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"/>
    </mc:Choice>
  </mc:AlternateContent>
  <xr:revisionPtr revIDLastSave="0" documentId="13_ncr:1_{18CE945E-B3CC-4E07-B5BA-3614C8A979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Н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11" i="2" l="1"/>
  <c r="CI11" i="2"/>
  <c r="CH11" i="2"/>
  <c r="CG11" i="2"/>
  <c r="CF11" i="2"/>
  <c r="CE11" i="2"/>
  <c r="CD11" i="2"/>
  <c r="CC11" i="2"/>
  <c r="CB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N11" i="2"/>
  <c r="AM11" i="2"/>
  <c r="AL11" i="2"/>
  <c r="AK11" i="2"/>
  <c r="AJ11" i="2"/>
  <c r="AI11" i="2"/>
  <c r="CA7" i="2"/>
  <c r="CO24" i="2"/>
  <c r="CO21" i="2" s="1"/>
  <c r="CN24" i="2"/>
  <c r="CO23" i="2"/>
  <c r="CN23" i="2"/>
  <c r="CO22" i="2"/>
  <c r="CN22" i="2"/>
  <c r="CN20" i="2" s="1"/>
  <c r="CN21" i="2"/>
  <c r="BZ24" i="2"/>
  <c r="BZ21" i="2" s="1"/>
  <c r="BY24" i="2"/>
  <c r="BY21" i="2" s="1"/>
  <c r="BX24" i="2"/>
  <c r="BX21" i="2" s="1"/>
  <c r="BW24" i="2"/>
  <c r="BW21" i="2" s="1"/>
  <c r="BZ23" i="2"/>
  <c r="BY23" i="2"/>
  <c r="BX23" i="2"/>
  <c r="BW23" i="2"/>
  <c r="BZ22" i="2"/>
  <c r="BY22" i="2"/>
  <c r="BX22" i="2"/>
  <c r="BX20" i="2" s="1"/>
  <c r="BW22" i="2"/>
  <c r="BW20" i="2" s="1"/>
  <c r="BI24" i="2"/>
  <c r="BI21" i="2" s="1"/>
  <c r="BH24" i="2"/>
  <c r="BG24" i="2"/>
  <c r="BF24" i="2"/>
  <c r="BF21" i="2" s="1"/>
  <c r="BI23" i="2"/>
  <c r="BH23" i="2"/>
  <c r="BG23" i="2"/>
  <c r="BF23" i="2"/>
  <c r="BI22" i="2"/>
  <c r="BH22" i="2"/>
  <c r="BG22" i="2"/>
  <c r="BF22" i="2"/>
  <c r="BH21" i="2"/>
  <c r="BG21" i="2"/>
  <c r="AR24" i="2"/>
  <c r="AQ24" i="2"/>
  <c r="AQ21" i="2" s="1"/>
  <c r="AP24" i="2"/>
  <c r="AP21" i="2" s="1"/>
  <c r="AO24" i="2"/>
  <c r="AO21" i="2" s="1"/>
  <c r="AR23" i="2"/>
  <c r="AQ23" i="2"/>
  <c r="AP23" i="2"/>
  <c r="AO23" i="2"/>
  <c r="AR22" i="2"/>
  <c r="AQ22" i="2"/>
  <c r="AP22" i="2"/>
  <c r="AO22" i="2"/>
  <c r="AR21" i="2"/>
  <c r="X23" i="2"/>
  <c r="Y23" i="2"/>
  <c r="Z23" i="2"/>
  <c r="AA23" i="2"/>
  <c r="X24" i="2"/>
  <c r="X21" i="2" s="1"/>
  <c r="Y24" i="2"/>
  <c r="Y21" i="2" s="1"/>
  <c r="Z24" i="2"/>
  <c r="Z21" i="2" s="1"/>
  <c r="AA24" i="2"/>
  <c r="AA21" i="2" s="1"/>
  <c r="Z22" i="2"/>
  <c r="AA22" i="2"/>
  <c r="Y22" i="2"/>
  <c r="X22" i="2"/>
  <c r="CP4" i="2"/>
  <c r="CO4" i="2"/>
  <c r="BZ4" i="2"/>
  <c r="BY4" i="2"/>
  <c r="BX4" i="2"/>
  <c r="BI4" i="2"/>
  <c r="BH4" i="2"/>
  <c r="BG4" i="2"/>
  <c r="CO20" i="2" l="1"/>
  <c r="X20" i="2"/>
  <c r="Z20" i="2"/>
  <c r="AO20" i="2"/>
  <c r="Y20" i="2"/>
  <c r="AA20" i="2"/>
  <c r="BG20" i="2"/>
  <c r="BY20" i="2"/>
  <c r="BH20" i="2"/>
  <c r="BZ20" i="2"/>
  <c r="BI20" i="2"/>
  <c r="AP20" i="2"/>
  <c r="AQ20" i="2"/>
  <c r="AR20" i="2"/>
  <c r="BF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</author>
  </authors>
  <commentList>
    <comment ref="BG36" authorId="0" shapeId="0" xr:uid="{52AAEEFE-9B39-4EBC-A51C-94FDA8219D50}">
      <text>
        <r>
          <rPr>
            <b/>
            <sz val="9"/>
            <color indexed="81"/>
            <rFont val="Tahoma"/>
            <family val="2"/>
            <charset val="204"/>
          </rPr>
          <t>YD:</t>
        </r>
        <r>
          <rPr>
            <sz val="9"/>
            <color indexed="81"/>
            <rFont val="Tahoma"/>
            <family val="2"/>
            <charset val="204"/>
          </rPr>
          <t xml:space="preserve">
Ввод крупных зданий, строившихся к саммиту ШОС. Крупнейший — Таганай — перепрофилирован в торговый комплекс https://ura.news/news/1052535763
</t>
        </r>
      </text>
    </comment>
  </commentList>
</comments>
</file>

<file path=xl/sharedStrings.xml><?xml version="1.0" encoding="utf-8"?>
<sst xmlns="http://schemas.openxmlformats.org/spreadsheetml/2006/main" count="340" uniqueCount="141">
  <si>
    <t>Источник</t>
  </si>
  <si>
    <t>1кв2018</t>
  </si>
  <si>
    <t>2кв2018</t>
  </si>
  <si>
    <t>3кв2018</t>
  </si>
  <si>
    <t>4кв2018</t>
  </si>
  <si>
    <t>1кв2019</t>
  </si>
  <si>
    <t>2кв2019</t>
  </si>
  <si>
    <t>3кв2019</t>
  </si>
  <si>
    <t>4кв2019</t>
  </si>
  <si>
    <t>1кв2020</t>
  </si>
  <si>
    <t>2кв2020</t>
  </si>
  <si>
    <t>3кв2020</t>
  </si>
  <si>
    <t>4кв2020</t>
  </si>
  <si>
    <t>1кв2021</t>
  </si>
  <si>
    <t>2кв2021</t>
  </si>
  <si>
    <t>3кв2021</t>
  </si>
  <si>
    <t>4кв2021</t>
  </si>
  <si>
    <t>1кв2022</t>
  </si>
  <si>
    <t>2кв2022</t>
  </si>
  <si>
    <t>3кв2022</t>
  </si>
  <si>
    <t>4кв2022</t>
  </si>
  <si>
    <t>мес</t>
  </si>
  <si>
    <t>https://sberindex.ru/ru/dashboards/indeks-potrebitelskoi-aktivnosti</t>
  </si>
  <si>
    <t>индекс</t>
  </si>
  <si>
    <t>чел.</t>
  </si>
  <si>
    <t>год</t>
  </si>
  <si>
    <t>кв</t>
  </si>
  <si>
    <t>млнруб.</t>
  </si>
  <si>
    <t>Кол-во выпущенных специалистов сварочного производства и сварщиков</t>
  </si>
  <si>
    <t>https://edu.gov.ru/activity/statistics/secondary_prof_edu</t>
  </si>
  <si>
    <t>https://www.gipernn.ru/</t>
  </si>
  <si>
    <t>цена</t>
  </si>
  <si>
    <t>руб./кв.м</t>
  </si>
  <si>
    <t>руб</t>
  </si>
  <si>
    <t>количество</t>
  </si>
  <si>
    <t>https://sberindex.ru/ru/dashboards/kolichestvo-predlozhenii-o-prodazhe-pervichki</t>
  </si>
  <si>
    <t>https://fedstat.ru/indicator/43298</t>
  </si>
  <si>
    <t>http://www.cbr.ru/vfs/statistics/banksector/borrowings/02_28_escrow_accounts.xlsx</t>
  </si>
  <si>
    <t>денежный</t>
  </si>
  <si>
    <t>Ипотека по ДДУ в деньгах</t>
  </si>
  <si>
    <t>http://www.cbr.ru/statistics/bank_sector/mortgage/</t>
  </si>
  <si>
    <t>ед.</t>
  </si>
  <si>
    <t>Ипотека всего в деньгах</t>
  </si>
  <si>
    <t>Ипотека всего в количестве выданных кредитов</t>
  </si>
  <si>
    <t>Полный плановый объем потребления электроэнергии</t>
  </si>
  <si>
    <t>https://www.atsenergo.ru/nreport?rname=trade_region_spub&amp;rdate=20191112</t>
  </si>
  <si>
    <t>МВт.ч.</t>
  </si>
  <si>
    <t>Цена на 95 бензин (розничные цены)</t>
  </si>
  <si>
    <t>https://www.benzin-price.ru/stat_month.php?month=5&amp;year=2019&amp;region_id=52</t>
  </si>
  <si>
    <t>руб/л</t>
  </si>
  <si>
    <t>Цена на 92 бензин (розничные цены)</t>
  </si>
  <si>
    <t>https://www.benzin-price.ru/stat_month.php?month=1&amp;year=2018&amp;region_id=52</t>
  </si>
  <si>
    <t>Цена на ДТ (розничные цены)</t>
  </si>
  <si>
    <t>https://www.benzin-price.ru/stat_month.php?month=1&amp;year=2018&amp;region_id=53</t>
  </si>
  <si>
    <t>Розничная продажа бензинов автомобильных (в деньгах; накопительный итог)</t>
  </si>
  <si>
    <t>https://www.fedstat.ru/indicator/57699</t>
  </si>
  <si>
    <t>Розничная продажа Дизельное топливо (в деньгах; накопительный итог)</t>
  </si>
  <si>
    <t>Оценка объема потребеления безина</t>
  </si>
  <si>
    <t>Оценка объема потребеления ДТ</t>
  </si>
  <si>
    <t>Индекс грузоперевозок НН (собирается)</t>
  </si>
  <si>
    <t>автоуслуги (по тратам потребителей) - Тинькофф индекс</t>
  </si>
  <si>
    <t>https://index.tinkoff.ru/?start=07.2022&amp;end=11.2022&amp;region=%D0%9D%D0%B8%D0%B6%D0%B5%D0%B3%D0%BE%D1%80%D0%BE%D0%B4%D1%81%D0%BA%D0%B0%D1%8F+%D0%BE%D0%B1%D0%BB%D0%B0%D1%81%D1%82%D1%8C</t>
  </si>
  <si>
    <t>топливо (потратам потребителей)-Тинькофф индекс</t>
  </si>
  <si>
    <t>Индекс потребительской активности - Сбериндекс</t>
  </si>
  <si>
    <t>дом и ремонт (по тратам потребителей) - Тинькофф индекс</t>
  </si>
  <si>
    <t>медуслуги (по тратам потребителей)-Тинькофф индекс</t>
  </si>
  <si>
    <t>рестораны (по тратам потребителей)-Тинькофф индекс</t>
  </si>
  <si>
    <t>https://sberindex.ru/ru/dashboards/izmenenie-aktivnosti-msp-po-regionam</t>
  </si>
  <si>
    <t>%</t>
  </si>
  <si>
    <t>https://roskazna.gov.ru/ispolnenie-byudzhetov/konsolidirovannye-byudzhety-subektov/1019/</t>
  </si>
  <si>
    <t>всего затраты на комм. хозяйство в регионе</t>
  </si>
  <si>
    <t>из них: Закупка товаров, работ и услуг для обеспечения государственных (муниципальных) нужд</t>
  </si>
  <si>
    <t>закупки товаров и услуг (в т.ч. текущий ремонт)</t>
  </si>
  <si>
    <t>из них: Капитальные вложения в объекты государственной (муниципальной) собственности</t>
  </si>
  <si>
    <t>инвестиции</t>
  </si>
  <si>
    <t>из них: Иные бюджетные ассигнования (собирается)</t>
  </si>
  <si>
    <t>субсидии водоканалам и др. организациям</t>
  </si>
  <si>
    <t>Аренда нежилой недвижимости</t>
  </si>
  <si>
    <t>Аренда складской недвижимости</t>
  </si>
  <si>
    <t>Аренда торговой недвижимости</t>
  </si>
  <si>
    <t>Аренда офисной недвижимости</t>
  </si>
  <si>
    <t>Продажа складской недвижимости</t>
  </si>
  <si>
    <t>Цены нежилой недвижимости</t>
  </si>
  <si>
    <t>Продажа торговой недвижимости</t>
  </si>
  <si>
    <t>Продажа офисной недвижимости</t>
  </si>
  <si>
    <t>Предложения новостроек</t>
  </si>
  <si>
    <t>число объявлений</t>
  </si>
  <si>
    <t>Жилые здания, жилые помещения и т.п.</t>
  </si>
  <si>
    <t>из коммерческих: торговые площади</t>
  </si>
  <si>
    <t>(торговля)</t>
  </si>
  <si>
    <t>Строительство план</t>
  </si>
  <si>
    <t>Строительство факт</t>
  </si>
  <si>
    <t>Бизнес-строительство</t>
  </si>
  <si>
    <t>Изменение активности МСП по регионам (Сбериндекс)</t>
  </si>
  <si>
    <t>Промышленность / энергетика</t>
  </si>
  <si>
    <t>электроэнергетика</t>
  </si>
  <si>
    <t>Активность МСП</t>
  </si>
  <si>
    <t>промышленность строительство факт</t>
  </si>
  <si>
    <t>Сварщик</t>
  </si>
  <si>
    <t>(ковид)</t>
  </si>
  <si>
    <t>ЖКХ</t>
  </si>
  <si>
    <t>по рынкам</t>
  </si>
  <si>
    <t>ковид+</t>
  </si>
  <si>
    <t>Направление</t>
  </si>
  <si>
    <t>Показатель</t>
  </si>
  <si>
    <t>Тип данных</t>
  </si>
  <si>
    <t>Ед. изм.</t>
  </si>
  <si>
    <t>Периодичность</t>
  </si>
  <si>
    <t>Дата начала</t>
  </si>
  <si>
    <t>Территориальный разрез</t>
  </si>
  <si>
    <t>млн л.</t>
  </si>
  <si>
    <t>расчёты</t>
  </si>
  <si>
    <t>млн руб.</t>
  </si>
  <si>
    <t>Ипотека по ДДУ в количестве выданных кредитов</t>
  </si>
  <si>
    <t>тыс. кв. м</t>
  </si>
  <si>
    <t>Всего введено зданий</t>
  </si>
  <si>
    <t>Коммунальное хозяйство - всего (накопительный итог на начало месяца) - собирается</t>
  </si>
  <si>
    <t>тыс. руб</t>
  </si>
  <si>
    <t>из нежилых: коммерческие здания</t>
  </si>
  <si>
    <t>из нежилых: Промышленные здания</t>
  </si>
  <si>
    <t>Где брать</t>
  </si>
  <si>
    <t>Общий файл в облаке</t>
  </si>
  <si>
    <t>файл "Ввод зданий по регионам поквартально"</t>
  </si>
  <si>
    <t>файл "Тинькофф индексы"</t>
  </si>
  <si>
    <t>пока не трогать</t>
  </si>
  <si>
    <t>Файл "02_28_Escrow_accounts"</t>
  </si>
  <si>
    <t>Файлы ЦБ об ИЖК</t>
  </si>
  <si>
    <t>файл "Розничная продажа топлива"</t>
  </si>
  <si>
    <t>Челябинская область</t>
  </si>
  <si>
    <t>файл "Электричество_потребление_только_суммы_помесячно"</t>
  </si>
  <si>
    <t>файл "Топливо_цены_розница"</t>
  </si>
  <si>
    <t>файл "Выпуск_специалистов_" по регионам</t>
  </si>
  <si>
    <t>файл "Сбериндекс_предложение_первичного_жилья"</t>
  </si>
  <si>
    <t>https://www.fedstat.ru/indicator/57605</t>
  </si>
  <si>
    <t>https://index.tinkoff.ru/?start=07.2022&amp;end=11.2022&amp;region=%D0%A7%D0%B5%D0%BB%D1%8F%D0%B1%D0%B8%D0%BD%D1%81%D0%BA%D0%B0%D1%8F+%D0%BE%D0%B1%D0%BB%D0%B0%D1%81%D1%82%D1%8C</t>
  </si>
  <si>
    <t>онлайн-торговля</t>
  </si>
  <si>
    <t>Доля онлайн платежей в безналичных тратах населения</t>
  </si>
  <si>
    <t>доля</t>
  </si>
  <si>
    <t>Средства на счетах эскроу в рублях (накопительный итог)</t>
  </si>
  <si>
    <t>Средства на счетах эскроу в рублях (ежемесячные изменения)</t>
  </si>
  <si>
    <t>расчёт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</si>
</sst>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#,##0.####"/>
    <numFmt numFmtId="167" formatCode="_-* #,##0_-;\-* #,##0_-;_-* &quot;-&quot;??_-;_-@_-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indexed="64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indexed="64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CFCFCF"/>
      </left>
      <right style="thin">
        <color rgb="FFCFCFCF"/>
      </right>
      <top/>
      <bottom style="thin">
        <color rgb="FFCFCFCF"/>
      </bottom>
      <diagonal/>
    </border>
    <border>
      <left/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 style="thin">
        <color rgb="FFCFCFCF"/>
      </right>
      <top/>
      <bottom style="thin">
        <color rgb="FFCFCFC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6">
    <xf numFmtId="0" fontId="0" fillId="0" borderId="0"/>
    <xf numFmtId="0" fontId="5" fillId="0" borderId="0" applyNumberFormat="0" applyFill="0" applyBorder="0" applyProtection="0"/>
    <xf numFmtId="0" fontId="3" fillId="0" borderId="0"/>
    <xf numFmtId="43" fontId="17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7" fillId="0" borderId="0" xfId="0" applyFont="1" applyAlignment="1">
      <alignment horizontal="left"/>
    </xf>
    <xf numFmtId="2" fontId="0" fillId="0" borderId="0" xfId="0" applyNumberFormat="1"/>
    <xf numFmtId="0" fontId="6" fillId="0" borderId="1" xfId="0" applyFont="1" applyBorder="1"/>
    <xf numFmtId="0" fontId="8" fillId="0" borderId="0" xfId="0" applyFont="1" applyAlignment="1">
      <alignment horizontal="right" vertical="top"/>
    </xf>
    <xf numFmtId="1" fontId="8" fillId="0" borderId="0" xfId="0" applyNumberFormat="1" applyFont="1" applyAlignment="1">
      <alignment horizontal="right" vertical="top"/>
    </xf>
    <xf numFmtId="165" fontId="8" fillId="0" borderId="0" xfId="0" applyNumberFormat="1" applyFont="1" applyAlignment="1">
      <alignment horizontal="right" vertical="top"/>
    </xf>
    <xf numFmtId="3" fontId="8" fillId="0" borderId="2" xfId="0" applyNumberFormat="1" applyFont="1" applyBorder="1" applyAlignment="1">
      <alignment horizontal="right" vertical="top"/>
    </xf>
    <xf numFmtId="0" fontId="8" fillId="0" borderId="2" xfId="0" applyFont="1" applyBorder="1" applyAlignment="1">
      <alignment horizontal="right" vertical="top"/>
    </xf>
    <xf numFmtId="3" fontId="8" fillId="0" borderId="3" xfId="0" applyNumberFormat="1" applyFont="1" applyBorder="1" applyAlignment="1">
      <alignment horizontal="right" vertical="top"/>
    </xf>
    <xf numFmtId="1" fontId="8" fillId="0" borderId="2" xfId="0" applyNumberFormat="1" applyFont="1" applyBorder="1" applyAlignment="1">
      <alignment horizontal="right" vertical="top"/>
    </xf>
    <xf numFmtId="1" fontId="0" fillId="0" borderId="0" xfId="0" applyNumberFormat="1"/>
    <xf numFmtId="3" fontId="8" fillId="2" borderId="2" xfId="0" applyNumberFormat="1" applyFont="1" applyFill="1" applyBorder="1" applyAlignment="1">
      <alignment horizontal="right" vertical="top"/>
    </xf>
    <xf numFmtId="3" fontId="8" fillId="5" borderId="2" xfId="0" applyNumberFormat="1" applyFont="1" applyFill="1" applyBorder="1" applyAlignment="1">
      <alignment horizontal="right" vertical="top"/>
    </xf>
    <xf numFmtId="3" fontId="8" fillId="0" borderId="4" xfId="0" applyNumberFormat="1" applyFont="1" applyBorder="1" applyAlignment="1">
      <alignment horizontal="right" vertical="top"/>
    </xf>
    <xf numFmtId="3" fontId="8" fillId="5" borderId="4" xfId="0" applyNumberFormat="1" applyFont="1" applyFill="1" applyBorder="1" applyAlignment="1">
      <alignment horizontal="right" vertical="top"/>
    </xf>
    <xf numFmtId="3" fontId="8" fillId="0" borderId="5" xfId="0" applyNumberFormat="1" applyFont="1" applyBorder="1" applyAlignment="1">
      <alignment horizontal="right" vertical="top"/>
    </xf>
    <xf numFmtId="164" fontId="7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7" fillId="0" borderId="1" xfId="0" applyFont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14" fontId="0" fillId="0" borderId="1" xfId="0" applyNumberFormat="1" applyBorder="1"/>
    <xf numFmtId="0" fontId="0" fillId="3" borderId="1" xfId="0" applyFill="1" applyBorder="1"/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11" fillId="0" borderId="0" xfId="0" applyFont="1"/>
    <xf numFmtId="0" fontId="4" fillId="0" borderId="1" xfId="0" applyFont="1" applyBorder="1"/>
    <xf numFmtId="0" fontId="4" fillId="9" borderId="1" xfId="0" applyFont="1" applyFill="1" applyBorder="1"/>
    <xf numFmtId="0" fontId="0" fillId="10" borderId="1" xfId="0" applyFill="1" applyBorder="1"/>
    <xf numFmtId="0" fontId="14" fillId="12" borderId="0" xfId="0" applyFont="1" applyFill="1"/>
    <xf numFmtId="17" fontId="14" fillId="12" borderId="0" xfId="0" applyNumberFormat="1" applyFont="1" applyFill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1" fillId="12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17" fontId="11" fillId="12" borderId="0" xfId="0" applyNumberFormat="1" applyFont="1" applyFill="1"/>
    <xf numFmtId="0" fontId="13" fillId="12" borderId="0" xfId="0" applyFont="1" applyFill="1" applyAlignment="1">
      <alignment horizontal="left"/>
    </xf>
    <xf numFmtId="165" fontId="8" fillId="0" borderId="2" xfId="0" applyNumberFormat="1" applyFont="1" applyBorder="1" applyAlignment="1">
      <alignment horizontal="right" vertical="top"/>
    </xf>
    <xf numFmtId="165" fontId="0" fillId="0" borderId="0" xfId="0" applyNumberFormat="1"/>
    <xf numFmtId="165" fontId="8" fillId="0" borderId="0" xfId="0" applyNumberFormat="1" applyFont="1" applyAlignment="1">
      <alignment vertical="top"/>
    </xf>
    <xf numFmtId="165" fontId="8" fillId="0" borderId="3" xfId="0" applyNumberFormat="1" applyFont="1" applyBorder="1" applyAlignment="1">
      <alignment vertical="top"/>
    </xf>
    <xf numFmtId="0" fontId="15" fillId="0" borderId="1" xfId="0" applyFont="1" applyBorder="1"/>
    <xf numFmtId="0" fontId="5" fillId="0" borderId="1" xfId="1" applyBorder="1"/>
    <xf numFmtId="17" fontId="15" fillId="0" borderId="1" xfId="0" applyNumberFormat="1" applyFont="1" applyBorder="1"/>
    <xf numFmtId="0" fontId="4" fillId="8" borderId="1" xfId="0" applyFont="1" applyFill="1" applyBorder="1"/>
    <xf numFmtId="0" fontId="10" fillId="11" borderId="0" xfId="0" applyFont="1" applyFill="1"/>
    <xf numFmtId="166" fontId="0" fillId="0" borderId="0" xfId="0" applyNumberFormat="1" applyAlignment="1">
      <alignment horizontal="right" vertical="top"/>
    </xf>
    <xf numFmtId="3" fontId="0" fillId="0" borderId="6" xfId="0" applyNumberForma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3" fillId="0" borderId="0" xfId="2"/>
    <xf numFmtId="0" fontId="0" fillId="0" borderId="7" xfId="0" applyBorder="1"/>
    <xf numFmtId="1" fontId="0" fillId="0" borderId="7" xfId="0" applyNumberFormat="1" applyBorder="1"/>
    <xf numFmtId="0" fontId="2" fillId="0" borderId="1" xfId="0" applyFont="1" applyBorder="1"/>
    <xf numFmtId="0" fontId="15" fillId="0" borderId="0" xfId="0" applyFont="1" applyAlignment="1">
      <alignment horizontal="right"/>
    </xf>
    <xf numFmtId="167" fontId="15" fillId="0" borderId="0" xfId="3" applyNumberFormat="1" applyFont="1" applyAlignment="1">
      <alignment horizontal="right"/>
    </xf>
    <xf numFmtId="0" fontId="7" fillId="0" borderId="1" xfId="0" applyFont="1" applyFill="1" applyBorder="1" applyAlignment="1"/>
    <xf numFmtId="0" fontId="20" fillId="0" borderId="0" xfId="0" applyFont="1"/>
    <xf numFmtId="0" fontId="20" fillId="0" borderId="1" xfId="0" applyFont="1" applyBorder="1"/>
    <xf numFmtId="17" fontId="20" fillId="0" borderId="1" xfId="0" applyNumberFormat="1" applyFont="1" applyBorder="1"/>
    <xf numFmtId="0" fontId="16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Border="1"/>
  </cellXfs>
  <cellStyles count="6">
    <cellStyle name="Гиперссылка" xfId="1" builtinId="8"/>
    <cellStyle name="Обычный" xfId="0" builtinId="0"/>
    <cellStyle name="Обычный 2" xfId="2" xr:uid="{00000000-0005-0000-0000-000002000000}"/>
    <cellStyle name="Обычный 3" xfId="4" xr:uid="{58497DD7-F260-4887-8B8F-F4189F1ED9CA}"/>
    <cellStyle name="Финансовый" xfId="3" builtinId="3"/>
    <cellStyle name="Финансовый 2" xfId="5" xr:uid="{29C26E2A-8D30-4DC0-943A-2C4EED132F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edstat.ru/indicator/43298" TargetMode="External"/><Relationship Id="rId18" Type="http://schemas.openxmlformats.org/officeDocument/2006/relationships/hyperlink" Target="https://www.benzin-price.ru/stat_month.php?month=1&amp;year=2018&amp;region_id=52" TargetMode="External"/><Relationship Id="rId26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www.fedstat.ru/indicator/57699" TargetMode="External"/><Relationship Id="rId34" Type="http://schemas.openxmlformats.org/officeDocument/2006/relationships/hyperlink" Target="https://roskazna.gov.ru/ispolnenie-byudzhetov/konsolidirovannye-byudzhety-subektov/1019/" TargetMode="External"/><Relationship Id="rId7" Type="http://schemas.openxmlformats.org/officeDocument/2006/relationships/hyperlink" Target="https://www.gipernn.ru/" TargetMode="External"/><Relationship Id="rId12" Type="http://schemas.openxmlformats.org/officeDocument/2006/relationships/hyperlink" Target="https://www.fedstat.ru/indicator/57605" TargetMode="External"/><Relationship Id="rId17" Type="http://schemas.openxmlformats.org/officeDocument/2006/relationships/hyperlink" Target="https://www.benzin-price.ru/stat_month.php?month=1&amp;year=2018&amp;region_id=52" TargetMode="External"/><Relationship Id="rId25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3" Type="http://schemas.openxmlformats.org/officeDocument/2006/relationships/hyperlink" Target="https://roskazna.gov.ru/ispolnenie-byudzhetov/konsolidirovannye-byudzhety-subektov/1019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gipernn.ru/" TargetMode="External"/><Relationship Id="rId16" Type="http://schemas.openxmlformats.org/officeDocument/2006/relationships/hyperlink" Target="https://www.benzin-price.ru/stat_month.php?month=5&amp;year=2019&amp;region_id=52" TargetMode="External"/><Relationship Id="rId20" Type="http://schemas.openxmlformats.org/officeDocument/2006/relationships/hyperlink" Target="https://www.fedstat.ru/indicator/57699" TargetMode="External"/><Relationship Id="rId29" Type="http://schemas.openxmlformats.org/officeDocument/2006/relationships/hyperlink" Target="http://www.cbr.ru/statistics/bank_sector/mortgage/" TargetMode="External"/><Relationship Id="rId1" Type="http://schemas.openxmlformats.org/officeDocument/2006/relationships/hyperlink" Target="https://edu.gov.ru/activity/statistics/secondary_prof_edu" TargetMode="External"/><Relationship Id="rId6" Type="http://schemas.openxmlformats.org/officeDocument/2006/relationships/hyperlink" Target="https://www.gipernn.ru/" TargetMode="External"/><Relationship Id="rId11" Type="http://schemas.openxmlformats.org/officeDocument/2006/relationships/hyperlink" Target="https://fedstat.ru/indicator/43298" TargetMode="External"/><Relationship Id="rId24" Type="http://schemas.openxmlformats.org/officeDocument/2006/relationships/hyperlink" Target="https://sberindex.ru/ru/dashboards/indeks-potrebitelskoi-aktivnosti" TargetMode="External"/><Relationship Id="rId32" Type="http://schemas.openxmlformats.org/officeDocument/2006/relationships/hyperlink" Target="https://www.fedstat.ru/indicator/57699" TargetMode="External"/><Relationship Id="rId37" Type="http://schemas.openxmlformats.org/officeDocument/2006/relationships/hyperlink" Target="http://www.cbr.ru/vfs/statistics/banksector/borrowings/02_28_escrow_accounts.xlsx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s://www.gipernn.ru/" TargetMode="External"/><Relationship Id="rId15" Type="http://schemas.openxmlformats.org/officeDocument/2006/relationships/hyperlink" Target="https://www.atsenergo.ru/nreport?rname=trade_region_spub&amp;rdate=20191112" TargetMode="External"/><Relationship Id="rId23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8" Type="http://schemas.openxmlformats.org/officeDocument/2006/relationships/hyperlink" Target="https://sberindex.ru/ru/dashboards/izmenenie-aktivnosti-msp-po-regionam" TargetMode="External"/><Relationship Id="rId36" Type="http://schemas.openxmlformats.org/officeDocument/2006/relationships/hyperlink" Target="https://roskazna.gov.ru/ispolnenie-byudzhetov/konsolidirovannye-byudzhety-subektov/1019/" TargetMode="External"/><Relationship Id="rId10" Type="http://schemas.openxmlformats.org/officeDocument/2006/relationships/hyperlink" Target="https://fedstat.ru/indicator/43298" TargetMode="External"/><Relationship Id="rId19" Type="http://schemas.openxmlformats.org/officeDocument/2006/relationships/hyperlink" Target="https://www.fedstat.ru/indicator/57699" TargetMode="External"/><Relationship Id="rId31" Type="http://schemas.openxmlformats.org/officeDocument/2006/relationships/hyperlink" Target="http://www.cbr.ru/statistics/bank_sector/mortgage/" TargetMode="External"/><Relationship Id="rId4" Type="http://schemas.openxmlformats.org/officeDocument/2006/relationships/hyperlink" Target="https://www.gipernn.ru/" TargetMode="External"/><Relationship Id="rId9" Type="http://schemas.openxmlformats.org/officeDocument/2006/relationships/hyperlink" Target="https://fedstat.ru/indicator/43298" TargetMode="External"/><Relationship Id="rId14" Type="http://schemas.openxmlformats.org/officeDocument/2006/relationships/hyperlink" Target="http://www.cbr.ru/statistics/bank_sector/mortgage/" TargetMode="External"/><Relationship Id="rId22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7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0" Type="http://schemas.openxmlformats.org/officeDocument/2006/relationships/hyperlink" Target="http://www.cbr.ru/statistics/bank_sector/mortgage/" TargetMode="External"/><Relationship Id="rId35" Type="http://schemas.openxmlformats.org/officeDocument/2006/relationships/hyperlink" Target="https://roskazna.gov.ru/ispolnenie-byudzhetov/konsolidirovannye-byudzhety-subektov/1019/" TargetMode="External"/><Relationship Id="rId8" Type="http://schemas.openxmlformats.org/officeDocument/2006/relationships/hyperlink" Target="https://sberindex.ru/ru/dashboards/kolichestvo-predlozhenii-o-prodazhe-pervichki" TargetMode="External"/><Relationship Id="rId3" Type="http://schemas.openxmlformats.org/officeDocument/2006/relationships/hyperlink" Target="https://www.gipernn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DL57"/>
  <sheetViews>
    <sheetView tabSelected="1" zoomScale="85" zoomScaleNormal="85" workbookViewId="0">
      <pane xSplit="11" ySplit="2" topLeftCell="L11" activePane="bottomRight" state="frozen"/>
      <selection activeCell="P17" sqref="P17"/>
      <selection pane="topRight"/>
      <selection pane="bottomLeft"/>
      <selection pane="bottomRight" activeCell="B43" sqref="A43:XFD43"/>
    </sheetView>
  </sheetViews>
  <sheetFormatPr defaultColWidth="9.140625" defaultRowHeight="15" outlineLevelRow="1" outlineLevelCol="1" x14ac:dyDescent="0.25"/>
  <cols>
    <col min="1" max="1" width="14.85546875" bestFit="1" customWidth="1"/>
    <col min="2" max="2" width="16.140625" customWidth="1"/>
    <col min="3" max="3" width="44.85546875" bestFit="1" customWidth="1"/>
    <col min="4" max="4" width="49.5703125" customWidth="1"/>
    <col min="5" max="5" width="7.28515625" hidden="1" customWidth="1" outlineLevel="1"/>
    <col min="6" max="6" width="32.28515625" hidden="1" customWidth="1" outlineLevel="1"/>
    <col min="7" max="7" width="11" customWidth="1" collapsed="1"/>
    <col min="8" max="8" width="11" customWidth="1"/>
    <col min="9" max="9" width="4.28515625" customWidth="1"/>
    <col min="10" max="10" width="12.5703125" customWidth="1"/>
    <col min="11" max="11" width="14" customWidth="1"/>
    <col min="12" max="12" width="12.28515625" bestFit="1" customWidth="1"/>
    <col min="13" max="14" width="10.140625" bestFit="1" customWidth="1"/>
    <col min="15" max="21" width="11.140625" bestFit="1" customWidth="1"/>
    <col min="22" max="23" width="12.28515625" bestFit="1" customWidth="1"/>
    <col min="24" max="25" width="10.140625" bestFit="1" customWidth="1"/>
    <col min="26" max="26" width="10.7109375" bestFit="1" customWidth="1"/>
    <col min="27" max="28" width="10.140625" bestFit="1" customWidth="1"/>
    <col min="29" max="29" width="12.28515625" bestFit="1" customWidth="1"/>
    <col min="30" max="31" width="10.140625" bestFit="1" customWidth="1"/>
    <col min="32" max="36" width="11.140625" bestFit="1" customWidth="1"/>
    <col min="37" max="39" width="13.7109375" bestFit="1" customWidth="1"/>
    <col min="40" max="40" width="12.5703125" bestFit="1" customWidth="1"/>
    <col min="41" max="42" width="10.140625" bestFit="1" customWidth="1"/>
    <col min="43" max="43" width="10.7109375" bestFit="1" customWidth="1"/>
    <col min="44" max="44" width="10.140625" bestFit="1" customWidth="1"/>
    <col min="45" max="56" width="11.140625" bestFit="1" customWidth="1"/>
    <col min="57" max="57" width="9.140625" bestFit="1" customWidth="1"/>
    <col min="58" max="59" width="10.140625" bestFit="1" customWidth="1"/>
    <col min="60" max="60" width="10.7109375" bestFit="1" customWidth="1"/>
    <col min="61" max="72" width="11.140625" bestFit="1" customWidth="1"/>
    <col min="73" max="74" width="9.140625" bestFit="1" customWidth="1"/>
    <col min="75" max="76" width="10.140625" bestFit="1" customWidth="1"/>
    <col min="77" max="79" width="11.140625" bestFit="1" customWidth="1"/>
    <col min="80" max="87" width="11.28515625" bestFit="1" customWidth="1"/>
    <col min="88" max="90" width="10.140625" bestFit="1" customWidth="1"/>
    <col min="91" max="91" width="7.28515625" bestFit="1" customWidth="1"/>
    <col min="92" max="93" width="10.140625" bestFit="1" customWidth="1"/>
    <col min="94" max="95" width="8.7109375" bestFit="1" customWidth="1"/>
    <col min="96" max="96" width="5.5703125" bestFit="1" customWidth="1"/>
  </cols>
  <sheetData>
    <row r="2" spans="1:98" ht="90" x14ac:dyDescent="0.25">
      <c r="C2" s="45" t="s">
        <v>103</v>
      </c>
      <c r="D2" s="45" t="s">
        <v>104</v>
      </c>
      <c r="E2" s="46" t="s">
        <v>0</v>
      </c>
      <c r="F2" s="58" t="s">
        <v>120</v>
      </c>
      <c r="G2" s="45" t="s">
        <v>105</v>
      </c>
      <c r="H2" s="45" t="s">
        <v>106</v>
      </c>
      <c r="I2" s="47" t="s">
        <v>107</v>
      </c>
      <c r="J2" s="48" t="s">
        <v>108</v>
      </c>
      <c r="K2" s="49" t="s">
        <v>109</v>
      </c>
      <c r="L2" s="39">
        <v>43101</v>
      </c>
      <c r="M2" s="39">
        <v>43132</v>
      </c>
      <c r="N2" s="39">
        <v>43160</v>
      </c>
      <c r="O2" s="39">
        <v>43191</v>
      </c>
      <c r="P2" s="39">
        <v>43221</v>
      </c>
      <c r="Q2" s="39">
        <v>43252</v>
      </c>
      <c r="R2" s="39">
        <v>43282</v>
      </c>
      <c r="S2" s="39">
        <v>43313</v>
      </c>
      <c r="T2" s="39">
        <v>43344</v>
      </c>
      <c r="U2" s="39">
        <v>43374</v>
      </c>
      <c r="V2" s="39">
        <v>43405</v>
      </c>
      <c r="W2" s="39">
        <v>43435</v>
      </c>
      <c r="X2" s="38" t="s">
        <v>1</v>
      </c>
      <c r="Y2" s="38" t="s">
        <v>2</v>
      </c>
      <c r="Z2" s="38" t="s">
        <v>3</v>
      </c>
      <c r="AA2" s="38" t="s">
        <v>4</v>
      </c>
      <c r="AB2" s="38">
        <v>2018</v>
      </c>
      <c r="AC2" s="39">
        <v>43466</v>
      </c>
      <c r="AD2" s="39">
        <v>43497</v>
      </c>
      <c r="AE2" s="39">
        <v>43525</v>
      </c>
      <c r="AF2" s="39">
        <v>43556</v>
      </c>
      <c r="AG2" s="39">
        <v>43586</v>
      </c>
      <c r="AH2" s="39">
        <v>43617</v>
      </c>
      <c r="AI2" s="39">
        <v>43647</v>
      </c>
      <c r="AJ2" s="39">
        <v>43678</v>
      </c>
      <c r="AK2" s="39">
        <v>43709</v>
      </c>
      <c r="AL2" s="39">
        <v>43739</v>
      </c>
      <c r="AM2" s="39">
        <v>43770</v>
      </c>
      <c r="AN2" s="39">
        <v>43800</v>
      </c>
      <c r="AO2" s="38" t="s">
        <v>5</v>
      </c>
      <c r="AP2" s="38" t="s">
        <v>6</v>
      </c>
      <c r="AQ2" s="38" t="s">
        <v>7</v>
      </c>
      <c r="AR2" s="38" t="s">
        <v>8</v>
      </c>
      <c r="AS2" s="38">
        <v>2019</v>
      </c>
      <c r="AT2" s="39">
        <v>43831</v>
      </c>
      <c r="AU2" s="39">
        <v>43862</v>
      </c>
      <c r="AV2" s="39">
        <v>43891</v>
      </c>
      <c r="AW2" s="39">
        <v>43922</v>
      </c>
      <c r="AX2" s="39">
        <v>43952</v>
      </c>
      <c r="AY2" s="39">
        <v>43983</v>
      </c>
      <c r="AZ2" s="39">
        <v>44013</v>
      </c>
      <c r="BA2" s="39">
        <v>44044</v>
      </c>
      <c r="BB2" s="39">
        <v>44075</v>
      </c>
      <c r="BC2" s="39">
        <v>44105</v>
      </c>
      <c r="BD2" s="39">
        <v>44136</v>
      </c>
      <c r="BE2" s="39">
        <v>44166</v>
      </c>
      <c r="BF2" s="38" t="s">
        <v>9</v>
      </c>
      <c r="BG2" s="38" t="s">
        <v>10</v>
      </c>
      <c r="BH2" s="38" t="s">
        <v>11</v>
      </c>
      <c r="BI2" s="38" t="s">
        <v>12</v>
      </c>
      <c r="BJ2" s="38">
        <v>2020</v>
      </c>
      <c r="BK2" s="39">
        <v>44197</v>
      </c>
      <c r="BL2" s="39">
        <v>44228</v>
      </c>
      <c r="BM2" s="39">
        <v>44256</v>
      </c>
      <c r="BN2" s="39">
        <v>44287</v>
      </c>
      <c r="BO2" s="39">
        <v>44317</v>
      </c>
      <c r="BP2" s="39">
        <v>44348</v>
      </c>
      <c r="BQ2" s="39">
        <v>44378</v>
      </c>
      <c r="BR2" s="39">
        <v>44409</v>
      </c>
      <c r="BS2" s="39">
        <v>44440</v>
      </c>
      <c r="BT2" s="39">
        <v>44470</v>
      </c>
      <c r="BU2" s="39">
        <v>44501</v>
      </c>
      <c r="BV2" s="39">
        <v>44531</v>
      </c>
      <c r="BW2" s="38" t="s">
        <v>13</v>
      </c>
      <c r="BX2" s="38" t="s">
        <v>14</v>
      </c>
      <c r="BY2" s="38" t="s">
        <v>15</v>
      </c>
      <c r="BZ2" s="38" t="s">
        <v>16</v>
      </c>
      <c r="CA2" s="38">
        <v>2021</v>
      </c>
      <c r="CB2" s="39">
        <v>44562</v>
      </c>
      <c r="CC2" s="39">
        <v>44593</v>
      </c>
      <c r="CD2" s="39">
        <v>44621</v>
      </c>
      <c r="CE2" s="39">
        <v>44652</v>
      </c>
      <c r="CF2" s="39">
        <v>44682</v>
      </c>
      <c r="CG2" s="39">
        <v>44713</v>
      </c>
      <c r="CH2" s="39">
        <v>44743</v>
      </c>
      <c r="CI2" s="39">
        <v>44774</v>
      </c>
      <c r="CJ2" s="39">
        <v>44805</v>
      </c>
      <c r="CK2" s="39">
        <v>44835</v>
      </c>
      <c r="CL2" s="39">
        <v>44866</v>
      </c>
      <c r="CM2" s="39">
        <v>44896</v>
      </c>
      <c r="CN2" s="38" t="s">
        <v>17</v>
      </c>
      <c r="CO2" s="38" t="s">
        <v>18</v>
      </c>
      <c r="CP2" s="38" t="s">
        <v>19</v>
      </c>
      <c r="CQ2" s="38" t="s">
        <v>20</v>
      </c>
      <c r="CR2" s="38">
        <v>2022</v>
      </c>
    </row>
    <row r="3" spans="1:98" x14ac:dyDescent="0.25">
      <c r="A3" s="34"/>
      <c r="B3" s="34" t="s">
        <v>94</v>
      </c>
      <c r="AB3" s="3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2"/>
      <c r="AP3" s="22"/>
      <c r="AQ3" s="22"/>
      <c r="AR3" s="22"/>
      <c r="AS3" s="22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2"/>
      <c r="BG3" s="22"/>
      <c r="BH3" s="22"/>
      <c r="BI3" s="22"/>
      <c r="BJ3" s="22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2"/>
      <c r="BX3" s="22"/>
      <c r="BY3" s="22"/>
      <c r="BZ3" s="22"/>
      <c r="CB3" s="21"/>
      <c r="CC3" s="21"/>
      <c r="CD3" s="21"/>
      <c r="CE3" s="21"/>
      <c r="CF3" s="21"/>
      <c r="CG3" s="21"/>
      <c r="CH3" s="21"/>
      <c r="CI3" s="21"/>
      <c r="CJ3" s="21"/>
      <c r="CK3" s="21"/>
    </row>
    <row r="4" spans="1:98" x14ac:dyDescent="0.25">
      <c r="A4" s="37">
        <v>1</v>
      </c>
      <c r="B4" s="1"/>
      <c r="C4" s="1" t="s">
        <v>97</v>
      </c>
      <c r="D4" s="35" t="s">
        <v>119</v>
      </c>
      <c r="E4" s="5" t="s">
        <v>36</v>
      </c>
      <c r="F4" s="1" t="s">
        <v>122</v>
      </c>
      <c r="G4" s="1" t="s">
        <v>34</v>
      </c>
      <c r="H4" s="35" t="s">
        <v>114</v>
      </c>
      <c r="I4" s="24" t="s">
        <v>26</v>
      </c>
      <c r="J4" s="2">
        <v>43101</v>
      </c>
      <c r="K4" s="69" t="s">
        <v>128</v>
      </c>
      <c r="X4" s="61">
        <v>25.5</v>
      </c>
      <c r="Y4" s="59">
        <v>49.5</v>
      </c>
      <c r="Z4" s="59">
        <v>65.900000000000006</v>
      </c>
      <c r="AA4" s="61">
        <v>30</v>
      </c>
      <c r="AB4" s="6"/>
      <c r="AO4" s="59">
        <v>23.5</v>
      </c>
      <c r="AP4" s="59">
        <v>38.6</v>
      </c>
      <c r="AQ4" s="59">
        <v>58.800000000000004</v>
      </c>
      <c r="AR4" s="59">
        <v>22.400000000000006</v>
      </c>
      <c r="AS4" s="10"/>
      <c r="BF4" s="59">
        <v>29.9</v>
      </c>
      <c r="BG4" s="59">
        <f>36.2-29.9</f>
        <v>6.3000000000000043</v>
      </c>
      <c r="BH4" s="59">
        <f>48-36.2</f>
        <v>11.799999999999997</v>
      </c>
      <c r="BI4" s="59">
        <f>81.3-48</f>
        <v>33.299999999999997</v>
      </c>
      <c r="BW4" s="59">
        <v>35.799999999999997</v>
      </c>
      <c r="BX4" s="59">
        <f>82.3-35.8</f>
        <v>46.5</v>
      </c>
      <c r="BY4" s="59">
        <f>112.2-82.3</f>
        <v>29.900000000000006</v>
      </c>
      <c r="BZ4" s="62">
        <f>138.2-112.2</f>
        <v>25.999999999999986</v>
      </c>
      <c r="CA4" s="6"/>
      <c r="CN4" s="59">
        <v>95.8</v>
      </c>
      <c r="CO4" s="59">
        <f>111.1-95.8</f>
        <v>15.299999999999997</v>
      </c>
      <c r="CP4" s="60">
        <f>186-111.1</f>
        <v>74.900000000000006</v>
      </c>
    </row>
    <row r="5" spans="1:98" ht="18.75" customHeight="1" x14ac:dyDescent="0.25">
      <c r="A5" s="37">
        <v>2</v>
      </c>
      <c r="B5" s="1"/>
      <c r="C5" s="1" t="s">
        <v>95</v>
      </c>
      <c r="D5" s="26" t="s">
        <v>44</v>
      </c>
      <c r="E5" s="5" t="s">
        <v>45</v>
      </c>
      <c r="F5" s="1" t="s">
        <v>129</v>
      </c>
      <c r="G5" s="1" t="s">
        <v>34</v>
      </c>
      <c r="H5" s="1" t="s">
        <v>46</v>
      </c>
      <c r="I5" s="27" t="s">
        <v>21</v>
      </c>
      <c r="J5" s="2">
        <v>43800</v>
      </c>
      <c r="K5" s="69" t="s">
        <v>128</v>
      </c>
      <c r="Y5" s="8"/>
      <c r="Z5" s="8"/>
      <c r="AA5" s="59"/>
      <c r="AM5" s="64"/>
      <c r="AN5" s="65">
        <v>3178490.1030000001</v>
      </c>
      <c r="AO5" s="13"/>
      <c r="AP5" s="13"/>
      <c r="AQ5" s="13"/>
      <c r="AR5" s="13"/>
      <c r="AS5" s="13"/>
      <c r="AT5" s="65">
        <v>3184560.1920000012</v>
      </c>
      <c r="AU5" s="65">
        <v>2958239.839000002</v>
      </c>
      <c r="AV5" s="65">
        <v>2985784.314999999</v>
      </c>
      <c r="AW5" s="65">
        <v>2694252.5520000006</v>
      </c>
      <c r="AX5" s="65">
        <v>2504157.1990000028</v>
      </c>
      <c r="AY5" s="65">
        <v>2472638.2630000007</v>
      </c>
      <c r="AZ5" s="65">
        <v>2638709.6149999984</v>
      </c>
      <c r="BA5" s="65">
        <v>2719524.6990000019</v>
      </c>
      <c r="BB5" s="65">
        <v>2819358.5690000011</v>
      </c>
      <c r="BC5" s="65">
        <v>3033715.6170000024</v>
      </c>
      <c r="BD5" s="65">
        <v>3112683.8640000001</v>
      </c>
      <c r="BE5" s="65">
        <v>3418342.653999995</v>
      </c>
      <c r="BF5" s="13"/>
      <c r="BG5" s="13"/>
      <c r="BH5" s="13"/>
      <c r="BI5" s="13"/>
      <c r="BJ5" s="13"/>
      <c r="BK5" s="65">
        <v>3371915.939999999</v>
      </c>
      <c r="BL5" s="65">
        <v>3027961.0469999975</v>
      </c>
      <c r="BM5" s="65">
        <v>3250223.1360000013</v>
      </c>
      <c r="BN5" s="65">
        <v>2915430.9890000015</v>
      </c>
      <c r="BO5" s="65">
        <v>2760972.784</v>
      </c>
      <c r="BP5" s="65">
        <v>2690461.0690000001</v>
      </c>
      <c r="BQ5" s="65">
        <v>2809480.5380000006</v>
      </c>
      <c r="BR5" s="65">
        <v>2797803.9099999992</v>
      </c>
      <c r="BS5" s="65">
        <v>2773350.1589999991</v>
      </c>
      <c r="BT5" s="65">
        <v>3019350.6670000018</v>
      </c>
      <c r="BU5" s="65">
        <v>3119921.3450000021</v>
      </c>
      <c r="BV5" s="65">
        <v>3329173.4440000034</v>
      </c>
      <c r="BW5" s="13"/>
      <c r="BX5" s="13"/>
      <c r="BY5" s="13"/>
      <c r="BZ5" s="13"/>
      <c r="CA5" s="13"/>
      <c r="CB5" s="65">
        <v>3316438.4980000025</v>
      </c>
      <c r="CC5" s="65">
        <v>3010488.5429999977</v>
      </c>
      <c r="CD5" s="65">
        <v>3298730.2679999969</v>
      </c>
      <c r="CE5" s="65">
        <v>2981199.6559999986</v>
      </c>
      <c r="CF5" s="65">
        <v>2878733.5910000028</v>
      </c>
      <c r="CG5" s="65">
        <v>2599842.0729999989</v>
      </c>
      <c r="CH5" s="65">
        <v>2686860.8529999992</v>
      </c>
      <c r="CI5" s="65">
        <v>2745410.8119999967</v>
      </c>
      <c r="CJ5" s="65">
        <v>2756912.5799999963</v>
      </c>
      <c r="CK5" s="65">
        <v>3012906.944000002</v>
      </c>
      <c r="CL5" s="65"/>
    </row>
    <row r="6" spans="1:98" x14ac:dyDescent="0.25">
      <c r="A6" s="37">
        <v>3</v>
      </c>
      <c r="B6" s="1"/>
      <c r="C6" s="1" t="s">
        <v>90</v>
      </c>
      <c r="D6" s="1" t="s">
        <v>85</v>
      </c>
      <c r="E6" s="5" t="s">
        <v>35</v>
      </c>
      <c r="F6" s="1" t="s">
        <v>132</v>
      </c>
      <c r="G6" s="1" t="s">
        <v>34</v>
      </c>
      <c r="H6" s="1" t="s">
        <v>86</v>
      </c>
      <c r="I6" s="27" t="s">
        <v>21</v>
      </c>
      <c r="J6" s="2">
        <v>43466</v>
      </c>
      <c r="K6" s="69" t="s">
        <v>128</v>
      </c>
      <c r="AC6" s="21">
        <v>2734</v>
      </c>
      <c r="AD6" s="21">
        <v>2839</v>
      </c>
      <c r="AE6" s="21">
        <v>4193</v>
      </c>
      <c r="AF6" s="21">
        <v>4304</v>
      </c>
      <c r="AG6" s="21">
        <v>4959</v>
      </c>
      <c r="AH6" s="21">
        <v>4892</v>
      </c>
      <c r="AI6" s="21">
        <v>6495</v>
      </c>
      <c r="AJ6" s="21">
        <v>5855</v>
      </c>
      <c r="AK6" s="21">
        <v>6223</v>
      </c>
      <c r="AL6" s="21">
        <v>5007</v>
      </c>
      <c r="AM6" s="21">
        <v>5349</v>
      </c>
      <c r="AN6" s="21">
        <v>5459</v>
      </c>
      <c r="AO6" s="22"/>
      <c r="AP6" s="22"/>
      <c r="AQ6" s="22"/>
      <c r="AR6" s="22"/>
      <c r="AS6" s="22"/>
      <c r="AT6" s="21">
        <v>5094</v>
      </c>
      <c r="AU6" s="21">
        <v>4176</v>
      </c>
      <c r="AV6" s="21">
        <v>5001</v>
      </c>
      <c r="AW6" s="21">
        <v>6621</v>
      </c>
      <c r="AX6" s="21">
        <v>5433</v>
      </c>
      <c r="AY6" s="21">
        <v>4425</v>
      </c>
      <c r="AZ6" s="21">
        <v>4190</v>
      </c>
      <c r="BA6" s="21">
        <v>3710</v>
      </c>
      <c r="BB6" s="21">
        <v>4185</v>
      </c>
      <c r="BC6" s="21">
        <v>4636</v>
      </c>
      <c r="BD6" s="21">
        <v>3615</v>
      </c>
      <c r="BE6" s="21">
        <v>3601</v>
      </c>
      <c r="BF6" s="22"/>
      <c r="BG6" s="22"/>
      <c r="BH6" s="22"/>
      <c r="BI6" s="22"/>
      <c r="BJ6" s="22"/>
      <c r="BK6" s="21">
        <v>3627</v>
      </c>
      <c r="BL6" s="21">
        <v>3125</v>
      </c>
      <c r="BM6" s="21">
        <v>4554</v>
      </c>
      <c r="BN6" s="21">
        <v>4591</v>
      </c>
      <c r="BO6" s="21">
        <v>5087</v>
      </c>
      <c r="BP6" s="21">
        <v>5737</v>
      </c>
      <c r="BQ6" s="21">
        <v>6733</v>
      </c>
      <c r="BR6" s="21">
        <v>4750</v>
      </c>
      <c r="BS6" s="21">
        <v>5335</v>
      </c>
      <c r="BT6" s="21">
        <v>4907</v>
      </c>
      <c r="BU6" s="21">
        <v>6109</v>
      </c>
      <c r="BV6" s="21">
        <v>6186</v>
      </c>
      <c r="BW6" s="22"/>
      <c r="BX6" s="22"/>
      <c r="BY6" s="22"/>
      <c r="BZ6" s="22"/>
      <c r="CB6" s="21">
        <v>6759</v>
      </c>
      <c r="CC6" s="21">
        <v>4901</v>
      </c>
      <c r="CD6" s="21">
        <v>4629</v>
      </c>
      <c r="CE6" s="21">
        <v>4333</v>
      </c>
      <c r="CF6" s="21">
        <v>4640</v>
      </c>
      <c r="CG6" s="21">
        <v>4268</v>
      </c>
      <c r="CH6" s="21">
        <v>4173</v>
      </c>
      <c r="CI6" s="21">
        <v>5321</v>
      </c>
      <c r="CJ6" s="21">
        <v>4808</v>
      </c>
      <c r="CK6" s="21">
        <v>5691</v>
      </c>
    </row>
    <row r="7" spans="1:98" x14ac:dyDescent="0.25">
      <c r="A7" s="37">
        <v>4</v>
      </c>
      <c r="B7" s="1"/>
      <c r="C7" s="1" t="s">
        <v>91</v>
      </c>
      <c r="D7" s="35" t="s">
        <v>115</v>
      </c>
      <c r="E7" s="5" t="s">
        <v>36</v>
      </c>
      <c r="F7" s="1" t="s">
        <v>122</v>
      </c>
      <c r="G7" s="1" t="s">
        <v>34</v>
      </c>
      <c r="H7" s="35" t="s">
        <v>114</v>
      </c>
      <c r="I7" s="24" t="s">
        <v>26</v>
      </c>
      <c r="J7" s="2">
        <v>43101</v>
      </c>
      <c r="K7" s="69" t="s">
        <v>128</v>
      </c>
      <c r="X7" s="59">
        <v>519.20000000000005</v>
      </c>
      <c r="Y7" s="8">
        <v>483.29999999999995</v>
      </c>
      <c r="Z7" s="8">
        <v>708.09999999999991</v>
      </c>
      <c r="AA7" s="8">
        <v>1164.0999999999999</v>
      </c>
      <c r="AB7" s="8">
        <v>2874.7</v>
      </c>
      <c r="AO7" s="8">
        <v>393.9</v>
      </c>
      <c r="AP7" s="8">
        <v>463.4</v>
      </c>
      <c r="AQ7" s="8">
        <v>685.5</v>
      </c>
      <c r="AR7" s="8">
        <v>992.00000000000023</v>
      </c>
      <c r="AS7" s="8">
        <v>2534.8000000000002</v>
      </c>
      <c r="BF7" s="51">
        <v>428.9</v>
      </c>
      <c r="BG7" s="51">
        <v>444.6</v>
      </c>
      <c r="BH7" s="51">
        <v>728.5</v>
      </c>
      <c r="BI7" s="51">
        <v>861.40000000000009</v>
      </c>
      <c r="BJ7" s="8">
        <v>2463.4</v>
      </c>
      <c r="BW7">
        <v>385.9</v>
      </c>
      <c r="BX7">
        <v>592.4</v>
      </c>
      <c r="BY7">
        <v>763.59999999999991</v>
      </c>
      <c r="BZ7">
        <v>686.50000000000023</v>
      </c>
      <c r="CA7" s="52">
        <f>SUM(BW7:BZ7)</f>
        <v>2428.4</v>
      </c>
      <c r="CN7" s="52">
        <v>898.40000000000009</v>
      </c>
      <c r="CO7" s="52">
        <v>642.19999999999982</v>
      </c>
      <c r="CP7" s="52">
        <v>631.70000000000027</v>
      </c>
    </row>
    <row r="8" spans="1:98" x14ac:dyDescent="0.25">
      <c r="A8" s="37">
        <v>5</v>
      </c>
      <c r="B8" s="1"/>
      <c r="C8" s="1" t="s">
        <v>91</v>
      </c>
      <c r="D8" s="1" t="s">
        <v>87</v>
      </c>
      <c r="E8" s="5" t="s">
        <v>36</v>
      </c>
      <c r="F8" s="1" t="s">
        <v>122</v>
      </c>
      <c r="G8" s="1" t="s">
        <v>34</v>
      </c>
      <c r="H8" s="35" t="s">
        <v>114</v>
      </c>
      <c r="I8" s="24" t="s">
        <v>26</v>
      </c>
      <c r="J8" s="2">
        <v>43101</v>
      </c>
      <c r="K8" s="69" t="s">
        <v>128</v>
      </c>
      <c r="X8" s="8">
        <v>442.2</v>
      </c>
      <c r="Y8" s="8">
        <v>367.8</v>
      </c>
      <c r="Z8" s="8">
        <v>426.40000000000009</v>
      </c>
      <c r="AA8" s="8">
        <v>980.59999999999991</v>
      </c>
      <c r="AB8" s="8">
        <v>2217</v>
      </c>
      <c r="AO8" s="8">
        <v>335.6</v>
      </c>
      <c r="AP8" s="50">
        <v>337.29999999999995</v>
      </c>
      <c r="AQ8" s="8">
        <v>537.19999999999993</v>
      </c>
      <c r="AR8" s="8">
        <v>822</v>
      </c>
      <c r="AS8" s="8">
        <v>2032.1</v>
      </c>
      <c r="BF8" s="52">
        <v>342.8</v>
      </c>
      <c r="BG8" s="52">
        <v>412.59999999999997</v>
      </c>
      <c r="BH8" s="52">
        <v>588.00000000000011</v>
      </c>
      <c r="BI8" s="53">
        <v>732.90000000000009</v>
      </c>
      <c r="BJ8" s="8">
        <v>2076.3000000000002</v>
      </c>
      <c r="BW8">
        <v>319.2</v>
      </c>
      <c r="BX8">
        <v>501.90000000000003</v>
      </c>
      <c r="BY8">
        <v>635.99999999999989</v>
      </c>
      <c r="BZ8">
        <v>542.40000000000009</v>
      </c>
      <c r="CA8" s="52">
        <v>1999.5</v>
      </c>
      <c r="CN8" s="52">
        <v>762.7</v>
      </c>
      <c r="CO8" s="52">
        <v>534.79999999999995</v>
      </c>
      <c r="CP8" s="52">
        <v>475</v>
      </c>
    </row>
    <row r="9" spans="1:98" x14ac:dyDescent="0.25">
      <c r="A9" s="37">
        <v>6</v>
      </c>
      <c r="B9" s="1"/>
      <c r="C9" s="1" t="s">
        <v>90</v>
      </c>
      <c r="D9" s="26" t="s">
        <v>42</v>
      </c>
      <c r="E9" s="5" t="s">
        <v>40</v>
      </c>
      <c r="F9" s="35" t="s">
        <v>126</v>
      </c>
      <c r="G9" s="1" t="s">
        <v>38</v>
      </c>
      <c r="H9" s="1" t="s">
        <v>27</v>
      </c>
      <c r="I9" s="27" t="s">
        <v>21</v>
      </c>
      <c r="J9" s="2">
        <v>43101</v>
      </c>
      <c r="K9" s="69" t="s">
        <v>128</v>
      </c>
      <c r="L9" s="63">
        <v>2786</v>
      </c>
      <c r="M9" s="63">
        <v>4057</v>
      </c>
      <c r="N9" s="63">
        <v>4986</v>
      </c>
      <c r="O9" s="63">
        <v>4906</v>
      </c>
      <c r="P9" s="63">
        <v>4737</v>
      </c>
      <c r="Q9" s="63">
        <v>4955</v>
      </c>
      <c r="R9" s="63">
        <v>4725</v>
      </c>
      <c r="S9" s="63">
        <v>5393</v>
      </c>
      <c r="T9" s="63">
        <v>4981</v>
      </c>
      <c r="U9" s="63">
        <v>5787</v>
      </c>
      <c r="V9" s="63">
        <v>5575</v>
      </c>
      <c r="W9" s="63">
        <v>6730</v>
      </c>
      <c r="AC9">
        <v>3443</v>
      </c>
      <c r="AD9">
        <v>4510</v>
      </c>
      <c r="AE9">
        <v>4720</v>
      </c>
      <c r="AF9">
        <v>4689</v>
      </c>
      <c r="AG9">
        <v>3840</v>
      </c>
      <c r="AH9">
        <v>4373</v>
      </c>
      <c r="AI9">
        <v>4350</v>
      </c>
      <c r="AJ9">
        <v>4861</v>
      </c>
      <c r="AK9">
        <v>4978</v>
      </c>
      <c r="AL9">
        <v>5559</v>
      </c>
      <c r="AM9">
        <v>5400</v>
      </c>
      <c r="AN9">
        <v>7043</v>
      </c>
      <c r="AT9">
        <v>3491</v>
      </c>
      <c r="AU9">
        <v>5173</v>
      </c>
      <c r="AV9">
        <v>5700</v>
      </c>
      <c r="AW9">
        <v>4692</v>
      </c>
      <c r="AX9">
        <v>4254</v>
      </c>
      <c r="AY9">
        <v>5788</v>
      </c>
      <c r="AZ9">
        <v>6932</v>
      </c>
      <c r="BA9">
        <v>8086</v>
      </c>
      <c r="BB9">
        <v>9570</v>
      </c>
      <c r="BC9">
        <v>10003</v>
      </c>
      <c r="BD9">
        <v>8974</v>
      </c>
      <c r="BE9">
        <v>10898</v>
      </c>
      <c r="BK9">
        <v>4919</v>
      </c>
      <c r="BL9">
        <v>7552</v>
      </c>
      <c r="BM9">
        <v>9328</v>
      </c>
      <c r="BN9">
        <v>10132</v>
      </c>
      <c r="BO9">
        <v>8090</v>
      </c>
      <c r="BP9">
        <v>10272</v>
      </c>
      <c r="BQ9">
        <v>9125</v>
      </c>
      <c r="BR9">
        <v>8712</v>
      </c>
      <c r="BS9">
        <v>9187</v>
      </c>
      <c r="BT9">
        <v>9539</v>
      </c>
      <c r="BU9">
        <v>9422</v>
      </c>
      <c r="BV9">
        <v>12073</v>
      </c>
      <c r="CB9">
        <v>5794</v>
      </c>
      <c r="CC9">
        <v>8991</v>
      </c>
      <c r="CD9">
        <v>10030</v>
      </c>
      <c r="CE9">
        <v>2802</v>
      </c>
      <c r="CF9">
        <v>2139</v>
      </c>
      <c r="CG9">
        <v>4414</v>
      </c>
      <c r="CH9">
        <v>6039</v>
      </c>
      <c r="CI9">
        <v>8780</v>
      </c>
      <c r="CJ9">
        <v>10493</v>
      </c>
    </row>
    <row r="10" spans="1:98" x14ac:dyDescent="0.25">
      <c r="C10" s="1" t="s">
        <v>90</v>
      </c>
      <c r="D10" s="54" t="s">
        <v>138</v>
      </c>
      <c r="E10" s="55" t="s">
        <v>37</v>
      </c>
      <c r="F10" s="76" t="s">
        <v>125</v>
      </c>
      <c r="G10" s="54" t="s">
        <v>38</v>
      </c>
      <c r="H10" s="54" t="s">
        <v>112</v>
      </c>
      <c r="I10" s="27" t="s">
        <v>21</v>
      </c>
      <c r="J10" s="56">
        <v>43647</v>
      </c>
      <c r="K10" s="69" t="s">
        <v>128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1">
        <v>54</v>
      </c>
      <c r="AJ10" s="41">
        <v>54</v>
      </c>
      <c r="AK10" s="41">
        <v>124</v>
      </c>
      <c r="AL10" s="41">
        <v>99</v>
      </c>
      <c r="AM10" s="41">
        <v>194</v>
      </c>
      <c r="AN10" s="41">
        <v>118</v>
      </c>
      <c r="AO10" s="42"/>
      <c r="AP10" s="42"/>
      <c r="AQ10" s="42"/>
      <c r="AR10" s="42"/>
      <c r="AS10" s="42"/>
      <c r="AT10" s="42">
        <v>147</v>
      </c>
      <c r="AU10" s="42">
        <v>136</v>
      </c>
      <c r="AV10" s="42">
        <v>170</v>
      </c>
      <c r="AW10" s="42">
        <v>-5</v>
      </c>
      <c r="AX10" s="42">
        <v>193</v>
      </c>
      <c r="AY10" s="42">
        <v>350</v>
      </c>
      <c r="AZ10" s="42">
        <v>296</v>
      </c>
      <c r="BA10" s="42">
        <v>526</v>
      </c>
      <c r="BB10" s="42">
        <v>1101</v>
      </c>
      <c r="BC10" s="42">
        <v>1345</v>
      </c>
      <c r="BD10" s="41">
        <v>1140</v>
      </c>
      <c r="BE10" s="41">
        <v>1712</v>
      </c>
      <c r="BF10" s="41"/>
      <c r="BG10" s="41"/>
      <c r="BH10" s="41"/>
      <c r="BI10" s="41"/>
      <c r="BJ10" s="41"/>
      <c r="BK10" s="41">
        <v>1020</v>
      </c>
      <c r="BL10" s="41">
        <v>2119</v>
      </c>
      <c r="BM10" s="41">
        <v>2253</v>
      </c>
      <c r="BN10" s="41">
        <v>2248</v>
      </c>
      <c r="BO10" s="41">
        <v>2020</v>
      </c>
      <c r="BP10" s="41">
        <v>3047</v>
      </c>
      <c r="BQ10" s="41">
        <v>1096</v>
      </c>
      <c r="BR10" s="41">
        <v>632</v>
      </c>
      <c r="BS10" s="41">
        <v>562</v>
      </c>
      <c r="BT10" s="41">
        <v>1435</v>
      </c>
      <c r="BU10" s="41">
        <v>258</v>
      </c>
      <c r="BV10" s="41">
        <v>-18</v>
      </c>
      <c r="BW10" s="41"/>
      <c r="BX10" s="41"/>
      <c r="BY10" s="41"/>
      <c r="BZ10" s="42"/>
      <c r="CA10" s="42"/>
      <c r="CB10" s="41">
        <v>1119</v>
      </c>
      <c r="CC10" s="41">
        <v>2959</v>
      </c>
      <c r="CD10" s="41">
        <v>5688</v>
      </c>
      <c r="CE10" s="42">
        <v>2057</v>
      </c>
      <c r="CF10" s="42">
        <v>-8014</v>
      </c>
      <c r="CG10" s="42">
        <v>6697</v>
      </c>
      <c r="CH10" s="42">
        <v>661</v>
      </c>
      <c r="CI10" s="42">
        <v>1620</v>
      </c>
      <c r="CJ10" s="41">
        <v>-750</v>
      </c>
      <c r="CK10" s="41"/>
      <c r="CL10" s="41"/>
      <c r="CM10" s="41"/>
      <c r="CN10" s="41"/>
      <c r="CO10" s="41"/>
      <c r="CP10" s="41"/>
      <c r="CQ10" s="41"/>
      <c r="CR10" s="41"/>
      <c r="CS10" s="41"/>
      <c r="CT10" s="41"/>
    </row>
    <row r="11" spans="1:98" x14ac:dyDescent="0.25">
      <c r="C11" s="1" t="s">
        <v>90</v>
      </c>
      <c r="D11" s="54" t="s">
        <v>139</v>
      </c>
      <c r="E11" s="55"/>
      <c r="F11" s="76" t="s">
        <v>140</v>
      </c>
      <c r="G11" s="54" t="s">
        <v>38</v>
      </c>
      <c r="H11" s="54" t="s">
        <v>112</v>
      </c>
      <c r="I11" s="27" t="s">
        <v>21</v>
      </c>
      <c r="J11" s="56">
        <v>43647</v>
      </c>
      <c r="K11" s="69" t="s">
        <v>128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0"/>
      <c r="AC11" s="40"/>
      <c r="AD11" s="40"/>
      <c r="AE11" s="40"/>
      <c r="AF11" s="40"/>
      <c r="AG11" s="20"/>
      <c r="AH11" s="20"/>
      <c r="AI11" s="41">
        <f>AI10</f>
        <v>54</v>
      </c>
      <c r="AJ11" s="41">
        <f>AJ10-AI10</f>
        <v>0</v>
      </c>
      <c r="AK11" s="41">
        <f>AK10-AJ10</f>
        <v>70</v>
      </c>
      <c r="AL11" s="41">
        <f>AL10-AK10</f>
        <v>-25</v>
      </c>
      <c r="AM11" s="41">
        <f>AM10-AL10</f>
        <v>95</v>
      </c>
      <c r="AN11" s="41">
        <f>AN10-AM10</f>
        <v>-76</v>
      </c>
      <c r="AO11" s="20"/>
      <c r="AP11" s="42"/>
      <c r="AQ11" s="42"/>
      <c r="AR11" s="42"/>
      <c r="AS11" s="40"/>
      <c r="AT11" s="13">
        <f>AT10-AN10</f>
        <v>29</v>
      </c>
      <c r="AU11" s="13">
        <f>AU10-AT10</f>
        <v>-11</v>
      </c>
      <c r="AV11" s="13">
        <f t="shared" ref="AV11:BE11" si="0">AV10-AU10</f>
        <v>34</v>
      </c>
      <c r="AW11" s="13">
        <f t="shared" si="0"/>
        <v>-175</v>
      </c>
      <c r="AX11" s="13">
        <f t="shared" si="0"/>
        <v>198</v>
      </c>
      <c r="AY11" s="13">
        <f t="shared" si="0"/>
        <v>157</v>
      </c>
      <c r="AZ11" s="13">
        <f t="shared" si="0"/>
        <v>-54</v>
      </c>
      <c r="BA11" s="13">
        <f t="shared" si="0"/>
        <v>230</v>
      </c>
      <c r="BB11" s="13">
        <f t="shared" si="0"/>
        <v>575</v>
      </c>
      <c r="BC11" s="13">
        <f t="shared" si="0"/>
        <v>244</v>
      </c>
      <c r="BD11" s="13">
        <f t="shared" si="0"/>
        <v>-205</v>
      </c>
      <c r="BE11" s="13">
        <f t="shared" si="0"/>
        <v>572</v>
      </c>
      <c r="BK11">
        <f>BK10-BE10</f>
        <v>-692</v>
      </c>
      <c r="BL11">
        <f>BL10-BK10</f>
        <v>1099</v>
      </c>
      <c r="BM11">
        <f t="shared" ref="BM11:BV11" si="1">BM10-BL10</f>
        <v>134</v>
      </c>
      <c r="BN11">
        <f t="shared" si="1"/>
        <v>-5</v>
      </c>
      <c r="BO11">
        <f t="shared" si="1"/>
        <v>-228</v>
      </c>
      <c r="BP11">
        <f t="shared" si="1"/>
        <v>1027</v>
      </c>
      <c r="BQ11">
        <f t="shared" si="1"/>
        <v>-1951</v>
      </c>
      <c r="BR11">
        <f t="shared" si="1"/>
        <v>-464</v>
      </c>
      <c r="BS11">
        <f t="shared" si="1"/>
        <v>-70</v>
      </c>
      <c r="BT11">
        <f t="shared" si="1"/>
        <v>873</v>
      </c>
      <c r="BU11">
        <f t="shared" si="1"/>
        <v>-1177</v>
      </c>
      <c r="BV11">
        <f t="shared" si="1"/>
        <v>-276</v>
      </c>
      <c r="CB11">
        <f>CB10-BV10</f>
        <v>1137</v>
      </c>
      <c r="CC11">
        <f>CC10-CB10</f>
        <v>1840</v>
      </c>
      <c r="CD11">
        <f>CD10-CC10</f>
        <v>2729</v>
      </c>
      <c r="CE11">
        <f>CE10-CD10</f>
        <v>-3631</v>
      </c>
      <c r="CF11">
        <f>CF10-CE10</f>
        <v>-10071</v>
      </c>
      <c r="CG11">
        <f t="shared" ref="CG11:CJ11" si="2">CG10-CF10</f>
        <v>14711</v>
      </c>
      <c r="CH11">
        <f t="shared" si="2"/>
        <v>-6036</v>
      </c>
      <c r="CI11">
        <f t="shared" si="2"/>
        <v>959</v>
      </c>
      <c r="CJ11">
        <f t="shared" si="2"/>
        <v>-2370</v>
      </c>
    </row>
    <row r="12" spans="1:98" x14ac:dyDescent="0.25">
      <c r="C12" s="1" t="s">
        <v>90</v>
      </c>
      <c r="D12" s="54" t="s">
        <v>39</v>
      </c>
      <c r="E12" s="55" t="s">
        <v>40</v>
      </c>
      <c r="F12" s="35" t="s">
        <v>126</v>
      </c>
      <c r="G12" s="54" t="s">
        <v>38</v>
      </c>
      <c r="H12" s="54" t="s">
        <v>112</v>
      </c>
      <c r="I12" s="27" t="s">
        <v>21</v>
      </c>
      <c r="J12" s="56">
        <v>43101</v>
      </c>
      <c r="K12" s="69" t="s">
        <v>128</v>
      </c>
      <c r="L12" s="41">
        <v>580</v>
      </c>
      <c r="M12" s="41">
        <v>762</v>
      </c>
      <c r="N12" s="41">
        <v>969</v>
      </c>
      <c r="O12" s="41">
        <v>833</v>
      </c>
      <c r="P12" s="41">
        <v>950</v>
      </c>
      <c r="Q12" s="41">
        <v>884</v>
      </c>
      <c r="R12" s="41">
        <v>854</v>
      </c>
      <c r="S12" s="41">
        <v>1180</v>
      </c>
      <c r="T12" s="41">
        <v>1051</v>
      </c>
      <c r="U12" s="41">
        <v>1236</v>
      </c>
      <c r="V12" s="41">
        <v>1115</v>
      </c>
      <c r="W12" s="41">
        <v>1175</v>
      </c>
      <c r="X12" s="42"/>
      <c r="Y12" s="42"/>
      <c r="Z12" s="42"/>
      <c r="AA12" s="42"/>
      <c r="AB12" s="42"/>
      <c r="AC12" s="41">
        <v>686</v>
      </c>
      <c r="AD12" s="41">
        <v>909</v>
      </c>
      <c r="AE12" s="41">
        <v>1057</v>
      </c>
      <c r="AF12" s="41">
        <v>803</v>
      </c>
      <c r="AG12" s="41">
        <v>762</v>
      </c>
      <c r="AH12" s="41">
        <v>844</v>
      </c>
      <c r="AI12" s="41">
        <v>695</v>
      </c>
      <c r="AJ12" s="41">
        <v>967</v>
      </c>
      <c r="AK12" s="41">
        <v>1011</v>
      </c>
      <c r="AL12" s="41">
        <v>990</v>
      </c>
      <c r="AM12" s="41">
        <v>1016</v>
      </c>
      <c r="AN12" s="41">
        <v>1196</v>
      </c>
      <c r="AO12" s="42"/>
      <c r="AP12" s="42"/>
      <c r="AQ12" s="42"/>
      <c r="AR12" s="42"/>
      <c r="AS12" s="42"/>
      <c r="AT12" s="42">
        <v>698</v>
      </c>
      <c r="AU12" s="42">
        <v>872</v>
      </c>
      <c r="AV12" s="42">
        <v>1006</v>
      </c>
      <c r="AW12" s="42">
        <v>825</v>
      </c>
      <c r="AX12" s="42">
        <v>952</v>
      </c>
      <c r="AY12" s="41">
        <v>1598</v>
      </c>
      <c r="AZ12" s="41">
        <v>1851</v>
      </c>
      <c r="BA12" s="41">
        <v>2381</v>
      </c>
      <c r="BB12" s="41">
        <v>2383</v>
      </c>
      <c r="BC12" s="41">
        <v>2272</v>
      </c>
      <c r="BD12" s="41">
        <v>1874</v>
      </c>
      <c r="BE12" s="41">
        <v>2212</v>
      </c>
      <c r="BF12" s="41"/>
      <c r="BG12" s="41"/>
      <c r="BH12" s="41"/>
      <c r="BI12" s="41"/>
      <c r="BJ12" s="41"/>
      <c r="BK12" s="41">
        <v>1104</v>
      </c>
      <c r="BL12" s="41">
        <v>1467</v>
      </c>
      <c r="BM12" s="41">
        <v>2014</v>
      </c>
      <c r="BN12" s="41">
        <v>2377</v>
      </c>
      <c r="BO12" s="41">
        <v>1910</v>
      </c>
      <c r="BP12" s="42">
        <v>3245</v>
      </c>
      <c r="BQ12" s="42">
        <v>2018</v>
      </c>
      <c r="BR12" s="42">
        <v>1786</v>
      </c>
      <c r="BS12" s="42">
        <v>2055</v>
      </c>
      <c r="BT12" s="42">
        <v>2200</v>
      </c>
      <c r="BU12" s="41">
        <v>2531</v>
      </c>
      <c r="BV12" s="41">
        <v>3607</v>
      </c>
      <c r="BW12" s="41"/>
      <c r="BX12" s="41"/>
      <c r="BY12" s="41"/>
      <c r="BZ12" s="41"/>
      <c r="CA12" s="41"/>
      <c r="CB12" s="41">
        <v>1676</v>
      </c>
      <c r="CC12" s="41">
        <v>2626</v>
      </c>
      <c r="CD12" s="41">
        <v>3558</v>
      </c>
      <c r="CE12" s="41">
        <v>1156</v>
      </c>
      <c r="CF12" s="41">
        <v>857</v>
      </c>
      <c r="CG12" s="41">
        <v>1595</v>
      </c>
      <c r="CH12" s="41">
        <v>1726</v>
      </c>
      <c r="CI12" s="41">
        <v>2387</v>
      </c>
      <c r="CJ12" s="41">
        <v>3159</v>
      </c>
    </row>
    <row r="13" spans="1:98" x14ac:dyDescent="0.25">
      <c r="C13" s="1" t="s">
        <v>90</v>
      </c>
      <c r="D13" s="54" t="s">
        <v>113</v>
      </c>
      <c r="E13" s="55" t="s">
        <v>40</v>
      </c>
      <c r="F13" s="35" t="s">
        <v>126</v>
      </c>
      <c r="G13" s="54" t="s">
        <v>34</v>
      </c>
      <c r="H13" s="54" t="s">
        <v>41</v>
      </c>
      <c r="I13" s="27" t="s">
        <v>21</v>
      </c>
      <c r="J13" s="56">
        <v>43101</v>
      </c>
      <c r="K13" s="69" t="s">
        <v>128</v>
      </c>
      <c r="L13" s="41">
        <v>332</v>
      </c>
      <c r="M13" s="41">
        <v>471</v>
      </c>
      <c r="N13" s="41">
        <v>528</v>
      </c>
      <c r="O13" s="41">
        <v>498</v>
      </c>
      <c r="P13" s="41">
        <v>548</v>
      </c>
      <c r="Q13" s="41">
        <v>490</v>
      </c>
      <c r="R13" s="41">
        <v>487</v>
      </c>
      <c r="S13" s="41">
        <v>650</v>
      </c>
      <c r="T13" s="41">
        <v>593</v>
      </c>
      <c r="U13" s="41">
        <v>684</v>
      </c>
      <c r="V13" s="41">
        <v>636</v>
      </c>
      <c r="W13" s="41">
        <v>669</v>
      </c>
      <c r="X13" s="42"/>
      <c r="Y13" s="42"/>
      <c r="Z13" s="42"/>
      <c r="AA13" s="42"/>
      <c r="AB13" s="42"/>
      <c r="AC13">
        <v>385</v>
      </c>
      <c r="AD13">
        <v>487</v>
      </c>
      <c r="AE13">
        <v>478</v>
      </c>
      <c r="AF13">
        <v>413</v>
      </c>
      <c r="AG13">
        <v>383</v>
      </c>
      <c r="AH13">
        <v>408</v>
      </c>
      <c r="AI13">
        <v>356</v>
      </c>
      <c r="AJ13">
        <v>467</v>
      </c>
      <c r="AK13">
        <v>472</v>
      </c>
      <c r="AL13">
        <v>503</v>
      </c>
      <c r="AM13">
        <v>456</v>
      </c>
      <c r="AN13">
        <v>560</v>
      </c>
      <c r="AT13">
        <v>280</v>
      </c>
      <c r="AU13">
        <v>389</v>
      </c>
      <c r="AV13">
        <v>453</v>
      </c>
      <c r="AW13">
        <v>352</v>
      </c>
      <c r="AX13">
        <v>466</v>
      </c>
      <c r="AY13">
        <v>742</v>
      </c>
      <c r="AZ13">
        <v>808</v>
      </c>
      <c r="BA13">
        <v>954</v>
      </c>
      <c r="BB13">
        <v>978</v>
      </c>
      <c r="BC13">
        <v>960</v>
      </c>
      <c r="BD13">
        <v>764</v>
      </c>
      <c r="BE13">
        <v>904</v>
      </c>
      <c r="BK13">
        <v>423</v>
      </c>
      <c r="BL13">
        <v>610</v>
      </c>
      <c r="BM13">
        <v>742</v>
      </c>
      <c r="BN13">
        <v>886</v>
      </c>
      <c r="BO13">
        <v>678</v>
      </c>
      <c r="BP13">
        <v>1135</v>
      </c>
      <c r="BQ13">
        <v>742</v>
      </c>
      <c r="BR13">
        <v>678</v>
      </c>
      <c r="BS13">
        <v>799</v>
      </c>
      <c r="BT13">
        <v>780</v>
      </c>
      <c r="BU13">
        <v>824</v>
      </c>
      <c r="BV13">
        <v>1274</v>
      </c>
      <c r="CB13">
        <v>608</v>
      </c>
      <c r="CC13">
        <v>924</v>
      </c>
      <c r="CD13">
        <v>1342</v>
      </c>
      <c r="CE13">
        <v>419</v>
      </c>
      <c r="CF13">
        <v>213</v>
      </c>
      <c r="CG13">
        <v>322</v>
      </c>
      <c r="CH13">
        <v>417</v>
      </c>
      <c r="CI13">
        <v>531</v>
      </c>
      <c r="CJ13">
        <v>696</v>
      </c>
    </row>
    <row r="14" spans="1:98" x14ac:dyDescent="0.25">
      <c r="C14" s="1" t="s">
        <v>90</v>
      </c>
      <c r="D14" s="54" t="s">
        <v>43</v>
      </c>
      <c r="E14" s="55" t="s">
        <v>40</v>
      </c>
      <c r="F14" s="35" t="s">
        <v>126</v>
      </c>
      <c r="G14" s="54" t="s">
        <v>34</v>
      </c>
      <c r="H14" s="54" t="s">
        <v>41</v>
      </c>
      <c r="I14" s="27" t="s">
        <v>21</v>
      </c>
      <c r="J14" s="56">
        <v>43101</v>
      </c>
      <c r="K14" s="69" t="s">
        <v>128</v>
      </c>
      <c r="L14" s="41">
        <v>2158</v>
      </c>
      <c r="M14" s="41">
        <v>3037</v>
      </c>
      <c r="N14" s="41">
        <v>3497</v>
      </c>
      <c r="O14" s="41">
        <v>3639</v>
      </c>
      <c r="P14" s="41">
        <v>3437</v>
      </c>
      <c r="Q14" s="41">
        <v>3657</v>
      </c>
      <c r="R14" s="41">
        <v>3426</v>
      </c>
      <c r="S14" s="41">
        <v>3811</v>
      </c>
      <c r="T14" s="41">
        <v>3477</v>
      </c>
      <c r="U14" s="41">
        <v>3996</v>
      </c>
      <c r="V14" s="41">
        <v>3823</v>
      </c>
      <c r="W14" s="41">
        <v>4612</v>
      </c>
      <c r="X14" s="42"/>
      <c r="Y14" s="42"/>
      <c r="Z14" s="42"/>
      <c r="AA14" s="42"/>
      <c r="AB14" s="42"/>
      <c r="AC14">
        <v>2293</v>
      </c>
      <c r="AD14">
        <v>3046</v>
      </c>
      <c r="AE14">
        <v>3083</v>
      </c>
      <c r="AF14">
        <v>3209</v>
      </c>
      <c r="AG14">
        <v>2580</v>
      </c>
      <c r="AH14">
        <v>2825</v>
      </c>
      <c r="AI14">
        <v>2874</v>
      </c>
      <c r="AJ14">
        <v>3198</v>
      </c>
      <c r="AK14">
        <v>3268</v>
      </c>
      <c r="AL14">
        <v>3628</v>
      </c>
      <c r="AM14">
        <v>3477</v>
      </c>
      <c r="AN14">
        <v>4572</v>
      </c>
      <c r="AT14">
        <v>2164</v>
      </c>
      <c r="AU14">
        <v>3288</v>
      </c>
      <c r="AV14">
        <v>3569</v>
      </c>
      <c r="AW14">
        <v>2999</v>
      </c>
      <c r="AX14">
        <v>2680</v>
      </c>
      <c r="AY14">
        <v>3630</v>
      </c>
      <c r="AZ14">
        <v>4163</v>
      </c>
      <c r="BA14">
        <v>4618</v>
      </c>
      <c r="BB14">
        <v>5605</v>
      </c>
      <c r="BC14">
        <v>5836</v>
      </c>
      <c r="BD14">
        <v>5189</v>
      </c>
      <c r="BE14">
        <v>6137</v>
      </c>
      <c r="BK14">
        <v>2692</v>
      </c>
      <c r="BL14">
        <v>4287</v>
      </c>
      <c r="BM14">
        <v>5035</v>
      </c>
      <c r="BN14">
        <v>5427</v>
      </c>
      <c r="BO14">
        <v>4231</v>
      </c>
      <c r="BP14">
        <v>5144</v>
      </c>
      <c r="BQ14">
        <v>4780</v>
      </c>
      <c r="BR14">
        <v>4542</v>
      </c>
      <c r="BS14">
        <v>4780</v>
      </c>
      <c r="BT14">
        <v>4618</v>
      </c>
      <c r="BU14">
        <v>4464</v>
      </c>
      <c r="BV14">
        <v>5678</v>
      </c>
      <c r="CB14">
        <v>2702</v>
      </c>
      <c r="CC14">
        <v>4008</v>
      </c>
      <c r="CD14">
        <v>4590</v>
      </c>
      <c r="CE14">
        <v>1471</v>
      </c>
      <c r="CF14">
        <v>1029</v>
      </c>
      <c r="CG14">
        <v>1930</v>
      </c>
      <c r="CH14">
        <v>2699</v>
      </c>
      <c r="CI14">
        <v>3704</v>
      </c>
      <c r="CJ14">
        <v>4230</v>
      </c>
    </row>
    <row r="15" spans="1:98" outlineLevel="1" x14ac:dyDescent="0.25">
      <c r="A15" s="37">
        <v>7</v>
      </c>
      <c r="B15" s="1"/>
      <c r="C15" s="35" t="s">
        <v>100</v>
      </c>
      <c r="D15" s="73" t="s">
        <v>116</v>
      </c>
      <c r="E15" s="5" t="s">
        <v>69</v>
      </c>
      <c r="F15" s="1" t="s">
        <v>70</v>
      </c>
      <c r="G15" s="1" t="s">
        <v>38</v>
      </c>
      <c r="H15" s="1" t="s">
        <v>33</v>
      </c>
      <c r="I15" s="27" t="s">
        <v>21</v>
      </c>
      <c r="J15" s="28">
        <v>43101</v>
      </c>
      <c r="K15" s="69" t="s">
        <v>128</v>
      </c>
      <c r="L15" s="20">
        <v>4864651.4800000004</v>
      </c>
      <c r="M15" s="20">
        <v>40553039.599999994</v>
      </c>
      <c r="N15" s="20">
        <v>65710155.320000008</v>
      </c>
      <c r="O15" s="20">
        <v>105135855.71000001</v>
      </c>
      <c r="P15" s="20">
        <v>917395150.71999991</v>
      </c>
      <c r="Q15" s="20">
        <v>429460605.47000003</v>
      </c>
      <c r="R15" s="20">
        <v>138164641.27999997</v>
      </c>
      <c r="S15" s="20">
        <v>231231769.66000009</v>
      </c>
      <c r="T15" s="20">
        <v>232243923.22999978</v>
      </c>
      <c r="U15" s="20">
        <v>208014121.09000015</v>
      </c>
      <c r="V15" s="20">
        <v>762299772.28000021</v>
      </c>
      <c r="W15" s="20">
        <v>1051261562.75</v>
      </c>
      <c r="X15" s="20"/>
      <c r="Y15" s="20"/>
      <c r="Z15" s="20"/>
      <c r="AA15" s="20"/>
      <c r="AB15" s="20"/>
      <c r="AC15" s="20">
        <v>19799274.579999998</v>
      </c>
      <c r="AD15" s="20">
        <v>57993414.769999996</v>
      </c>
      <c r="AE15" s="20">
        <v>517911980.55999994</v>
      </c>
      <c r="AF15" s="20">
        <v>269325454.78000009</v>
      </c>
      <c r="AG15" s="20">
        <v>230759305.23000002</v>
      </c>
      <c r="AH15" s="20">
        <v>193721247.5999999</v>
      </c>
      <c r="AI15" s="20">
        <v>166335768.25</v>
      </c>
      <c r="AJ15" s="20">
        <v>234733836.21000004</v>
      </c>
      <c r="AK15" s="20">
        <v>394590564.46000004</v>
      </c>
      <c r="AL15" s="20">
        <v>307217561.30999994</v>
      </c>
      <c r="AM15" s="20">
        <v>1048893940.9499998</v>
      </c>
      <c r="AN15" s="20">
        <v>1647483425.3000002</v>
      </c>
      <c r="AO15" s="20"/>
      <c r="AT15">
        <v>7088262</v>
      </c>
      <c r="AU15">
        <v>22953749</v>
      </c>
      <c r="AV15">
        <v>611551081.26999998</v>
      </c>
      <c r="AW15">
        <v>342610832.27999997</v>
      </c>
      <c r="AX15">
        <v>469827625.44000006</v>
      </c>
      <c r="AY15">
        <v>310259393.42000008</v>
      </c>
      <c r="AZ15">
        <v>221020535.50999999</v>
      </c>
      <c r="BA15">
        <v>702662714.40999985</v>
      </c>
      <c r="BB15">
        <v>377090517.13999987</v>
      </c>
      <c r="BC15">
        <v>514317002.42000008</v>
      </c>
      <c r="BD15">
        <v>607833680.84000015</v>
      </c>
      <c r="BE15">
        <v>1958048569.8200002</v>
      </c>
      <c r="BK15">
        <v>6266873.6699999999</v>
      </c>
      <c r="BL15">
        <v>35954195.049999997</v>
      </c>
      <c r="BM15">
        <v>641867147.03999996</v>
      </c>
      <c r="BN15">
        <v>899993608.41000009</v>
      </c>
      <c r="BO15">
        <v>472163014.42999983</v>
      </c>
      <c r="BP15">
        <v>228005741.26999998</v>
      </c>
      <c r="BQ15">
        <v>292089623.93000031</v>
      </c>
      <c r="BR15">
        <v>298517784.10999966</v>
      </c>
      <c r="BS15">
        <v>878950911.16000032</v>
      </c>
      <c r="BT15">
        <v>588471417.88999987</v>
      </c>
      <c r="BU15">
        <v>824720510.72000027</v>
      </c>
      <c r="BV15">
        <v>1396489832.9699993</v>
      </c>
      <c r="CB15">
        <v>20013047.530000001</v>
      </c>
      <c r="CC15">
        <v>48169977.459999993</v>
      </c>
    </row>
    <row r="16" spans="1:98" outlineLevel="1" x14ac:dyDescent="0.25">
      <c r="A16" s="37">
        <v>8</v>
      </c>
      <c r="B16" s="1"/>
      <c r="C16" s="35" t="s">
        <v>100</v>
      </c>
      <c r="D16" s="74" t="s">
        <v>71</v>
      </c>
      <c r="E16" s="5" t="s">
        <v>69</v>
      </c>
      <c r="F16" s="1" t="s">
        <v>72</v>
      </c>
      <c r="G16" s="1" t="s">
        <v>38</v>
      </c>
      <c r="H16" s="1" t="s">
        <v>33</v>
      </c>
      <c r="I16" s="27" t="s">
        <v>21</v>
      </c>
      <c r="J16" s="28">
        <v>43101</v>
      </c>
      <c r="K16" s="69" t="s">
        <v>128</v>
      </c>
      <c r="L16" s="20">
        <v>3325773.33</v>
      </c>
      <c r="M16" s="20">
        <v>12047547.9</v>
      </c>
      <c r="N16" s="20">
        <v>11444906.620000001</v>
      </c>
      <c r="O16" s="20">
        <v>20914529.899999999</v>
      </c>
      <c r="P16" s="20">
        <v>32321229.170000002</v>
      </c>
      <c r="Q16" s="20">
        <v>33640460.170000002</v>
      </c>
      <c r="R16" s="20">
        <v>73054043.169999987</v>
      </c>
      <c r="S16" s="20">
        <v>79365520.300000012</v>
      </c>
      <c r="T16" s="20">
        <v>104114828.67000002</v>
      </c>
      <c r="U16" s="20">
        <v>107230517.59999996</v>
      </c>
      <c r="V16" s="20">
        <v>157716927.47999996</v>
      </c>
      <c r="W16" s="20">
        <v>177884672.26000011</v>
      </c>
      <c r="X16" s="20"/>
      <c r="Y16" s="20"/>
      <c r="Z16" s="20"/>
      <c r="AA16" s="20"/>
      <c r="AB16" s="20"/>
      <c r="AC16" s="20">
        <v>3608518.7</v>
      </c>
      <c r="AD16" s="20">
        <v>42317435.859999999</v>
      </c>
      <c r="AE16" s="20">
        <v>14284437.519999996</v>
      </c>
      <c r="AF16" s="20">
        <v>15448260.600000009</v>
      </c>
      <c r="AG16" s="20">
        <v>15292195.289999992</v>
      </c>
      <c r="AH16" s="20">
        <v>24712988.099999994</v>
      </c>
      <c r="AI16" s="20">
        <v>50045824.650000006</v>
      </c>
      <c r="AJ16" s="20">
        <v>61543462.800000012</v>
      </c>
      <c r="AK16" s="20">
        <v>93296010.150000006</v>
      </c>
      <c r="AL16" s="20">
        <v>145354612.52999997</v>
      </c>
      <c r="AM16" s="20">
        <v>158202951.02000004</v>
      </c>
      <c r="AN16" s="20">
        <v>298908175.77999997</v>
      </c>
      <c r="AO16" s="20"/>
      <c r="AT16">
        <v>4193188</v>
      </c>
      <c r="AU16">
        <v>15206721</v>
      </c>
      <c r="AV16">
        <v>16506133.920000002</v>
      </c>
      <c r="AW16">
        <v>20732329.199999996</v>
      </c>
      <c r="AX16">
        <v>21752897.949999996</v>
      </c>
      <c r="AY16">
        <v>55359625.230000004</v>
      </c>
      <c r="AZ16">
        <v>50682267.070000008</v>
      </c>
      <c r="BA16">
        <v>82138282.650000006</v>
      </c>
      <c r="BB16">
        <v>102813661.53999999</v>
      </c>
      <c r="BC16">
        <v>115583596.81999999</v>
      </c>
      <c r="BD16">
        <v>143682791.44000006</v>
      </c>
      <c r="BE16">
        <v>327139851.56999993</v>
      </c>
      <c r="BK16">
        <v>4981257.3099999996</v>
      </c>
      <c r="BL16">
        <v>19120032.200000003</v>
      </c>
      <c r="BM16">
        <v>22520319.139999997</v>
      </c>
      <c r="BN16">
        <v>23117664.890000008</v>
      </c>
      <c r="BO16">
        <v>20035912.159999996</v>
      </c>
      <c r="BP16">
        <v>57760040.640000001</v>
      </c>
      <c r="BQ16">
        <v>107089816.22</v>
      </c>
      <c r="BR16">
        <v>74957508.969999969</v>
      </c>
      <c r="BS16">
        <v>93475095.770000041</v>
      </c>
      <c r="BT16">
        <v>80856760.5</v>
      </c>
      <c r="BU16">
        <v>56385766.379999936</v>
      </c>
      <c r="BV16">
        <v>225187567.59000003</v>
      </c>
      <c r="CB16">
        <v>5359301.6500000004</v>
      </c>
      <c r="CC16">
        <v>33302733.410000004</v>
      </c>
    </row>
    <row r="17" spans="1:99" outlineLevel="1" x14ac:dyDescent="0.25">
      <c r="A17" s="37">
        <v>9</v>
      </c>
      <c r="B17" s="1"/>
      <c r="C17" s="35" t="s">
        <v>100</v>
      </c>
      <c r="D17" s="75" t="s">
        <v>73</v>
      </c>
      <c r="E17" s="5" t="s">
        <v>69</v>
      </c>
      <c r="F17" s="1" t="s">
        <v>74</v>
      </c>
      <c r="G17" s="1" t="s">
        <v>38</v>
      </c>
      <c r="H17" s="1" t="s">
        <v>33</v>
      </c>
      <c r="I17" s="27" t="s">
        <v>21</v>
      </c>
      <c r="J17" s="28">
        <v>43101</v>
      </c>
      <c r="K17" s="69" t="s">
        <v>128</v>
      </c>
      <c r="L17" s="20">
        <v>525694.18999999994</v>
      </c>
      <c r="M17" s="20">
        <v>16703581.139999999</v>
      </c>
      <c r="N17" s="20">
        <v>44993166.990000002</v>
      </c>
      <c r="O17" s="20">
        <v>70877119.219999999</v>
      </c>
      <c r="P17" s="20">
        <v>35230086.679999992</v>
      </c>
      <c r="Q17" s="20">
        <v>9610179.7299999893</v>
      </c>
      <c r="R17" s="20">
        <v>18107227.270000011</v>
      </c>
      <c r="S17" s="20">
        <v>24908125.629999995</v>
      </c>
      <c r="T17" s="20">
        <v>24413013.770000011</v>
      </c>
      <c r="U17" s="20">
        <v>51237372.300000012</v>
      </c>
      <c r="V17" s="20">
        <v>82248674.709999979</v>
      </c>
      <c r="W17" s="20">
        <v>197867140.54999995</v>
      </c>
      <c r="X17" s="20"/>
      <c r="Y17" s="20"/>
      <c r="Z17" s="20"/>
      <c r="AA17" s="20"/>
      <c r="AB17" s="20"/>
      <c r="AC17" s="20">
        <v>12000000</v>
      </c>
      <c r="AD17" s="20">
        <v>941884.98000000045</v>
      </c>
      <c r="AE17" s="20">
        <v>460463.84999999963</v>
      </c>
      <c r="AF17" s="20">
        <v>2944688.6500000004</v>
      </c>
      <c r="AG17" s="20">
        <v>12312119.239999998</v>
      </c>
      <c r="AH17" s="20">
        <v>16605849.210000001</v>
      </c>
      <c r="AI17" s="20">
        <v>44450993.779999994</v>
      </c>
      <c r="AJ17" s="20">
        <v>28334683.050000012</v>
      </c>
      <c r="AK17" s="20">
        <v>80258124.950000003</v>
      </c>
      <c r="AL17" s="20">
        <v>54743299.929999977</v>
      </c>
      <c r="AM17" s="20">
        <v>76804878.030000031</v>
      </c>
      <c r="AN17" s="20">
        <v>261879044.32999998</v>
      </c>
      <c r="AO17" s="20"/>
      <c r="AT17">
        <v>24000</v>
      </c>
      <c r="AU17">
        <v>298518</v>
      </c>
      <c r="AV17">
        <v>3680670.21</v>
      </c>
      <c r="AW17">
        <v>14686498.759999998</v>
      </c>
      <c r="AX17">
        <v>81368757.969999999</v>
      </c>
      <c r="AY17">
        <v>15958453.010000005</v>
      </c>
      <c r="AZ17">
        <v>58358239.739999995</v>
      </c>
      <c r="BA17">
        <v>30811314.409999996</v>
      </c>
      <c r="BB17">
        <v>41747196.039999992</v>
      </c>
      <c r="BC17">
        <v>87265079.540000021</v>
      </c>
      <c r="BD17">
        <v>121229691.15999997</v>
      </c>
      <c r="BE17">
        <v>338755117.19</v>
      </c>
      <c r="BK17">
        <v>874452</v>
      </c>
      <c r="BL17">
        <v>1083866.67</v>
      </c>
      <c r="BM17">
        <v>7638910.9100000001</v>
      </c>
      <c r="BN17">
        <v>145948266.78999999</v>
      </c>
      <c r="BO17">
        <v>7171908.1599999964</v>
      </c>
      <c r="BP17">
        <v>11216662.99000001</v>
      </c>
      <c r="BQ17">
        <v>79905107.229999989</v>
      </c>
      <c r="BR17">
        <v>123743121.50999999</v>
      </c>
      <c r="BS17">
        <v>122490764.05000001</v>
      </c>
      <c r="BT17">
        <v>109067809.48999995</v>
      </c>
      <c r="BU17">
        <v>110581857.16000009</v>
      </c>
      <c r="BV17">
        <v>484292716.38999987</v>
      </c>
      <c r="CB17">
        <v>13629370.449999999</v>
      </c>
      <c r="CC17">
        <v>10659125.240000002</v>
      </c>
    </row>
    <row r="18" spans="1:99" outlineLevel="1" x14ac:dyDescent="0.25">
      <c r="A18" s="37">
        <v>10</v>
      </c>
      <c r="B18" s="1"/>
      <c r="C18" s="35" t="s">
        <v>100</v>
      </c>
      <c r="D18" s="75" t="s">
        <v>75</v>
      </c>
      <c r="E18" s="5" t="s">
        <v>69</v>
      </c>
      <c r="F18" s="1" t="s">
        <v>76</v>
      </c>
      <c r="G18" s="1" t="s">
        <v>38</v>
      </c>
      <c r="H18" s="1" t="s">
        <v>33</v>
      </c>
      <c r="I18" s="27" t="s">
        <v>21</v>
      </c>
      <c r="J18" s="28">
        <v>43101</v>
      </c>
      <c r="K18" s="69" t="s">
        <v>128</v>
      </c>
      <c r="L18" s="20">
        <v>1013183.96</v>
      </c>
      <c r="M18" s="20">
        <v>11801910.559999999</v>
      </c>
      <c r="N18" s="20">
        <v>9272081.7100000009</v>
      </c>
      <c r="O18" s="20">
        <v>13344206.59</v>
      </c>
      <c r="P18" s="20">
        <v>849543834.87</v>
      </c>
      <c r="Q18" s="20">
        <v>386209965.56999993</v>
      </c>
      <c r="R18" s="20">
        <v>47003370.839999914</v>
      </c>
      <c r="S18" s="20">
        <v>126958123.73000002</v>
      </c>
      <c r="T18" s="20">
        <v>103716080.78999996</v>
      </c>
      <c r="U18" s="20">
        <v>49546231.190000057</v>
      </c>
      <c r="V18" s="20">
        <v>516134054.72000003</v>
      </c>
      <c r="W18" s="20">
        <v>664930155.8900001</v>
      </c>
      <c r="X18" s="20"/>
      <c r="Y18" s="20"/>
      <c r="Z18" s="20"/>
      <c r="AA18" s="20"/>
      <c r="AB18" s="20"/>
      <c r="AC18" s="20">
        <v>4190755.88</v>
      </c>
      <c r="AD18" s="20">
        <v>12734093.93</v>
      </c>
      <c r="AE18" s="20">
        <v>503082209.19</v>
      </c>
      <c r="AF18" s="20">
        <v>250193421.64999998</v>
      </c>
      <c r="AG18" s="20">
        <v>202754990.70000005</v>
      </c>
      <c r="AH18" s="20">
        <v>152402410.29000008</v>
      </c>
      <c r="AI18" s="20">
        <v>70274949.819999933</v>
      </c>
      <c r="AJ18" s="20">
        <v>144489990.3599999</v>
      </c>
      <c r="AK18" s="20">
        <v>220923589.36000013</v>
      </c>
      <c r="AL18" s="20">
        <v>100271405.49000001</v>
      </c>
      <c r="AM18" s="20">
        <v>792970040.13000011</v>
      </c>
      <c r="AN18" s="20">
        <v>1073471860.1999998</v>
      </c>
      <c r="AO18" s="20"/>
      <c r="AT18">
        <v>2871074</v>
      </c>
      <c r="AU18">
        <v>7448510</v>
      </c>
      <c r="AV18">
        <v>591364277.13999999</v>
      </c>
      <c r="AW18">
        <v>307061451.51999998</v>
      </c>
      <c r="AX18">
        <v>366193708.5200001</v>
      </c>
      <c r="AY18">
        <v>238941315.17999983</v>
      </c>
      <c r="AZ18">
        <v>111857403.70000005</v>
      </c>
      <c r="BA18">
        <v>589425729.3499999</v>
      </c>
      <c r="BB18">
        <v>229644653.5</v>
      </c>
      <c r="BC18">
        <v>311468326.05999994</v>
      </c>
      <c r="BD18">
        <v>340907912.49000025</v>
      </c>
      <c r="BE18">
        <v>1279736406.4399996</v>
      </c>
      <c r="BK18">
        <v>349851.86</v>
      </c>
      <c r="BL18">
        <v>15750296.18</v>
      </c>
      <c r="BM18">
        <v>610760916.99000001</v>
      </c>
      <c r="BN18">
        <v>730866364.23000002</v>
      </c>
      <c r="BO18">
        <v>444955194.1099999</v>
      </c>
      <c r="BP18">
        <v>159029037.6400001</v>
      </c>
      <c r="BQ18">
        <v>104409456.25999999</v>
      </c>
      <c r="BR18">
        <v>99914680.289999962</v>
      </c>
      <c r="BS18">
        <v>660509244.74000025</v>
      </c>
      <c r="BT18">
        <v>398321317.89999962</v>
      </c>
      <c r="BU18">
        <v>655307838.87000036</v>
      </c>
      <c r="BV18">
        <v>680310334.4199996</v>
      </c>
      <c r="CB18">
        <v>1024375.43</v>
      </c>
      <c r="CC18">
        <v>4208118.8100000005</v>
      </c>
    </row>
    <row r="19" spans="1:99" x14ac:dyDescent="0.25">
      <c r="A19" s="23">
        <v>11</v>
      </c>
      <c r="B19" s="1"/>
      <c r="C19" s="1"/>
      <c r="D19" s="29" t="s">
        <v>59</v>
      </c>
      <c r="E19" s="1"/>
      <c r="F19" s="57" t="s">
        <v>124</v>
      </c>
      <c r="G19" s="1" t="s">
        <v>23</v>
      </c>
      <c r="H19" s="1"/>
      <c r="I19" s="30" t="s">
        <v>21</v>
      </c>
      <c r="J19" s="1"/>
      <c r="K19" s="69" t="s">
        <v>128</v>
      </c>
    </row>
    <row r="20" spans="1:99" x14ac:dyDescent="0.25">
      <c r="A20" s="37">
        <v>12</v>
      </c>
      <c r="B20" s="1"/>
      <c r="C20" s="1"/>
      <c r="D20" s="26" t="s">
        <v>57</v>
      </c>
      <c r="E20" s="35" t="s">
        <v>111</v>
      </c>
      <c r="F20" s="57" t="s">
        <v>124</v>
      </c>
      <c r="G20" s="1" t="s">
        <v>34</v>
      </c>
      <c r="H20" s="35" t="s">
        <v>110</v>
      </c>
      <c r="I20" s="24" t="s">
        <v>26</v>
      </c>
      <c r="J20" s="1"/>
      <c r="K20" s="69" t="s">
        <v>128</v>
      </c>
      <c r="X20" s="40">
        <f>X25/AVERAGE(X22:X23)/1000</f>
        <v>213.68407951476314</v>
      </c>
      <c r="Y20" s="40">
        <f t="shared" ref="Y20:AA20" si="3">Y25/AVERAGE(Y22:Y23)/1000</f>
        <v>240.31769182320099</v>
      </c>
      <c r="Z20" s="40">
        <f t="shared" si="3"/>
        <v>389.92483684786083</v>
      </c>
      <c r="AA20" s="40">
        <f t="shared" si="3"/>
        <v>201.7073008550955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>
        <f>AO25/AVERAGE(AO22:AO23)/1000</f>
        <v>200.03205593550794</v>
      </c>
      <c r="AP20" s="40">
        <f t="shared" ref="AP20:AR20" si="4">AP25/AVERAGE(AP22:AP23)/1000</f>
        <v>227.07214383950406</v>
      </c>
      <c r="AQ20" s="40">
        <f t="shared" si="4"/>
        <v>364.86161107755851</v>
      </c>
      <c r="AR20" s="40">
        <f t="shared" si="4"/>
        <v>227.30400434316431</v>
      </c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>
        <f>BF25/AVERAGE(BF22:BF23)/1000</f>
        <v>187.5179045521156</v>
      </c>
      <c r="BG20" s="40">
        <f t="shared" ref="BG20:BI20" si="5">BG25/AVERAGE(BG22:BG23)/1000</f>
        <v>205.51593307439495</v>
      </c>
      <c r="BH20" s="40">
        <f t="shared" si="5"/>
        <v>330.25030249148165</v>
      </c>
      <c r="BI20" s="40">
        <f t="shared" si="5"/>
        <v>243.16665206133428</v>
      </c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>
        <f>BW25/AVERAGE(BW22:BW23)/1000</f>
        <v>170.14335674286215</v>
      </c>
      <c r="BX20" s="40">
        <f t="shared" ref="BX20:BZ20" si="6">BX25/AVERAGE(BX22:BX23)/1000</f>
        <v>215.21247661898931</v>
      </c>
      <c r="BY20" s="40">
        <f t="shared" si="6"/>
        <v>325.58364687109099</v>
      </c>
      <c r="BZ20" s="40">
        <f t="shared" si="6"/>
        <v>257.09349230624167</v>
      </c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>
        <f>CN25/AVERAGE(CN22:CN23)/1000</f>
        <v>190.58600117674823</v>
      </c>
      <c r="CO20" s="40">
        <f t="shared" ref="CO20" si="7">CO25/AVERAGE(CO22:CO23)/1000</f>
        <v>200.16203226861086</v>
      </c>
      <c r="CP20" s="40"/>
      <c r="CQ20" s="40"/>
    </row>
    <row r="21" spans="1:99" x14ac:dyDescent="0.25">
      <c r="A21" s="37">
        <v>13</v>
      </c>
      <c r="B21" s="1"/>
      <c r="C21" s="1"/>
      <c r="D21" s="26" t="s">
        <v>58</v>
      </c>
      <c r="E21" s="35" t="s">
        <v>111</v>
      </c>
      <c r="F21" s="57" t="s">
        <v>124</v>
      </c>
      <c r="G21" s="1" t="s">
        <v>34</v>
      </c>
      <c r="H21" s="35" t="s">
        <v>110</v>
      </c>
      <c r="I21" s="24" t="s">
        <v>26</v>
      </c>
      <c r="J21" s="1"/>
      <c r="K21" s="69" t="s">
        <v>128</v>
      </c>
      <c r="X21" s="40">
        <f>X26/X24/1000</f>
        <v>55.872267444881253</v>
      </c>
      <c r="Y21" s="40">
        <f t="shared" ref="Y21:AA21" si="8">Y26/Y24/1000</f>
        <v>56.732338170004383</v>
      </c>
      <c r="Z21" s="40">
        <f t="shared" si="8"/>
        <v>70.983243128109805</v>
      </c>
      <c r="AA21" s="40">
        <f t="shared" si="8"/>
        <v>61.427419001850559</v>
      </c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>
        <f>AO26/AO24/1000</f>
        <v>52.839530720596478</v>
      </c>
      <c r="AP21" s="40">
        <f t="shared" ref="AP21:AR21" si="9">AP26/AP24/1000</f>
        <v>49.180951917364744</v>
      </c>
      <c r="AQ21" s="40">
        <f t="shared" si="9"/>
        <v>62.696162175215491</v>
      </c>
      <c r="AR21" s="40">
        <f t="shared" si="9"/>
        <v>66.225028021056445</v>
      </c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>
        <f>BF26/BF24/1000</f>
        <v>39.216812356220892</v>
      </c>
      <c r="BG21" s="40">
        <f t="shared" ref="BG21:BI21" si="10">BG26/BG24/1000</f>
        <v>35.402806497530406</v>
      </c>
      <c r="BH21" s="40">
        <f t="shared" si="10"/>
        <v>65.670916058089929</v>
      </c>
      <c r="BI21" s="40">
        <f t="shared" si="10"/>
        <v>59.514158195248406</v>
      </c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>
        <f>BW26/BW24/1000</f>
        <v>35.021858467827322</v>
      </c>
      <c r="BX21" s="40">
        <f t="shared" ref="BX21:BZ21" si="11">BX26/BX24/1000</f>
        <v>37.545352327429619</v>
      </c>
      <c r="BY21" s="40">
        <f t="shared" si="11"/>
        <v>63.406973899612076</v>
      </c>
      <c r="BZ21" s="40">
        <f t="shared" si="11"/>
        <v>60.600750428097442</v>
      </c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>
        <f>CN26/CN24/1000</f>
        <v>41.677770986841864</v>
      </c>
      <c r="CO21" s="40">
        <f t="shared" ref="CO21" si="12">CO26/CO24/1000</f>
        <v>37.451279773240287</v>
      </c>
      <c r="CP21" s="40"/>
      <c r="CQ21" s="40"/>
    </row>
    <row r="22" spans="1:99" ht="21.4" customHeight="1" outlineLevel="1" x14ac:dyDescent="0.25">
      <c r="A22" s="1"/>
      <c r="B22" s="1"/>
      <c r="C22" s="1"/>
      <c r="D22" s="31" t="s">
        <v>47</v>
      </c>
      <c r="E22" s="32" t="s">
        <v>48</v>
      </c>
      <c r="F22" s="35" t="s">
        <v>130</v>
      </c>
      <c r="G22" s="1" t="s">
        <v>31</v>
      </c>
      <c r="H22" s="25" t="s">
        <v>49</v>
      </c>
      <c r="I22" s="31" t="s">
        <v>21</v>
      </c>
      <c r="J22" s="2">
        <v>43101</v>
      </c>
      <c r="K22" s="69" t="s">
        <v>128</v>
      </c>
      <c r="L22" s="4">
        <v>36.533333333333303</v>
      </c>
      <c r="M22" s="4">
        <v>36.473983739837387</v>
      </c>
      <c r="N22" s="4">
        <v>36.470980392156818</v>
      </c>
      <c r="O22" s="4">
        <v>36.825000000000053</v>
      </c>
      <c r="P22" s="4">
        <v>38.501842650103477</v>
      </c>
      <c r="Q22" s="4">
        <v>39.986390532544419</v>
      </c>
      <c r="R22" s="4">
        <v>39.668817204301043</v>
      </c>
      <c r="S22" s="4">
        <v>39.629999999999953</v>
      </c>
      <c r="T22" s="4">
        <v>39.641462585033977</v>
      </c>
      <c r="U22" s="4">
        <v>39.656569343065662</v>
      </c>
      <c r="V22" s="4">
        <v>39.641055718475023</v>
      </c>
      <c r="W22" s="4">
        <v>39.654612546125428</v>
      </c>
      <c r="X22" s="4">
        <f>AVERAGE(L22:N22)</f>
        <v>36.492765821775841</v>
      </c>
      <c r="Y22" s="4">
        <f>AVERAGE(O22:Q22)</f>
        <v>38.437744394215983</v>
      </c>
      <c r="Z22" s="4">
        <f>AVERAGE(R22:T22)</f>
        <v>39.646759929778327</v>
      </c>
      <c r="AA22" s="4">
        <f>AVERAGE(U22:W22)</f>
        <v>39.650745869222042</v>
      </c>
      <c r="AB22" s="4"/>
      <c r="AC22" s="4">
        <v>40.316624203821632</v>
      </c>
      <c r="AD22" s="4">
        <v>40.951423611111089</v>
      </c>
      <c r="AE22" s="4">
        <v>40.192301587301571</v>
      </c>
      <c r="AF22" s="4">
        <v>39.91420634920631</v>
      </c>
      <c r="AG22" s="4">
        <v>39.927598566308227</v>
      </c>
      <c r="AH22" s="4">
        <v>40.402348284960347</v>
      </c>
      <c r="AI22" s="4">
        <v>40.23665730337072</v>
      </c>
      <c r="AJ22" s="4">
        <v>39.948357664233612</v>
      </c>
      <c r="AK22" s="4">
        <v>39.983270676691767</v>
      </c>
      <c r="AL22" s="4">
        <v>39.985000000000063</v>
      </c>
      <c r="AM22" s="4">
        <v>40.016091954023018</v>
      </c>
      <c r="AN22" s="4">
        <v>40.07011538461542</v>
      </c>
      <c r="AO22" s="4">
        <f>AVERAGE(AC22:AE22)</f>
        <v>40.486783134078095</v>
      </c>
      <c r="AP22" s="4">
        <f>AVERAGE(AF22:AH22)</f>
        <v>40.081384400158292</v>
      </c>
      <c r="AQ22" s="4">
        <f>AVERAGE(AI22:AK22)</f>
        <v>40.056095214765371</v>
      </c>
      <c r="AR22" s="4">
        <f>AVERAGE(AL22:AN22)</f>
        <v>40.023735779546165</v>
      </c>
      <c r="AS22" s="4"/>
      <c r="AT22" s="4">
        <v>40.108604651162857</v>
      </c>
      <c r="AU22" s="4">
        <v>40.061240310077579</v>
      </c>
      <c r="AV22" s="4">
        <v>39.975499999999947</v>
      </c>
      <c r="AW22" s="4">
        <v>39.655405405405403</v>
      </c>
      <c r="AX22" s="4">
        <v>39.591780303030298</v>
      </c>
      <c r="AY22" s="4">
        <v>39.790545454545459</v>
      </c>
      <c r="AZ22" s="4">
        <v>40.071457800511503</v>
      </c>
      <c r="BA22" s="4">
        <v>40.287560975609729</v>
      </c>
      <c r="BB22" s="4">
        <v>40.211686046511588</v>
      </c>
      <c r="BC22" s="4">
        <v>40.231046931407917</v>
      </c>
      <c r="BD22" s="4">
        <v>40.199999999999989</v>
      </c>
      <c r="BE22" s="4">
        <v>40.281479289940812</v>
      </c>
      <c r="BF22" s="4">
        <f>AVERAGE(AT22:AV22)</f>
        <v>40.048448320413463</v>
      </c>
      <c r="BG22" s="4">
        <f>AVERAGE(AW22:AY22)</f>
        <v>39.679243720993718</v>
      </c>
      <c r="BH22" s="4">
        <f>AVERAGE(AZ22:BB22)</f>
        <v>40.190234940877609</v>
      </c>
      <c r="BI22" s="4">
        <f>AVERAGE(BC22:BE22)</f>
        <v>40.237508740449577</v>
      </c>
      <c r="BJ22" s="4"/>
      <c r="BK22" s="4">
        <v>40.898737201365208</v>
      </c>
      <c r="BL22" s="4">
        <v>41.542208588957031</v>
      </c>
      <c r="BM22" s="4">
        <v>42.126065573770468</v>
      </c>
      <c r="BN22" s="4">
        <v>42.686417322834657</v>
      </c>
      <c r="BO22" s="4">
        <v>42.797299999999971</v>
      </c>
      <c r="BP22" s="4">
        <v>43.059570312499979</v>
      </c>
      <c r="BQ22" s="4">
        <v>43.36498644986456</v>
      </c>
      <c r="BR22" s="4">
        <v>43.948386454183293</v>
      </c>
      <c r="BS22" s="4">
        <v>43.527012987012952</v>
      </c>
      <c r="BT22" s="4">
        <v>43.655244897959129</v>
      </c>
      <c r="BU22" s="4">
        <v>44.000913242009169</v>
      </c>
      <c r="BV22" s="4">
        <v>43.952938596491158</v>
      </c>
      <c r="BW22" s="4">
        <f>AVERAGE(BK22:BM22)</f>
        <v>41.522337121364238</v>
      </c>
      <c r="BX22" s="4">
        <f>AVERAGE(BN22:BP22)</f>
        <v>42.847762545111529</v>
      </c>
      <c r="BY22" s="4">
        <f>AVERAGE(BQ22:BS22)</f>
        <v>43.613461963686937</v>
      </c>
      <c r="BZ22" s="4">
        <f>AVERAGE(BT22:BV22)</f>
        <v>43.869698912153154</v>
      </c>
      <c r="CA22" s="4"/>
      <c r="CB22" s="4">
        <v>44.207439613526567</v>
      </c>
      <c r="CC22" s="4">
        <v>44.500271604938227</v>
      </c>
      <c r="CD22" s="4">
        <v>44.359357541899392</v>
      </c>
      <c r="CE22" s="4">
        <v>44.166384180790942</v>
      </c>
      <c r="CF22" s="4">
        <v>43.853421750663067</v>
      </c>
      <c r="CG22" s="4">
        <v>43.432403846153797</v>
      </c>
      <c r="CH22" s="4">
        <v>42.773402777777818</v>
      </c>
      <c r="CI22" s="4">
        <v>43.697903225806407</v>
      </c>
      <c r="CJ22" s="4">
        <v>43.6587532467532</v>
      </c>
      <c r="CK22" s="4">
        <v>43.747902298850519</v>
      </c>
      <c r="CL22" s="4">
        <v>43.714782608695607</v>
      </c>
      <c r="CN22" s="4">
        <f>AVERAGE(CB22:CD22)</f>
        <v>44.35568958678806</v>
      </c>
      <c r="CO22" s="4">
        <f>AVERAGE(CE22:CG22)</f>
        <v>43.817403259202599</v>
      </c>
      <c r="CP22" s="4"/>
      <c r="CQ22" s="4"/>
      <c r="CR22" s="22"/>
    </row>
    <row r="23" spans="1:99" ht="17.25" customHeight="1" outlineLevel="1" x14ac:dyDescent="0.25">
      <c r="A23" s="1"/>
      <c r="B23" s="1"/>
      <c r="C23" s="1"/>
      <c r="D23" s="31" t="s">
        <v>50</v>
      </c>
      <c r="E23" s="32" t="s">
        <v>51</v>
      </c>
      <c r="F23" s="35" t="s">
        <v>130</v>
      </c>
      <c r="G23" s="1" t="s">
        <v>31</v>
      </c>
      <c r="H23" s="25" t="s">
        <v>49</v>
      </c>
      <c r="I23" s="31" t="s">
        <v>21</v>
      </c>
      <c r="J23" s="2">
        <v>43101</v>
      </c>
      <c r="K23" s="69" t="s">
        <v>128</v>
      </c>
      <c r="L23" s="4">
        <v>39.81041666666664</v>
      </c>
      <c r="M23" s="4">
        <v>39.798901098901091</v>
      </c>
      <c r="N23" s="4">
        <v>39.780952380952407</v>
      </c>
      <c r="O23" s="4">
        <v>40.004068965517227</v>
      </c>
      <c r="P23" s="4">
        <v>41.586532438478599</v>
      </c>
      <c r="Q23" s="4">
        <v>43.170877192982438</v>
      </c>
      <c r="R23" s="4">
        <v>42.917621145374447</v>
      </c>
      <c r="S23" s="4">
        <v>42.86944444444444</v>
      </c>
      <c r="T23" s="4">
        <v>42.8638626609442</v>
      </c>
      <c r="U23" s="4">
        <v>42.852995391705058</v>
      </c>
      <c r="V23" s="4">
        <v>42.834456928838968</v>
      </c>
      <c r="W23" s="4">
        <v>42.821962616822439</v>
      </c>
      <c r="X23" s="4">
        <f t="shared" ref="X23:X24" si="13">AVERAGE(L23:N23)</f>
        <v>39.796756715506717</v>
      </c>
      <c r="Y23" s="4">
        <f t="shared" ref="Y23:Y24" si="14">AVERAGE(O23:Q23)</f>
        <v>41.587159532326091</v>
      </c>
      <c r="Z23" s="4">
        <f t="shared" ref="Z23:Z24" si="15">AVERAGE(R23:T23)</f>
        <v>42.88364275025436</v>
      </c>
      <c r="AA23" s="4">
        <f t="shared" ref="AA23:AA24" si="16">AVERAGE(U23:W23)</f>
        <v>42.836471645788826</v>
      </c>
      <c r="AB23" s="4"/>
      <c r="AC23" s="4">
        <v>43.390204778157027</v>
      </c>
      <c r="AD23" s="4">
        <v>43.827564575645717</v>
      </c>
      <c r="AE23" s="4">
        <v>43.466117647058823</v>
      </c>
      <c r="AF23" s="4">
        <v>43.303713080168791</v>
      </c>
      <c r="AG23" s="4">
        <v>43.323921568627433</v>
      </c>
      <c r="AH23" s="4">
        <v>43.810273972602737</v>
      </c>
      <c r="AI23" s="4">
        <v>43.86242857142858</v>
      </c>
      <c r="AJ23" s="4">
        <v>43.881115107913679</v>
      </c>
      <c r="AK23" s="4">
        <v>43.852819548872191</v>
      </c>
      <c r="AL23" s="4">
        <v>43.708064516129006</v>
      </c>
      <c r="AM23" s="4">
        <v>43.705263157894727</v>
      </c>
      <c r="AN23" s="4">
        <v>43.759959183673473</v>
      </c>
      <c r="AO23" s="4">
        <f t="shared" ref="AO23:AO24" si="17">AVERAGE(AC23:AE23)</f>
        <v>43.561295666953846</v>
      </c>
      <c r="AP23" s="4">
        <f t="shared" ref="AP23:AP24" si="18">AVERAGE(AF23:AH23)</f>
        <v>43.479302873799661</v>
      </c>
      <c r="AQ23" s="4">
        <f t="shared" ref="AQ23:AQ24" si="19">AVERAGE(AI23:AK23)</f>
        <v>43.865454409404812</v>
      </c>
      <c r="AR23" s="4">
        <f t="shared" ref="AR23:AR24" si="20">AVERAGE(AL23:AN23)</f>
        <v>43.724428952565738</v>
      </c>
      <c r="AS23" s="4"/>
      <c r="AT23" s="4">
        <v>43.772436363636338</v>
      </c>
      <c r="AU23" s="4">
        <v>43.767355371900813</v>
      </c>
      <c r="AV23" s="4">
        <v>43.717595818815397</v>
      </c>
      <c r="AW23" s="4">
        <v>43.372159090909193</v>
      </c>
      <c r="AX23" s="4">
        <v>43.335663082437357</v>
      </c>
      <c r="AY23" s="4">
        <v>43.382342657342747</v>
      </c>
      <c r="AZ23" s="4">
        <v>43.838248587570632</v>
      </c>
      <c r="BA23" s="4">
        <v>44.199390681003571</v>
      </c>
      <c r="BB23" s="4">
        <v>44.125684523809532</v>
      </c>
      <c r="BC23" s="4">
        <v>44.141642335766413</v>
      </c>
      <c r="BD23" s="4">
        <v>44.109259259259268</v>
      </c>
      <c r="BE23" s="4">
        <v>44.080380116959077</v>
      </c>
      <c r="BF23" s="4">
        <f t="shared" ref="BF23:BF24" si="21">AVERAGE(AT23:AV23)</f>
        <v>43.752462518117511</v>
      </c>
      <c r="BG23" s="4">
        <f t="shared" ref="BG23:BG24" si="22">AVERAGE(AW23:AY23)</f>
        <v>43.363388276896437</v>
      </c>
      <c r="BH23" s="4">
        <f t="shared" ref="BH23:BH24" si="23">AVERAGE(AZ23:BB23)</f>
        <v>44.05444126412791</v>
      </c>
      <c r="BI23" s="4">
        <f t="shared" ref="BI23:BI24" si="24">AVERAGE(BC23:BE23)</f>
        <v>44.110427237328253</v>
      </c>
      <c r="BJ23" s="4"/>
      <c r="BK23" s="4">
        <v>44.508071428571483</v>
      </c>
      <c r="BL23" s="4">
        <v>45.076204379562057</v>
      </c>
      <c r="BM23" s="4">
        <v>45.52134328358207</v>
      </c>
      <c r="BN23" s="4">
        <v>46.028028846153873</v>
      </c>
      <c r="BO23" s="4">
        <v>46.11574468085108</v>
      </c>
      <c r="BP23" s="4">
        <v>46.48102362204726</v>
      </c>
      <c r="BQ23" s="4">
        <v>46.582057142857188</v>
      </c>
      <c r="BR23" s="4">
        <v>47.133293413173583</v>
      </c>
      <c r="BS23" s="4">
        <v>46.898324742268038</v>
      </c>
      <c r="BT23" s="4">
        <v>47.115767543859647</v>
      </c>
      <c r="BU23" s="4">
        <v>47.433307692307523</v>
      </c>
      <c r="BV23" s="4">
        <v>47.489333333333263</v>
      </c>
      <c r="BW23" s="4">
        <f t="shared" ref="BW23:BW24" si="25">AVERAGE(BK23:BM23)</f>
        <v>45.035206363905196</v>
      </c>
      <c r="BX23" s="4">
        <f t="shared" ref="BX23:BX24" si="26">AVERAGE(BN23:BP23)</f>
        <v>46.208265716350731</v>
      </c>
      <c r="BY23" s="4">
        <f t="shared" ref="BY23:BY24" si="27">AVERAGE(BQ23:BS23)</f>
        <v>46.871225099432934</v>
      </c>
      <c r="BZ23" s="4">
        <f t="shared" ref="BZ23:BZ24" si="28">AVERAGE(BT23:BV23)</f>
        <v>47.34613618983348</v>
      </c>
      <c r="CA23" s="4"/>
      <c r="CB23" s="4">
        <v>47.730025974025899</v>
      </c>
      <c r="CC23" s="4">
        <v>48.101973333333277</v>
      </c>
      <c r="CD23" s="4">
        <v>47.918749999999967</v>
      </c>
      <c r="CE23" s="4">
        <v>47.809907692307732</v>
      </c>
      <c r="CF23" s="4">
        <v>47.546757493188068</v>
      </c>
      <c r="CG23" s="4">
        <v>47.024951456310703</v>
      </c>
      <c r="CH23" s="4">
        <v>46.12895104895108</v>
      </c>
      <c r="CI23" s="4">
        <v>47.469834710743839</v>
      </c>
      <c r="CJ23" s="4">
        <v>47.73824146981633</v>
      </c>
      <c r="CK23" s="4">
        <v>47.728526011560753</v>
      </c>
      <c r="CL23" s="4">
        <v>47.677430830039548</v>
      </c>
      <c r="CN23" s="4">
        <f t="shared" ref="CN23:CN24" si="29">AVERAGE(CB23:CD23)</f>
        <v>47.916916435786383</v>
      </c>
      <c r="CO23" s="4">
        <f t="shared" ref="CO23:CO24" si="30">AVERAGE(CE23:CG23)</f>
        <v>47.460538880602165</v>
      </c>
      <c r="CP23" s="4"/>
      <c r="CQ23" s="4"/>
      <c r="CR23" s="22"/>
    </row>
    <row r="24" spans="1:99" ht="17.25" customHeight="1" outlineLevel="1" x14ac:dyDescent="0.25">
      <c r="A24" s="1"/>
      <c r="B24" s="1"/>
      <c r="C24" s="1"/>
      <c r="D24" s="31" t="s">
        <v>52</v>
      </c>
      <c r="E24" s="32" t="s">
        <v>53</v>
      </c>
      <c r="F24" s="35" t="s">
        <v>130</v>
      </c>
      <c r="G24" s="1" t="s">
        <v>31</v>
      </c>
      <c r="H24" s="25" t="s">
        <v>49</v>
      </c>
      <c r="I24" s="31" t="s">
        <v>21</v>
      </c>
      <c r="J24" s="2">
        <v>43101</v>
      </c>
      <c r="K24" s="69" t="s">
        <v>128</v>
      </c>
      <c r="L24" s="4">
        <v>39.9754081632653</v>
      </c>
      <c r="M24" s="4">
        <v>40.124953703703753</v>
      </c>
      <c r="N24" s="4">
        <v>40.121914893617067</v>
      </c>
      <c r="O24" s="4">
        <v>40.538456375838933</v>
      </c>
      <c r="P24" s="4">
        <v>42.288460648148252</v>
      </c>
      <c r="Q24" s="4">
        <v>43.731690140845011</v>
      </c>
      <c r="R24" s="4">
        <v>43.536440677966098</v>
      </c>
      <c r="S24" s="4">
        <v>43.521428571428572</v>
      </c>
      <c r="T24" s="4">
        <v>43.495307692307712</v>
      </c>
      <c r="U24" s="4">
        <v>43.560504201680658</v>
      </c>
      <c r="V24" s="4">
        <v>44.846189024390249</v>
      </c>
      <c r="W24" s="4">
        <v>45.522816326530652</v>
      </c>
      <c r="X24" s="4">
        <f t="shared" si="13"/>
        <v>40.074092253528704</v>
      </c>
      <c r="Y24" s="4">
        <f t="shared" si="14"/>
        <v>42.186202388277401</v>
      </c>
      <c r="Z24" s="4">
        <f t="shared" si="15"/>
        <v>43.51772564723413</v>
      </c>
      <c r="AA24" s="4">
        <f t="shared" si="16"/>
        <v>44.643169850867189</v>
      </c>
      <c r="AB24" s="4"/>
      <c r="AC24" s="4">
        <v>46.310941558441563</v>
      </c>
      <c r="AD24" s="4">
        <v>46.602186379928277</v>
      </c>
      <c r="AE24" s="4">
        <v>46.409778597786023</v>
      </c>
      <c r="AF24" s="4">
        <v>45.646294964028833</v>
      </c>
      <c r="AG24" s="4">
        <v>44.85601503759402</v>
      </c>
      <c r="AH24" s="4">
        <v>45.080956284152968</v>
      </c>
      <c r="AI24" s="4">
        <v>45.114461538461477</v>
      </c>
      <c r="AJ24" s="4">
        <v>45.245219123505997</v>
      </c>
      <c r="AK24" s="4">
        <v>45.302589641434302</v>
      </c>
      <c r="AL24" s="4">
        <v>45.757379518072327</v>
      </c>
      <c r="AM24" s="4">
        <v>47.533648648648622</v>
      </c>
      <c r="AN24" s="4">
        <v>47.530515873015808</v>
      </c>
      <c r="AO24" s="4">
        <f t="shared" si="17"/>
        <v>46.440968845385292</v>
      </c>
      <c r="AP24" s="4">
        <f t="shared" si="18"/>
        <v>45.194422095258602</v>
      </c>
      <c r="AQ24" s="4">
        <f t="shared" si="19"/>
        <v>45.220756767800594</v>
      </c>
      <c r="AR24" s="4">
        <f t="shared" si="20"/>
        <v>46.940514679912248</v>
      </c>
      <c r="AS24" s="4"/>
      <c r="AT24" s="4">
        <v>47.644934640522827</v>
      </c>
      <c r="AU24" s="4">
        <v>47.750232558139572</v>
      </c>
      <c r="AV24" s="4">
        <v>47.615724381625469</v>
      </c>
      <c r="AW24" s="4">
        <v>47.128115942029019</v>
      </c>
      <c r="AX24" s="4">
        <v>46.945488721804537</v>
      </c>
      <c r="AY24" s="4">
        <v>46.692337164750981</v>
      </c>
      <c r="AZ24" s="4">
        <v>46.871420118343231</v>
      </c>
      <c r="BA24" s="4">
        <v>46.843669354838703</v>
      </c>
      <c r="BB24" s="4">
        <v>46.548262295081997</v>
      </c>
      <c r="BC24" s="4">
        <v>46.496336206896537</v>
      </c>
      <c r="BD24" s="4">
        <v>47.30419117647056</v>
      </c>
      <c r="BE24" s="4">
        <v>47.666245487364627</v>
      </c>
      <c r="BF24" s="4">
        <f t="shared" si="21"/>
        <v>47.670297193429292</v>
      </c>
      <c r="BG24" s="4">
        <f t="shared" si="22"/>
        <v>46.92198060952817</v>
      </c>
      <c r="BH24" s="4">
        <f t="shared" si="23"/>
        <v>46.75445058942131</v>
      </c>
      <c r="BI24" s="4">
        <f t="shared" si="24"/>
        <v>47.155590956910572</v>
      </c>
      <c r="BJ24" s="4"/>
      <c r="BK24" s="4">
        <v>47.742488687782817</v>
      </c>
      <c r="BL24" s="4">
        <v>48.124959016393447</v>
      </c>
      <c r="BM24" s="4">
        <v>48.321125401929272</v>
      </c>
      <c r="BN24" s="4">
        <v>48.668080000000039</v>
      </c>
      <c r="BO24" s="4">
        <v>48.71244966442962</v>
      </c>
      <c r="BP24" s="4">
        <v>48.66609022556397</v>
      </c>
      <c r="BQ24" s="4">
        <v>48.685878962536087</v>
      </c>
      <c r="BR24" s="4">
        <v>49.110177165354379</v>
      </c>
      <c r="BS24" s="4">
        <v>49.150403022669998</v>
      </c>
      <c r="BT24" s="4">
        <v>49.336529774127357</v>
      </c>
      <c r="BU24" s="4">
        <v>51.534252136752102</v>
      </c>
      <c r="BV24" s="4">
        <v>52.906521739130362</v>
      </c>
      <c r="BW24" s="4">
        <f t="shared" si="25"/>
        <v>48.062857702035181</v>
      </c>
      <c r="BX24" s="4">
        <f t="shared" si="26"/>
        <v>48.682206629997872</v>
      </c>
      <c r="BY24" s="4">
        <f t="shared" si="27"/>
        <v>48.982153050186817</v>
      </c>
      <c r="BZ24" s="4">
        <f t="shared" si="28"/>
        <v>51.25910121666994</v>
      </c>
      <c r="CA24" s="4"/>
      <c r="CB24" s="4">
        <v>53.664850746268641</v>
      </c>
      <c r="CC24" s="4">
        <v>54.626164383561672</v>
      </c>
      <c r="CD24" s="4">
        <v>54.585665634674932</v>
      </c>
      <c r="CE24" s="4">
        <v>53.867894736842082</v>
      </c>
      <c r="CF24" s="4">
        <v>53.499938080495347</v>
      </c>
      <c r="CG24" s="4">
        <v>53.326181818181773</v>
      </c>
      <c r="CH24" s="4">
        <v>52.809776119402969</v>
      </c>
      <c r="CI24" s="4">
        <v>53.281209439528048</v>
      </c>
      <c r="CJ24" s="4">
        <v>53.742740524781262</v>
      </c>
      <c r="CK24" s="4">
        <v>54.103047619047658</v>
      </c>
      <c r="CL24" s="4">
        <v>55.814999999999984</v>
      </c>
      <c r="CN24" s="4">
        <f t="shared" si="29"/>
        <v>54.292226921501744</v>
      </c>
      <c r="CO24" s="4">
        <f t="shared" si="30"/>
        <v>53.56467154517307</v>
      </c>
      <c r="CP24" s="4"/>
      <c r="CQ24" s="4"/>
      <c r="CR24" s="22"/>
    </row>
    <row r="25" spans="1:99" ht="17.25" customHeight="1" outlineLevel="1" x14ac:dyDescent="0.25">
      <c r="A25" s="1"/>
      <c r="B25" s="1"/>
      <c r="C25" s="1"/>
      <c r="D25" s="31" t="s">
        <v>54</v>
      </c>
      <c r="E25" s="32" t="s">
        <v>55</v>
      </c>
      <c r="F25" s="35" t="s">
        <v>127</v>
      </c>
      <c r="G25" s="1" t="s">
        <v>38</v>
      </c>
      <c r="H25" s="44" t="s">
        <v>117</v>
      </c>
      <c r="I25" s="31" t="s">
        <v>26</v>
      </c>
      <c r="J25" s="2">
        <v>43101</v>
      </c>
      <c r="K25" s="69" t="s">
        <v>128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4">
        <v>8150928.2000000002</v>
      </c>
      <c r="Y25" s="15">
        <v>9615700.1000000015</v>
      </c>
      <c r="Z25" s="15">
        <v>16090326.900000002</v>
      </c>
      <c r="AA25" s="15">
        <v>8319137</v>
      </c>
      <c r="AB25" s="15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9">
        <v>8406155</v>
      </c>
      <c r="AP25" s="16">
        <v>9487152.1999999993</v>
      </c>
      <c r="AQ25" s="16">
        <v>15309875.900000002</v>
      </c>
      <c r="AR25" s="16">
        <v>9518146.6000000015</v>
      </c>
      <c r="AS25" s="16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9">
        <v>7857085.5999999996</v>
      </c>
      <c r="BG25" s="16">
        <v>8533292</v>
      </c>
      <c r="BH25" s="16">
        <v>13910914.9</v>
      </c>
      <c r="BI25" s="16">
        <v>10255302.600000001</v>
      </c>
      <c r="BJ25" s="16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9">
        <v>7363595.5</v>
      </c>
      <c r="BX25" s="16">
        <v>9582984.1999999993</v>
      </c>
      <c r="BY25" s="16">
        <v>14730167.199999999</v>
      </c>
      <c r="BZ25" s="16">
        <v>11725498.800000004</v>
      </c>
      <c r="CA25" s="16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2"/>
      <c r="CN25" s="9">
        <v>8792933.5</v>
      </c>
      <c r="CO25" s="16">
        <v>9135189.1999999993</v>
      </c>
      <c r="CP25" s="22"/>
      <c r="CQ25" s="22"/>
      <c r="CR25" s="22"/>
    </row>
    <row r="26" spans="1:99" ht="17.25" customHeight="1" outlineLevel="1" x14ac:dyDescent="0.25">
      <c r="A26" s="1"/>
      <c r="B26" s="1"/>
      <c r="C26" s="1"/>
      <c r="D26" s="1" t="s">
        <v>56</v>
      </c>
      <c r="E26" s="5" t="s">
        <v>55</v>
      </c>
      <c r="F26" s="35" t="s">
        <v>127</v>
      </c>
      <c r="G26" s="1" t="s">
        <v>38</v>
      </c>
      <c r="H26" s="35" t="s">
        <v>117</v>
      </c>
      <c r="I26" s="1" t="s">
        <v>26</v>
      </c>
      <c r="J26" s="2">
        <v>43101</v>
      </c>
      <c r="K26" s="69" t="s">
        <v>128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14">
        <v>2239030.4</v>
      </c>
      <c r="Y26" s="17">
        <v>2393321.9</v>
      </c>
      <c r="Z26" s="17">
        <v>3089029.3</v>
      </c>
      <c r="AA26" s="17">
        <v>2742314.7000000011</v>
      </c>
      <c r="AB26" s="17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11">
        <v>2453919</v>
      </c>
      <c r="AP26" s="18">
        <v>2222704.7000000002</v>
      </c>
      <c r="AQ26" s="18">
        <v>2835167.8999999994</v>
      </c>
      <c r="AR26" s="18">
        <v>3108636.9000000004</v>
      </c>
      <c r="AS26" s="16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11">
        <v>1869477.1</v>
      </c>
      <c r="BG26" s="18">
        <v>1661169.7999999998</v>
      </c>
      <c r="BH26" s="18">
        <v>3070407.6</v>
      </c>
      <c r="BI26" s="18">
        <v>2806425.3000000007</v>
      </c>
      <c r="BJ26" s="16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11">
        <v>1683250.6</v>
      </c>
      <c r="BX26" s="18">
        <v>1827790.6</v>
      </c>
      <c r="BY26" s="18">
        <v>3105810.0999999996</v>
      </c>
      <c r="BZ26" s="18">
        <v>3106340.0000000009</v>
      </c>
      <c r="CA26" s="16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2"/>
      <c r="CN26" s="11">
        <v>2262779</v>
      </c>
      <c r="CO26" s="18">
        <v>2006065.5</v>
      </c>
      <c r="CP26" s="22"/>
      <c r="CQ26" s="22"/>
      <c r="CR26" s="22"/>
    </row>
    <row r="27" spans="1:99" x14ac:dyDescent="0.25">
      <c r="A27" s="37">
        <v>14</v>
      </c>
      <c r="B27" s="1"/>
      <c r="C27" s="1"/>
      <c r="D27" s="35" t="s">
        <v>60</v>
      </c>
      <c r="E27" s="5" t="s">
        <v>61</v>
      </c>
      <c r="F27" s="35" t="s">
        <v>123</v>
      </c>
      <c r="G27" s="1" t="s">
        <v>23</v>
      </c>
      <c r="H27" s="1" t="s">
        <v>41</v>
      </c>
      <c r="I27" s="27" t="s">
        <v>21</v>
      </c>
      <c r="J27" s="2">
        <v>43497</v>
      </c>
      <c r="K27" s="69" t="s">
        <v>128</v>
      </c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>
        <v>83.407407407407405</v>
      </c>
      <c r="AE27" s="40">
        <v>91.903225806451616</v>
      </c>
      <c r="AF27" s="40">
        <v>111.5</v>
      </c>
      <c r="AG27" s="40">
        <v>102</v>
      </c>
      <c r="AH27" s="40">
        <v>98.6</v>
      </c>
      <c r="AI27" s="40">
        <v>131.9666666666667</v>
      </c>
      <c r="AJ27" s="40">
        <v>104.741935483871</v>
      </c>
      <c r="AK27" s="40">
        <v>97.8</v>
      </c>
      <c r="AL27" s="40">
        <v>132.41935483870969</v>
      </c>
      <c r="AM27" s="40">
        <v>101.8</v>
      </c>
      <c r="AN27" s="40">
        <v>92.935483870967744</v>
      </c>
      <c r="AO27" s="40"/>
      <c r="AP27" s="40"/>
      <c r="AQ27" s="40"/>
      <c r="AR27" s="40"/>
      <c r="AS27" s="40"/>
      <c r="AT27" s="40">
        <v>136.58064516129031</v>
      </c>
      <c r="AU27" s="40">
        <v>81.178571428571431</v>
      </c>
      <c r="AV27" s="40">
        <v>108.1935483870968</v>
      </c>
      <c r="AW27" s="40">
        <v>77.566666666666663</v>
      </c>
      <c r="AX27" s="40">
        <v>100.1935483870968</v>
      </c>
      <c r="AY27" s="40">
        <v>116.06666666666671</v>
      </c>
      <c r="AZ27" s="40">
        <v>142.16666666666671</v>
      </c>
      <c r="BA27" s="40">
        <v>114.6774193548387</v>
      </c>
      <c r="BB27" s="40">
        <v>115.76666666666669</v>
      </c>
      <c r="BC27" s="40">
        <v>142.06451612903231</v>
      </c>
      <c r="BD27" s="40">
        <v>118.26666666666669</v>
      </c>
      <c r="BE27" s="40">
        <v>124.41935483870969</v>
      </c>
      <c r="BF27" s="40"/>
      <c r="BG27" s="40"/>
      <c r="BH27" s="40"/>
      <c r="BI27" s="40"/>
      <c r="BJ27" s="40"/>
      <c r="BK27" s="40">
        <v>159.0322580645161</v>
      </c>
      <c r="BL27" s="40">
        <v>108.1785714285714</v>
      </c>
      <c r="BM27" s="40">
        <v>136.35483870967741</v>
      </c>
      <c r="BN27" s="40">
        <v>193.3</v>
      </c>
      <c r="BO27" s="40">
        <v>145.87096774193549</v>
      </c>
      <c r="BP27" s="40">
        <v>157.3666666666667</v>
      </c>
      <c r="BQ27" s="40">
        <v>169.83333333333329</v>
      </c>
      <c r="BR27" s="40">
        <v>140.87096774193549</v>
      </c>
      <c r="BS27" s="40">
        <v>146.33333333333329</v>
      </c>
      <c r="BT27" s="40">
        <v>170.06451612903231</v>
      </c>
      <c r="BU27" s="40">
        <v>146.8666666666667</v>
      </c>
      <c r="BV27" s="40">
        <v>129.38709677419351</v>
      </c>
      <c r="CB27" s="40">
        <v>176.7741935483871</v>
      </c>
      <c r="CC27" s="40">
        <v>138.17857142857139</v>
      </c>
      <c r="CD27" s="40">
        <v>150.258064516129</v>
      </c>
      <c r="CE27" s="40">
        <v>145.66666666666671</v>
      </c>
      <c r="CF27" s="40">
        <v>130.93548387096769</v>
      </c>
      <c r="CG27" s="40">
        <v>137.16666666666671</v>
      </c>
      <c r="CH27" s="40">
        <v>143.8666666666667</v>
      </c>
      <c r="CI27" s="40">
        <v>127.258064516129</v>
      </c>
      <c r="CJ27" s="40">
        <v>131.8666666666667</v>
      </c>
      <c r="CK27" s="40">
        <v>145.0322580645161</v>
      </c>
      <c r="CL27" s="40">
        <v>132.11111111111109</v>
      </c>
    </row>
    <row r="28" spans="1:99" x14ac:dyDescent="0.25">
      <c r="A28" s="37">
        <v>15</v>
      </c>
      <c r="B28" s="1"/>
      <c r="C28" s="1"/>
      <c r="D28" s="31" t="s">
        <v>62</v>
      </c>
      <c r="E28" s="5" t="s">
        <v>61</v>
      </c>
      <c r="F28" s="35" t="s">
        <v>123</v>
      </c>
      <c r="G28" s="1" t="s">
        <v>23</v>
      </c>
      <c r="H28" s="1" t="s">
        <v>41</v>
      </c>
      <c r="I28" s="27" t="s">
        <v>21</v>
      </c>
      <c r="J28" s="2">
        <v>43497</v>
      </c>
      <c r="K28" s="69" t="s">
        <v>128</v>
      </c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>
        <v>97.370370370370367</v>
      </c>
      <c r="AE28" s="40">
        <v>95.645161290322577</v>
      </c>
      <c r="AF28" s="40">
        <v>92.5</v>
      </c>
      <c r="AG28" s="40">
        <v>96.096774193548384</v>
      </c>
      <c r="AH28" s="40">
        <v>102.1333333333333</v>
      </c>
      <c r="AI28" s="40">
        <v>99.933333333333337</v>
      </c>
      <c r="AJ28" s="40">
        <v>107.1935483870968</v>
      </c>
      <c r="AK28" s="40">
        <v>100.9666666666667</v>
      </c>
      <c r="AL28" s="40">
        <v>99.838709677419359</v>
      </c>
      <c r="AM28" s="40">
        <v>99.9</v>
      </c>
      <c r="AN28" s="40">
        <v>102.258064516129</v>
      </c>
      <c r="AO28" s="40"/>
      <c r="AP28" s="40"/>
      <c r="AQ28" s="40"/>
      <c r="AR28" s="40"/>
      <c r="AS28" s="40"/>
      <c r="AT28" s="40">
        <v>153.48387096774189</v>
      </c>
      <c r="AU28" s="40">
        <v>94.928571428571431</v>
      </c>
      <c r="AV28" s="40">
        <v>91</v>
      </c>
      <c r="AW28" s="40">
        <v>63.533333333333331</v>
      </c>
      <c r="AX28" s="40">
        <v>85.612903225806448</v>
      </c>
      <c r="AY28" s="40">
        <v>102.8</v>
      </c>
      <c r="AZ28" s="40">
        <v>103.9</v>
      </c>
      <c r="BA28" s="40">
        <v>119.8709677419355</v>
      </c>
      <c r="BB28" s="40">
        <v>111.23333333333331</v>
      </c>
      <c r="BC28" s="40">
        <v>104.0967741935484</v>
      </c>
      <c r="BD28" s="40">
        <v>104.56666666666671</v>
      </c>
      <c r="BE28" s="40">
        <v>115.8709677419355</v>
      </c>
      <c r="BF28" s="40"/>
      <c r="BG28" s="40"/>
      <c r="BH28" s="40"/>
      <c r="BI28" s="40"/>
      <c r="BJ28" s="40"/>
      <c r="BK28" s="40">
        <v>167.48387096774189</v>
      </c>
      <c r="BL28" s="40">
        <v>114.9285714285714</v>
      </c>
      <c r="BM28" s="40">
        <v>113.45161290322579</v>
      </c>
      <c r="BN28" s="40">
        <v>117.43333333333329</v>
      </c>
      <c r="BO28" s="40">
        <v>126.0967741935484</v>
      </c>
      <c r="BP28" s="40">
        <v>130.66666666666671</v>
      </c>
      <c r="BQ28" s="40">
        <v>126.8666666666667</v>
      </c>
      <c r="BR28" s="40">
        <v>142.70967741935479</v>
      </c>
      <c r="BS28" s="40">
        <v>132.5333333333333</v>
      </c>
      <c r="BT28" s="40">
        <v>127.0322580645161</v>
      </c>
      <c r="BU28" s="40">
        <v>124.23333333333331</v>
      </c>
      <c r="BV28" s="40">
        <v>134.45161290322579</v>
      </c>
      <c r="CB28" s="40">
        <v>185.61290322580649</v>
      </c>
      <c r="CC28" s="40">
        <v>126.53571428571431</v>
      </c>
      <c r="CD28" s="40">
        <v>115.2258064516129</v>
      </c>
      <c r="CE28" s="40">
        <v>113.6333333333333</v>
      </c>
      <c r="CF28" s="40">
        <v>110.1290322580645</v>
      </c>
      <c r="CG28" s="40">
        <v>113.26666666666669</v>
      </c>
      <c r="CH28" s="40">
        <v>102.8333333333333</v>
      </c>
      <c r="CI28" s="40">
        <v>121.8387096774194</v>
      </c>
      <c r="CJ28" s="40">
        <v>109.0333333333333</v>
      </c>
      <c r="CK28" s="40">
        <v>102.6451612903226</v>
      </c>
      <c r="CL28" s="40">
        <v>101.1111111111111</v>
      </c>
    </row>
    <row r="29" spans="1:99" x14ac:dyDescent="0.25">
      <c r="A29" s="37">
        <v>16</v>
      </c>
      <c r="B29" s="33" t="s">
        <v>89</v>
      </c>
      <c r="C29" s="1" t="s">
        <v>77</v>
      </c>
      <c r="D29" s="1" t="s">
        <v>78</v>
      </c>
      <c r="E29" s="5" t="s">
        <v>30</v>
      </c>
      <c r="F29" s="1" t="s">
        <v>121</v>
      </c>
      <c r="G29" s="1" t="s">
        <v>31</v>
      </c>
      <c r="H29" s="1" t="s">
        <v>32</v>
      </c>
      <c r="I29" s="27" t="s">
        <v>21</v>
      </c>
      <c r="J29" s="2">
        <v>43101</v>
      </c>
      <c r="K29" s="69" t="s">
        <v>128</v>
      </c>
      <c r="L29" s="68"/>
      <c r="M29" s="68"/>
      <c r="N29" s="68"/>
      <c r="O29" s="68"/>
      <c r="P29" s="68"/>
      <c r="Q29" s="68"/>
      <c r="R29" s="68"/>
      <c r="S29" s="68"/>
      <c r="T29" s="68"/>
      <c r="U29" s="68">
        <v>165.15</v>
      </c>
      <c r="V29" s="68">
        <v>154.55000000000001</v>
      </c>
      <c r="W29" s="68">
        <v>151.30000000000001</v>
      </c>
      <c r="X29" s="68"/>
      <c r="Y29" s="68"/>
      <c r="Z29" s="68"/>
      <c r="AA29" s="68"/>
      <c r="AB29" s="68"/>
      <c r="AC29" s="68">
        <v>155.25</v>
      </c>
      <c r="AD29" s="68">
        <v>157.65</v>
      </c>
      <c r="AE29" s="68">
        <v>155.4</v>
      </c>
      <c r="AF29" s="68">
        <v>156.05000000000001</v>
      </c>
      <c r="AG29" s="68">
        <v>156.83330000000001</v>
      </c>
      <c r="AH29" s="68">
        <v>161.80000000000001</v>
      </c>
      <c r="AI29" s="68">
        <v>159.6</v>
      </c>
      <c r="AJ29" s="68">
        <v>158</v>
      </c>
      <c r="AK29" s="68">
        <v>164.57499999999999</v>
      </c>
      <c r="AL29" s="68">
        <v>177.83330000000001</v>
      </c>
      <c r="AM29" s="68">
        <v>179</v>
      </c>
      <c r="AN29" s="68">
        <v>175.8</v>
      </c>
      <c r="AO29" s="68"/>
      <c r="AP29" s="68"/>
      <c r="AQ29" s="68"/>
      <c r="AR29" s="68"/>
      <c r="AS29" s="68"/>
      <c r="AT29" s="68">
        <v>177.8</v>
      </c>
      <c r="AU29" s="68">
        <v>191.35</v>
      </c>
      <c r="AV29" s="68">
        <v>190.45</v>
      </c>
      <c r="AW29" s="68">
        <v>190</v>
      </c>
      <c r="AX29" s="68">
        <v>194.45</v>
      </c>
      <c r="AY29" s="68">
        <v>194.9</v>
      </c>
      <c r="AZ29" s="68">
        <v>187.4333</v>
      </c>
      <c r="BA29" s="68">
        <v>189.55</v>
      </c>
      <c r="BB29" s="68">
        <v>188.25</v>
      </c>
      <c r="BC29" s="68">
        <v>190.2</v>
      </c>
      <c r="BD29" s="68">
        <v>186</v>
      </c>
      <c r="BE29" s="68">
        <v>183.9</v>
      </c>
      <c r="BF29" s="68"/>
      <c r="BG29" s="68"/>
      <c r="BH29" s="68"/>
      <c r="BI29" s="68"/>
      <c r="BJ29" s="68"/>
      <c r="BK29" s="68">
        <v>305.85000000000002</v>
      </c>
      <c r="BL29" s="68">
        <v>452.45</v>
      </c>
      <c r="BM29" s="68">
        <v>477.8467</v>
      </c>
      <c r="BN29" s="68">
        <v>535.77499999999998</v>
      </c>
      <c r="BO29" s="68">
        <v>678.4</v>
      </c>
      <c r="BP29" s="68">
        <v>796.95</v>
      </c>
      <c r="BQ29" s="68">
        <v>511.31</v>
      </c>
      <c r="BR29" s="68">
        <v>377</v>
      </c>
      <c r="BS29" s="68">
        <v>301.89999999999998</v>
      </c>
      <c r="BT29" s="68">
        <v>272.58</v>
      </c>
      <c r="BU29" s="68">
        <v>430</v>
      </c>
      <c r="BV29" s="68">
        <v>274.73329999999999</v>
      </c>
      <c r="BW29" s="68"/>
      <c r="BX29" s="68"/>
      <c r="BY29" s="68"/>
      <c r="BZ29" s="68"/>
      <c r="CA29" s="68"/>
      <c r="CB29" s="68">
        <v>268</v>
      </c>
      <c r="CC29" s="68">
        <v>322.75</v>
      </c>
      <c r="CD29" s="68">
        <v>209.23330000000001</v>
      </c>
      <c r="CE29" s="68">
        <v>213.25</v>
      </c>
      <c r="CF29" s="68">
        <v>203.7</v>
      </c>
      <c r="CG29" s="68">
        <v>415.6</v>
      </c>
      <c r="CH29" s="68">
        <v>268.5</v>
      </c>
      <c r="CI29" s="68">
        <v>253.85</v>
      </c>
      <c r="CJ29" s="68">
        <v>334</v>
      </c>
      <c r="CK29" s="68">
        <v>423.9</v>
      </c>
      <c r="CL29" s="68">
        <v>564.4</v>
      </c>
      <c r="CM29" s="68"/>
      <c r="CN29" s="68"/>
      <c r="CO29" s="68"/>
      <c r="CP29" s="68"/>
      <c r="CQ29" s="68"/>
      <c r="CR29" s="68"/>
      <c r="CS29" s="68"/>
      <c r="CT29" s="68"/>
      <c r="CU29" s="68"/>
    </row>
    <row r="30" spans="1:99" x14ac:dyDescent="0.25">
      <c r="A30" s="37">
        <v>17</v>
      </c>
      <c r="B30" s="33" t="s">
        <v>89</v>
      </c>
      <c r="C30" s="1" t="s">
        <v>77</v>
      </c>
      <c r="D30" s="1" t="s">
        <v>79</v>
      </c>
      <c r="E30" s="5" t="s">
        <v>30</v>
      </c>
      <c r="F30" s="1" t="s">
        <v>121</v>
      </c>
      <c r="G30" s="1" t="s">
        <v>31</v>
      </c>
      <c r="H30" s="1" t="s">
        <v>32</v>
      </c>
      <c r="I30" s="27" t="s">
        <v>21</v>
      </c>
      <c r="J30" s="2">
        <v>43101</v>
      </c>
      <c r="K30" s="69" t="s">
        <v>128</v>
      </c>
      <c r="L30" s="68"/>
      <c r="M30" s="68"/>
      <c r="N30" s="68"/>
      <c r="O30" s="68"/>
      <c r="P30" s="68"/>
      <c r="Q30" s="68"/>
      <c r="R30" s="68"/>
      <c r="S30" s="68"/>
      <c r="T30" s="68"/>
      <c r="U30" s="68">
        <v>698.85</v>
      </c>
      <c r="V30" s="68">
        <v>671.35</v>
      </c>
      <c r="W30" s="68">
        <v>677.2</v>
      </c>
      <c r="X30" s="68"/>
      <c r="Y30" s="68"/>
      <c r="Z30" s="68"/>
      <c r="AA30" s="68"/>
      <c r="AB30" s="68"/>
      <c r="AC30" s="68">
        <v>702.75</v>
      </c>
      <c r="AD30" s="68">
        <v>711.95</v>
      </c>
      <c r="AE30" s="68">
        <v>728.4</v>
      </c>
      <c r="AF30" s="68">
        <v>738.3</v>
      </c>
      <c r="AG30" s="68">
        <v>674.7</v>
      </c>
      <c r="AH30" s="68">
        <v>690.7</v>
      </c>
      <c r="AI30" s="68">
        <v>689.6</v>
      </c>
      <c r="AJ30" s="68">
        <v>652</v>
      </c>
      <c r="AK30" s="68">
        <v>675.3</v>
      </c>
      <c r="AL30" s="68">
        <v>654.73329999999999</v>
      </c>
      <c r="AM30" s="68">
        <v>643.20000000000005</v>
      </c>
      <c r="AN30" s="68">
        <v>635.79999999999995</v>
      </c>
      <c r="AO30" s="68"/>
      <c r="AP30" s="68"/>
      <c r="AQ30" s="68"/>
      <c r="AR30" s="68"/>
      <c r="AS30" s="68"/>
      <c r="AT30" s="68">
        <v>639.54999999999995</v>
      </c>
      <c r="AU30" s="68">
        <v>635.9</v>
      </c>
      <c r="AV30" s="68">
        <v>636.4</v>
      </c>
      <c r="AW30" s="68">
        <v>625.79999999999995</v>
      </c>
      <c r="AX30" s="68">
        <v>601.29999999999995</v>
      </c>
      <c r="AY30" s="68">
        <v>625.65</v>
      </c>
      <c r="AZ30" s="68">
        <v>615.31669999999997</v>
      </c>
      <c r="BA30" s="68">
        <v>616.5</v>
      </c>
      <c r="BB30" s="68">
        <v>614.1</v>
      </c>
      <c r="BC30" s="68">
        <v>608.75</v>
      </c>
      <c r="BD30" s="68">
        <v>606.85</v>
      </c>
      <c r="BE30" s="68">
        <v>608.13329999999996</v>
      </c>
      <c r="BF30" s="68"/>
      <c r="BG30" s="68"/>
      <c r="BH30" s="68"/>
      <c r="BI30" s="68"/>
      <c r="BJ30" s="68"/>
      <c r="BK30" s="68">
        <v>658.45</v>
      </c>
      <c r="BL30" s="68">
        <v>689.65</v>
      </c>
      <c r="BM30" s="68">
        <v>700.51</v>
      </c>
      <c r="BN30" s="68">
        <v>726.51</v>
      </c>
      <c r="BO30" s="68">
        <v>730.11</v>
      </c>
      <c r="BP30" s="68">
        <v>699.89499999999998</v>
      </c>
      <c r="BQ30" s="68">
        <v>705.26329999999996</v>
      </c>
      <c r="BR30" s="68">
        <v>629.09</v>
      </c>
      <c r="BS30" s="68">
        <v>680.66499999999996</v>
      </c>
      <c r="BT30" s="68">
        <v>620.21</v>
      </c>
      <c r="BU30" s="68">
        <v>665.46500000000003</v>
      </c>
      <c r="BV30" s="68">
        <v>631.73670000000004</v>
      </c>
      <c r="BW30" s="68"/>
      <c r="BX30" s="68"/>
      <c r="BY30" s="68"/>
      <c r="BZ30" s="68"/>
      <c r="CA30" s="68"/>
      <c r="CB30" s="68">
        <v>661.46</v>
      </c>
      <c r="CC30" s="68">
        <v>684.96</v>
      </c>
      <c r="CD30" s="68">
        <v>614.66669999999999</v>
      </c>
      <c r="CE30" s="68">
        <v>629.70000000000005</v>
      </c>
      <c r="CF30" s="68">
        <v>634.6</v>
      </c>
      <c r="CG30" s="68">
        <v>682.46669999999995</v>
      </c>
      <c r="CH30" s="68">
        <v>683.53</v>
      </c>
      <c r="CI30" s="68">
        <v>667.15</v>
      </c>
      <c r="CJ30" s="68">
        <v>668.81500000000005</v>
      </c>
      <c r="CK30" s="68">
        <v>659.5</v>
      </c>
      <c r="CL30" s="68">
        <v>673.4</v>
      </c>
      <c r="CM30" s="68"/>
      <c r="CN30" s="68"/>
      <c r="CO30" s="68"/>
      <c r="CP30" s="68"/>
      <c r="CQ30" s="68"/>
      <c r="CR30" s="68"/>
      <c r="CS30" s="68"/>
      <c r="CT30" s="68"/>
      <c r="CU30" s="68"/>
    </row>
    <row r="31" spans="1:99" x14ac:dyDescent="0.25">
      <c r="A31" s="37">
        <v>18</v>
      </c>
      <c r="B31" s="33"/>
      <c r="C31" s="1" t="s">
        <v>77</v>
      </c>
      <c r="D31" s="1" t="s">
        <v>80</v>
      </c>
      <c r="E31" s="5" t="s">
        <v>30</v>
      </c>
      <c r="F31" s="1" t="s">
        <v>121</v>
      </c>
      <c r="G31" s="1" t="s">
        <v>31</v>
      </c>
      <c r="H31" s="1" t="s">
        <v>32</v>
      </c>
      <c r="I31" s="27" t="s">
        <v>21</v>
      </c>
      <c r="J31" s="2">
        <v>43101</v>
      </c>
      <c r="K31" s="69" t="s">
        <v>128</v>
      </c>
      <c r="L31" s="68"/>
      <c r="M31" s="68"/>
      <c r="N31" s="68"/>
      <c r="O31" s="68"/>
      <c r="P31" s="68"/>
      <c r="Q31" s="68"/>
      <c r="R31" s="68"/>
      <c r="S31" s="68"/>
      <c r="T31" s="68"/>
      <c r="U31" s="68">
        <v>713.85</v>
      </c>
      <c r="V31" s="68">
        <v>541</v>
      </c>
      <c r="W31" s="68">
        <v>527.1</v>
      </c>
      <c r="X31" s="68"/>
      <c r="Y31" s="68"/>
      <c r="Z31" s="68"/>
      <c r="AA31" s="68"/>
      <c r="AB31" s="68"/>
      <c r="AC31" s="68">
        <v>759.45</v>
      </c>
      <c r="AD31" s="68">
        <v>684.2</v>
      </c>
      <c r="AE31" s="68">
        <v>645.25</v>
      </c>
      <c r="AF31" s="68">
        <v>661.95</v>
      </c>
      <c r="AG31" s="68">
        <v>523.6</v>
      </c>
      <c r="AH31" s="68">
        <v>524.54999999999995</v>
      </c>
      <c r="AI31" s="68">
        <v>519.54999999999995</v>
      </c>
      <c r="AJ31" s="68">
        <v>507.95</v>
      </c>
      <c r="AK31" s="68">
        <v>501.75</v>
      </c>
      <c r="AL31" s="68">
        <v>505.5</v>
      </c>
      <c r="AM31" s="68">
        <v>514</v>
      </c>
      <c r="AN31" s="68">
        <v>492.7</v>
      </c>
      <c r="AO31" s="68"/>
      <c r="AP31" s="68"/>
      <c r="AQ31" s="68"/>
      <c r="AR31" s="68"/>
      <c r="AS31" s="68"/>
      <c r="AT31" s="68">
        <v>518.75</v>
      </c>
      <c r="AU31" s="68">
        <v>538.35</v>
      </c>
      <c r="AV31" s="68">
        <v>524.35</v>
      </c>
      <c r="AW31" s="68">
        <v>550.22500000000002</v>
      </c>
      <c r="AX31" s="68">
        <v>493.4</v>
      </c>
      <c r="AY31" s="68">
        <v>490.35</v>
      </c>
      <c r="AZ31" s="68">
        <v>494.23329999999999</v>
      </c>
      <c r="BA31" s="68">
        <v>518.45000000000005</v>
      </c>
      <c r="BB31" s="68">
        <v>507.85</v>
      </c>
      <c r="BC31" s="68">
        <v>500.05</v>
      </c>
      <c r="BD31" s="68">
        <v>501.9</v>
      </c>
      <c r="BE31" s="68">
        <v>523.23329999999999</v>
      </c>
      <c r="BF31" s="68"/>
      <c r="BG31" s="68"/>
      <c r="BH31" s="68"/>
      <c r="BI31" s="68"/>
      <c r="BJ31" s="68"/>
      <c r="BK31" s="68">
        <v>791.35</v>
      </c>
      <c r="BL31" s="68">
        <v>1013.075</v>
      </c>
      <c r="BM31" s="68">
        <v>1085.8230000000001</v>
      </c>
      <c r="BN31" s="68">
        <v>1104.1199999999999</v>
      </c>
      <c r="BO31" s="68">
        <v>1080.9549999999999</v>
      </c>
      <c r="BP31" s="68">
        <v>1177.1500000000001</v>
      </c>
      <c r="BQ31" s="68">
        <v>1088.69</v>
      </c>
      <c r="BR31" s="68">
        <v>878.11500000000001</v>
      </c>
      <c r="BS31" s="68">
        <v>869.6</v>
      </c>
      <c r="BT31" s="68">
        <v>914.82500000000005</v>
      </c>
      <c r="BU31" s="68">
        <v>1003.12</v>
      </c>
      <c r="BV31" s="68">
        <v>889.49329999999998</v>
      </c>
      <c r="BW31" s="68"/>
      <c r="BX31" s="68"/>
      <c r="BY31" s="68"/>
      <c r="BZ31" s="68"/>
      <c r="CA31" s="68"/>
      <c r="CB31" s="68">
        <v>986.78</v>
      </c>
      <c r="CC31" s="68">
        <v>753.13499999999999</v>
      </c>
      <c r="CD31" s="68">
        <v>586.03330000000005</v>
      </c>
      <c r="CE31" s="68">
        <v>567.65</v>
      </c>
      <c r="CF31" s="68">
        <v>615.07500000000005</v>
      </c>
      <c r="CG31" s="68">
        <v>732.97670000000005</v>
      </c>
      <c r="CH31" s="68">
        <v>798.4</v>
      </c>
      <c r="CI31" s="68">
        <v>734.52499999999998</v>
      </c>
      <c r="CJ31" s="68">
        <v>752</v>
      </c>
      <c r="CK31" s="68">
        <v>680.05</v>
      </c>
      <c r="CL31" s="68">
        <v>642</v>
      </c>
      <c r="CM31" s="68"/>
      <c r="CN31" s="68"/>
      <c r="CO31" s="68"/>
      <c r="CP31" s="68"/>
      <c r="CQ31" s="68"/>
      <c r="CR31" s="68"/>
      <c r="CS31" s="68"/>
      <c r="CT31" s="68"/>
      <c r="CU31" s="68"/>
    </row>
    <row r="32" spans="1:99" x14ac:dyDescent="0.25">
      <c r="A32" s="37">
        <v>19</v>
      </c>
      <c r="B32" s="33" t="s">
        <v>89</v>
      </c>
      <c r="C32" s="1" t="s">
        <v>82</v>
      </c>
      <c r="D32" s="1" t="s">
        <v>81</v>
      </c>
      <c r="E32" s="5" t="s">
        <v>30</v>
      </c>
      <c r="F32" s="1" t="s">
        <v>121</v>
      </c>
      <c r="G32" s="1" t="s">
        <v>31</v>
      </c>
      <c r="H32" s="1" t="s">
        <v>32</v>
      </c>
      <c r="I32" s="27" t="s">
        <v>21</v>
      </c>
      <c r="J32" s="2">
        <v>43101</v>
      </c>
      <c r="K32" s="69" t="s">
        <v>128</v>
      </c>
      <c r="L32" s="68"/>
      <c r="M32" s="68"/>
      <c r="N32" s="68"/>
      <c r="O32" s="68"/>
      <c r="P32" s="68"/>
      <c r="Q32" s="68"/>
      <c r="R32" s="68"/>
      <c r="S32" s="68"/>
      <c r="T32" s="68"/>
      <c r="U32" s="68">
        <v>8921.85</v>
      </c>
      <c r="V32" s="68">
        <v>8391.7999999999993</v>
      </c>
      <c r="W32" s="68">
        <v>11611.35</v>
      </c>
      <c r="X32" s="68"/>
      <c r="Y32" s="68"/>
      <c r="Z32" s="68"/>
      <c r="AA32" s="68"/>
      <c r="AB32" s="68"/>
      <c r="AC32" s="68">
        <v>13107.2</v>
      </c>
      <c r="AD32" s="68">
        <v>11818.85</v>
      </c>
      <c r="AE32" s="68">
        <v>12620.4</v>
      </c>
      <c r="AF32" s="68">
        <v>14078.4</v>
      </c>
      <c r="AG32" s="68">
        <v>13456.2</v>
      </c>
      <c r="AH32" s="68">
        <v>13653.75</v>
      </c>
      <c r="AI32" s="68">
        <v>13794.55</v>
      </c>
      <c r="AJ32" s="68">
        <v>14134.35</v>
      </c>
      <c r="AK32" s="68">
        <v>14176.8</v>
      </c>
      <c r="AL32" s="68">
        <v>14832.37</v>
      </c>
      <c r="AM32" s="68">
        <v>15100.85</v>
      </c>
      <c r="AN32" s="68">
        <v>14804.5</v>
      </c>
      <c r="AO32" s="68"/>
      <c r="AP32" s="68"/>
      <c r="AQ32" s="68"/>
      <c r="AR32" s="68"/>
      <c r="AS32" s="68"/>
      <c r="AT32" s="68">
        <v>15481.6</v>
      </c>
      <c r="AU32" s="68">
        <v>16527.099999999999</v>
      </c>
      <c r="AV32" s="68">
        <v>16863.8</v>
      </c>
      <c r="AW32" s="68">
        <v>18023.2</v>
      </c>
      <c r="AX32" s="68">
        <v>16964.599999999999</v>
      </c>
      <c r="AY32" s="68">
        <v>17807.3</v>
      </c>
      <c r="AZ32" s="68">
        <v>17529.63</v>
      </c>
      <c r="BA32" s="68">
        <v>16572.900000000001</v>
      </c>
      <c r="BB32" s="68">
        <v>16997.400000000001</v>
      </c>
      <c r="BC32" s="68">
        <v>16499.349999999999</v>
      </c>
      <c r="BD32" s="68">
        <v>16478.400000000001</v>
      </c>
      <c r="BE32" s="68">
        <v>15080.6</v>
      </c>
      <c r="BF32" s="68"/>
      <c r="BG32" s="68"/>
      <c r="BH32" s="68"/>
      <c r="BI32" s="68"/>
      <c r="BJ32" s="68"/>
      <c r="BK32" s="68">
        <v>15217.8</v>
      </c>
      <c r="BL32" s="68">
        <v>15880.23</v>
      </c>
      <c r="BM32" s="68">
        <v>16080.3</v>
      </c>
      <c r="BN32" s="68">
        <v>16365.85</v>
      </c>
      <c r="BO32" s="68">
        <v>16258.45</v>
      </c>
      <c r="BP32" s="68">
        <v>15998.5</v>
      </c>
      <c r="BQ32" s="68">
        <v>17453.71</v>
      </c>
      <c r="BR32" s="68">
        <v>14107.84</v>
      </c>
      <c r="BS32" s="68">
        <v>16851.2</v>
      </c>
      <c r="BT32" s="68">
        <v>16189.05</v>
      </c>
      <c r="BU32" s="68">
        <v>20659.05</v>
      </c>
      <c r="BV32" s="68">
        <v>17421.77</v>
      </c>
      <c r="BW32" s="68"/>
      <c r="BX32" s="68"/>
      <c r="BY32" s="68"/>
      <c r="BZ32" s="68"/>
      <c r="CA32" s="68"/>
      <c r="CB32" s="68">
        <v>18741.8</v>
      </c>
      <c r="CC32" s="68">
        <v>15972.4</v>
      </c>
      <c r="CD32" s="68">
        <v>19800.57</v>
      </c>
      <c r="CE32" s="68">
        <v>22050.65</v>
      </c>
      <c r="CF32" s="68">
        <v>21900.2</v>
      </c>
      <c r="CG32" s="68">
        <v>19055.669999999998</v>
      </c>
      <c r="CH32" s="68">
        <v>217081.3</v>
      </c>
      <c r="CI32" s="68">
        <v>226042.1</v>
      </c>
      <c r="CJ32" s="68">
        <v>278197.8</v>
      </c>
      <c r="CK32" s="68">
        <v>18827.29</v>
      </c>
      <c r="CL32" s="68">
        <v>16798.099999999999</v>
      </c>
      <c r="CM32" s="68"/>
      <c r="CN32" s="68"/>
      <c r="CO32" s="68"/>
      <c r="CP32" s="68"/>
      <c r="CQ32" s="68"/>
      <c r="CR32" s="68"/>
      <c r="CS32" s="68"/>
      <c r="CT32" s="68"/>
      <c r="CU32" s="68"/>
    </row>
    <row r="33" spans="1:116" x14ac:dyDescent="0.25">
      <c r="A33" s="37">
        <v>20</v>
      </c>
      <c r="B33" s="33" t="s">
        <v>89</v>
      </c>
      <c r="C33" s="1" t="s">
        <v>82</v>
      </c>
      <c r="D33" s="1" t="s">
        <v>83</v>
      </c>
      <c r="E33" s="5" t="s">
        <v>30</v>
      </c>
      <c r="F33" s="1" t="s">
        <v>121</v>
      </c>
      <c r="G33" s="1" t="s">
        <v>31</v>
      </c>
      <c r="H33" s="1" t="s">
        <v>32</v>
      </c>
      <c r="I33" s="27" t="s">
        <v>21</v>
      </c>
      <c r="J33" s="2">
        <v>43101</v>
      </c>
      <c r="K33" s="69" t="s">
        <v>128</v>
      </c>
      <c r="L33" s="68"/>
      <c r="M33" s="68"/>
      <c r="N33" s="68"/>
      <c r="O33" s="68"/>
      <c r="P33" s="68"/>
      <c r="Q33" s="68"/>
      <c r="R33" s="68"/>
      <c r="S33" s="68"/>
      <c r="T33" s="68"/>
      <c r="U33" s="68">
        <v>63086</v>
      </c>
      <c r="V33" s="68">
        <v>59455</v>
      </c>
      <c r="W33" s="68">
        <v>58451.95</v>
      </c>
      <c r="X33" s="68"/>
      <c r="Y33" s="68"/>
      <c r="Z33" s="68"/>
      <c r="AA33" s="68"/>
      <c r="AB33" s="68"/>
      <c r="AC33" s="68">
        <v>56794</v>
      </c>
      <c r="AD33" s="68">
        <v>57063.25</v>
      </c>
      <c r="AE33" s="68">
        <v>56276.4</v>
      </c>
      <c r="AF33" s="68">
        <v>56640.35</v>
      </c>
      <c r="AG33" s="68">
        <v>38099.769999999997</v>
      </c>
      <c r="AH33" s="68">
        <v>56412.25</v>
      </c>
      <c r="AI33" s="68">
        <v>56309.75</v>
      </c>
      <c r="AJ33" s="68">
        <v>55943.3</v>
      </c>
      <c r="AK33" s="68">
        <v>55084</v>
      </c>
      <c r="AL33" s="68">
        <v>55209.63</v>
      </c>
      <c r="AM33" s="68">
        <v>54443</v>
      </c>
      <c r="AN33" s="68">
        <v>53821.2</v>
      </c>
      <c r="AO33" s="68"/>
      <c r="AP33" s="68"/>
      <c r="AQ33" s="68"/>
      <c r="AR33" s="68"/>
      <c r="AS33" s="68"/>
      <c r="AT33" s="68">
        <v>56306</v>
      </c>
      <c r="AU33" s="68">
        <v>53383.75</v>
      </c>
      <c r="AV33" s="68">
        <v>53300.55</v>
      </c>
      <c r="AW33" s="68">
        <v>54070.45</v>
      </c>
      <c r="AX33" s="68">
        <v>52758.1</v>
      </c>
      <c r="AY33" s="68">
        <v>54185.85</v>
      </c>
      <c r="AZ33" s="68">
        <v>54182.85</v>
      </c>
      <c r="BA33" s="68">
        <v>54126.05</v>
      </c>
      <c r="BB33" s="68">
        <v>53398.3</v>
      </c>
      <c r="BC33" s="68">
        <v>53457</v>
      </c>
      <c r="BD33" s="68">
        <v>52086.05</v>
      </c>
      <c r="BE33" s="68">
        <v>51798.73</v>
      </c>
      <c r="BF33" s="68"/>
      <c r="BG33" s="68"/>
      <c r="BH33" s="68"/>
      <c r="BI33" s="68"/>
      <c r="BJ33" s="68"/>
      <c r="BK33" s="68">
        <v>53954.35</v>
      </c>
      <c r="BL33" s="68">
        <v>56150.6</v>
      </c>
      <c r="BM33" s="68">
        <v>57948.63</v>
      </c>
      <c r="BN33" s="68">
        <v>58798.28</v>
      </c>
      <c r="BO33" s="68">
        <v>59765.41</v>
      </c>
      <c r="BP33" s="68">
        <v>59250.080000000002</v>
      </c>
      <c r="BQ33" s="68">
        <v>54956.97</v>
      </c>
      <c r="BR33" s="68">
        <v>50952.3</v>
      </c>
      <c r="BS33" s="68">
        <v>56370.75</v>
      </c>
      <c r="BT33" s="68">
        <v>49996.85</v>
      </c>
      <c r="BU33" s="68">
        <v>55290.45</v>
      </c>
      <c r="BV33" s="68">
        <v>51844.36</v>
      </c>
      <c r="BW33" s="68"/>
      <c r="BX33" s="68"/>
      <c r="BY33" s="68"/>
      <c r="BZ33" s="68"/>
      <c r="CA33" s="68"/>
      <c r="CB33" s="68">
        <v>53128.800000000003</v>
      </c>
      <c r="CC33" s="68">
        <v>49240</v>
      </c>
      <c r="CD33" s="68">
        <v>51234.95</v>
      </c>
      <c r="CE33" s="68">
        <v>53466.07</v>
      </c>
      <c r="CF33" s="68">
        <v>54077.58</v>
      </c>
      <c r="CG33" s="68">
        <v>57551.4</v>
      </c>
      <c r="CH33" s="68">
        <v>56432.4</v>
      </c>
      <c r="CI33" s="68">
        <v>58591.69</v>
      </c>
      <c r="CJ33" s="68">
        <v>58483.4</v>
      </c>
      <c r="CK33" s="68">
        <v>60575.65</v>
      </c>
      <c r="CL33" s="68">
        <v>61315.37</v>
      </c>
      <c r="CM33" s="68"/>
      <c r="CN33" s="68"/>
      <c r="CO33" s="68"/>
      <c r="CP33" s="68"/>
      <c r="CQ33" s="68"/>
      <c r="CR33" s="68"/>
      <c r="CS33" s="68"/>
      <c r="CT33" s="68"/>
      <c r="CU33" s="68"/>
    </row>
    <row r="34" spans="1:116" x14ac:dyDescent="0.25">
      <c r="A34" s="37">
        <v>21</v>
      </c>
      <c r="B34" s="33"/>
      <c r="C34" s="1" t="s">
        <v>82</v>
      </c>
      <c r="D34" s="1" t="s">
        <v>84</v>
      </c>
      <c r="E34" s="5" t="s">
        <v>30</v>
      </c>
      <c r="F34" s="1" t="s">
        <v>121</v>
      </c>
      <c r="G34" s="1" t="s">
        <v>31</v>
      </c>
      <c r="H34" s="1" t="s">
        <v>32</v>
      </c>
      <c r="I34" s="27" t="s">
        <v>21</v>
      </c>
      <c r="J34" s="2">
        <v>43101</v>
      </c>
      <c r="K34" s="69" t="s">
        <v>128</v>
      </c>
      <c r="L34" s="68"/>
      <c r="M34" s="68"/>
      <c r="N34" s="68"/>
      <c r="O34" s="68"/>
      <c r="P34" s="68"/>
      <c r="Q34" s="68"/>
      <c r="R34" s="68"/>
      <c r="S34" s="68"/>
      <c r="T34" s="68"/>
      <c r="U34" s="68">
        <v>38310.6</v>
      </c>
      <c r="V34" s="68">
        <v>39115.25</v>
      </c>
      <c r="W34" s="68">
        <v>38767.5</v>
      </c>
      <c r="X34" s="68"/>
      <c r="Y34" s="68"/>
      <c r="Z34" s="68"/>
      <c r="AA34" s="68"/>
      <c r="AB34" s="68"/>
      <c r="AC34" s="68">
        <v>41894.5</v>
      </c>
      <c r="AD34" s="68">
        <v>40938.400000000001</v>
      </c>
      <c r="AE34" s="68">
        <v>40536.800000000003</v>
      </c>
      <c r="AF34" s="68">
        <v>39598.550000000003</v>
      </c>
      <c r="AG34" s="68">
        <v>40084.199999999997</v>
      </c>
      <c r="AH34" s="68">
        <v>40314.6</v>
      </c>
      <c r="AI34" s="68">
        <v>40628.65</v>
      </c>
      <c r="AJ34" s="68">
        <v>40948.6</v>
      </c>
      <c r="AK34" s="68">
        <v>40886.9</v>
      </c>
      <c r="AL34" s="68">
        <v>40451.47</v>
      </c>
      <c r="AM34" s="68">
        <v>40043.599999999999</v>
      </c>
      <c r="AN34" s="68">
        <v>40485.300000000003</v>
      </c>
      <c r="AO34" s="68"/>
      <c r="AP34" s="68"/>
      <c r="AQ34" s="68"/>
      <c r="AR34" s="68"/>
      <c r="AS34" s="68"/>
      <c r="AT34" s="68">
        <v>40114.449999999997</v>
      </c>
      <c r="AU34" s="68">
        <v>39303.15</v>
      </c>
      <c r="AV34" s="68">
        <v>38786.6</v>
      </c>
      <c r="AW34" s="68">
        <v>39851.5</v>
      </c>
      <c r="AX34" s="68">
        <v>38825.949999999997</v>
      </c>
      <c r="AY34" s="68">
        <v>40390.550000000003</v>
      </c>
      <c r="AZ34" s="68">
        <v>40713.83</v>
      </c>
      <c r="BA34" s="68">
        <v>41133.800000000003</v>
      </c>
      <c r="BB34" s="68">
        <v>40712.6</v>
      </c>
      <c r="BC34" s="68">
        <v>40300.15</v>
      </c>
      <c r="BD34" s="68">
        <v>41166.699999999997</v>
      </c>
      <c r="BE34" s="68">
        <v>41848.370000000003</v>
      </c>
      <c r="BF34" s="68"/>
      <c r="BG34" s="68"/>
      <c r="BH34" s="68"/>
      <c r="BI34" s="68"/>
      <c r="BJ34" s="68"/>
      <c r="BK34" s="68">
        <v>42348.3</v>
      </c>
      <c r="BL34" s="68">
        <v>43411.05</v>
      </c>
      <c r="BM34" s="68">
        <v>43853.17</v>
      </c>
      <c r="BN34" s="68">
        <v>43870.64</v>
      </c>
      <c r="BO34" s="68">
        <v>45029.83</v>
      </c>
      <c r="BP34" s="68">
        <v>45933.8</v>
      </c>
      <c r="BQ34" s="68">
        <v>52520.98</v>
      </c>
      <c r="BR34" s="68">
        <v>46095.34</v>
      </c>
      <c r="BS34" s="68">
        <v>44229.599999999999</v>
      </c>
      <c r="BT34" s="68">
        <v>41559.46</v>
      </c>
      <c r="BU34" s="68">
        <v>43992.81</v>
      </c>
      <c r="BV34" s="68">
        <v>58496.57</v>
      </c>
      <c r="BW34" s="68"/>
      <c r="BX34" s="68"/>
      <c r="BY34" s="68"/>
      <c r="BZ34" s="68"/>
      <c r="CA34" s="68"/>
      <c r="CB34" s="68">
        <v>46813.01</v>
      </c>
      <c r="CC34" s="68">
        <v>46840.05</v>
      </c>
      <c r="CD34" s="68">
        <v>46527.77</v>
      </c>
      <c r="CE34" s="68">
        <v>46094.400000000001</v>
      </c>
      <c r="CF34" s="68">
        <v>47437.95</v>
      </c>
      <c r="CG34" s="68">
        <v>45775.3</v>
      </c>
      <c r="CH34" s="68">
        <v>49091.5</v>
      </c>
      <c r="CI34" s="68">
        <v>50243.9</v>
      </c>
      <c r="CJ34" s="68">
        <v>49796.05</v>
      </c>
      <c r="CK34" s="68">
        <v>51170.75</v>
      </c>
      <c r="CL34" s="68">
        <v>50682.73</v>
      </c>
      <c r="CM34" s="68"/>
      <c r="CN34" s="68"/>
      <c r="CO34" s="68"/>
      <c r="CP34" s="68"/>
      <c r="CQ34" s="68"/>
      <c r="CR34" s="68"/>
      <c r="CS34" s="68"/>
      <c r="CT34" s="68"/>
      <c r="CU34" s="68"/>
    </row>
    <row r="35" spans="1:116" x14ac:dyDescent="0.25">
      <c r="A35" s="37">
        <v>22</v>
      </c>
      <c r="B35" s="33"/>
      <c r="C35" s="1" t="s">
        <v>92</v>
      </c>
      <c r="D35" s="35" t="s">
        <v>118</v>
      </c>
      <c r="E35" s="5" t="s">
        <v>36</v>
      </c>
      <c r="F35" s="1" t="s">
        <v>122</v>
      </c>
      <c r="G35" s="1" t="s">
        <v>34</v>
      </c>
      <c r="H35" s="35" t="s">
        <v>114</v>
      </c>
      <c r="I35" s="24" t="s">
        <v>26</v>
      </c>
      <c r="J35" s="2">
        <v>43101</v>
      </c>
      <c r="K35" s="69" t="s">
        <v>128</v>
      </c>
      <c r="X35" s="6">
        <v>33.200000000000003</v>
      </c>
      <c r="Y35" s="6">
        <v>28.299999999999997</v>
      </c>
      <c r="Z35" s="6">
        <v>42.900000000000006</v>
      </c>
      <c r="AA35" s="6">
        <v>87.9</v>
      </c>
      <c r="AB35" s="6"/>
      <c r="AO35" s="10">
        <v>14.2</v>
      </c>
      <c r="AP35" s="6">
        <v>43.3</v>
      </c>
      <c r="AQ35" s="6">
        <v>57.400000000000006</v>
      </c>
      <c r="AR35" s="6">
        <v>62.900000000000006</v>
      </c>
      <c r="AS35" s="6"/>
      <c r="BF35" s="7">
        <v>39.5</v>
      </c>
      <c r="BG35" s="7">
        <v>13.200000000000003</v>
      </c>
      <c r="BH35" s="12">
        <v>20.200000000000003</v>
      </c>
      <c r="BI35" s="7">
        <v>19.899999999999991</v>
      </c>
      <c r="BW35" s="6">
        <v>21.9</v>
      </c>
      <c r="BX35" s="6">
        <v>13</v>
      </c>
      <c r="BY35" s="6">
        <v>90.5</v>
      </c>
      <c r="BZ35" s="6">
        <v>27.699999999999989</v>
      </c>
      <c r="CA35" s="6"/>
      <c r="CN35" s="6">
        <v>22</v>
      </c>
      <c r="CO35" s="6">
        <v>39.4</v>
      </c>
      <c r="CP35" s="6">
        <v>38.199999999999996</v>
      </c>
    </row>
    <row r="36" spans="1:116" x14ac:dyDescent="0.25">
      <c r="A36" s="37">
        <v>23</v>
      </c>
      <c r="B36" s="33" t="s">
        <v>89</v>
      </c>
      <c r="C36" s="1" t="s">
        <v>92</v>
      </c>
      <c r="D36" s="1" t="s">
        <v>88</v>
      </c>
      <c r="E36" s="55" t="s">
        <v>133</v>
      </c>
      <c r="F36" s="1" t="s">
        <v>122</v>
      </c>
      <c r="G36" s="1" t="s">
        <v>34</v>
      </c>
      <c r="H36" s="35" t="s">
        <v>114</v>
      </c>
      <c r="I36" s="24" t="s">
        <v>26</v>
      </c>
      <c r="J36" s="2">
        <v>43101</v>
      </c>
      <c r="K36" s="69" t="s">
        <v>128</v>
      </c>
      <c r="X36">
        <v>0.1</v>
      </c>
      <c r="Y36">
        <v>1.0999999999999999</v>
      </c>
      <c r="Z36">
        <v>0.10000000000000009</v>
      </c>
      <c r="AA36">
        <v>3.1000000000000005</v>
      </c>
      <c r="AR36">
        <v>0.6</v>
      </c>
      <c r="BF36" s="13">
        <v>2.4</v>
      </c>
      <c r="BG36" s="13">
        <v>121.1</v>
      </c>
      <c r="BH36" s="13">
        <v>0</v>
      </c>
      <c r="BI36" s="13">
        <v>0.90000000000000568</v>
      </c>
      <c r="BJ36" s="13"/>
      <c r="BX36">
        <v>1.3</v>
      </c>
      <c r="BY36">
        <v>13.6</v>
      </c>
      <c r="BZ36">
        <v>12.999999999999998</v>
      </c>
      <c r="CN36">
        <v>2.4</v>
      </c>
      <c r="CO36">
        <v>1.1000000000000001</v>
      </c>
      <c r="CP36">
        <v>1.5</v>
      </c>
    </row>
    <row r="37" spans="1:116" x14ac:dyDescent="0.25">
      <c r="A37" s="37">
        <v>24</v>
      </c>
      <c r="B37" s="1"/>
      <c r="C37" s="1" t="s">
        <v>96</v>
      </c>
      <c r="D37" s="1" t="s">
        <v>93</v>
      </c>
      <c r="E37" s="5" t="s">
        <v>67</v>
      </c>
      <c r="F37" s="1" t="s">
        <v>121</v>
      </c>
      <c r="G37" s="1" t="s">
        <v>23</v>
      </c>
      <c r="H37" s="1" t="s">
        <v>68</v>
      </c>
      <c r="I37" s="27" t="s">
        <v>21</v>
      </c>
      <c r="J37" s="2">
        <v>43891</v>
      </c>
      <c r="K37" s="69" t="s">
        <v>128</v>
      </c>
      <c r="AV37" s="67">
        <v>0.5</v>
      </c>
      <c r="AW37" s="67">
        <v>-23.4</v>
      </c>
      <c r="AX37" s="67">
        <v>-17.100000000000001</v>
      </c>
      <c r="AY37" s="67">
        <v>-8.3000000000000007</v>
      </c>
      <c r="AZ37" s="67">
        <v>-2.2999999999999998</v>
      </c>
      <c r="BA37" s="67">
        <v>1.1000000000000001</v>
      </c>
      <c r="BB37" s="67">
        <v>3.1</v>
      </c>
      <c r="BC37" s="67">
        <v>3.7</v>
      </c>
      <c r="BD37" s="67">
        <v>3.8</v>
      </c>
      <c r="BE37" s="67">
        <v>4.9000000000000004</v>
      </c>
      <c r="BF37" s="43"/>
      <c r="BG37" s="43"/>
      <c r="BH37" s="43"/>
      <c r="BI37" s="43"/>
      <c r="BJ37" s="43"/>
      <c r="BK37" s="67">
        <v>2.9</v>
      </c>
      <c r="BL37" s="67">
        <v>5.5</v>
      </c>
      <c r="BM37" s="67">
        <v>6.3</v>
      </c>
      <c r="BN37" s="67">
        <v>7.6</v>
      </c>
      <c r="BO37" s="67">
        <v>6.5</v>
      </c>
      <c r="BP37" s="67">
        <v>8.8000000000000007</v>
      </c>
      <c r="BQ37" s="67">
        <v>8</v>
      </c>
      <c r="BR37" s="67">
        <v>8.4</v>
      </c>
      <c r="BS37" s="67">
        <v>9.3000000000000007</v>
      </c>
      <c r="BT37" s="67">
        <v>9</v>
      </c>
      <c r="BU37" s="67">
        <v>8.3000000000000007</v>
      </c>
      <c r="BV37" s="67">
        <v>9.6999999999999993</v>
      </c>
      <c r="BW37" s="43"/>
      <c r="BX37" s="43"/>
      <c r="BY37" s="43"/>
      <c r="BZ37" s="43"/>
      <c r="CA37" s="43"/>
      <c r="CB37" s="67">
        <v>7.2</v>
      </c>
      <c r="CC37" s="67">
        <v>9.6</v>
      </c>
      <c r="CD37" s="67">
        <v>9.6999999999999993</v>
      </c>
      <c r="CE37" s="67">
        <v>9.6999999999999993</v>
      </c>
      <c r="CF37" s="67">
        <v>10.199999999999999</v>
      </c>
      <c r="CG37" s="67">
        <v>11</v>
      </c>
      <c r="CH37" s="67">
        <v>11.1</v>
      </c>
      <c r="CI37" s="67">
        <v>12.2</v>
      </c>
      <c r="CJ37" s="67">
        <v>13.8</v>
      </c>
      <c r="CK37" s="19"/>
    </row>
    <row r="38" spans="1:116" x14ac:dyDescent="0.25">
      <c r="A38" s="37">
        <v>25</v>
      </c>
      <c r="B38" s="36" t="s">
        <v>99</v>
      </c>
      <c r="C38" s="36" t="s">
        <v>102</v>
      </c>
      <c r="D38" s="1" t="s">
        <v>63</v>
      </c>
      <c r="E38" s="5" t="s">
        <v>22</v>
      </c>
      <c r="F38" s="1" t="s">
        <v>121</v>
      </c>
      <c r="G38" s="1" t="s">
        <v>23</v>
      </c>
      <c r="H38" s="1" t="s">
        <v>41</v>
      </c>
      <c r="I38" s="27" t="s">
        <v>21</v>
      </c>
      <c r="J38" s="2">
        <v>43800</v>
      </c>
      <c r="K38" s="69" t="s">
        <v>128</v>
      </c>
      <c r="AN38" s="40">
        <v>75.903225806451616</v>
      </c>
      <c r="AO38" s="40"/>
      <c r="AP38" s="40"/>
      <c r="AQ38" s="40"/>
      <c r="AR38" s="40"/>
      <c r="AT38" s="40">
        <v>61.29032258064516</v>
      </c>
      <c r="AU38" s="40">
        <v>69.65517241379311</v>
      </c>
      <c r="AV38" s="40">
        <v>69.096774193548384</v>
      </c>
      <c r="AW38" s="40">
        <v>51.8</v>
      </c>
      <c r="AX38" s="40">
        <v>65.129032258064512</v>
      </c>
      <c r="AY38" s="40">
        <v>74.400000000000006</v>
      </c>
      <c r="AZ38" s="40">
        <v>80.161290322580641</v>
      </c>
      <c r="BA38" s="40">
        <v>72.548387096774192</v>
      </c>
      <c r="BB38" s="40">
        <v>70.13333333333334</v>
      </c>
      <c r="BC38" s="40">
        <v>69.064516129032256</v>
      </c>
      <c r="BD38" s="40">
        <v>59.833333333333343</v>
      </c>
      <c r="BE38" s="40">
        <v>68.064516129032256</v>
      </c>
      <c r="BF38" s="40"/>
      <c r="BG38" s="40"/>
      <c r="BH38" s="40"/>
      <c r="BK38" s="40">
        <v>55.225806451612897</v>
      </c>
      <c r="BL38" s="40">
        <v>63.714285714285722</v>
      </c>
      <c r="BM38" s="40">
        <v>68.483870967741936</v>
      </c>
      <c r="BN38" s="40">
        <v>72.5</v>
      </c>
      <c r="BO38" s="40">
        <v>74.645161290322577</v>
      </c>
      <c r="BP38" s="40">
        <v>74.433333333333337</v>
      </c>
      <c r="BQ38" s="40">
        <v>74.225806451612897</v>
      </c>
      <c r="BR38" s="40">
        <v>75.935483870967744</v>
      </c>
      <c r="BS38" s="40">
        <v>75.333333333333329</v>
      </c>
      <c r="BT38" s="40">
        <v>71.709677419354833</v>
      </c>
      <c r="BU38" s="40">
        <v>64.466666666666669</v>
      </c>
      <c r="BV38" s="40">
        <v>70.551724137931032</v>
      </c>
      <c r="BW38" s="40"/>
      <c r="BX38" s="40"/>
      <c r="CB38" s="40">
        <v>57.833333333333343</v>
      </c>
      <c r="CC38" s="40">
        <v>65.607142857142861</v>
      </c>
      <c r="CD38" s="40">
        <v>58.935483870967737</v>
      </c>
      <c r="CE38" s="40">
        <v>61.133333333333333</v>
      </c>
      <c r="CF38" s="40">
        <v>60.58064516129032</v>
      </c>
      <c r="CG38" s="40">
        <v>62.06666666666667</v>
      </c>
      <c r="CH38" s="40">
        <v>62.677419354838712</v>
      </c>
      <c r="CI38" s="40">
        <v>61.903225806451623</v>
      </c>
      <c r="CJ38" s="40">
        <v>58.866666666666667</v>
      </c>
      <c r="CK38" s="40">
        <v>57.41935483870968</v>
      </c>
      <c r="CL38" s="40">
        <v>52.666666666666657</v>
      </c>
      <c r="CM38" s="40"/>
      <c r="CN38" s="40"/>
      <c r="CO38" s="40"/>
      <c r="CP38" s="40"/>
      <c r="CQ38" s="40"/>
      <c r="CR38" s="40"/>
      <c r="CS38" s="40"/>
      <c r="CT38" s="40"/>
      <c r="CU38" s="40"/>
      <c r="CV38" s="40"/>
    </row>
    <row r="39" spans="1:116" x14ac:dyDescent="0.25">
      <c r="A39" s="37">
        <v>26</v>
      </c>
      <c r="B39" s="1"/>
      <c r="C39" s="35" t="s">
        <v>101</v>
      </c>
      <c r="D39" s="31" t="s">
        <v>64</v>
      </c>
      <c r="E39" s="5" t="s">
        <v>61</v>
      </c>
      <c r="F39" s="35" t="s">
        <v>123</v>
      </c>
      <c r="G39" s="1" t="s">
        <v>23</v>
      </c>
      <c r="H39" s="1" t="s">
        <v>41</v>
      </c>
      <c r="I39" s="27" t="s">
        <v>21</v>
      </c>
      <c r="J39" s="2">
        <v>43497</v>
      </c>
      <c r="K39" s="69" t="s">
        <v>128</v>
      </c>
      <c r="AD39" s="40">
        <v>86.703703703703709</v>
      </c>
      <c r="AE39" s="40">
        <v>89.129032258064512</v>
      </c>
      <c r="AF39" s="40">
        <v>92.266666666666666</v>
      </c>
      <c r="AG39" s="40">
        <v>93.516129032258064</v>
      </c>
      <c r="AH39" s="40">
        <v>101.6</v>
      </c>
      <c r="AI39" s="40">
        <v>102.6333333333333</v>
      </c>
      <c r="AJ39" s="40">
        <v>101.48387096774189</v>
      </c>
      <c r="AK39" s="40">
        <v>106.06666666666671</v>
      </c>
      <c r="AL39" s="40">
        <v>102.258064516129</v>
      </c>
      <c r="AM39" s="40">
        <v>108.56666666666671</v>
      </c>
      <c r="AN39" s="40">
        <v>127.0322580645161</v>
      </c>
      <c r="AO39" s="40"/>
      <c r="AP39" s="40"/>
      <c r="AQ39" s="40"/>
      <c r="AR39" s="40"/>
      <c r="AS39" s="40"/>
      <c r="AT39" s="40">
        <v>157.06451612903231</v>
      </c>
      <c r="AU39" s="40">
        <v>105.03571428571431</v>
      </c>
      <c r="AV39" s="40">
        <v>124.58064516129031</v>
      </c>
      <c r="AW39" s="40">
        <v>84.066666666666663</v>
      </c>
      <c r="AX39" s="40">
        <v>121.54838709677421</v>
      </c>
      <c r="AY39" s="40">
        <v>132.16666666666671</v>
      </c>
      <c r="AZ39" s="40">
        <v>142.33333333333329</v>
      </c>
      <c r="BA39" s="40">
        <v>142.8064516129032</v>
      </c>
      <c r="BB39" s="40">
        <v>141.4666666666667</v>
      </c>
      <c r="BC39" s="40">
        <v>144.16129032258061</v>
      </c>
      <c r="BD39" s="40">
        <v>160.33333333333329</v>
      </c>
      <c r="BE39" s="40">
        <v>196.90322580645159</v>
      </c>
      <c r="BF39" s="40"/>
      <c r="BG39" s="40"/>
      <c r="BH39" s="40"/>
      <c r="BI39" s="40"/>
      <c r="BJ39" s="40"/>
      <c r="BK39" s="40">
        <v>204.41935483870969</v>
      </c>
      <c r="BL39" s="40">
        <v>165.89285714285711</v>
      </c>
      <c r="BM39" s="40">
        <v>165.1935483870968</v>
      </c>
      <c r="BN39" s="40">
        <v>168.3</v>
      </c>
      <c r="BO39" s="40">
        <v>171.06451612903231</v>
      </c>
      <c r="BP39" s="40">
        <v>175.23333333333329</v>
      </c>
      <c r="BQ39" s="40">
        <v>181.23333333333329</v>
      </c>
      <c r="BR39" s="40">
        <v>181.70967741935479</v>
      </c>
      <c r="BS39" s="40">
        <v>182.26666666666671</v>
      </c>
      <c r="BT39" s="40">
        <v>180.8064516129032</v>
      </c>
      <c r="BU39" s="40">
        <v>192.5333333333333</v>
      </c>
      <c r="BV39" s="40">
        <v>215.32258064516131</v>
      </c>
      <c r="BW39" s="40"/>
      <c r="BX39" s="40"/>
      <c r="BY39" s="40"/>
      <c r="BZ39" s="40"/>
      <c r="CA39" s="40"/>
      <c r="CB39" s="40">
        <v>215.258064516129</v>
      </c>
      <c r="CC39" s="40">
        <v>195</v>
      </c>
      <c r="CD39" s="40">
        <v>204.7741935483871</v>
      </c>
      <c r="CE39" s="40">
        <v>148.30000000000001</v>
      </c>
      <c r="CF39" s="40">
        <v>153</v>
      </c>
      <c r="CG39" s="40">
        <v>132.3666666666667</v>
      </c>
      <c r="CH39" s="40">
        <v>131.4666666666667</v>
      </c>
      <c r="CI39" s="40">
        <v>137.45161290322579</v>
      </c>
      <c r="CJ39" s="40">
        <v>133.1333333333333</v>
      </c>
      <c r="CK39" s="40">
        <v>131.51612903225811</v>
      </c>
      <c r="CL39" s="40">
        <v>134.88888888888891</v>
      </c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</row>
    <row r="40" spans="1:116" x14ac:dyDescent="0.25">
      <c r="A40" s="37">
        <v>27</v>
      </c>
      <c r="B40" s="1"/>
      <c r="C40" s="35" t="s">
        <v>101</v>
      </c>
      <c r="D40" s="31" t="s">
        <v>65</v>
      </c>
      <c r="E40" s="5" t="s">
        <v>61</v>
      </c>
      <c r="F40" s="35" t="s">
        <v>123</v>
      </c>
      <c r="G40" s="1" t="s">
        <v>23</v>
      </c>
      <c r="H40" s="1" t="s">
        <v>41</v>
      </c>
      <c r="I40" s="27" t="s">
        <v>21</v>
      </c>
      <c r="J40" s="2">
        <v>43497</v>
      </c>
      <c r="K40" s="69" t="s">
        <v>128</v>
      </c>
      <c r="AD40" s="40">
        <v>96.407407407407405</v>
      </c>
      <c r="AE40" s="40">
        <v>98.387096774193552</v>
      </c>
      <c r="AF40" s="40">
        <v>106.93333333333329</v>
      </c>
      <c r="AG40" s="40">
        <v>96.064516129032256</v>
      </c>
      <c r="AH40" s="40">
        <v>99.033333333333331</v>
      </c>
      <c r="AI40" s="40">
        <v>104.8333333333333</v>
      </c>
      <c r="AJ40" s="40">
        <v>103</v>
      </c>
      <c r="AK40" s="40">
        <v>95.666666666666671</v>
      </c>
      <c r="AL40" s="40">
        <v>106.1290322580645</v>
      </c>
      <c r="AM40" s="40">
        <v>116.6333333333333</v>
      </c>
      <c r="AN40" s="40">
        <v>107.8709677419355</v>
      </c>
      <c r="AO40" s="40"/>
      <c r="AP40" s="40"/>
      <c r="AQ40" s="40"/>
      <c r="AR40" s="40"/>
      <c r="AS40" s="40"/>
      <c r="AT40" s="40">
        <v>162.1935483870968</v>
      </c>
      <c r="AU40" s="40">
        <v>115.0714285714286</v>
      </c>
      <c r="AV40" s="40">
        <v>110.61290322580641</v>
      </c>
      <c r="AW40" s="40">
        <v>66.966666666666669</v>
      </c>
      <c r="AX40" s="40">
        <v>91.935483870967744</v>
      </c>
      <c r="AY40" s="40">
        <v>106.8</v>
      </c>
      <c r="AZ40" s="40">
        <v>139.23333333333329</v>
      </c>
      <c r="BA40" s="40">
        <v>118.2258064516129</v>
      </c>
      <c r="BB40" s="40">
        <v>132.1</v>
      </c>
      <c r="BC40" s="40">
        <v>140.38709677419351</v>
      </c>
      <c r="BD40" s="40">
        <v>131</v>
      </c>
      <c r="BE40" s="40">
        <v>137.70967741935479</v>
      </c>
      <c r="BF40" s="40"/>
      <c r="BG40" s="40"/>
      <c r="BH40" s="40"/>
      <c r="BI40" s="40"/>
      <c r="BJ40" s="40"/>
      <c r="BK40" s="40">
        <v>185.45161290322579</v>
      </c>
      <c r="BL40" s="40">
        <v>149.14285714285711</v>
      </c>
      <c r="BM40" s="40">
        <v>155.93548387096769</v>
      </c>
      <c r="BN40" s="40">
        <v>159.83333333333329</v>
      </c>
      <c r="BO40" s="40">
        <v>150.0322580645161</v>
      </c>
      <c r="BP40" s="40">
        <v>149.8666666666667</v>
      </c>
      <c r="BQ40" s="40">
        <v>165.9</v>
      </c>
      <c r="BR40" s="40">
        <v>146.61290322580649</v>
      </c>
      <c r="BS40" s="40">
        <v>159.0333333333333</v>
      </c>
      <c r="BT40" s="40">
        <v>164.90322580645159</v>
      </c>
      <c r="BU40" s="40">
        <v>152.8666666666667</v>
      </c>
      <c r="BV40" s="40"/>
      <c r="BW40" s="40"/>
      <c r="BX40" s="40"/>
      <c r="BY40" s="40"/>
      <c r="BZ40" s="40"/>
      <c r="CA40" s="40"/>
      <c r="CB40" s="40">
        <v>201.93548387096769</v>
      </c>
      <c r="CC40" s="40">
        <v>168.39285714285711</v>
      </c>
      <c r="CD40" s="40">
        <v>187.9677419354839</v>
      </c>
      <c r="CE40" s="40">
        <v>160.6333333333333</v>
      </c>
      <c r="CF40" s="40">
        <v>135.67741935483869</v>
      </c>
      <c r="CG40" s="40">
        <v>141</v>
      </c>
      <c r="CH40" s="40">
        <v>143.83333333333329</v>
      </c>
      <c r="CI40" s="40">
        <v>142.70967741935479</v>
      </c>
      <c r="CJ40" s="40">
        <v>142.0333333333333</v>
      </c>
      <c r="CK40" s="40">
        <v>145.41935483870969</v>
      </c>
      <c r="CL40" s="40">
        <v>149.44444444444451</v>
      </c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</row>
    <row r="41" spans="1:116" x14ac:dyDescent="0.25">
      <c r="A41" s="37">
        <v>28</v>
      </c>
      <c r="B41" s="1"/>
      <c r="C41" s="35" t="s">
        <v>101</v>
      </c>
      <c r="D41" s="31" t="s">
        <v>66</v>
      </c>
      <c r="E41" s="5" t="s">
        <v>61</v>
      </c>
      <c r="F41" s="35" t="s">
        <v>123</v>
      </c>
      <c r="G41" s="1" t="s">
        <v>23</v>
      </c>
      <c r="H41" s="1" t="s">
        <v>41</v>
      </c>
      <c r="I41" s="27" t="s">
        <v>21</v>
      </c>
      <c r="J41" s="2">
        <v>43497</v>
      </c>
      <c r="K41" s="69" t="s">
        <v>128</v>
      </c>
      <c r="AD41" s="40">
        <v>90.592592592592595</v>
      </c>
      <c r="AE41" s="40">
        <v>97.451612903225808</v>
      </c>
      <c r="AF41" s="40">
        <v>96.033333333333331</v>
      </c>
      <c r="AG41" s="40">
        <v>98.354838709677423</v>
      </c>
      <c r="AH41" s="40">
        <v>103.5</v>
      </c>
      <c r="AI41" s="40">
        <v>101.56666666666671</v>
      </c>
      <c r="AJ41" s="40">
        <v>108.0967741935484</v>
      </c>
      <c r="AK41" s="40">
        <v>104.6666666666667</v>
      </c>
      <c r="AL41" s="40">
        <v>100.8709677419355</v>
      </c>
      <c r="AM41" s="40">
        <v>101.93333333333329</v>
      </c>
      <c r="AN41" s="40">
        <v>106.41935483870969</v>
      </c>
      <c r="AO41" s="40"/>
      <c r="AP41" s="40"/>
      <c r="AQ41" s="40"/>
      <c r="AR41" s="40"/>
      <c r="AS41" s="40"/>
      <c r="AT41" s="40">
        <v>161</v>
      </c>
      <c r="AU41" s="40">
        <v>100.78571428571431</v>
      </c>
      <c r="AV41" s="40">
        <v>84.290322580645167</v>
      </c>
      <c r="AW41" s="40">
        <v>22.8</v>
      </c>
      <c r="AX41" s="40">
        <v>30.64516129032258</v>
      </c>
      <c r="AY41" s="40">
        <v>44.133333333333333</v>
      </c>
      <c r="AZ41" s="40">
        <v>90.166666666666671</v>
      </c>
      <c r="BA41" s="40">
        <v>111.8064516129032</v>
      </c>
      <c r="BB41" s="40">
        <v>109.3</v>
      </c>
      <c r="BC41" s="40">
        <v>90.548387096774192</v>
      </c>
      <c r="BD41" s="40">
        <v>86.966666666666669</v>
      </c>
      <c r="BE41" s="40">
        <v>85</v>
      </c>
      <c r="BF41" s="40"/>
      <c r="BG41" s="40"/>
      <c r="BH41" s="40"/>
      <c r="BI41" s="40"/>
      <c r="BJ41" s="40"/>
      <c r="BK41" s="40">
        <v>153.09677419354841</v>
      </c>
      <c r="BL41" s="40">
        <v>99.821428571428569</v>
      </c>
      <c r="BM41" s="40">
        <v>107</v>
      </c>
      <c r="BN41" s="40">
        <v>109</v>
      </c>
      <c r="BO41" s="40">
        <v>114.3225806451613</v>
      </c>
      <c r="BP41" s="40">
        <v>121.56666666666671</v>
      </c>
      <c r="BQ41" s="40">
        <v>101.5333333333333</v>
      </c>
      <c r="BR41" s="40">
        <v>127.1935483870968</v>
      </c>
      <c r="BS41" s="40">
        <v>109.3333333333333</v>
      </c>
      <c r="BT41" s="40">
        <v>101.8064516129032</v>
      </c>
      <c r="BU41" s="40">
        <v>80.033333333333331</v>
      </c>
      <c r="BV41" s="40">
        <v>95.870967741935488</v>
      </c>
      <c r="BW41" s="40"/>
      <c r="BX41" s="40"/>
      <c r="BY41" s="40"/>
      <c r="BZ41" s="40"/>
      <c r="CA41" s="40"/>
      <c r="CB41" s="40">
        <v>166.741935483871</v>
      </c>
      <c r="CC41" s="40">
        <v>106.1071428571429</v>
      </c>
      <c r="CD41" s="40">
        <v>90.548387096774192</v>
      </c>
      <c r="CE41" s="40">
        <v>99.7</v>
      </c>
      <c r="CF41" s="40">
        <v>98.451612903225808</v>
      </c>
      <c r="CG41" s="40">
        <v>105.23333333333331</v>
      </c>
      <c r="CH41" s="40">
        <v>87.433333333333337</v>
      </c>
      <c r="CI41" s="40">
        <v>108.0967741935484</v>
      </c>
      <c r="CJ41" s="40">
        <v>94.4</v>
      </c>
      <c r="CK41" s="40">
        <v>86.516129032258064</v>
      </c>
      <c r="CL41" s="40">
        <v>88.555555555555557</v>
      </c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</row>
    <row r="42" spans="1:116" s="40" customFormat="1" x14ac:dyDescent="0.25">
      <c r="A42" s="37">
        <v>29</v>
      </c>
      <c r="B42" s="1"/>
      <c r="C42" s="66" t="s">
        <v>135</v>
      </c>
      <c r="D42" s="66" t="s">
        <v>136</v>
      </c>
      <c r="E42" t="s">
        <v>134</v>
      </c>
      <c r="F42" s="70"/>
      <c r="G42" s="71" t="s">
        <v>137</v>
      </c>
      <c r="H42" s="71" t="s">
        <v>68</v>
      </c>
      <c r="I42" s="27" t="s">
        <v>21</v>
      </c>
      <c r="J42" s="72">
        <v>43497</v>
      </c>
      <c r="K42" s="1" t="s">
        <v>128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40">
        <v>15.81888889</v>
      </c>
      <c r="AE42" s="40">
        <v>15.71548387</v>
      </c>
      <c r="AF42" s="40">
        <v>15.132</v>
      </c>
      <c r="AG42" s="40">
        <v>13.99677419</v>
      </c>
      <c r="AH42" s="40">
        <v>14.308</v>
      </c>
      <c r="AI42" s="40">
        <v>14.077</v>
      </c>
      <c r="AJ42" s="40">
        <v>14.68193548</v>
      </c>
      <c r="AK42" s="40">
        <v>14.16866667</v>
      </c>
      <c r="AL42" s="40">
        <v>14.1516129</v>
      </c>
      <c r="AM42" s="40">
        <v>14.576333330000001</v>
      </c>
      <c r="AN42" s="40">
        <v>13.52032258</v>
      </c>
      <c r="AT42" s="40">
        <v>14.839</v>
      </c>
      <c r="AU42" s="40">
        <v>15.202500000000001</v>
      </c>
      <c r="AV42" s="40">
        <v>14.23903226</v>
      </c>
      <c r="AW42" s="40">
        <v>18.50866667</v>
      </c>
      <c r="AX42" s="40">
        <v>17.49290323</v>
      </c>
      <c r="AY42" s="40">
        <v>16.964333329999999</v>
      </c>
      <c r="AZ42" s="40">
        <v>17.35466667</v>
      </c>
      <c r="BA42" s="40">
        <v>16.864838710000001</v>
      </c>
      <c r="BB42" s="40">
        <v>17.60233333</v>
      </c>
      <c r="BC42" s="40">
        <v>17.345806450000001</v>
      </c>
      <c r="BD42" s="40">
        <v>17.887</v>
      </c>
      <c r="BE42" s="40">
        <v>17.170000000000002</v>
      </c>
      <c r="BK42" s="40">
        <v>17.726333329999999</v>
      </c>
      <c r="BL42" s="40">
        <v>19.750357139999998</v>
      </c>
      <c r="BM42" s="40">
        <v>17.851935480000002</v>
      </c>
      <c r="BN42" s="40">
        <v>17.2</v>
      </c>
      <c r="BO42" s="40">
        <v>15.46064516</v>
      </c>
      <c r="BP42" s="40">
        <v>16.151666670000001</v>
      </c>
      <c r="BQ42" s="40">
        <v>16.326000000000001</v>
      </c>
      <c r="BR42" s="40">
        <v>16.227419350000002</v>
      </c>
      <c r="BS42" s="40">
        <v>16.821999999999999</v>
      </c>
      <c r="BT42" s="40">
        <v>16.24580645</v>
      </c>
      <c r="BU42" s="40">
        <v>17.047000000000001</v>
      </c>
      <c r="BV42" s="40">
        <v>16.05032258</v>
      </c>
      <c r="CB42" s="40">
        <v>16.262</v>
      </c>
      <c r="CC42" s="40">
        <v>16.875714290000001</v>
      </c>
      <c r="CD42" s="40">
        <v>13.21645161</v>
      </c>
      <c r="CE42" s="40">
        <v>12.60933333</v>
      </c>
      <c r="CF42" s="40">
        <v>11.81870968</v>
      </c>
      <c r="CG42" s="40">
        <v>12.962666670000001</v>
      </c>
      <c r="CH42" s="40">
        <v>13.742000000000001</v>
      </c>
      <c r="CI42" s="40">
        <v>11.45</v>
      </c>
      <c r="CJ42" s="40">
        <v>12.633333329999999</v>
      </c>
      <c r="CK42" s="40">
        <v>13.79645161</v>
      </c>
      <c r="CL42" s="40">
        <v>15.67782609</v>
      </c>
    </row>
    <row r="43" spans="1:116" x14ac:dyDescent="0.25">
      <c r="A43" s="37">
        <v>30</v>
      </c>
      <c r="B43" s="1"/>
      <c r="C43" s="1" t="s">
        <v>98</v>
      </c>
      <c r="D43" s="1" t="s">
        <v>28</v>
      </c>
      <c r="E43" s="5" t="s">
        <v>29</v>
      </c>
      <c r="F43" s="66" t="s">
        <v>131</v>
      </c>
      <c r="G43" s="1"/>
      <c r="H43" s="1" t="s">
        <v>24</v>
      </c>
      <c r="I43" s="23" t="s">
        <v>25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>
        <v>571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>
        <v>528</v>
      </c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>
        <v>577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>
        <v>568</v>
      </c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>
        <v>682</v>
      </c>
    </row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</sheetData>
  <hyperlinks>
    <hyperlink ref="E43" r:id="rId1" xr:uid="{00000000-0004-0000-0000-000000000000}"/>
    <hyperlink ref="E29" r:id="rId2" xr:uid="{00000000-0004-0000-0000-000001000000}"/>
    <hyperlink ref="E32" r:id="rId3" xr:uid="{00000000-0004-0000-0000-000002000000}"/>
    <hyperlink ref="E30" r:id="rId4" xr:uid="{00000000-0004-0000-0000-000003000000}"/>
    <hyperlink ref="E33" r:id="rId5" xr:uid="{00000000-0004-0000-0000-000004000000}"/>
    <hyperlink ref="E31" r:id="rId6" xr:uid="{00000000-0004-0000-0000-000005000000}"/>
    <hyperlink ref="E34" r:id="rId7" xr:uid="{00000000-0004-0000-0000-000006000000}"/>
    <hyperlink ref="E6" r:id="rId8" xr:uid="{00000000-0004-0000-0000-000007000000}"/>
    <hyperlink ref="E7" r:id="rId9" xr:uid="{00000000-0004-0000-0000-000008000000}"/>
    <hyperlink ref="E8" r:id="rId10" xr:uid="{00000000-0004-0000-0000-000009000000}"/>
    <hyperlink ref="E35" r:id="rId11" xr:uid="{00000000-0004-0000-0000-00000A000000}"/>
    <hyperlink ref="E36" r:id="rId12" xr:uid="{00000000-0004-0000-0000-00000B000000}"/>
    <hyperlink ref="E4" r:id="rId13" xr:uid="{00000000-0004-0000-0000-00000C000000}"/>
    <hyperlink ref="E9" r:id="rId14" xr:uid="{00000000-0004-0000-0000-00000D000000}"/>
    <hyperlink ref="E5" r:id="rId15" xr:uid="{00000000-0004-0000-0000-00000E000000}"/>
    <hyperlink ref="E22" r:id="rId16" xr:uid="{00000000-0004-0000-0000-00000F000000}"/>
    <hyperlink ref="E23" r:id="rId17" xr:uid="{00000000-0004-0000-0000-000010000000}"/>
    <hyperlink ref="E24" r:id="rId18" xr:uid="{00000000-0004-0000-0000-000011000000}"/>
    <hyperlink ref="E25" r:id="rId19" xr:uid="{00000000-0004-0000-0000-000012000000}"/>
    <hyperlink ref="F25" r:id="rId20" display="https://www.fedstat.ru/indicator/57699" xr:uid="{00000000-0004-0000-0000-000013000000}"/>
    <hyperlink ref="E26" r:id="rId21" xr:uid="{00000000-0004-0000-0000-000014000000}"/>
    <hyperlink ref="E27" r:id="rId22" xr:uid="{00000000-0004-0000-0000-000015000000}"/>
    <hyperlink ref="E28" r:id="rId23" xr:uid="{00000000-0004-0000-0000-000016000000}"/>
    <hyperlink ref="E38" r:id="rId24" xr:uid="{00000000-0004-0000-0000-000017000000}"/>
    <hyperlink ref="E39" r:id="rId25" xr:uid="{00000000-0004-0000-0000-000018000000}"/>
    <hyperlink ref="E40" r:id="rId26" xr:uid="{00000000-0004-0000-0000-000019000000}"/>
    <hyperlink ref="E41" r:id="rId27" xr:uid="{00000000-0004-0000-0000-00001A000000}"/>
    <hyperlink ref="E37" r:id="rId28" xr:uid="{00000000-0004-0000-0000-00001B000000}"/>
    <hyperlink ref="E12" r:id="rId29" xr:uid="{00000000-0004-0000-0000-000021000000}"/>
    <hyperlink ref="E13" r:id="rId30" xr:uid="{00000000-0004-0000-0000-000022000000}"/>
    <hyperlink ref="E14" r:id="rId31" xr:uid="{00000000-0004-0000-0000-000023000000}"/>
    <hyperlink ref="F26" r:id="rId32" display="https://www.fedstat.ru/indicator/57699" xr:uid="{00000000-0004-0000-0000-000024000000}"/>
    <hyperlink ref="E18" r:id="rId33" xr:uid="{00000000-0004-0000-0000-00001F000000}"/>
    <hyperlink ref="E17" r:id="rId34" xr:uid="{00000000-0004-0000-0000-00001E000000}"/>
    <hyperlink ref="E16" r:id="rId35" xr:uid="{00000000-0004-0000-0000-00001D000000}"/>
    <hyperlink ref="E15" r:id="rId36" xr:uid="{00000000-0004-0000-0000-00001C000000}"/>
    <hyperlink ref="E10" r:id="rId37" xr:uid="{5AFFE1F6-8ED6-46AD-9D2B-76735ED7DBF1}"/>
  </hyperlinks>
  <pageMargins left="0.7" right="0.7" top="0.75" bottom="0.75" header="0.3" footer="0.3"/>
  <pageSetup paperSize="9" firstPageNumber="2147483648" orientation="portrait" r:id="rId38"/>
  <legacy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User</cp:lastModifiedBy>
  <cp:revision>43</cp:revision>
  <dcterms:created xsi:type="dcterms:W3CDTF">2022-11-07T17:08:48Z</dcterms:created>
  <dcterms:modified xsi:type="dcterms:W3CDTF">2022-11-29T19:05:40Z</dcterms:modified>
</cp:coreProperties>
</file>