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ea026e93d2c6d9/Documents/"/>
    </mc:Choice>
  </mc:AlternateContent>
  <xr:revisionPtr revIDLastSave="764" documentId="8_{602B4943-FCC8-4F34-8664-DF7D7D443B87}" xr6:coauthVersionLast="47" xr6:coauthVersionMax="47" xr10:uidLastSave="{B2EC2220-4631-412D-BACA-6EA7378C8F89}"/>
  <bookViews>
    <workbookView xWindow="-108" yWindow="-108" windowWidth="23256" windowHeight="12456" activeTab="1" xr2:uid="{141808FC-E785-4F64-8CDD-83BAE54FBFCB}"/>
  </bookViews>
  <sheets>
    <sheet name=" Statistics_1" sheetId="1" r:id="rId1"/>
    <sheet name="Statistics_2" sheetId="2" r:id="rId2"/>
    <sheet name="Anova" sheetId="3" r:id="rId3"/>
    <sheet name="Result_Anova single factor" sheetId="5" r:id="rId4"/>
    <sheet name="Result_Anova two factor" sheetId="6" r:id="rId5"/>
    <sheet name="t-Tes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3" l="1"/>
  <c r="H40" i="3"/>
  <c r="H39" i="3"/>
  <c r="G4" i="3"/>
  <c r="G5" i="3"/>
  <c r="G6" i="3"/>
  <c r="G7" i="3"/>
  <c r="G8" i="3"/>
  <c r="G9" i="3"/>
  <c r="G10" i="3"/>
  <c r="G3" i="3"/>
  <c r="H25" i="3"/>
  <c r="H28" i="3" s="1"/>
  <c r="F11" i="3"/>
  <c r="F12" i="3" s="1"/>
  <c r="E11" i="3"/>
  <c r="E12" i="3" s="1"/>
  <c r="D11" i="3"/>
  <c r="D12" i="3" s="1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F15" i="2"/>
  <c r="F14" i="2"/>
  <c r="E12" i="2"/>
  <c r="F12" i="2"/>
  <c r="F11" i="2"/>
  <c r="F4" i="2"/>
  <c r="F5" i="2"/>
  <c r="F6" i="2"/>
  <c r="F7" i="2"/>
  <c r="F8" i="2"/>
  <c r="F9" i="2"/>
  <c r="F10" i="2"/>
  <c r="F3" i="2"/>
  <c r="E11" i="2"/>
  <c r="E4" i="2"/>
  <c r="E5" i="2"/>
  <c r="E6" i="2"/>
  <c r="E7" i="2"/>
  <c r="E8" i="2"/>
  <c r="E9" i="2"/>
  <c r="E10" i="2"/>
  <c r="E3" i="2"/>
  <c r="D13" i="2"/>
  <c r="D12" i="2"/>
  <c r="D11" i="2"/>
  <c r="E16" i="1"/>
  <c r="E15" i="1"/>
  <c r="E14" i="1"/>
  <c r="D4" i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D3" i="1"/>
  <c r="E3" i="1" s="1"/>
  <c r="E4" i="1"/>
  <c r="E5" i="1"/>
  <c r="E6" i="1"/>
  <c r="E12" i="1"/>
  <c r="E13" i="1"/>
  <c r="B16" i="1"/>
  <c r="B15" i="1"/>
  <c r="B14" i="1"/>
  <c r="M5" i="3" l="1"/>
  <c r="M8" i="3"/>
  <c r="M9" i="3"/>
  <c r="M4" i="3"/>
  <c r="M3" i="3"/>
  <c r="M7" i="3"/>
  <c r="G11" i="3"/>
  <c r="E18" i="3" s="1"/>
  <c r="J11" i="3"/>
  <c r="L11" i="3"/>
  <c r="M6" i="3"/>
  <c r="F25" i="3"/>
  <c r="F28" i="3" s="1"/>
  <c r="M10" i="3"/>
  <c r="K11" i="3"/>
  <c r="D25" i="3"/>
  <c r="D28" i="3" s="1"/>
  <c r="D30" i="3" s="1"/>
  <c r="D32" i="3" s="1"/>
  <c r="M11" i="3" l="1"/>
  <c r="M13" i="3" s="1"/>
  <c r="D36" i="3" s="1"/>
</calcChain>
</file>

<file path=xl/sharedStrings.xml><?xml version="1.0" encoding="utf-8"?>
<sst xmlns="http://schemas.openxmlformats.org/spreadsheetml/2006/main" count="174" uniqueCount="126">
  <si>
    <t>Data Set</t>
  </si>
  <si>
    <r>
      <rPr>
        <b/>
        <sz val="11"/>
        <color theme="1"/>
        <rFont val="Calibri"/>
        <family val="2"/>
        <scheme val="minor"/>
      </rPr>
      <t>Mean -</t>
    </r>
    <r>
      <rPr>
        <sz val="11"/>
        <color theme="1"/>
        <rFont val="Calibri"/>
        <family val="2"/>
        <scheme val="minor"/>
      </rPr>
      <t xml:space="preserve"> Average Value of Data set</t>
    </r>
  </si>
  <si>
    <r>
      <rPr>
        <b/>
        <sz val="11"/>
        <color theme="1"/>
        <rFont val="Calibri"/>
        <family val="2"/>
        <scheme val="minor"/>
      </rPr>
      <t>Median -</t>
    </r>
    <r>
      <rPr>
        <sz val="11"/>
        <color theme="1"/>
        <rFont val="Calibri"/>
        <family val="2"/>
        <scheme val="minor"/>
      </rPr>
      <t xml:space="preserve"> Medium value of given data set when arranged in Order</t>
    </r>
  </si>
  <si>
    <r>
      <rPr>
        <b/>
        <sz val="11"/>
        <color theme="1"/>
        <rFont val="Calibri"/>
        <family val="2"/>
        <scheme val="minor"/>
      </rPr>
      <t>Mode -</t>
    </r>
    <r>
      <rPr>
        <sz val="11"/>
        <color theme="1"/>
        <rFont val="Calibri"/>
        <family val="2"/>
        <scheme val="minor"/>
      </rPr>
      <t xml:space="preserve"> value that appears most often in a set of data</t>
    </r>
  </si>
  <si>
    <t>Substract Data set from Median</t>
  </si>
  <si>
    <t>Square of value</t>
  </si>
  <si>
    <t>Sum</t>
  </si>
  <si>
    <t>Varience</t>
  </si>
  <si>
    <t>Standard deviation</t>
  </si>
  <si>
    <t>Square root of varience</t>
  </si>
  <si>
    <t>SUM/N</t>
  </si>
  <si>
    <t>Sample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</si>
  <si>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</si>
  <si>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</si>
  <si>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</si>
  <si>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</si>
  <si>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</si>
  <si>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</si>
  <si>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</si>
  <si>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</si>
  <si>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</si>
  <si>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</si>
  <si>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</si>
  <si>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</si>
  <si>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</si>
  <si>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</si>
  <si>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</si>
  <si>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</si>
  <si>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</si>
  <si>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</si>
  <si>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</si>
  <si>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</si>
  <si>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</si>
  <si>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</si>
  <si>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</si>
  <si>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</si>
  <si>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</si>
  <si>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</si>
  <si>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</si>
  <si>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</si>
  <si>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</si>
  <si>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</si>
  <si>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</si>
  <si>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</si>
  <si>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</si>
  <si>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</si>
  <si>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</si>
  <si>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 Rating</t>
  </si>
  <si>
    <t>Count</t>
  </si>
  <si>
    <t>Count (n)</t>
  </si>
  <si>
    <t>Average (Mean)</t>
  </si>
  <si>
    <t xml:space="preserve">Variance </t>
  </si>
  <si>
    <t xml:space="preserve">Standard Deviation </t>
  </si>
  <si>
    <t>x-mean</t>
  </si>
  <si>
    <t>Deviation about the mean</t>
  </si>
  <si>
    <t>(x-mean)^2</t>
  </si>
  <si>
    <t>Rating (x)</t>
  </si>
  <si>
    <t>Sr.No</t>
  </si>
  <si>
    <t>Z1</t>
  </si>
  <si>
    <t>Z2</t>
  </si>
  <si>
    <t>Z3</t>
  </si>
  <si>
    <t>Z Total</t>
  </si>
  <si>
    <t>Mean</t>
  </si>
  <si>
    <t>Ʃ Z Total</t>
  </si>
  <si>
    <t>Ʃ Z</t>
  </si>
  <si>
    <t>Correlation Mean =</t>
  </si>
  <si>
    <t>Ʃ(Total)2</t>
  </si>
  <si>
    <t>N</t>
  </si>
  <si>
    <t>(1000)2</t>
  </si>
  <si>
    <t xml:space="preserve"> =</t>
  </si>
  <si>
    <t>(Z1)2</t>
  </si>
  <si>
    <t>(Z2)2</t>
  </si>
  <si>
    <t>(Z3)2</t>
  </si>
  <si>
    <t>st2 =</t>
  </si>
  <si>
    <t>sb2=</t>
  </si>
  <si>
    <t xml:space="preserve"> +</t>
  </si>
  <si>
    <t>(Ʃ Z1)2</t>
  </si>
  <si>
    <t>n</t>
  </si>
  <si>
    <t xml:space="preserve"> -</t>
  </si>
  <si>
    <t>CM =</t>
  </si>
  <si>
    <t>CM</t>
  </si>
  <si>
    <t>Sb2 =</t>
  </si>
  <si>
    <t>sw2 =</t>
  </si>
  <si>
    <t>st2 - sb2</t>
  </si>
  <si>
    <t>df =</t>
  </si>
  <si>
    <t>for sb2</t>
  </si>
  <si>
    <t>n=8, N=24</t>
  </si>
  <si>
    <t>(3-1 = 2)</t>
  </si>
  <si>
    <t>for sw2</t>
  </si>
  <si>
    <t>24-3</t>
  </si>
  <si>
    <t xml:space="preserve"> =21</t>
  </si>
  <si>
    <t>Between the group</t>
  </si>
  <si>
    <t>With in the group</t>
  </si>
  <si>
    <t>df</t>
  </si>
  <si>
    <t>1019.08/2</t>
  </si>
  <si>
    <t>11334.25/21</t>
  </si>
  <si>
    <t>F score =</t>
  </si>
  <si>
    <t xml:space="preserve"> - 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</si>
  <si>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</si>
  <si>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</si>
  <si>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</si>
  <si>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</si>
  <si>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</si>
  <si>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</si>
  <si>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</si>
  <si>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</si>
  <si>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</si>
  <si>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</si>
  <si>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</si>
  <si>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</si>
  <si>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</si>
  <si>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</si>
  <si>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</si>
  <si>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Without Replication</t>
  </si>
  <si>
    <t>Rows</t>
  </si>
  <si>
    <t>Columns</t>
  </si>
  <si>
    <t>Error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</si>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</sst>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right" vertical="center"/>
    </xf>
    <xf numFmtId="165" fontId="4" fillId="7" borderId="1" xfId="0" applyNumberFormat="1" applyFont="1" applyFill="1" applyBorder="1" applyAlignment="1">
      <alignment horizontal="right" vertic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1" fillId="0" borderId="2" xfId="0" applyFont="1" applyBorder="1"/>
    <xf numFmtId="0" fontId="1" fillId="8" borderId="1" xfId="0" applyFont="1" applyFill="1" applyBorder="1" applyAlignment="1">
      <alignment horizontal="center" vertical="center"/>
    </xf>
    <xf numFmtId="0" fontId="0" fillId="10" borderId="2" xfId="0" applyFill="1" applyBorder="1"/>
    <xf numFmtId="0" fontId="7" fillId="10" borderId="2" xfId="0" applyFont="1" applyFill="1" applyBorder="1"/>
    <xf numFmtId="166" fontId="7" fillId="10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8" fillId="14" borderId="5" xfId="0" applyFont="1" applyFill="1" applyBorder="1"/>
    <xf numFmtId="0" fontId="1" fillId="14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0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2" borderId="1" xfId="0" applyFill="1" applyBorder="1"/>
    <xf numFmtId="0" fontId="1" fillId="15" borderId="1" xfId="0" applyFont="1" applyFill="1" applyBorder="1"/>
    <xf numFmtId="0" fontId="0" fillId="8" borderId="7" xfId="0" applyFill="1" applyBorder="1" applyAlignment="1">
      <alignment horizontal="right" vertical="center"/>
    </xf>
    <xf numFmtId="0" fontId="0" fillId="8" borderId="17" xfId="0" applyFill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6" borderId="6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/>
    <xf numFmtId="0" fontId="0" fillId="7" borderId="6" xfId="0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10" fillId="0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20</xdr:row>
      <xdr:rowOff>22860</xdr:rowOff>
    </xdr:from>
    <xdr:to>
      <xdr:col>10</xdr:col>
      <xdr:colOff>7620</xdr:colOff>
      <xdr:row>22</xdr:row>
      <xdr:rowOff>83820</xdr:rowOff>
    </xdr:to>
    <xdr:sp macro="" textlink="">
      <xdr:nvSpPr>
        <xdr:cNvPr id="2" name="Double Bracket 1">
          <a:extLst>
            <a:ext uri="{FF2B5EF4-FFF2-40B4-BE49-F238E27FC236}">
              <a16:creationId xmlns:a16="http://schemas.microsoft.com/office/drawing/2014/main" id="{B2179F90-0E65-A0F6-2029-F5FB0D6EF72F}"/>
            </a:ext>
          </a:extLst>
        </xdr:cNvPr>
        <xdr:cNvSpPr/>
      </xdr:nvSpPr>
      <xdr:spPr>
        <a:xfrm>
          <a:off x="1790700" y="3718560"/>
          <a:ext cx="4366260" cy="42672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38100</xdr:colOff>
      <xdr:row>26</xdr:row>
      <xdr:rowOff>7620</xdr:rowOff>
    </xdr:to>
    <xdr:sp macro="" textlink="">
      <xdr:nvSpPr>
        <xdr:cNvPr id="3" name="Double Bracket 2">
          <a:extLst>
            <a:ext uri="{FF2B5EF4-FFF2-40B4-BE49-F238E27FC236}">
              <a16:creationId xmlns:a16="http://schemas.microsoft.com/office/drawing/2014/main" id="{A81CBEA2-9C78-4FD0-99A5-77B731C2223D}"/>
            </a:ext>
          </a:extLst>
        </xdr:cNvPr>
        <xdr:cNvSpPr/>
      </xdr:nvSpPr>
      <xdr:spPr>
        <a:xfrm>
          <a:off x="1828800" y="4427220"/>
          <a:ext cx="4358640" cy="37338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10</xdr:col>
      <xdr:colOff>30480</xdr:colOff>
      <xdr:row>27</xdr:row>
      <xdr:rowOff>175260</xdr:rowOff>
    </xdr:to>
    <xdr:sp macro="" textlink="">
      <xdr:nvSpPr>
        <xdr:cNvPr id="4" name="Double Bracket 3">
          <a:extLst>
            <a:ext uri="{FF2B5EF4-FFF2-40B4-BE49-F238E27FC236}">
              <a16:creationId xmlns:a16="http://schemas.microsoft.com/office/drawing/2014/main" id="{5561368C-EA62-4330-A1EC-3437C94B523B}"/>
            </a:ext>
          </a:extLst>
        </xdr:cNvPr>
        <xdr:cNvSpPr/>
      </xdr:nvSpPr>
      <xdr:spPr>
        <a:xfrm>
          <a:off x="1828800" y="4975860"/>
          <a:ext cx="4351020" cy="17526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72AE-4259-4B76-A8C1-40E32EE6964E}">
  <dimension ref="B2:M16"/>
  <sheetViews>
    <sheetView workbookViewId="0">
      <selection activeCell="G10" sqref="G10"/>
    </sheetView>
  </sheetViews>
  <sheetFormatPr defaultRowHeight="14.4" x14ac:dyDescent="0.3"/>
  <cols>
    <col min="2" max="2" width="12.88671875" bestFit="1" customWidth="1"/>
    <col min="3" max="3" width="54.77734375" bestFit="1" customWidth="1"/>
    <col min="4" max="4" width="21.33203125" bestFit="1" customWidth="1"/>
    <col min="5" max="5" width="15.77734375" bestFit="1" customWidth="1"/>
    <col min="6" max="6" width="20.33203125" bestFit="1" customWidth="1"/>
  </cols>
  <sheetData>
    <row r="2" spans="2:13" ht="43.2" x14ac:dyDescent="0.3">
      <c r="B2" s="4" t="s">
        <v>0</v>
      </c>
      <c r="D2" s="7" t="s">
        <v>4</v>
      </c>
      <c r="E2" s="7" t="s">
        <v>5</v>
      </c>
    </row>
    <row r="3" spans="2:13" ht="18" x14ac:dyDescent="0.3">
      <c r="B3" s="5">
        <v>22</v>
      </c>
      <c r="D3" s="8">
        <f>B3-B$15</f>
        <v>-16</v>
      </c>
      <c r="E3" s="8">
        <f>POWER(D3,2)</f>
        <v>256</v>
      </c>
    </row>
    <row r="4" spans="2:13" ht="18" x14ac:dyDescent="0.3">
      <c r="B4" s="5">
        <v>27</v>
      </c>
      <c r="D4" s="8">
        <f t="shared" ref="D4:D13" si="0">B4-B$15</f>
        <v>-11</v>
      </c>
      <c r="E4" s="8">
        <f t="shared" ref="E4:E13" si="1">POWER(D4,2)</f>
        <v>121</v>
      </c>
    </row>
    <row r="5" spans="2:13" ht="18" x14ac:dyDescent="0.3">
      <c r="B5" s="5">
        <v>31</v>
      </c>
      <c r="D5" s="8">
        <f t="shared" si="0"/>
        <v>-7</v>
      </c>
      <c r="E5" s="8">
        <f t="shared" si="1"/>
        <v>49</v>
      </c>
    </row>
    <row r="6" spans="2:13" ht="18" x14ac:dyDescent="0.3">
      <c r="B6" s="5">
        <v>32</v>
      </c>
      <c r="D6" s="8">
        <f t="shared" si="0"/>
        <v>-6</v>
      </c>
      <c r="E6" s="8">
        <f t="shared" si="1"/>
        <v>36</v>
      </c>
    </row>
    <row r="7" spans="2:13" ht="18" x14ac:dyDescent="0.3">
      <c r="B7" s="5">
        <v>37</v>
      </c>
      <c r="D7" s="8">
        <f t="shared" si="0"/>
        <v>-1</v>
      </c>
      <c r="E7" s="8">
        <f t="shared" si="1"/>
        <v>1</v>
      </c>
    </row>
    <row r="8" spans="2:13" ht="18" x14ac:dyDescent="0.3">
      <c r="B8" s="6">
        <v>38</v>
      </c>
      <c r="D8" s="8">
        <f t="shared" si="0"/>
        <v>0</v>
      </c>
      <c r="E8" s="8">
        <f t="shared" si="1"/>
        <v>0</v>
      </c>
    </row>
    <row r="9" spans="2:13" ht="18" x14ac:dyDescent="0.3">
      <c r="B9" s="5">
        <v>39</v>
      </c>
      <c r="D9" s="8">
        <f t="shared" si="0"/>
        <v>1</v>
      </c>
      <c r="E9" s="8">
        <f t="shared" si="1"/>
        <v>1</v>
      </c>
    </row>
    <row r="10" spans="2:13" ht="18" x14ac:dyDescent="0.3">
      <c r="B10" s="5">
        <v>41</v>
      </c>
      <c r="D10" s="8">
        <f t="shared" si="0"/>
        <v>3</v>
      </c>
      <c r="E10" s="8">
        <f t="shared" si="1"/>
        <v>9</v>
      </c>
    </row>
    <row r="11" spans="2:13" ht="18" x14ac:dyDescent="0.3">
      <c r="B11" s="5">
        <v>41</v>
      </c>
      <c r="D11" s="8">
        <f t="shared" si="0"/>
        <v>3</v>
      </c>
      <c r="E11" s="8">
        <f t="shared" si="1"/>
        <v>9</v>
      </c>
    </row>
    <row r="12" spans="2:13" ht="18" x14ac:dyDescent="0.3">
      <c r="B12" s="5">
        <v>42</v>
      </c>
      <c r="D12" s="8">
        <f t="shared" si="0"/>
        <v>4</v>
      </c>
      <c r="E12" s="8">
        <f t="shared" si="1"/>
        <v>16</v>
      </c>
    </row>
    <row r="13" spans="2:13" ht="18" x14ac:dyDescent="0.3">
      <c r="B13" s="5">
        <v>47</v>
      </c>
      <c r="D13" s="8">
        <f t="shared" si="0"/>
        <v>9</v>
      </c>
      <c r="E13" s="8">
        <f t="shared" si="1"/>
        <v>81</v>
      </c>
    </row>
    <row r="14" spans="2:13" ht="18" x14ac:dyDescent="0.3">
      <c r="B14" s="3">
        <f>AVERAGE(B3:B13)</f>
        <v>36.090909090909093</v>
      </c>
      <c r="C14" t="s">
        <v>1</v>
      </c>
      <c r="D14" s="9" t="s">
        <v>6</v>
      </c>
      <c r="E14" s="11">
        <f>SUM(E3:E13)</f>
        <v>579</v>
      </c>
    </row>
    <row r="15" spans="2:13" ht="18" x14ac:dyDescent="0.3">
      <c r="B15" s="2">
        <f>MEDIAN(B3:B13)</f>
        <v>38</v>
      </c>
      <c r="C15" t="s">
        <v>2</v>
      </c>
      <c r="D15" s="9" t="s">
        <v>7</v>
      </c>
      <c r="E15" s="12">
        <f>E14/11</f>
        <v>52.636363636363633</v>
      </c>
      <c r="F15" s="13" t="s">
        <v>10</v>
      </c>
      <c r="M15" s="1"/>
    </row>
    <row r="16" spans="2:13" ht="18" x14ac:dyDescent="0.35">
      <c r="B16" s="2">
        <f>MODE(B3:B13)</f>
        <v>41</v>
      </c>
      <c r="C16" t="s">
        <v>3</v>
      </c>
      <c r="D16" s="10" t="s">
        <v>8</v>
      </c>
      <c r="E16" s="12">
        <f>SQRT(E15)</f>
        <v>7.2550922555377362</v>
      </c>
      <c r="F16" s="13" t="s">
        <v>9</v>
      </c>
    </row>
  </sheetData>
  <sortState xmlns:xlrd2="http://schemas.microsoft.com/office/spreadsheetml/2017/richdata2" ref="B3:B13">
    <sortCondition ref="B3:B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3836-AC28-4B39-B277-FC3C83281369}">
  <dimension ref="A1:K37"/>
  <sheetViews>
    <sheetView tabSelected="1" workbookViewId="0">
      <selection activeCell="K17" sqref="K17"/>
    </sheetView>
  </sheetViews>
  <sheetFormatPr defaultRowHeight="14.4" x14ac:dyDescent="0.3"/>
  <cols>
    <col min="1" max="1" width="13.5546875" customWidth="1"/>
    <col min="2" max="2" width="12.21875" customWidth="1"/>
    <col min="3" max="3" width="17" bestFit="1" customWidth="1"/>
    <col min="5" max="5" width="11.88671875" customWidth="1"/>
    <col min="6" max="6" width="19.77734375" bestFit="1" customWidth="1"/>
  </cols>
  <sheetData>
    <row r="1" spans="1:11" ht="43.2" x14ac:dyDescent="0.3">
      <c r="A1" s="24" t="s">
        <v>0</v>
      </c>
      <c r="B1" s="24"/>
      <c r="C1" s="24" t="s">
        <v>11</v>
      </c>
      <c r="D1" s="24"/>
      <c r="E1" s="16" t="s">
        <v>54</v>
      </c>
    </row>
    <row r="2" spans="1:11" x14ac:dyDescent="0.3">
      <c r="A2" s="23" t="s">
        <v>47</v>
      </c>
      <c r="B2" s="23"/>
      <c r="C2" s="19" t="s">
        <v>48</v>
      </c>
      <c r="D2" s="19" t="s">
        <v>56</v>
      </c>
      <c r="E2" s="19" t="s">
        <v>53</v>
      </c>
      <c r="F2" s="19" t="s">
        <v>55</v>
      </c>
    </row>
    <row r="3" spans="1:11" x14ac:dyDescent="0.3">
      <c r="A3" s="13" t="s">
        <v>12</v>
      </c>
      <c r="B3" s="14">
        <v>8</v>
      </c>
      <c r="C3" s="13">
        <v>1</v>
      </c>
      <c r="D3" s="14">
        <v>8</v>
      </c>
      <c r="E3" s="13">
        <f>D3-$D$13</f>
        <v>-0.25</v>
      </c>
      <c r="F3" s="13">
        <f>E3^2</f>
        <v>6.25E-2</v>
      </c>
    </row>
    <row r="4" spans="1:11" x14ac:dyDescent="0.3">
      <c r="A4" s="13" t="s">
        <v>13</v>
      </c>
      <c r="B4" s="13">
        <v>5</v>
      </c>
      <c r="C4" s="13">
        <v>2</v>
      </c>
      <c r="D4" s="14">
        <v>10</v>
      </c>
      <c r="E4" s="13">
        <f t="shared" ref="E4:E10" si="0">D4-$D$13</f>
        <v>1.75</v>
      </c>
      <c r="F4" s="13">
        <f t="shared" ref="F4:F10" si="1">E4^2</f>
        <v>3.0625</v>
      </c>
    </row>
    <row r="5" spans="1:11" x14ac:dyDescent="0.3">
      <c r="A5" s="13" t="s">
        <v>14</v>
      </c>
      <c r="B5" s="13">
        <v>8</v>
      </c>
      <c r="C5" s="13">
        <v>3</v>
      </c>
      <c r="D5" s="14">
        <v>8</v>
      </c>
      <c r="E5" s="13">
        <f t="shared" si="0"/>
        <v>-0.25</v>
      </c>
      <c r="F5" s="13">
        <f t="shared" si="1"/>
        <v>6.25E-2</v>
      </c>
    </row>
    <row r="6" spans="1:11" x14ac:dyDescent="0.3">
      <c r="A6" s="13" t="s">
        <v>15</v>
      </c>
      <c r="B6" s="13">
        <v>7</v>
      </c>
      <c r="C6" s="13">
        <v>4</v>
      </c>
      <c r="D6" s="14">
        <v>8</v>
      </c>
      <c r="E6" s="13">
        <f t="shared" si="0"/>
        <v>-0.25</v>
      </c>
      <c r="F6" s="13">
        <f t="shared" si="1"/>
        <v>6.25E-2</v>
      </c>
    </row>
    <row r="7" spans="1:11" x14ac:dyDescent="0.3">
      <c r="A7" s="13" t="s">
        <v>16</v>
      </c>
      <c r="B7" s="14">
        <v>10</v>
      </c>
      <c r="C7" s="13">
        <v>5</v>
      </c>
      <c r="D7" s="14">
        <v>9</v>
      </c>
      <c r="E7" s="13">
        <f t="shared" si="0"/>
        <v>0.75</v>
      </c>
      <c r="F7" s="13">
        <f t="shared" si="1"/>
        <v>0.5625</v>
      </c>
      <c r="K7">
        <v>1</v>
      </c>
    </row>
    <row r="8" spans="1:11" x14ac:dyDescent="0.3">
      <c r="A8" s="13" t="s">
        <v>17</v>
      </c>
      <c r="B8" s="13">
        <v>6</v>
      </c>
      <c r="C8" s="13">
        <v>6</v>
      </c>
      <c r="D8" s="14">
        <v>6</v>
      </c>
      <c r="E8" s="13">
        <f t="shared" si="0"/>
        <v>-2.25</v>
      </c>
      <c r="F8" s="13">
        <f t="shared" si="1"/>
        <v>5.0625</v>
      </c>
    </row>
    <row r="9" spans="1:11" x14ac:dyDescent="0.3">
      <c r="A9" s="13" t="s">
        <v>18</v>
      </c>
      <c r="B9" s="13">
        <v>10</v>
      </c>
      <c r="C9" s="13">
        <v>7</v>
      </c>
      <c r="D9" s="14">
        <v>8</v>
      </c>
      <c r="E9" s="13">
        <f t="shared" si="0"/>
        <v>-0.25</v>
      </c>
      <c r="F9" s="13">
        <f t="shared" si="1"/>
        <v>6.25E-2</v>
      </c>
    </row>
    <row r="10" spans="1:11" x14ac:dyDescent="0.3">
      <c r="A10" s="13" t="s">
        <v>19</v>
      </c>
      <c r="B10" s="13">
        <v>9</v>
      </c>
      <c r="C10" s="17">
        <v>8</v>
      </c>
      <c r="D10" s="18">
        <v>9</v>
      </c>
      <c r="E10" s="13">
        <f t="shared" si="0"/>
        <v>0.75</v>
      </c>
      <c r="F10" s="13">
        <f t="shared" si="1"/>
        <v>0.5625</v>
      </c>
    </row>
    <row r="11" spans="1:11" x14ac:dyDescent="0.3">
      <c r="A11" s="13" t="s">
        <v>20</v>
      </c>
      <c r="B11" s="13">
        <v>5</v>
      </c>
      <c r="C11" s="13" t="s">
        <v>6</v>
      </c>
      <c r="D11" s="14">
        <f>SUM(D3:D10)</f>
        <v>66</v>
      </c>
      <c r="E11" s="14">
        <f>SUM(E3:E10)</f>
        <v>0</v>
      </c>
      <c r="F11" s="14">
        <f>SUM(F3:F10)</f>
        <v>9.5</v>
      </c>
    </row>
    <row r="12" spans="1:11" x14ac:dyDescent="0.3">
      <c r="A12" s="13" t="s">
        <v>21</v>
      </c>
      <c r="B12" s="14">
        <v>8</v>
      </c>
      <c r="C12" s="13" t="s">
        <v>49</v>
      </c>
      <c r="D12" s="13">
        <f>COUNT(D3:D10)</f>
        <v>8</v>
      </c>
      <c r="E12" s="13">
        <f t="shared" ref="E12:F12" si="2">COUNT(E3:E10)</f>
        <v>8</v>
      </c>
      <c r="F12" s="13">
        <f t="shared" si="2"/>
        <v>8</v>
      </c>
    </row>
    <row r="13" spans="1:11" ht="15.6" x14ac:dyDescent="0.3">
      <c r="A13" s="13" t="s">
        <v>22</v>
      </c>
      <c r="B13" s="13">
        <v>10</v>
      </c>
      <c r="C13" s="20" t="s">
        <v>50</v>
      </c>
      <c r="D13" s="21">
        <f>D11/D12</f>
        <v>8.25</v>
      </c>
    </row>
    <row r="14" spans="1:11" ht="15.6" x14ac:dyDescent="0.3">
      <c r="A14" s="13" t="s">
        <v>23</v>
      </c>
      <c r="B14" s="13">
        <v>10</v>
      </c>
      <c r="C14" s="25" t="s">
        <v>51</v>
      </c>
      <c r="D14" s="25"/>
      <c r="E14" s="25"/>
      <c r="F14" s="22">
        <f>F11/(F12-1)</f>
        <v>1.3571428571428572</v>
      </c>
    </row>
    <row r="15" spans="1:11" ht="15.6" x14ac:dyDescent="0.3">
      <c r="A15" s="13" t="s">
        <v>24</v>
      </c>
      <c r="B15" s="13">
        <v>9</v>
      </c>
      <c r="C15" s="25" t="s">
        <v>52</v>
      </c>
      <c r="D15" s="25"/>
      <c r="E15" s="25"/>
      <c r="F15" s="22">
        <f>SQRT(F14)</f>
        <v>1.1649647450214351</v>
      </c>
    </row>
    <row r="16" spans="1:11" x14ac:dyDescent="0.3">
      <c r="A16" s="13" t="s">
        <v>25</v>
      </c>
      <c r="B16" s="13">
        <v>7</v>
      </c>
    </row>
    <row r="17" spans="1:3" x14ac:dyDescent="0.3">
      <c r="A17" s="13" t="s">
        <v>26</v>
      </c>
      <c r="B17" s="14">
        <v>8</v>
      </c>
      <c r="C17" s="15"/>
    </row>
    <row r="18" spans="1:3" x14ac:dyDescent="0.3">
      <c r="A18" s="13" t="s">
        <v>27</v>
      </c>
      <c r="B18" s="13">
        <v>6</v>
      </c>
    </row>
    <row r="19" spans="1:3" x14ac:dyDescent="0.3">
      <c r="A19" s="13" t="s">
        <v>28</v>
      </c>
      <c r="B19" s="13">
        <v>9</v>
      </c>
    </row>
    <row r="20" spans="1:3" x14ac:dyDescent="0.3">
      <c r="A20" s="13" t="s">
        <v>29</v>
      </c>
      <c r="B20" s="13">
        <v>9</v>
      </c>
    </row>
    <row r="21" spans="1:3" x14ac:dyDescent="0.3">
      <c r="A21" s="13" t="s">
        <v>30</v>
      </c>
      <c r="B21" s="13">
        <v>7</v>
      </c>
    </row>
    <row r="22" spans="1:3" x14ac:dyDescent="0.3">
      <c r="A22" s="13" t="s">
        <v>31</v>
      </c>
      <c r="B22" s="14">
        <v>9</v>
      </c>
      <c r="C22" s="15"/>
    </row>
    <row r="23" spans="1:3" x14ac:dyDescent="0.3">
      <c r="A23" s="13" t="s">
        <v>32</v>
      </c>
      <c r="B23" s="13">
        <v>6</v>
      </c>
    </row>
    <row r="24" spans="1:3" x14ac:dyDescent="0.3">
      <c r="A24" s="13" t="s">
        <v>33</v>
      </c>
      <c r="B24" s="13">
        <v>10</v>
      </c>
    </row>
    <row r="25" spans="1:3" x14ac:dyDescent="0.3">
      <c r="A25" s="13" t="s">
        <v>34</v>
      </c>
      <c r="B25" s="13">
        <v>5</v>
      </c>
    </row>
    <row r="26" spans="1:3" x14ac:dyDescent="0.3">
      <c r="A26" s="13" t="s">
        <v>35</v>
      </c>
      <c r="B26" s="13">
        <v>6</v>
      </c>
    </row>
    <row r="27" spans="1:3" x14ac:dyDescent="0.3">
      <c r="A27" s="13" t="s">
        <v>36</v>
      </c>
      <c r="B27" s="14">
        <v>6</v>
      </c>
      <c r="C27" s="15"/>
    </row>
    <row r="28" spans="1:3" x14ac:dyDescent="0.3">
      <c r="A28" s="13" t="s">
        <v>37</v>
      </c>
      <c r="B28" s="13">
        <v>7</v>
      </c>
    </row>
    <row r="29" spans="1:3" x14ac:dyDescent="0.3">
      <c r="A29" s="13" t="s">
        <v>38</v>
      </c>
      <c r="B29" s="13">
        <v>4</v>
      </c>
    </row>
    <row r="30" spans="1:3" x14ac:dyDescent="0.3">
      <c r="A30" s="13" t="s">
        <v>39</v>
      </c>
      <c r="B30" s="13">
        <v>7</v>
      </c>
    </row>
    <row r="31" spans="1:3" x14ac:dyDescent="0.3">
      <c r="A31" s="13" t="s">
        <v>40</v>
      </c>
      <c r="B31" s="13">
        <v>9</v>
      </c>
    </row>
    <row r="32" spans="1:3" x14ac:dyDescent="0.3">
      <c r="A32" s="13" t="s">
        <v>41</v>
      </c>
      <c r="B32" s="14">
        <v>8</v>
      </c>
      <c r="C32" s="15"/>
    </row>
    <row r="33" spans="1:3" x14ac:dyDescent="0.3">
      <c r="A33" s="13" t="s">
        <v>42</v>
      </c>
      <c r="B33" s="13">
        <v>10</v>
      </c>
    </row>
    <row r="34" spans="1:3" x14ac:dyDescent="0.3">
      <c r="A34" s="13" t="s">
        <v>43</v>
      </c>
      <c r="B34" s="13">
        <v>9</v>
      </c>
    </row>
    <row r="35" spans="1:3" x14ac:dyDescent="0.3">
      <c r="A35" s="13" t="s">
        <v>44</v>
      </c>
      <c r="B35" s="13">
        <v>7</v>
      </c>
    </row>
    <row r="36" spans="1:3" x14ac:dyDescent="0.3">
      <c r="A36" s="13" t="s">
        <v>45</v>
      </c>
      <c r="B36" s="13">
        <v>8</v>
      </c>
    </row>
    <row r="37" spans="1:3" x14ac:dyDescent="0.3">
      <c r="A37" s="13" t="s">
        <v>46</v>
      </c>
      <c r="B37" s="14">
        <v>9</v>
      </c>
      <c r="C37" s="15"/>
    </row>
  </sheetData>
  <mergeCells count="5">
    <mergeCell ref="A2:B2"/>
    <mergeCell ref="A1:B1"/>
    <mergeCell ref="C1:D1"/>
    <mergeCell ref="C14:E14"/>
    <mergeCell ref="C15:E15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B15E-C988-4670-9A10-A49C9915945B}">
  <dimension ref="C2:M44"/>
  <sheetViews>
    <sheetView workbookViewId="0">
      <selection activeCell="Q15" sqref="Q15"/>
    </sheetView>
  </sheetViews>
  <sheetFormatPr defaultRowHeight="14.4" x14ac:dyDescent="0.3"/>
  <cols>
    <col min="4" max="4" width="9.5546875" bestFit="1" customWidth="1"/>
    <col min="5" max="5" width="9.6640625" customWidth="1"/>
  </cols>
  <sheetData>
    <row r="2" spans="3:13" x14ac:dyDescent="0.3">
      <c r="C2" s="27" t="s">
        <v>57</v>
      </c>
      <c r="D2" s="27" t="s">
        <v>58</v>
      </c>
      <c r="E2" s="27" t="s">
        <v>59</v>
      </c>
      <c r="F2" s="27" t="s">
        <v>60</v>
      </c>
      <c r="G2" s="27" t="s">
        <v>61</v>
      </c>
      <c r="J2" s="27" t="s">
        <v>70</v>
      </c>
      <c r="K2" s="27" t="s">
        <v>71</v>
      </c>
      <c r="L2" s="27" t="s">
        <v>72</v>
      </c>
      <c r="M2" s="27" t="s">
        <v>63</v>
      </c>
    </row>
    <row r="3" spans="3:13" x14ac:dyDescent="0.3">
      <c r="C3" s="28">
        <v>1</v>
      </c>
      <c r="D3" s="28">
        <v>10</v>
      </c>
      <c r="E3" s="28">
        <v>31</v>
      </c>
      <c r="F3" s="28">
        <v>11</v>
      </c>
      <c r="G3" s="29">
        <f>SUM(D3:F3)</f>
        <v>52</v>
      </c>
      <c r="J3" s="54">
        <f>D3*D3</f>
        <v>100</v>
      </c>
      <c r="K3" s="54">
        <f t="shared" ref="K3:L10" si="0">E3*E3</f>
        <v>961</v>
      </c>
      <c r="L3" s="54">
        <f t="shared" si="0"/>
        <v>121</v>
      </c>
      <c r="M3" s="55">
        <f>SUM(J3:L3)</f>
        <v>1182</v>
      </c>
    </row>
    <row r="4" spans="3:13" x14ac:dyDescent="0.3">
      <c r="C4" s="28">
        <v>2</v>
      </c>
      <c r="D4" s="28">
        <v>12</v>
      </c>
      <c r="E4" s="28">
        <v>39</v>
      </c>
      <c r="F4" s="28">
        <v>19</v>
      </c>
      <c r="G4" s="29">
        <f t="shared" ref="G4:G10" si="1">SUM(D4:F4)</f>
        <v>70</v>
      </c>
      <c r="J4" s="54">
        <f t="shared" ref="J4:J10" si="2">D4*D4</f>
        <v>144</v>
      </c>
      <c r="K4" s="54">
        <f t="shared" si="0"/>
        <v>1521</v>
      </c>
      <c r="L4" s="54">
        <f t="shared" si="0"/>
        <v>361</v>
      </c>
      <c r="M4" s="55">
        <f t="shared" ref="M4:M10" si="3">SUM(J4:L4)</f>
        <v>2026</v>
      </c>
    </row>
    <row r="5" spans="3:13" x14ac:dyDescent="0.3">
      <c r="C5" s="28">
        <v>3</v>
      </c>
      <c r="D5" s="28">
        <v>31</v>
      </c>
      <c r="E5" s="28">
        <v>42</v>
      </c>
      <c r="F5" s="28">
        <v>24</v>
      </c>
      <c r="G5" s="29">
        <f t="shared" si="1"/>
        <v>97</v>
      </c>
      <c r="J5" s="54">
        <f t="shared" si="2"/>
        <v>961</v>
      </c>
      <c r="K5" s="54">
        <f t="shared" si="0"/>
        <v>1764</v>
      </c>
      <c r="L5" s="54">
        <f t="shared" si="0"/>
        <v>576</v>
      </c>
      <c r="M5" s="55">
        <f t="shared" si="3"/>
        <v>3301</v>
      </c>
    </row>
    <row r="6" spans="3:13" x14ac:dyDescent="0.3">
      <c r="C6" s="28">
        <v>4</v>
      </c>
      <c r="D6" s="28">
        <v>33</v>
      </c>
      <c r="E6" s="28">
        <v>79</v>
      </c>
      <c r="F6" s="28">
        <v>27</v>
      </c>
      <c r="G6" s="29">
        <f t="shared" si="1"/>
        <v>139</v>
      </c>
      <c r="J6" s="54">
        <f t="shared" si="2"/>
        <v>1089</v>
      </c>
      <c r="K6" s="54">
        <f t="shared" si="0"/>
        <v>6241</v>
      </c>
      <c r="L6" s="54">
        <f t="shared" si="0"/>
        <v>729</v>
      </c>
      <c r="M6" s="55">
        <f t="shared" si="3"/>
        <v>8059</v>
      </c>
    </row>
    <row r="7" spans="3:13" x14ac:dyDescent="0.3">
      <c r="C7" s="28">
        <v>5</v>
      </c>
      <c r="D7" s="28">
        <v>37</v>
      </c>
      <c r="E7" s="28">
        <v>77</v>
      </c>
      <c r="F7" s="28">
        <v>21</v>
      </c>
      <c r="G7" s="29">
        <f t="shared" si="1"/>
        <v>135</v>
      </c>
      <c r="J7" s="54">
        <f t="shared" si="2"/>
        <v>1369</v>
      </c>
      <c r="K7" s="54">
        <f t="shared" si="0"/>
        <v>5929</v>
      </c>
      <c r="L7" s="54">
        <f t="shared" si="0"/>
        <v>441</v>
      </c>
      <c r="M7" s="55">
        <f t="shared" si="3"/>
        <v>7739</v>
      </c>
    </row>
    <row r="8" spans="3:13" x14ac:dyDescent="0.3">
      <c r="C8" s="28">
        <v>6</v>
      </c>
      <c r="D8" s="28">
        <v>39</v>
      </c>
      <c r="E8" s="28">
        <v>52</v>
      </c>
      <c r="F8" s="28">
        <v>78</v>
      </c>
      <c r="G8" s="29">
        <f t="shared" si="1"/>
        <v>169</v>
      </c>
      <c r="J8" s="54">
        <f t="shared" si="2"/>
        <v>1521</v>
      </c>
      <c r="K8" s="54">
        <f t="shared" si="0"/>
        <v>2704</v>
      </c>
      <c r="L8" s="54">
        <f t="shared" si="0"/>
        <v>6084</v>
      </c>
      <c r="M8" s="55">
        <f t="shared" si="3"/>
        <v>10309</v>
      </c>
    </row>
    <row r="9" spans="3:13" x14ac:dyDescent="0.3">
      <c r="C9" s="28">
        <v>7</v>
      </c>
      <c r="D9" s="28">
        <v>51</v>
      </c>
      <c r="E9" s="28">
        <v>50</v>
      </c>
      <c r="F9" s="28">
        <v>79</v>
      </c>
      <c r="G9" s="29">
        <f t="shared" si="1"/>
        <v>180</v>
      </c>
      <c r="J9" s="54">
        <f t="shared" si="2"/>
        <v>2601</v>
      </c>
      <c r="K9" s="54">
        <f t="shared" si="0"/>
        <v>2500</v>
      </c>
      <c r="L9" s="54">
        <f t="shared" si="0"/>
        <v>6241</v>
      </c>
      <c r="M9" s="55">
        <f t="shared" si="3"/>
        <v>11342</v>
      </c>
    </row>
    <row r="10" spans="3:13" ht="15" thickBot="1" x14ac:dyDescent="0.35">
      <c r="C10" s="28">
        <v>8</v>
      </c>
      <c r="D10" s="28">
        <v>53</v>
      </c>
      <c r="E10" s="28">
        <v>23</v>
      </c>
      <c r="F10" s="28">
        <v>82</v>
      </c>
      <c r="G10" s="35">
        <f t="shared" si="1"/>
        <v>158</v>
      </c>
      <c r="J10" s="54">
        <f t="shared" si="2"/>
        <v>2809</v>
      </c>
      <c r="K10" s="54">
        <f t="shared" si="0"/>
        <v>529</v>
      </c>
      <c r="L10" s="54">
        <f t="shared" si="0"/>
        <v>6724</v>
      </c>
      <c r="M10" s="55">
        <f t="shared" si="3"/>
        <v>10062</v>
      </c>
    </row>
    <row r="11" spans="3:13" ht="15" thickBot="1" x14ac:dyDescent="0.35">
      <c r="C11" s="33" t="s">
        <v>64</v>
      </c>
      <c r="D11" s="29">
        <f>SUM(D3:D10)</f>
        <v>266</v>
      </c>
      <c r="E11" s="29">
        <f t="shared" ref="E11:F11" si="4">SUM(E3:E10)</f>
        <v>393</v>
      </c>
      <c r="F11" s="34">
        <f t="shared" si="4"/>
        <v>341</v>
      </c>
      <c r="G11" s="37">
        <f>SUM(G3:G10)</f>
        <v>1000</v>
      </c>
      <c r="H11" s="36" t="s">
        <v>63</v>
      </c>
      <c r="J11" s="55">
        <f>SUM(J3:J10)</f>
        <v>10594</v>
      </c>
      <c r="K11" s="55">
        <f t="shared" ref="K11:L11" si="5">SUM(K3:K10)</f>
        <v>22149</v>
      </c>
      <c r="L11" s="55">
        <f t="shared" si="5"/>
        <v>21277</v>
      </c>
      <c r="M11" s="55">
        <f>SUM(M3:M10)</f>
        <v>54020</v>
      </c>
    </row>
    <row r="12" spans="3:13" ht="15" thickBot="1" x14ac:dyDescent="0.35">
      <c r="C12" s="30" t="s">
        <v>62</v>
      </c>
      <c r="D12" s="31">
        <f>D11/8</f>
        <v>33.25</v>
      </c>
      <c r="E12" s="31">
        <f t="shared" ref="E12:F12" si="6">E11/8</f>
        <v>49.125</v>
      </c>
      <c r="F12" s="31">
        <f t="shared" si="6"/>
        <v>42.625</v>
      </c>
      <c r="G12" s="32"/>
    </row>
    <row r="13" spans="3:13" ht="15" thickBot="1" x14ac:dyDescent="0.35">
      <c r="L13" s="56" t="s">
        <v>73</v>
      </c>
      <c r="M13" s="57">
        <f>M11-E18</f>
        <v>12353.333333333336</v>
      </c>
    </row>
    <row r="14" spans="3:13" x14ac:dyDescent="0.3">
      <c r="C14" s="44"/>
      <c r="D14" s="45"/>
      <c r="E14" s="45"/>
      <c r="F14" s="45"/>
      <c r="G14" s="45"/>
      <c r="H14" s="46"/>
    </row>
    <row r="15" spans="3:13" x14ac:dyDescent="0.3">
      <c r="C15" s="47" t="s">
        <v>65</v>
      </c>
      <c r="D15" s="38"/>
      <c r="E15" s="40" t="s">
        <v>66</v>
      </c>
      <c r="F15" s="43" t="s">
        <v>69</v>
      </c>
      <c r="G15" s="42" t="s">
        <v>68</v>
      </c>
      <c r="H15" s="48"/>
    </row>
    <row r="16" spans="3:13" x14ac:dyDescent="0.3">
      <c r="C16" s="49"/>
      <c r="D16" s="39"/>
      <c r="E16" s="32" t="s">
        <v>67</v>
      </c>
      <c r="F16" s="43"/>
      <c r="G16" s="32">
        <v>24</v>
      </c>
      <c r="H16" s="48"/>
    </row>
    <row r="17" spans="3:10" x14ac:dyDescent="0.3">
      <c r="C17" s="49"/>
      <c r="D17" s="39"/>
      <c r="E17" s="39"/>
      <c r="F17" s="39"/>
      <c r="G17" s="39"/>
      <c r="H17" s="48"/>
    </row>
    <row r="18" spans="3:10" x14ac:dyDescent="0.3">
      <c r="C18" s="49"/>
      <c r="D18" s="50" t="s">
        <v>79</v>
      </c>
      <c r="E18" s="39">
        <f>G11*G11/24</f>
        <v>41666.666666666664</v>
      </c>
      <c r="F18" s="39"/>
      <c r="G18" s="39"/>
      <c r="H18" s="48"/>
    </row>
    <row r="19" spans="3:10" ht="15" thickBot="1" x14ac:dyDescent="0.35">
      <c r="C19" s="51"/>
      <c r="D19" s="52"/>
      <c r="E19" s="52"/>
      <c r="F19" s="52"/>
      <c r="G19" s="52"/>
      <c r="H19" s="53"/>
    </row>
    <row r="21" spans="3:10" x14ac:dyDescent="0.3">
      <c r="C21" s="58" t="s">
        <v>74</v>
      </c>
      <c r="D21" s="42" t="s">
        <v>76</v>
      </c>
      <c r="E21" s="58" t="s">
        <v>75</v>
      </c>
      <c r="F21" s="42" t="s">
        <v>76</v>
      </c>
      <c r="G21" s="58" t="s">
        <v>75</v>
      </c>
      <c r="H21" s="42" t="s">
        <v>76</v>
      </c>
      <c r="I21" s="70" t="s">
        <v>78</v>
      </c>
      <c r="J21" s="58" t="s">
        <v>80</v>
      </c>
    </row>
    <row r="22" spans="3:10" x14ac:dyDescent="0.3">
      <c r="C22" s="58"/>
      <c r="D22" s="41" t="s">
        <v>77</v>
      </c>
      <c r="E22" s="58"/>
      <c r="F22" s="41" t="s">
        <v>77</v>
      </c>
      <c r="G22" s="58"/>
      <c r="H22" s="41" t="s">
        <v>77</v>
      </c>
      <c r="I22" s="70"/>
      <c r="J22" s="58"/>
    </row>
    <row r="25" spans="3:10" x14ac:dyDescent="0.3">
      <c r="D25" s="42">
        <f>D11*D11</f>
        <v>70756</v>
      </c>
      <c r="E25" s="58" t="s">
        <v>75</v>
      </c>
      <c r="F25" s="42">
        <f>E11*E11</f>
        <v>154449</v>
      </c>
      <c r="G25" s="58" t="s">
        <v>75</v>
      </c>
      <c r="H25" s="42">
        <f>341*341</f>
        <v>116281</v>
      </c>
      <c r="I25" s="70" t="s">
        <v>78</v>
      </c>
      <c r="J25" s="58">
        <v>41666.67</v>
      </c>
    </row>
    <row r="26" spans="3:10" x14ac:dyDescent="0.3">
      <c r="D26" s="41">
        <v>8</v>
      </c>
      <c r="E26" s="58"/>
      <c r="F26" s="41">
        <v>8</v>
      </c>
      <c r="G26" s="58"/>
      <c r="H26" s="41">
        <v>8</v>
      </c>
      <c r="I26" s="70"/>
      <c r="J26" s="58"/>
    </row>
    <row r="27" spans="3:10" x14ac:dyDescent="0.3">
      <c r="D27" s="41"/>
      <c r="E27" s="41"/>
      <c r="F27" s="41"/>
      <c r="G27" s="41"/>
      <c r="H27" s="41"/>
    </row>
    <row r="28" spans="3:10" x14ac:dyDescent="0.3">
      <c r="D28" s="41">
        <f>D25/8</f>
        <v>8844.5</v>
      </c>
      <c r="E28" s="41" t="s">
        <v>75</v>
      </c>
      <c r="F28" s="41">
        <f>F25/8</f>
        <v>19306.125</v>
      </c>
      <c r="G28" s="41" t="s">
        <v>75</v>
      </c>
      <c r="H28" s="41">
        <f>H25/8</f>
        <v>14535.125</v>
      </c>
      <c r="I28" s="69" t="s">
        <v>78</v>
      </c>
      <c r="J28">
        <v>41666.67</v>
      </c>
    </row>
    <row r="29" spans="3:10" x14ac:dyDescent="0.3">
      <c r="D29" s="41"/>
      <c r="E29" s="41"/>
      <c r="F29" s="41"/>
      <c r="G29" s="41"/>
      <c r="H29" s="41"/>
    </row>
    <row r="30" spans="3:10" x14ac:dyDescent="0.3">
      <c r="C30" s="59" t="s">
        <v>69</v>
      </c>
      <c r="D30" s="60">
        <f>SUM(D28,F28,H28)</f>
        <v>42685.75</v>
      </c>
      <c r="E30" s="61" t="s">
        <v>78</v>
      </c>
      <c r="F30" s="62">
        <v>41666.67</v>
      </c>
      <c r="H30" s="41"/>
    </row>
    <row r="31" spans="3:10" ht="15" thickBot="1" x14ac:dyDescent="0.35"/>
    <row r="32" spans="3:10" ht="15" thickBot="1" x14ac:dyDescent="0.35">
      <c r="C32" s="79" t="s">
        <v>81</v>
      </c>
      <c r="D32" s="80">
        <f>D30-F30</f>
        <v>1019.0800000000017</v>
      </c>
    </row>
    <row r="33" spans="3:9" ht="15" thickBot="1" x14ac:dyDescent="0.35"/>
    <row r="34" spans="3:9" x14ac:dyDescent="0.3">
      <c r="C34" s="64" t="s">
        <v>82</v>
      </c>
      <c r="D34" s="65" t="s">
        <v>83</v>
      </c>
      <c r="F34" s="83" t="s">
        <v>84</v>
      </c>
      <c r="G34" s="66" t="s">
        <v>85</v>
      </c>
      <c r="H34" s="66" t="s">
        <v>86</v>
      </c>
      <c r="I34" s="65" t="s">
        <v>87</v>
      </c>
    </row>
    <row r="35" spans="3:9" ht="15" thickBot="1" x14ac:dyDescent="0.35">
      <c r="C35" s="49"/>
      <c r="D35" s="48"/>
      <c r="F35" s="84"/>
      <c r="G35" s="67" t="s">
        <v>88</v>
      </c>
      <c r="H35" s="67" t="s">
        <v>89</v>
      </c>
      <c r="I35" s="68" t="s">
        <v>90</v>
      </c>
    </row>
    <row r="36" spans="3:9" ht="15" thickBot="1" x14ac:dyDescent="0.35">
      <c r="C36" s="77" t="s">
        <v>82</v>
      </c>
      <c r="D36" s="78">
        <f>M13-D32</f>
        <v>11334.253333333334</v>
      </c>
    </row>
    <row r="37" spans="3:9" x14ac:dyDescent="0.3">
      <c r="C37" s="32"/>
      <c r="D37" s="39"/>
    </row>
    <row r="38" spans="3:9" x14ac:dyDescent="0.3">
      <c r="E38" s="26" t="s">
        <v>93</v>
      </c>
      <c r="F38" s="58"/>
      <c r="G38" s="58"/>
      <c r="H38" s="26" t="s">
        <v>62</v>
      </c>
    </row>
    <row r="39" spans="3:9" x14ac:dyDescent="0.3">
      <c r="C39" s="81" t="s">
        <v>91</v>
      </c>
      <c r="D39" s="81"/>
      <c r="E39" s="13">
        <v>2</v>
      </c>
      <c r="F39" s="82" t="s">
        <v>94</v>
      </c>
      <c r="G39" s="82"/>
      <c r="H39" s="13">
        <f>D32/2</f>
        <v>509.54000000000087</v>
      </c>
    </row>
    <row r="40" spans="3:9" x14ac:dyDescent="0.3">
      <c r="C40" s="81" t="s">
        <v>92</v>
      </c>
      <c r="D40" s="81"/>
      <c r="E40" s="13">
        <v>21</v>
      </c>
      <c r="F40" s="82" t="s">
        <v>95</v>
      </c>
      <c r="G40" s="82"/>
      <c r="H40" s="13">
        <f>D36/21</f>
        <v>539.72634920634925</v>
      </c>
    </row>
    <row r="41" spans="3:9" ht="15" thickBot="1" x14ac:dyDescent="0.35"/>
    <row r="42" spans="3:9" ht="15" thickBot="1" x14ac:dyDescent="0.35">
      <c r="C42" s="63" t="s">
        <v>96</v>
      </c>
      <c r="D42" s="71" t="s">
        <v>92</v>
      </c>
      <c r="E42" s="71"/>
      <c r="F42" s="72" t="s">
        <v>97</v>
      </c>
      <c r="G42" s="73" t="s">
        <v>91</v>
      </c>
      <c r="H42" s="74"/>
    </row>
    <row r="43" spans="3:9" ht="15" thickBot="1" x14ac:dyDescent="0.35"/>
    <row r="44" spans="3:9" ht="15" thickBot="1" x14ac:dyDescent="0.35">
      <c r="C44" s="75" t="s">
        <v>96</v>
      </c>
      <c r="D44" s="76">
        <f>H40-H39</f>
        <v>30.186349206348382</v>
      </c>
    </row>
  </sheetData>
  <mergeCells count="19">
    <mergeCell ref="F34:F35"/>
    <mergeCell ref="F39:G39"/>
    <mergeCell ref="F40:G40"/>
    <mergeCell ref="F38:G38"/>
    <mergeCell ref="C39:D39"/>
    <mergeCell ref="C40:D40"/>
    <mergeCell ref="D42:E42"/>
    <mergeCell ref="G42:H42"/>
    <mergeCell ref="E25:E26"/>
    <mergeCell ref="G25:G26"/>
    <mergeCell ref="I21:I22"/>
    <mergeCell ref="J21:J22"/>
    <mergeCell ref="I25:I26"/>
    <mergeCell ref="J25:J26"/>
    <mergeCell ref="C15:D15"/>
    <mergeCell ref="F15:F16"/>
    <mergeCell ref="E21:E22"/>
    <mergeCell ref="G21:G22"/>
    <mergeCell ref="C21:C22"/>
  </mergeCells>
  <phoneticPr fontId="5" type="noConversion"/>
  <pageMargins left="0.7" right="0.7" top="0.75" bottom="0.75" header="0.3" footer="0.3"/>
  <pageSetup orientation="portrait" r:id="rId1"/>
  <ignoredErrors>
    <ignoredError sqref="G3:G10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C016-EB74-4E79-9F6F-97BF9FB4F511}">
  <dimension ref="A1:G15"/>
  <sheetViews>
    <sheetView workbookViewId="0">
      <selection activeCell="O16" sqref="O16"/>
    </sheetView>
  </sheetViews>
  <sheetFormatPr defaultRowHeight="14.4" x14ac:dyDescent="0.3"/>
  <cols>
    <col min="1" max="1" width="17.6640625" bestFit="1" customWidth="1"/>
  </cols>
  <sheetData>
    <row r="1" spans="1:7" x14ac:dyDescent="0.3">
      <c r="A1" t="s">
        <v>98</v>
      </c>
    </row>
    <row r="3" spans="1:7" ht="15" thickBot="1" x14ac:dyDescent="0.35">
      <c r="A3" t="s">
        <v>99</v>
      </c>
    </row>
    <row r="4" spans="1:7" x14ac:dyDescent="0.3">
      <c r="A4" s="87" t="s">
        <v>100</v>
      </c>
      <c r="B4" s="87" t="s">
        <v>48</v>
      </c>
      <c r="C4" s="87" t="s">
        <v>6</v>
      </c>
      <c r="D4" s="87" t="s">
        <v>101</v>
      </c>
      <c r="E4" s="87" t="s">
        <v>102</v>
      </c>
    </row>
    <row r="5" spans="1:7" x14ac:dyDescent="0.3">
      <c r="A5" s="85" t="s">
        <v>58</v>
      </c>
      <c r="B5" s="85">
        <v>8</v>
      </c>
      <c r="C5" s="85">
        <v>266</v>
      </c>
      <c r="D5" s="85">
        <v>33.25</v>
      </c>
      <c r="E5" s="85">
        <v>249.92857142857142</v>
      </c>
    </row>
    <row r="6" spans="1:7" x14ac:dyDescent="0.3">
      <c r="A6" s="85" t="s">
        <v>59</v>
      </c>
      <c r="B6" s="85">
        <v>8</v>
      </c>
      <c r="C6" s="85">
        <v>393</v>
      </c>
      <c r="D6" s="85">
        <v>49.125</v>
      </c>
      <c r="E6" s="85">
        <v>406.125</v>
      </c>
    </row>
    <row r="7" spans="1:7" ht="15" thickBot="1" x14ac:dyDescent="0.35">
      <c r="A7" s="86" t="s">
        <v>60</v>
      </c>
      <c r="B7" s="86">
        <v>8</v>
      </c>
      <c r="C7" s="86">
        <v>341</v>
      </c>
      <c r="D7" s="86">
        <v>42.625</v>
      </c>
      <c r="E7" s="86">
        <v>963.125</v>
      </c>
    </row>
    <row r="10" spans="1:7" ht="15" thickBot="1" x14ac:dyDescent="0.35">
      <c r="A10" t="s">
        <v>103</v>
      </c>
    </row>
    <row r="11" spans="1:7" x14ac:dyDescent="0.3">
      <c r="A11" s="87" t="s">
        <v>104</v>
      </c>
      <c r="B11" s="87" t="s">
        <v>105</v>
      </c>
      <c r="C11" s="87" t="s">
        <v>93</v>
      </c>
      <c r="D11" s="87" t="s">
        <v>106</v>
      </c>
      <c r="E11" s="87" t="s">
        <v>107</v>
      </c>
      <c r="F11" s="87" t="s">
        <v>108</v>
      </c>
      <c r="G11" s="87" t="s">
        <v>109</v>
      </c>
    </row>
    <row r="12" spans="1:7" x14ac:dyDescent="0.3">
      <c r="A12" s="85" t="s">
        <v>110</v>
      </c>
      <c r="B12" s="85">
        <v>1019.0833333333358</v>
      </c>
      <c r="C12" s="85">
        <v>2</v>
      </c>
      <c r="D12" s="85">
        <v>509.54166666666788</v>
      </c>
      <c r="E12" s="85">
        <v>0.94407437633721025</v>
      </c>
      <c r="F12" s="85">
        <v>0.40493991529878426</v>
      </c>
      <c r="G12" s="85">
        <v>3.4668001115424172</v>
      </c>
    </row>
    <row r="13" spans="1:7" x14ac:dyDescent="0.3">
      <c r="A13" s="85" t="s">
        <v>111</v>
      </c>
      <c r="B13" s="85">
        <v>11334.25</v>
      </c>
      <c r="C13" s="85">
        <v>21</v>
      </c>
      <c r="D13" s="85">
        <v>539.72619047619048</v>
      </c>
      <c r="E13" s="85"/>
      <c r="F13" s="85"/>
      <c r="G13" s="85"/>
    </row>
    <row r="14" spans="1:7" x14ac:dyDescent="0.3">
      <c r="A14" s="85"/>
      <c r="B14" s="85"/>
      <c r="C14" s="85"/>
      <c r="D14" s="85"/>
      <c r="E14" s="85"/>
      <c r="F14" s="85"/>
      <c r="G14" s="85"/>
    </row>
    <row r="15" spans="1:7" ht="15" thickBot="1" x14ac:dyDescent="0.35">
      <c r="A15" s="86" t="s">
        <v>112</v>
      </c>
      <c r="B15" s="86">
        <v>12353.333333333336</v>
      </c>
      <c r="C15" s="86">
        <v>23</v>
      </c>
      <c r="D15" s="86"/>
      <c r="E15" s="86"/>
      <c r="F15" s="86"/>
      <c r="G15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CD76-787A-4FB2-9385-1842BB932223}">
  <dimension ref="A1:G23"/>
  <sheetViews>
    <sheetView workbookViewId="0">
      <selection activeCell="L13" sqref="L13"/>
    </sheetView>
  </sheetViews>
  <sheetFormatPr defaultRowHeight="14.4" x14ac:dyDescent="0.3"/>
  <cols>
    <col min="1" max="1" width="33.88671875" bestFit="1" customWidth="1"/>
  </cols>
  <sheetData>
    <row r="1" spans="1:5" x14ac:dyDescent="0.3">
      <c r="A1" t="s">
        <v>113</v>
      </c>
    </row>
    <row r="2" spans="1:5" ht="15" thickBot="1" x14ac:dyDescent="0.35"/>
    <row r="3" spans="1:5" x14ac:dyDescent="0.3">
      <c r="A3" s="87" t="s">
        <v>99</v>
      </c>
      <c r="B3" s="87" t="s">
        <v>48</v>
      </c>
      <c r="C3" s="87" t="s">
        <v>6</v>
      </c>
      <c r="D3" s="87" t="s">
        <v>101</v>
      </c>
      <c r="E3" s="87" t="s">
        <v>102</v>
      </c>
    </row>
    <row r="4" spans="1:5" x14ac:dyDescent="0.3">
      <c r="A4" s="85">
        <v>10</v>
      </c>
      <c r="B4" s="85">
        <v>2</v>
      </c>
      <c r="C4" s="85">
        <v>42</v>
      </c>
      <c r="D4" s="85">
        <v>21</v>
      </c>
      <c r="E4" s="85">
        <v>200</v>
      </c>
    </row>
    <row r="5" spans="1:5" x14ac:dyDescent="0.3">
      <c r="A5" s="85">
        <v>12</v>
      </c>
      <c r="B5" s="85">
        <v>2</v>
      </c>
      <c r="C5" s="85">
        <v>58</v>
      </c>
      <c r="D5" s="85">
        <v>29</v>
      </c>
      <c r="E5" s="85">
        <v>200</v>
      </c>
    </row>
    <row r="6" spans="1:5" x14ac:dyDescent="0.3">
      <c r="A6" s="85">
        <v>31</v>
      </c>
      <c r="B6" s="85">
        <v>2</v>
      </c>
      <c r="C6" s="85">
        <v>66</v>
      </c>
      <c r="D6" s="85">
        <v>33</v>
      </c>
      <c r="E6" s="85">
        <v>162</v>
      </c>
    </row>
    <row r="7" spans="1:5" x14ac:dyDescent="0.3">
      <c r="A7" s="85">
        <v>33</v>
      </c>
      <c r="B7" s="85">
        <v>2</v>
      </c>
      <c r="C7" s="85">
        <v>106</v>
      </c>
      <c r="D7" s="85">
        <v>53</v>
      </c>
      <c r="E7" s="85">
        <v>1352</v>
      </c>
    </row>
    <row r="8" spans="1:5" x14ac:dyDescent="0.3">
      <c r="A8" s="85">
        <v>37</v>
      </c>
      <c r="B8" s="85">
        <v>2</v>
      </c>
      <c r="C8" s="85">
        <v>98</v>
      </c>
      <c r="D8" s="85">
        <v>49</v>
      </c>
      <c r="E8" s="85">
        <v>1568</v>
      </c>
    </row>
    <row r="9" spans="1:5" x14ac:dyDescent="0.3">
      <c r="A9" s="85">
        <v>39</v>
      </c>
      <c r="B9" s="85">
        <v>2</v>
      </c>
      <c r="C9" s="85">
        <v>130</v>
      </c>
      <c r="D9" s="85">
        <v>65</v>
      </c>
      <c r="E9" s="85">
        <v>338</v>
      </c>
    </row>
    <row r="10" spans="1:5" x14ac:dyDescent="0.3">
      <c r="A10" s="85">
        <v>51</v>
      </c>
      <c r="B10" s="85">
        <v>2</v>
      </c>
      <c r="C10" s="85">
        <v>129</v>
      </c>
      <c r="D10" s="85">
        <v>64.5</v>
      </c>
      <c r="E10" s="85">
        <v>420.5</v>
      </c>
    </row>
    <row r="11" spans="1:5" x14ac:dyDescent="0.3">
      <c r="A11" s="85">
        <v>53</v>
      </c>
      <c r="B11" s="85">
        <v>2</v>
      </c>
      <c r="C11" s="85">
        <v>105</v>
      </c>
      <c r="D11" s="85">
        <v>52.5</v>
      </c>
      <c r="E11" s="85">
        <v>1740.5</v>
      </c>
    </row>
    <row r="12" spans="1:5" x14ac:dyDescent="0.3">
      <c r="A12" s="85"/>
      <c r="B12" s="85"/>
      <c r="C12" s="85"/>
      <c r="D12" s="85"/>
      <c r="E12" s="85"/>
    </row>
    <row r="13" spans="1:5" x14ac:dyDescent="0.3">
      <c r="A13" s="85" t="s">
        <v>59</v>
      </c>
      <c r="B13" s="85">
        <v>8</v>
      </c>
      <c r="C13" s="85">
        <v>393</v>
      </c>
      <c r="D13" s="85">
        <v>49.125</v>
      </c>
      <c r="E13" s="85">
        <v>406.125</v>
      </c>
    </row>
    <row r="14" spans="1:5" ht="15" thickBot="1" x14ac:dyDescent="0.35">
      <c r="A14" s="86" t="s">
        <v>60</v>
      </c>
      <c r="B14" s="86">
        <v>8</v>
      </c>
      <c r="C14" s="86">
        <v>341</v>
      </c>
      <c r="D14" s="86">
        <v>42.625</v>
      </c>
      <c r="E14" s="86">
        <v>963.125</v>
      </c>
    </row>
    <row r="17" spans="1:7" ht="15" thickBot="1" x14ac:dyDescent="0.35">
      <c r="A17" t="s">
        <v>103</v>
      </c>
    </row>
    <row r="18" spans="1:7" x14ac:dyDescent="0.3">
      <c r="A18" s="87" t="s">
        <v>104</v>
      </c>
      <c r="B18" s="87" t="s">
        <v>105</v>
      </c>
      <c r="C18" s="87" t="s">
        <v>93</v>
      </c>
      <c r="D18" s="87" t="s">
        <v>106</v>
      </c>
      <c r="E18" s="87" t="s">
        <v>107</v>
      </c>
      <c r="F18" s="87" t="s">
        <v>108</v>
      </c>
      <c r="G18" s="87" t="s">
        <v>109</v>
      </c>
    </row>
    <row r="19" spans="1:7" x14ac:dyDescent="0.3">
      <c r="A19" s="85" t="s">
        <v>114</v>
      </c>
      <c r="B19" s="85">
        <v>3772.75</v>
      </c>
      <c r="C19" s="85">
        <v>7</v>
      </c>
      <c r="D19" s="85">
        <v>538.96428571428567</v>
      </c>
      <c r="E19" s="85">
        <v>0.64913110805230545</v>
      </c>
      <c r="F19" s="85">
        <v>0.70870602765571478</v>
      </c>
      <c r="G19" s="85">
        <v>3.7870435399280704</v>
      </c>
    </row>
    <row r="20" spans="1:7" x14ac:dyDescent="0.3">
      <c r="A20" s="85" t="s">
        <v>115</v>
      </c>
      <c r="B20" s="85">
        <v>169</v>
      </c>
      <c r="C20" s="85">
        <v>1</v>
      </c>
      <c r="D20" s="85">
        <v>169</v>
      </c>
      <c r="E20" s="85">
        <v>0.20354439091534754</v>
      </c>
      <c r="F20" s="85">
        <v>0.66551959017931761</v>
      </c>
      <c r="G20" s="85">
        <v>5.591447851220738</v>
      </c>
    </row>
    <row r="21" spans="1:7" x14ac:dyDescent="0.3">
      <c r="A21" s="85" t="s">
        <v>116</v>
      </c>
      <c r="B21" s="85">
        <v>5812</v>
      </c>
      <c r="C21" s="85">
        <v>7</v>
      </c>
      <c r="D21" s="85">
        <v>830.28571428571433</v>
      </c>
      <c r="E21" s="85"/>
      <c r="F21" s="85"/>
      <c r="G21" s="85"/>
    </row>
    <row r="22" spans="1:7" x14ac:dyDescent="0.3">
      <c r="A22" s="85"/>
      <c r="B22" s="85"/>
      <c r="C22" s="85"/>
      <c r="D22" s="85"/>
      <c r="E22" s="85"/>
      <c r="F22" s="85"/>
      <c r="G22" s="85"/>
    </row>
    <row r="23" spans="1:7" ht="15" thickBot="1" x14ac:dyDescent="0.35">
      <c r="A23" s="86" t="s">
        <v>112</v>
      </c>
      <c r="B23" s="86">
        <v>9753.75</v>
      </c>
      <c r="C23" s="86">
        <v>15</v>
      </c>
      <c r="D23" s="86"/>
      <c r="E23" s="86"/>
      <c r="F23" s="86"/>
      <c r="G23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0A2-6D99-4B89-91EA-FA3B1E6E3A3F}">
  <dimension ref="A1:C14"/>
  <sheetViews>
    <sheetView workbookViewId="0">
      <selection activeCell="N11" sqref="N11"/>
    </sheetView>
  </sheetViews>
  <sheetFormatPr defaultRowHeight="14.4" x14ac:dyDescent="0.3"/>
  <sheetData>
    <row r="1" spans="1:3" x14ac:dyDescent="0.3">
      <c r="A1" t="s">
        <v>117</v>
      </c>
    </row>
    <row r="2" spans="1:3" ht="15" thickBot="1" x14ac:dyDescent="0.35"/>
    <row r="3" spans="1:3" x14ac:dyDescent="0.3">
      <c r="A3" s="87"/>
      <c r="B3" s="87" t="s">
        <v>58</v>
      </c>
      <c r="C3" s="87" t="s">
        <v>59</v>
      </c>
    </row>
    <row r="4" spans="1:3" x14ac:dyDescent="0.3">
      <c r="A4" s="85" t="s">
        <v>62</v>
      </c>
      <c r="B4" s="85">
        <v>33.25</v>
      </c>
      <c r="C4" s="85">
        <v>49.125</v>
      </c>
    </row>
    <row r="5" spans="1:3" x14ac:dyDescent="0.3">
      <c r="A5" s="85" t="s">
        <v>102</v>
      </c>
      <c r="B5" s="85">
        <v>249.92857142857142</v>
      </c>
      <c r="C5" s="85">
        <v>406.125</v>
      </c>
    </row>
    <row r="6" spans="1:3" x14ac:dyDescent="0.3">
      <c r="A6" s="85" t="s">
        <v>118</v>
      </c>
      <c r="B6" s="85">
        <v>8</v>
      </c>
      <c r="C6" s="85">
        <v>8</v>
      </c>
    </row>
    <row r="7" spans="1:3" x14ac:dyDescent="0.3">
      <c r="A7" s="85" t="s">
        <v>119</v>
      </c>
      <c r="B7" s="85">
        <v>0.1191618995367108</v>
      </c>
      <c r="C7" s="85"/>
    </row>
    <row r="8" spans="1:3" x14ac:dyDescent="0.3">
      <c r="A8" s="85" t="s">
        <v>120</v>
      </c>
      <c r="B8" s="85">
        <v>0</v>
      </c>
      <c r="C8" s="85"/>
    </row>
    <row r="9" spans="1:3" x14ac:dyDescent="0.3">
      <c r="A9" s="85" t="s">
        <v>93</v>
      </c>
      <c r="B9" s="85">
        <v>7</v>
      </c>
      <c r="C9" s="85"/>
    </row>
    <row r="10" spans="1:3" x14ac:dyDescent="0.3">
      <c r="A10" s="85" t="s">
        <v>121</v>
      </c>
      <c r="B10" s="85">
        <v>-1.8642233216478257</v>
      </c>
      <c r="C10" s="85"/>
    </row>
    <row r="11" spans="1:3" x14ac:dyDescent="0.3">
      <c r="A11" s="85" t="s">
        <v>122</v>
      </c>
      <c r="B11" s="85">
        <v>5.2280549676814794E-2</v>
      </c>
      <c r="C11" s="85"/>
    </row>
    <row r="12" spans="1:3" x14ac:dyDescent="0.3">
      <c r="A12" s="85" t="s">
        <v>123</v>
      </c>
      <c r="B12" s="85">
        <v>1.8945786050900073</v>
      </c>
      <c r="C12" s="85"/>
    </row>
    <row r="13" spans="1:3" x14ac:dyDescent="0.3">
      <c r="A13" s="85" t="s">
        <v>124</v>
      </c>
      <c r="B13" s="85">
        <v>0.10456109935362959</v>
      </c>
      <c r="C13" s="85"/>
    </row>
    <row r="14" spans="1:3" ht="15" thickBot="1" x14ac:dyDescent="0.35">
      <c r="A14" s="86" t="s">
        <v>125</v>
      </c>
      <c r="B14" s="86">
        <v>2.3646242515927849</v>
      </c>
      <c r="C14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Statistics_1</vt:lpstr>
      <vt:lpstr>Statistics_2</vt:lpstr>
      <vt:lpstr>Anova</vt:lpstr>
      <vt:lpstr>Result_Anova single factor</vt:lpstr>
      <vt:lpstr>Result_Anova two factor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Vaibhavi Parmar</dc:creator>
  <cp:lastModifiedBy>Vaibhavi Parmar</cp:lastModifiedBy>
  <dcterms:created xsi:type="dcterms:W3CDTF">2023-01-02T12:18:24Z</dcterms:created>
  <dcterms:modified xsi:type="dcterms:W3CDTF">2023-02-09T14:44:10Z</dcterms:modified>
</cp:coreProperties>
</file>