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yProjects\Weatherer\inputs\"/>
    </mc:Choice>
  </mc:AlternateContent>
  <bookViews>
    <workbookView xWindow="0" yWindow="0" windowWidth="21570" windowHeight="80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Sheet1!$A$1:$N$52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52" i="1"/>
  <c r="N52" i="1"/>
  <c r="M51" i="1"/>
  <c r="N51" i="1"/>
  <c r="M50" i="1"/>
  <c r="N50" i="1"/>
  <c r="M49" i="1"/>
  <c r="N49" i="1"/>
  <c r="M48" i="1"/>
  <c r="N48" i="1"/>
  <c r="M47" i="1"/>
  <c r="N47" i="1"/>
  <c r="M46" i="1"/>
  <c r="N46" i="1"/>
  <c r="M45" i="1"/>
  <c r="N45" i="1"/>
  <c r="M44" i="1"/>
  <c r="N44" i="1"/>
  <c r="M43" i="1"/>
  <c r="N43" i="1"/>
  <c r="M42" i="1"/>
  <c r="N42" i="1"/>
  <c r="M41" i="1"/>
  <c r="N41" i="1"/>
  <c r="M40" i="1"/>
  <c r="N40" i="1"/>
  <c r="M39" i="1"/>
  <c r="N39" i="1"/>
  <c r="M38" i="1"/>
  <c r="N38" i="1"/>
  <c r="M37" i="1"/>
  <c r="N37" i="1"/>
  <c r="M36" i="1"/>
  <c r="N36" i="1"/>
  <c r="M35" i="1"/>
  <c r="N35" i="1"/>
  <c r="M34" i="1"/>
  <c r="N34" i="1"/>
  <c r="M33" i="1"/>
  <c r="N33" i="1"/>
  <c r="M32" i="1"/>
  <c r="N32" i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M21" i="1"/>
  <c r="N21" i="1"/>
  <c r="M20" i="1"/>
  <c r="N20" i="1"/>
  <c r="M19" i="1"/>
  <c r="N19" i="1"/>
  <c r="M18" i="1"/>
  <c r="N18" i="1"/>
  <c r="M17" i="1"/>
  <c r="N17" i="1"/>
  <c r="M16" i="1"/>
  <c r="N16" i="1"/>
  <c r="M15" i="1"/>
  <c r="N15" i="1"/>
  <c r="M14" i="1"/>
  <c r="N14" i="1"/>
  <c r="M13" i="1"/>
  <c r="N13" i="1"/>
  <c r="M12" i="1"/>
  <c r="N12" i="1"/>
  <c r="M11" i="1"/>
  <c r="N11" i="1"/>
  <c r="M10" i="1"/>
  <c r="N10" i="1"/>
  <c r="M9" i="1"/>
  <c r="N9" i="1"/>
  <c r="M8" i="1"/>
  <c r="N8" i="1"/>
  <c r="M7" i="1"/>
  <c r="N7" i="1"/>
  <c r="M6" i="1"/>
  <c r="N6" i="1"/>
  <c r="M5" i="1"/>
  <c r="N5" i="1"/>
  <c r="M4" i="1"/>
  <c r="N4" i="1"/>
  <c r="M3" i="1"/>
  <c r="N3" i="1"/>
  <c r="M2" i="1"/>
  <c r="N2" i="1"/>
</calcChain>
</file>

<file path=xl/sharedStrings.xml><?xml version="1.0" encoding="utf-8"?>
<sst xmlns="http://schemas.openxmlformats.org/spreadsheetml/2006/main" count="218" uniqueCount="182">
  <si>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</si>
  <si>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</si>
  <si>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</si>
  <si>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</si>
  <si>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</si>
  <si>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</si>
  <si>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</si>
  <si>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</si>
  <si>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</si>
  <si>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</si>
  <si>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</si>
  <si>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</si>
  <si>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</si>
  <si>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</si>
  <si>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</si>
  <si>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</si>
  <si>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</si>
  <si>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</si>
  <si>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</si>
  <si>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</si>
  <si>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</si>
  <si>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</si>
  <si>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</si>
  <si>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</si>
  <si>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</si>
  <si>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</si>
  <si>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</si>
  <si>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</si>
  <si>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</si>
  <si>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</si>
  <si>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</si>
  <si>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</si>
  <si>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</si>
  <si>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</si>
  <si>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</si>
  <si>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</si>
  <si>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</si>
  <si>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</si>
  <si>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</si>
  <si>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</si>
  <si>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</si>
  <si>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</si>
  <si>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</si>
  <si>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</si>
  <si>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</si>
  <si>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</si>
  <si>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</si>
  <si>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</si>
  <si>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</si>
  <si>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Hawaii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</si>
  <si>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</si>
  <si>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</si>
  <si>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</si>
  <si>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</si>
  <si>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</si>
  <si>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</si>
  <si>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</si>
  <si>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</si>
  <si>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</si>
  <si>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</si>
  <si>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</si>
  <si>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</si>
  <si>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</si>
  <si>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</si>
  <si>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</si>
  <si>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</si>
  <si>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</si>
  <si>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</si>
  <si>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</si>
  <si>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</si>
  <si>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</si>
  <si>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</si>
  <si>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</si>
  <si>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</si>
  <si>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</si>
  <si>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</si>
  <si>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</si>
  <si>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</si>
  <si>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</si>
  <si>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</si>
  <si>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</si>
  <si>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</si>
  <si>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</si>
  <si>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</si>
  <si>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</si>
  <si>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</si>
  <si>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</si>
  <si>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</si>
  <si>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</si>
  <si>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</si>
  <si>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</si>
  <si>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</si>
  <si>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</si>
  <si>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</si>
  <si>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</si>
  <si>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</si>
  <si>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</si>
  <si>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</si>
  <si>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</si>
  <si>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</si>
  <si>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30.1941,35.0079,-88.4731,-84.8884</t>
  </si>
  <si>
    <t>51.2097,71.441,-179.1505,-129.9795</t>
  </si>
  <si>
    <t>31.332,37.0037,-114.8164,-109.045</t>
  </si>
  <si>
    <t>33.0042,36.4996,-94.6192,-89.6419</t>
  </si>
  <si>
    <t>32.5343,42.0095,-124.4096,-114.1308</t>
  </si>
  <si>
    <t>36.9923,41.0035,-109.0604,-102.0415</t>
  </si>
  <si>
    <t>40.9805,42.0504,-73.7279,-71.7872</t>
  </si>
  <si>
    <t>38.451,39.8395,-75.7886,-75.0489</t>
  </si>
  <si>
    <t>24.521,31.001,-87.6348,-80.0307</t>
  </si>
  <si>
    <t>30.3556,35.0009,-85.6052,-80.8407</t>
  </si>
  <si>
    <t>18.9117,22.2356,-160.2471,-154.8066</t>
  </si>
  <si>
    <t>41.988,49.0009,-117.2431,-111.0434</t>
  </si>
  <si>
    <t>36.9701,42.5084,-91.5129,-87.4952</t>
  </si>
  <si>
    <t>37.7717,41.7607,-88.0975,-84.7846</t>
  </si>
  <si>
    <t>40.3755,43.501,-96.6394,-90.1404</t>
  </si>
  <si>
    <t>36.9929,40.0033,-102.0518,-94.5886</t>
  </si>
  <si>
    <t>36.4968,39.1481,-89.4168,-81.965</t>
  </si>
  <si>
    <t>28.9287,33.0197,-94.0434,-88.8165</t>
  </si>
  <si>
    <t>43.0648,47.4598,-71.0843,-66.9406</t>
  </si>
  <si>
    <t>37.912,39.7231,-79.4872,-75.0492</t>
  </si>
  <si>
    <t>41.2381,42.8868,-73.5081,-69.9282</t>
  </si>
  <si>
    <t>41.696,48.191,-90.4185,-82.4184</t>
  </si>
  <si>
    <t>43.4993,49.3853,-97.2399,-89.4918</t>
  </si>
  <si>
    <t>30.1739,34.9962,-91.6499,-88.0976</t>
  </si>
  <si>
    <t>35.9042,40.6136,-95.7744,-89.0987</t>
  </si>
  <si>
    <t>44.3579,49.0011,-116.0496,-104.0395</t>
  </si>
  <si>
    <t>39.9999,43.0017,-104.0537,-95.3082</t>
  </si>
  <si>
    <t>35.0023,42.0018,-120.0058,-114.0394</t>
  </si>
  <si>
    <t>42.6971,45.3053,-72.5573,-70.7086</t>
  </si>
  <si>
    <t>38.9289,41.3576,-75.5598,-73.8937</t>
  </si>
  <si>
    <t>31.3321,37.0002,-109.0502,-103.002</t>
  </si>
  <si>
    <t>40.496,45.0128,-79.762,-71.8562</t>
  </si>
  <si>
    <t>33.8401,36.5883,-84.3217,-75.4604</t>
  </si>
  <si>
    <t>45.935,49.0007,-104.0489,-96.5548</t>
  </si>
  <si>
    <t>38.4031,41.9775,-84.8202,-80.5187</t>
  </si>
  <si>
    <t>33.616,37.0023,-103.0026,-94.4314</t>
  </si>
  <si>
    <t>41.992,46.2938,-124.5664,-116.4633</t>
  </si>
  <si>
    <t>39.7199,42.2695,-80.5195,-74.6896</t>
  </si>
  <si>
    <t>41.1461,42.0191,-71.8865,-71.1207</t>
  </si>
  <si>
    <t>32.0374,35.2155,-83.3539,-78.5409</t>
  </si>
  <si>
    <t>42.4796,45.9455,-104.0577,-96.4364</t>
  </si>
  <si>
    <t>34.9832,36.6783,-90.3105,-81.6469</t>
  </si>
  <si>
    <t>25.8371,36.5007,-106.646,-93.5083</t>
  </si>
  <si>
    <t>36.9978,42.0017,-114.0531,-109.0415</t>
  </si>
  <si>
    <t>42.7268,45.0165,-73.4382,-71.4651</t>
  </si>
  <si>
    <t>36.5408,39.4659,-83.6752,-75.2418</t>
  </si>
  <si>
    <t>45.5437,49.0049,-124.7494,-116.9161</t>
  </si>
  <si>
    <t>37.2017,40.6378,-82.6444,-77.7189</t>
  </si>
  <si>
    <t>42.4919,47.0808,-92.8893,-86.8052</t>
  </si>
  <si>
    <t>40.9946,45.006,-111.0563,-104.0518</t>
  </si>
  <si>
    <t>state</t>
  </si>
  <si>
    <t>geo_range</t>
  </si>
  <si>
    <t>address</t>
  </si>
  <si>
    <t>state_abbrev</t>
  </si>
  <si>
    <t>lat_min</t>
  </si>
  <si>
    <t>lat_max</t>
  </si>
  <si>
    <t>lon_min</t>
  </si>
  <si>
    <t>lon_max</t>
  </si>
  <si>
    <t>aspect</t>
  </si>
  <si>
    <t>shape</t>
  </si>
  <si>
    <t>NA</t>
  </si>
  <si>
    <t>24.48,49.94,-124.26,-66.45</t>
  </si>
  <si>
    <t>default_cmap</t>
  </si>
  <si>
    <t>Earth</t>
  </si>
  <si>
    <t>Aqua</t>
  </si>
  <si>
    <t>Lilac</t>
  </si>
  <si>
    <t>Ocean</t>
  </si>
  <si>
    <t>Desert</t>
  </si>
  <si>
    <t>Sky</t>
  </si>
  <si>
    <t>Winter</t>
  </si>
  <si>
    <t>Flag</t>
  </si>
  <si>
    <t>Sunset</t>
  </si>
  <si>
    <t>Moss</t>
  </si>
  <si>
    <t>Fire</t>
  </si>
  <si>
    <t>Gray</t>
  </si>
  <si>
    <t>Lullaby</t>
  </si>
  <si>
    <t>Z_CONUS</t>
  </si>
  <si>
    <t>Calm</t>
  </si>
  <si>
    <t>Rain</t>
  </si>
  <si>
    <t>default_cmap_name</t>
  </si>
  <si>
    <t>interpolate</t>
  </si>
  <si>
    <t>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</si>
</sst>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2" fontId="0" fillId="0" borderId="0" xfId="0" applyNumberFormat="1" applyFont="1"/>
    <xf numFmtId="2" fontId="1" fillId="0" borderId="0" xfId="0" applyNumberFormat="1" applyFont="1" applyAlignment="1">
      <alignment vertical="center" wrapText="1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swatch_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afmhot</v>
          </cell>
          <cell r="B2" t="str">
            <v>Desert</v>
          </cell>
        </row>
        <row r="3">
          <cell r="A3" t="str">
            <v>Blues</v>
          </cell>
          <cell r="B3" t="str">
            <v>Sky</v>
          </cell>
        </row>
        <row r="4">
          <cell r="A4" t="str">
            <v>BuGn_r</v>
          </cell>
          <cell r="B4" t="str">
            <v>Aqua</v>
          </cell>
        </row>
        <row r="5">
          <cell r="A5" t="str">
            <v>BuPu_r</v>
          </cell>
          <cell r="B5" t="str">
            <v>Lilac</v>
          </cell>
        </row>
        <row r="6">
          <cell r="A6" t="str">
            <v>CMRmap</v>
          </cell>
          <cell r="B6" t="str">
            <v>Sunset</v>
          </cell>
        </row>
        <row r="7">
          <cell r="A7" t="str">
            <v>cool_r</v>
          </cell>
          <cell r="B7" t="str">
            <v>Lullaby</v>
          </cell>
        </row>
        <row r="8">
          <cell r="A8" t="str">
            <v>copper_r</v>
          </cell>
          <cell r="B8" t="str">
            <v>Earth</v>
          </cell>
        </row>
        <row r="9">
          <cell r="A9" t="str">
            <v>flag</v>
          </cell>
          <cell r="B9" t="str">
            <v>Flag</v>
          </cell>
        </row>
        <row r="10">
          <cell r="A10" t="str">
            <v>gist_earth</v>
          </cell>
          <cell r="B10" t="str">
            <v>Moss</v>
          </cell>
        </row>
        <row r="11">
          <cell r="A11" t="str">
            <v>gist_heat_r</v>
          </cell>
          <cell r="B11" t="str">
            <v>Fire</v>
          </cell>
        </row>
        <row r="12">
          <cell r="A12" t="str">
            <v>gist_stern_r</v>
          </cell>
          <cell r="B12" t="str">
            <v>Rain</v>
          </cell>
        </row>
        <row r="13">
          <cell r="A13" t="str">
            <v>Greys</v>
          </cell>
          <cell r="B13" t="str">
            <v>Gray</v>
          </cell>
        </row>
        <row r="14">
          <cell r="A14" t="str">
            <v>ocean_r</v>
          </cell>
          <cell r="B14" t="str">
            <v>Ocean</v>
          </cell>
        </row>
        <row r="15">
          <cell r="A15" t="str">
            <v>winter_r</v>
          </cell>
          <cell r="B15" t="str">
            <v>Winter</v>
          </cell>
        </row>
        <row r="16">
          <cell r="A16" t="str">
            <v>YlGnBu</v>
          </cell>
          <cell r="B16" t="str">
            <v>Calm</v>
          </cell>
        </row>
        <row r="17">
          <cell r="A17" t="str">
            <v>BrBG</v>
          </cell>
          <cell r="B17" t="str">
            <v>Too light</v>
          </cell>
        </row>
        <row r="18">
          <cell r="A18" t="str">
            <v>coolwarm_r</v>
          </cell>
          <cell r="B18" t="str">
            <v>Too light</v>
          </cell>
        </row>
        <row r="19">
          <cell r="A19" t="str">
            <v>gist_ncar</v>
          </cell>
          <cell r="B19" t="str">
            <v>Too light</v>
          </cell>
        </row>
        <row r="20">
          <cell r="A20" t="str">
            <v>gist_yarg</v>
          </cell>
          <cell r="B20" t="str">
            <v>Get rid of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21" zoomScale="115" zoomScaleNormal="115" workbookViewId="0">
      <selection activeCell="H1" sqref="H1"/>
    </sheetView>
  </sheetViews>
  <sheetFormatPr defaultRowHeight="15" x14ac:dyDescent="0.25"/>
  <cols>
    <col min="1" max="1" width="13.85546875" bestFit="1" customWidth="1"/>
    <col min="2" max="2" width="18.7109375" bestFit="1" customWidth="1"/>
    <col min="3" max="3" width="45.140625" customWidth="1"/>
    <col min="4" max="4" width="41" bestFit="1" customWidth="1"/>
    <col min="5" max="8" width="24.7109375" customWidth="1"/>
    <col min="9" max="12" width="9.140625" style="7"/>
  </cols>
  <sheetData>
    <row r="1" spans="1:14" x14ac:dyDescent="0.25">
      <c r="A1" s="1" t="s">
        <v>153</v>
      </c>
      <c r="B1" s="1" t="s">
        <v>150</v>
      </c>
      <c r="C1" s="1" t="s">
        <v>151</v>
      </c>
      <c r="D1" s="1" t="s">
        <v>152</v>
      </c>
      <c r="E1" s="1" t="s">
        <v>179</v>
      </c>
      <c r="F1" s="1" t="s">
        <v>162</v>
      </c>
      <c r="G1" s="1" t="s">
        <v>180</v>
      </c>
      <c r="H1" s="1" t="s">
        <v>181</v>
      </c>
      <c r="I1" s="4" t="s">
        <v>154</v>
      </c>
      <c r="J1" s="4" t="s">
        <v>155</v>
      </c>
      <c r="K1" s="4" t="s">
        <v>156</v>
      </c>
      <c r="L1" s="4" t="s">
        <v>157</v>
      </c>
      <c r="M1" s="1" t="s">
        <v>158</v>
      </c>
      <c r="N1" s="1" t="s">
        <v>159</v>
      </c>
    </row>
    <row r="2" spans="1:14" x14ac:dyDescent="0.25">
      <c r="A2" s="1" t="s">
        <v>50</v>
      </c>
      <c r="B2" s="1" t="s">
        <v>0</v>
      </c>
      <c r="C2" s="2" t="s">
        <v>100</v>
      </c>
      <c r="D2" s="1" t="str">
        <f>B2&amp;", United States of America"</f>
        <v>Alabama, United States of America</v>
      </c>
      <c r="E2" s="1" t="s">
        <v>170</v>
      </c>
      <c r="F2" s="1" t="str">
        <f>INDEX([1]Sheet1!$A$2:$A$20,MATCH(E2,[1]Sheet1!$B$2:$B$20,0))</f>
        <v>flag</v>
      </c>
      <c r="G2" s="1">
        <v>2</v>
      </c>
      <c r="H2" s="1">
        <v>8</v>
      </c>
      <c r="I2" s="5">
        <v>30.194099999999999</v>
      </c>
      <c r="J2" s="4">
        <v>35.007899999999999</v>
      </c>
      <c r="K2" s="4">
        <v>-88.473100000000002</v>
      </c>
      <c r="L2" s="4">
        <v>-84.888400000000004</v>
      </c>
      <c r="M2" s="1">
        <f>(L2-K2)/(J2-I2)</f>
        <v>0.74467156923843902</v>
      </c>
      <c r="N2" s="1" t="str">
        <f>IF(AND(M2 &gt;= 0.9, M2 &lt;= 1.1),"Square", "Rectangular")</f>
        <v>Rectangular</v>
      </c>
    </row>
    <row r="3" spans="1:14" x14ac:dyDescent="0.25">
      <c r="A3" s="1" t="s">
        <v>51</v>
      </c>
      <c r="B3" s="1" t="s">
        <v>48</v>
      </c>
      <c r="C3" s="3" t="s">
        <v>101</v>
      </c>
      <c r="D3" s="1" t="str">
        <f>B3&amp;", United States of America"</f>
        <v>Alaska, United States of America</v>
      </c>
      <c r="E3" s="1" t="s">
        <v>169</v>
      </c>
      <c r="F3" s="1" t="str">
        <f>INDEX([1]Sheet1!$A$2:$A$20,MATCH(E3,[1]Sheet1!$B$2:$B$20,0))</f>
        <v>winter_r</v>
      </c>
      <c r="G3" s="1">
        <v>1</v>
      </c>
      <c r="H3" s="1">
        <v>8</v>
      </c>
      <c r="I3" s="6">
        <v>51.209699999999998</v>
      </c>
      <c r="J3" s="4">
        <v>71.441000000000003</v>
      </c>
      <c r="K3" s="4">
        <v>-179.15049999999999</v>
      </c>
      <c r="L3" s="4">
        <v>-129.9795</v>
      </c>
      <c r="M3" s="1">
        <f>(L3-K3)/(J3-I3)</f>
        <v>2.4304419389757448</v>
      </c>
      <c r="N3" s="1" t="str">
        <f>IF(AND(M3 &gt;= 0.9, M3 &lt;= 1.1),"Square", "Rectangular")</f>
        <v>Rectangular</v>
      </c>
    </row>
    <row r="4" spans="1:14" x14ac:dyDescent="0.25">
      <c r="A4" s="1" t="s">
        <v>52</v>
      </c>
      <c r="B4" s="1" t="s">
        <v>1</v>
      </c>
      <c r="C4" s="3" t="s">
        <v>102</v>
      </c>
      <c r="D4" s="1" t="str">
        <f>B4&amp;", United States of America"</f>
        <v>Arizona, United States of America</v>
      </c>
      <c r="E4" s="1" t="s">
        <v>167</v>
      </c>
      <c r="F4" s="1" t="str">
        <f>INDEX([1]Sheet1!$A$2:$A$20,MATCH(E4,[1]Sheet1!$B$2:$B$20,0))</f>
        <v>afmhot</v>
      </c>
      <c r="G4" s="1">
        <v>2</v>
      </c>
      <c r="H4" s="1">
        <v>8</v>
      </c>
      <c r="I4" s="6">
        <v>31.332000000000001</v>
      </c>
      <c r="J4" s="4">
        <v>37.003700000000002</v>
      </c>
      <c r="K4" s="4">
        <v>-114.8164</v>
      </c>
      <c r="L4" s="4">
        <v>-109.045</v>
      </c>
      <c r="M4" s="1">
        <f>(L4-K4)/(J4-I4)</f>
        <v>1.0175785037995659</v>
      </c>
      <c r="N4" s="1" t="str">
        <f>IF(AND(M4 &gt;= 0.9, M4 &lt;= 1.1),"Square", "Rectangular")</f>
        <v>Square</v>
      </c>
    </row>
    <row r="5" spans="1:14" x14ac:dyDescent="0.25">
      <c r="A5" s="1" t="s">
        <v>53</v>
      </c>
      <c r="B5" s="1" t="s">
        <v>2</v>
      </c>
      <c r="C5" s="2" t="s">
        <v>103</v>
      </c>
      <c r="D5" s="1" t="str">
        <f>B5&amp;", United States of America"</f>
        <v>Arkansas, United States of America</v>
      </c>
      <c r="E5" s="1" t="s">
        <v>173</v>
      </c>
      <c r="F5" s="1" t="str">
        <f>INDEX([1]Sheet1!$A$2:$A$20,MATCH(E5,[1]Sheet1!$B$2:$B$20,0))</f>
        <v>gist_heat_r</v>
      </c>
      <c r="G5" s="1">
        <v>1</v>
      </c>
      <c r="H5" s="1">
        <v>8</v>
      </c>
      <c r="I5" s="5">
        <v>33.004199999999997</v>
      </c>
      <c r="J5" s="4">
        <v>36.499600000000001</v>
      </c>
      <c r="K5" s="4">
        <v>-94.619200000000006</v>
      </c>
      <c r="L5" s="4">
        <v>-89.641900000000007</v>
      </c>
      <c r="M5" s="1">
        <f>(L5-K5)/(J5-I5)</f>
        <v>1.4239572008926</v>
      </c>
      <c r="N5" s="1" t="str">
        <f>IF(AND(M5 &gt;= 0.9, M5 &lt;= 1.1),"Square", "Rectangular")</f>
        <v>Rectangular</v>
      </c>
    </row>
    <row r="6" spans="1:14" x14ac:dyDescent="0.25">
      <c r="A6" s="1" t="s">
        <v>54</v>
      </c>
      <c r="B6" s="1" t="s">
        <v>3</v>
      </c>
      <c r="C6" s="3" t="s">
        <v>104</v>
      </c>
      <c r="D6" s="1" t="str">
        <f>B6&amp;", United States of America"</f>
        <v>California, United States of America</v>
      </c>
      <c r="E6" s="1" t="s">
        <v>171</v>
      </c>
      <c r="F6" s="1" t="str">
        <f>INDEX([1]Sheet1!$A$2:$A$20,MATCH(E6,[1]Sheet1!$B$2:$B$20,0))</f>
        <v>CMRmap</v>
      </c>
      <c r="G6" s="1">
        <v>1</v>
      </c>
      <c r="H6" s="1">
        <v>8</v>
      </c>
      <c r="I6" s="6">
        <v>32.534300000000002</v>
      </c>
      <c r="J6" s="4">
        <v>42.009500000000003</v>
      </c>
      <c r="K6" s="4">
        <v>-124.4096</v>
      </c>
      <c r="L6" s="4">
        <v>-114.13079999999999</v>
      </c>
      <c r="M6" s="1">
        <f>(L6-K6)/(J6-I6)</f>
        <v>1.084810874704492</v>
      </c>
      <c r="N6" s="1" t="str">
        <f>IF(AND(M6 &gt;= 0.9, M6 &lt;= 1.1),"Square", "Rectangular")</f>
        <v>Square</v>
      </c>
    </row>
    <row r="7" spans="1:14" x14ac:dyDescent="0.25">
      <c r="A7" s="1" t="s">
        <v>55</v>
      </c>
      <c r="B7" s="1" t="s">
        <v>4</v>
      </c>
      <c r="C7" s="3" t="s">
        <v>105</v>
      </c>
      <c r="D7" s="1" t="str">
        <f>B7&amp;", United States of America"</f>
        <v>Colorado, United States of America</v>
      </c>
      <c r="E7" s="1" t="s">
        <v>168</v>
      </c>
      <c r="F7" s="1" t="str">
        <f>INDEX([1]Sheet1!$A$2:$A$20,MATCH(E7,[1]Sheet1!$B$2:$B$20,0))</f>
        <v>Blues</v>
      </c>
      <c r="G7" s="1">
        <v>2</v>
      </c>
      <c r="H7" s="1">
        <v>8</v>
      </c>
      <c r="I7" s="6">
        <v>36.9923</v>
      </c>
      <c r="J7" s="4">
        <v>41.003500000000003</v>
      </c>
      <c r="K7" s="4">
        <v>-109.0604</v>
      </c>
      <c r="L7" s="4">
        <v>-102.0415</v>
      </c>
      <c r="M7" s="1">
        <f>(L7-K7)/(J7-I7)</f>
        <v>1.7498254886318303</v>
      </c>
      <c r="N7" s="1" t="str">
        <f>IF(AND(M7 &gt;= 0.9, M7 &lt;= 1.1),"Square", "Rectangular")</f>
        <v>Rectangular</v>
      </c>
    </row>
    <row r="8" spans="1:14" x14ac:dyDescent="0.25">
      <c r="A8" s="1" t="s">
        <v>56</v>
      </c>
      <c r="B8" s="1" t="s">
        <v>5</v>
      </c>
      <c r="C8" s="2" t="s">
        <v>106</v>
      </c>
      <c r="D8" s="1" t="str">
        <f>B8&amp;", United States of America"</f>
        <v>Connecticut, United States of America</v>
      </c>
      <c r="E8" s="1" t="s">
        <v>177</v>
      </c>
      <c r="F8" s="1" t="str">
        <f>INDEX([1]Sheet1!$A$2:$A$20,MATCH(E8,[1]Sheet1!$B$2:$B$20,0))</f>
        <v>YlGnBu</v>
      </c>
      <c r="G8" s="1">
        <v>2</v>
      </c>
      <c r="H8" s="1">
        <v>16</v>
      </c>
      <c r="I8" s="5">
        <v>40.980499999999999</v>
      </c>
      <c r="J8" s="4">
        <v>42.050400000000003</v>
      </c>
      <c r="K8" s="4">
        <v>-73.727900000000005</v>
      </c>
      <c r="L8" s="4">
        <v>-71.787199999999999</v>
      </c>
      <c r="M8" s="1">
        <f>(L8-K8)/(J8-I8)</f>
        <v>1.8139078418543784</v>
      </c>
      <c r="N8" s="1" t="str">
        <f>IF(AND(M8 &gt;= 0.9, M8 &lt;= 1.1),"Square", "Rectangular")</f>
        <v>Rectangular</v>
      </c>
    </row>
    <row r="9" spans="1:14" x14ac:dyDescent="0.25">
      <c r="A9" s="1" t="s">
        <v>57</v>
      </c>
      <c r="B9" s="1" t="s">
        <v>6</v>
      </c>
      <c r="C9" s="3" t="s">
        <v>107</v>
      </c>
      <c r="D9" s="1" t="str">
        <f>B9&amp;", United States of America"</f>
        <v>Delaware, United States of America</v>
      </c>
      <c r="E9" s="1" t="s">
        <v>175</v>
      </c>
      <c r="F9" s="1" t="str">
        <f>INDEX([1]Sheet1!$A$2:$A$20,MATCH(E9,[1]Sheet1!$B$2:$B$20,0))</f>
        <v>cool_r</v>
      </c>
      <c r="G9" s="1">
        <v>2</v>
      </c>
      <c r="H9" s="1">
        <v>16</v>
      </c>
      <c r="I9" s="6">
        <v>38.451000000000001</v>
      </c>
      <c r="J9" s="4">
        <v>39.839500000000001</v>
      </c>
      <c r="K9" s="4">
        <v>-75.788600000000002</v>
      </c>
      <c r="L9" s="4">
        <v>-75.048900000000003</v>
      </c>
      <c r="M9" s="1">
        <f>(L9-K9)/(J9-I9)</f>
        <v>0.53273316528627934</v>
      </c>
      <c r="N9" s="1" t="str">
        <f>IF(AND(M9 &gt;= 0.9, M9 &lt;= 1.1),"Square", "Rectangular")</f>
        <v>Rectangular</v>
      </c>
    </row>
    <row r="10" spans="1:14" x14ac:dyDescent="0.25">
      <c r="A10" s="1" t="s">
        <v>58</v>
      </c>
      <c r="B10" s="1" t="s">
        <v>7</v>
      </c>
      <c r="C10" s="3" t="s">
        <v>108</v>
      </c>
      <c r="D10" s="1" t="str">
        <f>B10&amp;", United States of America"</f>
        <v>Florida, United States of America</v>
      </c>
      <c r="E10" s="1" t="s">
        <v>166</v>
      </c>
      <c r="F10" s="1" t="str">
        <f>INDEX([1]Sheet1!$A$2:$A$20,MATCH(E10,[1]Sheet1!$B$2:$B$20,0))</f>
        <v>ocean_r</v>
      </c>
      <c r="G10" s="1">
        <v>1</v>
      </c>
      <c r="H10" s="1">
        <v>8</v>
      </c>
      <c r="I10" s="6">
        <v>24.521000000000001</v>
      </c>
      <c r="J10" s="4">
        <v>31.001000000000001</v>
      </c>
      <c r="K10" s="4">
        <v>-87.634799999999998</v>
      </c>
      <c r="L10" s="4">
        <v>-80.030699999999996</v>
      </c>
      <c r="M10" s="1">
        <f>(L10-K10)/(J10-I10)</f>
        <v>1.1734722222222225</v>
      </c>
      <c r="N10" s="1" t="str">
        <f>IF(AND(M10 &gt;= 0.9, M10 &lt;= 1.1),"Square", "Rectangular")</f>
        <v>Rectangular</v>
      </c>
    </row>
    <row r="11" spans="1:14" x14ac:dyDescent="0.25">
      <c r="A11" s="1" t="s">
        <v>59</v>
      </c>
      <c r="B11" s="1" t="s">
        <v>8</v>
      </c>
      <c r="C11" s="3" t="s">
        <v>109</v>
      </c>
      <c r="D11" s="1" t="str">
        <f>B11&amp;", United States of America"</f>
        <v>Georgia, United States of America</v>
      </c>
      <c r="E11" s="1" t="s">
        <v>164</v>
      </c>
      <c r="F11" s="1" t="str">
        <f>INDEX([1]Sheet1!$A$2:$A$20,MATCH(E11,[1]Sheet1!$B$2:$B$20,0))</f>
        <v>BuGn_r</v>
      </c>
      <c r="G11" s="1">
        <v>1</v>
      </c>
      <c r="H11" s="1">
        <v>8</v>
      </c>
      <c r="I11" s="6">
        <v>30.355599999999999</v>
      </c>
      <c r="J11" s="4">
        <v>35.000900000000001</v>
      </c>
      <c r="K11" s="4">
        <v>-85.605199999999996</v>
      </c>
      <c r="L11" s="4">
        <v>-80.840699999999998</v>
      </c>
      <c r="M11" s="1">
        <f>(L11-K11)/(J11-I11)</f>
        <v>1.025660344864701</v>
      </c>
      <c r="N11" s="1" t="str">
        <f>IF(AND(M11 &gt;= 0.9, M11 &lt;= 1.1),"Square", "Rectangular")</f>
        <v>Square</v>
      </c>
    </row>
    <row r="12" spans="1:14" x14ac:dyDescent="0.25">
      <c r="A12" s="1" t="s">
        <v>60</v>
      </c>
      <c r="B12" s="1" t="s">
        <v>49</v>
      </c>
      <c r="C12" s="3" t="s">
        <v>110</v>
      </c>
      <c r="D12" s="1" t="str">
        <f>B12&amp;", United States of America"</f>
        <v>Hawaii, United States of America</v>
      </c>
      <c r="E12" s="1" t="s">
        <v>164</v>
      </c>
      <c r="F12" s="1" t="str">
        <f>INDEX([1]Sheet1!$A$2:$A$20,MATCH(E12,[1]Sheet1!$B$2:$B$20,0))</f>
        <v>BuGn_r</v>
      </c>
      <c r="G12" s="1">
        <v>1</v>
      </c>
      <c r="H12" s="1">
        <v>16</v>
      </c>
      <c r="I12" s="6">
        <v>18.9117</v>
      </c>
      <c r="J12" s="4">
        <v>22.235600000000002</v>
      </c>
      <c r="K12" s="4">
        <v>-160.24709999999999</v>
      </c>
      <c r="L12" s="4">
        <v>-154.8066</v>
      </c>
      <c r="M12" s="1">
        <f>(L12-K12)/(J12-I12)</f>
        <v>1.636782093324102</v>
      </c>
      <c r="N12" s="1" t="str">
        <f>IF(AND(M12 &gt;= 0.9, M12 &lt;= 1.1),"Square", "Rectangular")</f>
        <v>Rectangular</v>
      </c>
    </row>
    <row r="13" spans="1:14" x14ac:dyDescent="0.25">
      <c r="A13" s="1" t="s">
        <v>61</v>
      </c>
      <c r="B13" s="1" t="s">
        <v>9</v>
      </c>
      <c r="C13" s="3" t="s">
        <v>111</v>
      </c>
      <c r="D13" s="1" t="str">
        <f>B13&amp;", United States of America"</f>
        <v>Idaho, United States of America</v>
      </c>
      <c r="E13" s="1" t="s">
        <v>174</v>
      </c>
      <c r="F13" s="1" t="str">
        <f>INDEX([1]Sheet1!$A$2:$A$20,MATCH(E13,[1]Sheet1!$B$2:$B$20,0))</f>
        <v>Greys</v>
      </c>
      <c r="G13" s="1">
        <v>2</v>
      </c>
      <c r="H13" s="1">
        <v>8</v>
      </c>
      <c r="I13" s="6">
        <v>41.988</v>
      </c>
      <c r="J13" s="4">
        <v>49.000900000000001</v>
      </c>
      <c r="K13" s="4">
        <v>-117.2431</v>
      </c>
      <c r="L13" s="4">
        <v>-111.04340000000001</v>
      </c>
      <c r="M13" s="1">
        <f>(L13-K13)/(J13-I13)</f>
        <v>0.88404226496884186</v>
      </c>
      <c r="N13" s="1" t="str">
        <f>IF(AND(M13 &gt;= 0.9, M13 &lt;= 1.1),"Square", "Rectangular")</f>
        <v>Rectangular</v>
      </c>
    </row>
    <row r="14" spans="1:14" x14ac:dyDescent="0.25">
      <c r="A14" s="1" t="s">
        <v>62</v>
      </c>
      <c r="B14" s="1" t="s">
        <v>10</v>
      </c>
      <c r="C14" s="3" t="s">
        <v>112</v>
      </c>
      <c r="D14" s="1" t="str">
        <f>B14&amp;", United States of America"</f>
        <v>Illinois, United States of America</v>
      </c>
      <c r="E14" s="1" t="s">
        <v>177</v>
      </c>
      <c r="F14" s="1" t="str">
        <f>INDEX([1]Sheet1!$A$2:$A$20,MATCH(E14,[1]Sheet1!$B$2:$B$20,0))</f>
        <v>YlGnBu</v>
      </c>
      <c r="G14" s="1">
        <v>1</v>
      </c>
      <c r="H14" s="1">
        <v>8</v>
      </c>
      <c r="I14" s="6">
        <v>36.970100000000002</v>
      </c>
      <c r="J14" s="4">
        <v>42.508400000000002</v>
      </c>
      <c r="K14" s="4">
        <v>-91.512900000000002</v>
      </c>
      <c r="L14" s="4">
        <v>-87.495199999999997</v>
      </c>
      <c r="M14" s="1">
        <f>(L14-K14)/(J14-I14)</f>
        <v>0.72543921419930402</v>
      </c>
      <c r="N14" s="1" t="str">
        <f>IF(AND(M14 &gt;= 0.9, M14 &lt;= 1.1),"Square", "Rectangular")</f>
        <v>Rectangular</v>
      </c>
    </row>
    <row r="15" spans="1:14" x14ac:dyDescent="0.25">
      <c r="A15" s="1" t="s">
        <v>63</v>
      </c>
      <c r="B15" s="1" t="s">
        <v>11</v>
      </c>
      <c r="C15" s="3" t="s">
        <v>113</v>
      </c>
      <c r="D15" s="1" t="str">
        <f>B15&amp;", United States of America"</f>
        <v>Indiana, United States of America</v>
      </c>
      <c r="E15" s="1" t="s">
        <v>173</v>
      </c>
      <c r="F15" s="1" t="str">
        <f>INDEX([1]Sheet1!$A$2:$A$20,MATCH(E15,[1]Sheet1!$B$2:$B$20,0))</f>
        <v>gist_heat_r</v>
      </c>
      <c r="G15" s="1">
        <v>1</v>
      </c>
      <c r="H15" s="1">
        <v>8</v>
      </c>
      <c r="I15" s="6">
        <v>37.771700000000003</v>
      </c>
      <c r="J15" s="4">
        <v>41.7607</v>
      </c>
      <c r="K15" s="4">
        <v>-88.097499999999997</v>
      </c>
      <c r="L15" s="4">
        <v>-84.784599999999998</v>
      </c>
      <c r="M15" s="1">
        <f>(L15-K15)/(J15-I15)</f>
        <v>0.83050889947355266</v>
      </c>
      <c r="N15" s="1" t="str">
        <f>IF(AND(M15 &gt;= 0.9, M15 &lt;= 1.1),"Square", "Rectangular")</f>
        <v>Rectangular</v>
      </c>
    </row>
    <row r="16" spans="1:14" x14ac:dyDescent="0.25">
      <c r="A16" s="1" t="s">
        <v>64</v>
      </c>
      <c r="B16" s="1" t="s">
        <v>12</v>
      </c>
      <c r="C16" s="3" t="s">
        <v>114</v>
      </c>
      <c r="D16" s="1" t="str">
        <f>B16&amp;", United States of America"</f>
        <v>Iowa, United States of America</v>
      </c>
      <c r="E16" s="1" t="s">
        <v>178</v>
      </c>
      <c r="F16" s="1" t="str">
        <f>INDEX([1]Sheet1!$A$2:$A$20,MATCH(E16,[1]Sheet1!$B$2:$B$20,0))</f>
        <v>gist_stern_r</v>
      </c>
      <c r="G16" s="1">
        <v>1</v>
      </c>
      <c r="H16" s="1">
        <v>8</v>
      </c>
      <c r="I16" s="6">
        <v>40.375500000000002</v>
      </c>
      <c r="J16" s="4">
        <v>43.500999999999998</v>
      </c>
      <c r="K16" s="4">
        <v>-96.639399999999995</v>
      </c>
      <c r="L16" s="4">
        <v>-90.1404</v>
      </c>
      <c r="M16" s="1">
        <f>(L16-K16)/(J16-I16)</f>
        <v>2.0793473044312925</v>
      </c>
      <c r="N16" s="1" t="str">
        <f>IF(AND(M16 &gt;= 0.9, M16 &lt;= 1.1),"Square", "Rectangular")</f>
        <v>Rectangular</v>
      </c>
    </row>
    <row r="17" spans="1:14" x14ac:dyDescent="0.25">
      <c r="A17" s="1" t="s">
        <v>65</v>
      </c>
      <c r="B17" s="1" t="s">
        <v>13</v>
      </c>
      <c r="C17" s="3" t="s">
        <v>115</v>
      </c>
      <c r="D17" s="1" t="str">
        <f>B17&amp;", United States of America"</f>
        <v>Kansas, United States of America</v>
      </c>
      <c r="E17" s="1" t="s">
        <v>171</v>
      </c>
      <c r="F17" s="1" t="str">
        <f>INDEX([1]Sheet1!$A$2:$A$20,MATCH(E17,[1]Sheet1!$B$2:$B$20,0))</f>
        <v>CMRmap</v>
      </c>
      <c r="G17" s="1">
        <v>2</v>
      </c>
      <c r="H17" s="1">
        <v>8</v>
      </c>
      <c r="I17" s="6">
        <v>36.992899999999999</v>
      </c>
      <c r="J17" s="4">
        <v>40.003300000000003</v>
      </c>
      <c r="K17" s="4">
        <v>-102.0518</v>
      </c>
      <c r="L17" s="4">
        <v>-94.5886</v>
      </c>
      <c r="M17" s="1">
        <f>(L17-K17)/(J17-I17)</f>
        <v>2.4791389848525078</v>
      </c>
      <c r="N17" s="1" t="str">
        <f>IF(AND(M17 &gt;= 0.9, M17 &lt;= 1.1),"Square", "Rectangular")</f>
        <v>Rectangular</v>
      </c>
    </row>
    <row r="18" spans="1:14" x14ac:dyDescent="0.25">
      <c r="A18" s="1" t="s">
        <v>66</v>
      </c>
      <c r="B18" s="1" t="s">
        <v>14</v>
      </c>
      <c r="C18" s="3" t="s">
        <v>116</v>
      </c>
      <c r="D18" s="1" t="str">
        <f>B18&amp;", United States of America"</f>
        <v>Kentucky, United States of America</v>
      </c>
      <c r="E18" s="1" t="s">
        <v>165</v>
      </c>
      <c r="F18" s="1" t="str">
        <f>INDEX([1]Sheet1!$A$2:$A$20,MATCH(E18,[1]Sheet1!$B$2:$B$20,0))</f>
        <v>BuPu_r</v>
      </c>
      <c r="G18" s="1">
        <v>1</v>
      </c>
      <c r="H18" s="1">
        <v>8</v>
      </c>
      <c r="I18" s="6">
        <v>36.4968</v>
      </c>
      <c r="J18" s="4">
        <v>39.148099999999999</v>
      </c>
      <c r="K18" s="4">
        <v>-89.416799999999995</v>
      </c>
      <c r="L18" s="4">
        <v>-81.965000000000003</v>
      </c>
      <c r="M18" s="1">
        <f>(L18-K18)/(J18-I18)</f>
        <v>2.8106212046920356</v>
      </c>
      <c r="N18" s="1" t="str">
        <f>IF(AND(M18 &gt;= 0.9, M18 &lt;= 1.1),"Square", "Rectangular")</f>
        <v>Rectangular</v>
      </c>
    </row>
    <row r="19" spans="1:14" x14ac:dyDescent="0.25">
      <c r="A19" s="1" t="s">
        <v>67</v>
      </c>
      <c r="B19" s="1" t="s">
        <v>15</v>
      </c>
      <c r="C19" s="2" t="s">
        <v>117</v>
      </c>
      <c r="D19" s="1" t="str">
        <f>B19&amp;", United States of America"</f>
        <v>Louisiana, United States of America</v>
      </c>
      <c r="E19" s="1" t="s">
        <v>172</v>
      </c>
      <c r="F19" s="1" t="str">
        <f>INDEX([1]Sheet1!$A$2:$A$20,MATCH(E19,[1]Sheet1!$B$2:$B$20,0))</f>
        <v>gist_earth</v>
      </c>
      <c r="G19" s="1">
        <v>1</v>
      </c>
      <c r="H19" s="1">
        <v>8</v>
      </c>
      <c r="I19" s="5">
        <v>28.928699999999999</v>
      </c>
      <c r="J19" s="4">
        <v>33.0197</v>
      </c>
      <c r="K19" s="4">
        <v>-94.043400000000005</v>
      </c>
      <c r="L19" s="4">
        <v>-88.816500000000005</v>
      </c>
      <c r="M19" s="1">
        <f>(L19-K19)/(J19-I19)</f>
        <v>1.2776582742605718</v>
      </c>
      <c r="N19" s="1" t="str">
        <f>IF(AND(M19 &gt;= 0.9, M19 &lt;= 1.1),"Square", "Rectangular")</f>
        <v>Rectangular</v>
      </c>
    </row>
    <row r="20" spans="1:14" x14ac:dyDescent="0.25">
      <c r="A20" s="1" t="s">
        <v>68</v>
      </c>
      <c r="B20" s="1" t="s">
        <v>16</v>
      </c>
      <c r="C20" s="3" t="s">
        <v>118</v>
      </c>
      <c r="D20" s="1" t="str">
        <f>B20&amp;", United States of America"</f>
        <v>Maine, United States of America</v>
      </c>
      <c r="E20" s="1" t="s">
        <v>178</v>
      </c>
      <c r="F20" s="1" t="str">
        <f>INDEX([1]Sheet1!$A$2:$A$20,MATCH(E20,[1]Sheet1!$B$2:$B$20,0))</f>
        <v>gist_stern_r</v>
      </c>
      <c r="G20" s="1">
        <v>1</v>
      </c>
      <c r="H20" s="1">
        <v>8</v>
      </c>
      <c r="I20" s="6">
        <v>43.064799999999998</v>
      </c>
      <c r="J20" s="4">
        <v>47.459800000000001</v>
      </c>
      <c r="K20" s="4">
        <v>-71.084299999999999</v>
      </c>
      <c r="L20" s="4">
        <v>-66.940600000000003</v>
      </c>
      <c r="M20" s="1">
        <f>(L20-K20)/(J20-I20)</f>
        <v>0.94282138794084014</v>
      </c>
      <c r="N20" s="1" t="str">
        <f>IF(AND(M20 &gt;= 0.9, M20 &lt;= 1.1),"Square", "Rectangular")</f>
        <v>Square</v>
      </c>
    </row>
    <row r="21" spans="1:14" x14ac:dyDescent="0.25">
      <c r="A21" s="1" t="s">
        <v>69</v>
      </c>
      <c r="B21" s="1" t="s">
        <v>17</v>
      </c>
      <c r="C21" s="3" t="s">
        <v>119</v>
      </c>
      <c r="D21" s="1" t="str">
        <f>B21&amp;", United States of America"</f>
        <v>Maryland, United States of America</v>
      </c>
      <c r="E21" s="1" t="s">
        <v>177</v>
      </c>
      <c r="F21" s="1" t="str">
        <f>INDEX([1]Sheet1!$A$2:$A$20,MATCH(E21,[1]Sheet1!$B$2:$B$20,0))</f>
        <v>YlGnBu</v>
      </c>
      <c r="G21" s="1">
        <v>2</v>
      </c>
      <c r="H21" s="1">
        <v>16</v>
      </c>
      <c r="I21" s="6">
        <v>37.911999999999999</v>
      </c>
      <c r="J21" s="4">
        <v>39.723100000000002</v>
      </c>
      <c r="K21" s="4">
        <v>-79.487200000000001</v>
      </c>
      <c r="L21" s="4">
        <v>-75.049199999999999</v>
      </c>
      <c r="M21" s="1">
        <f>(L21-K21)/(J21-I21)</f>
        <v>2.450444481254483</v>
      </c>
      <c r="N21" s="1" t="str">
        <f>IF(AND(M21 &gt;= 0.9, M21 &lt;= 1.1),"Square", "Rectangular")</f>
        <v>Rectangular</v>
      </c>
    </row>
    <row r="22" spans="1:14" x14ac:dyDescent="0.25">
      <c r="A22" s="1" t="s">
        <v>70</v>
      </c>
      <c r="B22" s="1" t="s">
        <v>18</v>
      </c>
      <c r="C22" s="2" t="s">
        <v>120</v>
      </c>
      <c r="D22" s="1" t="str">
        <f>B22&amp;", United States of America"</f>
        <v>Massachusetts, United States of America</v>
      </c>
      <c r="E22" s="1" t="s">
        <v>166</v>
      </c>
      <c r="F22" s="1" t="str">
        <f>INDEX([1]Sheet1!$A$2:$A$20,MATCH(E22,[1]Sheet1!$B$2:$B$20,0))</f>
        <v>ocean_r</v>
      </c>
      <c r="G22" s="1">
        <v>2</v>
      </c>
      <c r="H22" s="1">
        <v>16</v>
      </c>
      <c r="I22" s="5">
        <v>41.238100000000003</v>
      </c>
      <c r="J22" s="4">
        <v>42.886800000000001</v>
      </c>
      <c r="K22" s="4">
        <v>-73.508099999999999</v>
      </c>
      <c r="L22" s="4">
        <v>-69.928200000000004</v>
      </c>
      <c r="M22" s="1">
        <f>(L22-K22)/(J22-I22)</f>
        <v>2.1713471219748888</v>
      </c>
      <c r="N22" s="1" t="str">
        <f>IF(AND(M22 &gt;= 0.9, M22 &lt;= 1.1),"Square", "Rectangular")</f>
        <v>Rectangular</v>
      </c>
    </row>
    <row r="23" spans="1:14" x14ac:dyDescent="0.25">
      <c r="A23" s="1" t="s">
        <v>71</v>
      </c>
      <c r="B23" s="1" t="s">
        <v>19</v>
      </c>
      <c r="C23" s="3" t="s">
        <v>121</v>
      </c>
      <c r="D23" s="1" t="str">
        <f>B23&amp;", United States of America"</f>
        <v>Michigan, United States of America</v>
      </c>
      <c r="E23" s="1" t="s">
        <v>165</v>
      </c>
      <c r="F23" s="1" t="str">
        <f>INDEX([1]Sheet1!$A$2:$A$20,MATCH(E23,[1]Sheet1!$B$2:$B$20,0))</f>
        <v>BuPu_r</v>
      </c>
      <c r="G23" s="1">
        <v>1</v>
      </c>
      <c r="H23" s="1">
        <v>8</v>
      </c>
      <c r="I23" s="6">
        <v>41.695999999999998</v>
      </c>
      <c r="J23" s="4">
        <v>48.191000000000003</v>
      </c>
      <c r="K23" s="4">
        <v>-90.418499999999995</v>
      </c>
      <c r="L23" s="4">
        <v>-82.418400000000005</v>
      </c>
      <c r="M23" s="1">
        <f>(L23-K23)/(J23-I23)</f>
        <v>1.2317321016166256</v>
      </c>
      <c r="N23" s="1" t="str">
        <f>IF(AND(M23 &gt;= 0.9, M23 &lt;= 1.1),"Square", "Rectangular")</f>
        <v>Rectangular</v>
      </c>
    </row>
    <row r="24" spans="1:14" x14ac:dyDescent="0.25">
      <c r="A24" s="1" t="s">
        <v>72</v>
      </c>
      <c r="B24" s="1" t="s">
        <v>20</v>
      </c>
      <c r="C24" s="3" t="s">
        <v>122</v>
      </c>
      <c r="D24" s="1" t="str">
        <f>B24&amp;", United States of America"</f>
        <v>Minnesota, United States of America</v>
      </c>
      <c r="E24" s="1" t="s">
        <v>169</v>
      </c>
      <c r="F24" s="1" t="str">
        <f>INDEX([1]Sheet1!$A$2:$A$20,MATCH(E24,[1]Sheet1!$B$2:$B$20,0))</f>
        <v>winter_r</v>
      </c>
      <c r="G24" s="1">
        <v>1</v>
      </c>
      <c r="H24" s="1">
        <v>8</v>
      </c>
      <c r="I24" s="6">
        <v>43.499299999999998</v>
      </c>
      <c r="J24" s="4">
        <v>49.385300000000001</v>
      </c>
      <c r="K24" s="4">
        <v>-97.239900000000006</v>
      </c>
      <c r="L24" s="4">
        <v>-89.491799999999998</v>
      </c>
      <c r="M24" s="1">
        <f>(L24-K24)/(J24-I24)</f>
        <v>1.3163608562691138</v>
      </c>
      <c r="N24" s="1" t="str">
        <f>IF(AND(M24 &gt;= 0.9, M24 &lt;= 1.1),"Square", "Rectangular")</f>
        <v>Rectangular</v>
      </c>
    </row>
    <row r="25" spans="1:14" x14ac:dyDescent="0.25">
      <c r="A25" s="1" t="s">
        <v>73</v>
      </c>
      <c r="B25" s="1" t="s">
        <v>21</v>
      </c>
      <c r="C25" s="3" t="s">
        <v>123</v>
      </c>
      <c r="D25" s="1" t="str">
        <f>B25&amp;", United States of America"</f>
        <v>Mississippi, United States of America</v>
      </c>
      <c r="E25" s="1" t="s">
        <v>178</v>
      </c>
      <c r="F25" s="1" t="str">
        <f>INDEX([1]Sheet1!$A$2:$A$20,MATCH(E25,[1]Sheet1!$B$2:$B$20,0))</f>
        <v>gist_stern_r</v>
      </c>
      <c r="G25" s="1">
        <v>1</v>
      </c>
      <c r="H25" s="1">
        <v>8</v>
      </c>
      <c r="I25" s="6">
        <v>30.1739</v>
      </c>
      <c r="J25" s="4">
        <v>34.996200000000002</v>
      </c>
      <c r="K25" s="4">
        <v>-91.649900000000002</v>
      </c>
      <c r="L25" s="4">
        <v>-88.0976</v>
      </c>
      <c r="M25" s="1">
        <f>(L25-K25)/(J25-I25)</f>
        <v>0.73664019243929268</v>
      </c>
      <c r="N25" s="1" t="str">
        <f>IF(AND(M25 &gt;= 0.9, M25 &lt;= 1.1),"Square", "Rectangular")</f>
        <v>Rectangular</v>
      </c>
    </row>
    <row r="26" spans="1:14" x14ac:dyDescent="0.25">
      <c r="A26" s="1" t="s">
        <v>74</v>
      </c>
      <c r="B26" s="1" t="s">
        <v>22</v>
      </c>
      <c r="C26" s="3" t="s">
        <v>124</v>
      </c>
      <c r="D26" s="1" t="str">
        <f>B26&amp;", United States of America"</f>
        <v>Missouri, United States of America</v>
      </c>
      <c r="E26" s="1" t="s">
        <v>170</v>
      </c>
      <c r="F26" s="1" t="str">
        <f>INDEX([1]Sheet1!$A$2:$A$20,MATCH(E26,[1]Sheet1!$B$2:$B$20,0))</f>
        <v>flag</v>
      </c>
      <c r="G26" s="1">
        <v>1</v>
      </c>
      <c r="H26" s="1">
        <v>8</v>
      </c>
      <c r="I26" s="6">
        <v>35.904200000000003</v>
      </c>
      <c r="J26" s="4">
        <v>40.613599999999998</v>
      </c>
      <c r="K26" s="4">
        <v>-95.7744</v>
      </c>
      <c r="L26" s="4">
        <v>-89.098699999999994</v>
      </c>
      <c r="M26" s="1">
        <f>(L26-K26)/(J26-I26)</f>
        <v>1.4175266488300025</v>
      </c>
      <c r="N26" s="1" t="str">
        <f>IF(AND(M26 &gt;= 0.9, M26 &lt;= 1.1),"Square", "Rectangular")</f>
        <v>Rectangular</v>
      </c>
    </row>
    <row r="27" spans="1:14" x14ac:dyDescent="0.25">
      <c r="A27" s="1" t="s">
        <v>75</v>
      </c>
      <c r="B27" s="1" t="s">
        <v>23</v>
      </c>
      <c r="C27" s="3" t="s">
        <v>125</v>
      </c>
      <c r="D27" s="1" t="str">
        <f>B27&amp;", United States of America"</f>
        <v>Montana, United States of America</v>
      </c>
      <c r="E27" s="1" t="s">
        <v>168</v>
      </c>
      <c r="F27" s="1" t="str">
        <f>INDEX([1]Sheet1!$A$2:$A$20,MATCH(E27,[1]Sheet1!$B$2:$B$20,0))</f>
        <v>Blues</v>
      </c>
      <c r="G27" s="1">
        <v>2</v>
      </c>
      <c r="H27" s="1">
        <v>8</v>
      </c>
      <c r="I27" s="6">
        <v>44.357900000000001</v>
      </c>
      <c r="J27" s="4">
        <v>49.001100000000001</v>
      </c>
      <c r="K27" s="4">
        <v>-116.0496</v>
      </c>
      <c r="L27" s="4">
        <v>-104.0395</v>
      </c>
      <c r="M27" s="1">
        <f>(L27-K27)/(J27-I27)</f>
        <v>2.5865997587870422</v>
      </c>
      <c r="N27" s="1" t="str">
        <f>IF(AND(M27 &gt;= 0.9, M27 &lt;= 1.1),"Square", "Rectangular")</f>
        <v>Rectangular</v>
      </c>
    </row>
    <row r="28" spans="1:14" x14ac:dyDescent="0.25">
      <c r="A28" s="1" t="s">
        <v>76</v>
      </c>
      <c r="B28" s="1" t="s">
        <v>24</v>
      </c>
      <c r="C28" s="3" t="s">
        <v>126</v>
      </c>
      <c r="D28" s="1" t="str">
        <f>B28&amp;", United States of America"</f>
        <v>Nebraska, United States of America</v>
      </c>
      <c r="E28" s="1" t="s">
        <v>174</v>
      </c>
      <c r="F28" s="1" t="str">
        <f>INDEX([1]Sheet1!$A$2:$A$20,MATCH(E28,[1]Sheet1!$B$2:$B$20,0))</f>
        <v>Greys</v>
      </c>
      <c r="G28" s="1">
        <v>2</v>
      </c>
      <c r="H28" s="1">
        <v>8</v>
      </c>
      <c r="I28" s="6">
        <v>39.999899999999997</v>
      </c>
      <c r="J28" s="4">
        <v>43.0017</v>
      </c>
      <c r="K28" s="4">
        <v>-104.05370000000001</v>
      </c>
      <c r="L28" s="4">
        <v>-95.308199999999999</v>
      </c>
      <c r="M28" s="1">
        <f>(L28-K28)/(J28-I28)</f>
        <v>2.9134186154973678</v>
      </c>
      <c r="N28" s="1" t="str">
        <f>IF(AND(M28 &gt;= 0.9, M28 &lt;= 1.1),"Square", "Rectangular")</f>
        <v>Rectangular</v>
      </c>
    </row>
    <row r="29" spans="1:14" x14ac:dyDescent="0.25">
      <c r="A29" s="1" t="s">
        <v>77</v>
      </c>
      <c r="B29" s="1" t="s">
        <v>25</v>
      </c>
      <c r="C29" s="2" t="s">
        <v>127</v>
      </c>
      <c r="D29" s="1" t="str">
        <f>B29&amp;", United States of America"</f>
        <v>Nevada, United States of America</v>
      </c>
      <c r="E29" s="1" t="s">
        <v>167</v>
      </c>
      <c r="F29" s="1" t="str">
        <f>INDEX([1]Sheet1!$A$2:$A$20,MATCH(E29,[1]Sheet1!$B$2:$B$20,0))</f>
        <v>afmhot</v>
      </c>
      <c r="G29" s="1">
        <v>2</v>
      </c>
      <c r="H29" s="1">
        <v>8</v>
      </c>
      <c r="I29" s="5">
        <v>35.002299999999998</v>
      </c>
      <c r="J29" s="4">
        <v>42.001800000000003</v>
      </c>
      <c r="K29" s="4">
        <v>-120.00579999999999</v>
      </c>
      <c r="L29" s="4">
        <v>-114.0394</v>
      </c>
      <c r="M29" s="1">
        <f>(L29-K29)/(J29-I29)</f>
        <v>0.85240374312450728</v>
      </c>
      <c r="N29" s="1" t="str">
        <f>IF(AND(M29 &gt;= 0.9, M29 &lt;= 1.1),"Square", "Rectangular")</f>
        <v>Rectangular</v>
      </c>
    </row>
    <row r="30" spans="1:14" x14ac:dyDescent="0.25">
      <c r="A30" s="1" t="s">
        <v>78</v>
      </c>
      <c r="B30" s="1" t="s">
        <v>26</v>
      </c>
      <c r="C30" s="2" t="s">
        <v>128</v>
      </c>
      <c r="D30" s="1" t="str">
        <f>B30&amp;", United States of America"</f>
        <v>New Hampshire, United States of America</v>
      </c>
      <c r="E30" s="1" t="s">
        <v>178</v>
      </c>
      <c r="F30" s="1" t="str">
        <f>INDEX([1]Sheet1!$A$2:$A$20,MATCH(E30,[1]Sheet1!$B$2:$B$20,0))</f>
        <v>gist_stern_r</v>
      </c>
      <c r="G30" s="1">
        <v>2</v>
      </c>
      <c r="H30" s="1">
        <v>16</v>
      </c>
      <c r="I30" s="5">
        <v>42.697099999999999</v>
      </c>
      <c r="J30" s="4">
        <v>45.305300000000003</v>
      </c>
      <c r="K30" s="4">
        <v>-72.557299999999998</v>
      </c>
      <c r="L30" s="4">
        <v>-70.708600000000004</v>
      </c>
      <c r="M30" s="1">
        <f>(L30-K30)/(J30-I30)</f>
        <v>0.70880300590445178</v>
      </c>
      <c r="N30" s="1" t="str">
        <f>IF(AND(M30 &gt;= 0.9, M30 &lt;= 1.1),"Square", "Rectangular")</f>
        <v>Rectangular</v>
      </c>
    </row>
    <row r="31" spans="1:14" x14ac:dyDescent="0.25">
      <c r="A31" s="1" t="s">
        <v>79</v>
      </c>
      <c r="B31" s="1" t="s">
        <v>27</v>
      </c>
      <c r="C31" s="2" t="s">
        <v>129</v>
      </c>
      <c r="D31" s="1" t="str">
        <f>B31&amp;", United States of America"</f>
        <v>New Jersey, United States of America</v>
      </c>
      <c r="E31" s="1" t="s">
        <v>172</v>
      </c>
      <c r="F31" s="1" t="str">
        <f>INDEX([1]Sheet1!$A$2:$A$20,MATCH(E31,[1]Sheet1!$B$2:$B$20,0))</f>
        <v>gist_earth</v>
      </c>
      <c r="G31" s="1">
        <v>2</v>
      </c>
      <c r="H31" s="1">
        <v>16</v>
      </c>
      <c r="I31" s="5">
        <v>38.928899999999999</v>
      </c>
      <c r="J31" s="4">
        <v>41.357599999999998</v>
      </c>
      <c r="K31" s="4">
        <v>-75.559799999999996</v>
      </c>
      <c r="L31" s="4">
        <v>-73.893699999999995</v>
      </c>
      <c r="M31" s="1">
        <f>(L31-K31)/(J31-I31)</f>
        <v>0.68600485856631144</v>
      </c>
      <c r="N31" s="1" t="str">
        <f>IF(AND(M31 &gt;= 0.9, M31 &lt;= 1.1),"Square", "Rectangular")</f>
        <v>Rectangular</v>
      </c>
    </row>
    <row r="32" spans="1:14" x14ac:dyDescent="0.25">
      <c r="A32" s="1" t="s">
        <v>80</v>
      </c>
      <c r="B32" s="1" t="s">
        <v>28</v>
      </c>
      <c r="C32" s="3" t="s">
        <v>130</v>
      </c>
      <c r="D32" s="1" t="str">
        <f>B32&amp;", United States of America"</f>
        <v>New Mexico, United States of America</v>
      </c>
      <c r="E32" s="1" t="s">
        <v>171</v>
      </c>
      <c r="F32" s="1" t="str">
        <f>INDEX([1]Sheet1!$A$2:$A$20,MATCH(E32,[1]Sheet1!$B$2:$B$20,0))</f>
        <v>CMRmap</v>
      </c>
      <c r="G32" s="1">
        <v>2</v>
      </c>
      <c r="H32" s="1">
        <v>8</v>
      </c>
      <c r="I32" s="6">
        <v>31.332100000000001</v>
      </c>
      <c r="J32" s="4">
        <v>37.0002</v>
      </c>
      <c r="K32" s="4">
        <v>-109.0502</v>
      </c>
      <c r="L32" s="4">
        <v>-103.002</v>
      </c>
      <c r="M32" s="1">
        <f>(L32-K32)/(J32-I32)</f>
        <v>1.0670595084772692</v>
      </c>
      <c r="N32" s="1" t="str">
        <f>IF(AND(M32 &gt;= 0.9, M32 &lt;= 1.1),"Square", "Rectangular")</f>
        <v>Square</v>
      </c>
    </row>
    <row r="33" spans="1:14" x14ac:dyDescent="0.25">
      <c r="A33" s="1" t="s">
        <v>81</v>
      </c>
      <c r="B33" s="1" t="s">
        <v>29</v>
      </c>
      <c r="C33" s="3" t="s">
        <v>131</v>
      </c>
      <c r="D33" s="1" t="str">
        <f>B33&amp;", United States of America"</f>
        <v>New York, United States of America</v>
      </c>
      <c r="E33" s="1" t="s">
        <v>169</v>
      </c>
      <c r="F33" s="1" t="str">
        <f>INDEX([1]Sheet1!$A$2:$A$20,MATCH(E33,[1]Sheet1!$B$2:$B$20,0))</f>
        <v>winter_r</v>
      </c>
      <c r="G33" s="1">
        <v>1</v>
      </c>
      <c r="H33" s="1">
        <v>8</v>
      </c>
      <c r="I33" s="6">
        <v>40.496000000000002</v>
      </c>
      <c r="J33" s="4">
        <v>45.012799999999999</v>
      </c>
      <c r="K33" s="4">
        <v>-79.762</v>
      </c>
      <c r="L33" s="4">
        <v>-71.856200000000001</v>
      </c>
      <c r="M33" s="1">
        <f>(L33-K33)/(J33-I33)</f>
        <v>1.7503099539497002</v>
      </c>
      <c r="N33" s="1" t="str">
        <f>IF(AND(M33 &gt;= 0.9, M33 &lt;= 1.1),"Square", "Rectangular")</f>
        <v>Rectangular</v>
      </c>
    </row>
    <row r="34" spans="1:14" x14ac:dyDescent="0.25">
      <c r="A34" s="1" t="s">
        <v>82</v>
      </c>
      <c r="B34" s="1" t="s">
        <v>30</v>
      </c>
      <c r="C34" s="2" t="s">
        <v>132</v>
      </c>
      <c r="D34" s="1" t="str">
        <f>B34&amp;", United States of America"</f>
        <v>North Carolina, United States of America</v>
      </c>
      <c r="E34" s="1" t="s">
        <v>165</v>
      </c>
      <c r="F34" s="1" t="str">
        <f>INDEX([1]Sheet1!$A$2:$A$20,MATCH(E34,[1]Sheet1!$B$2:$B$20,0))</f>
        <v>BuPu_r</v>
      </c>
      <c r="G34" s="1">
        <v>1</v>
      </c>
      <c r="H34" s="1">
        <v>8</v>
      </c>
      <c r="I34" s="5">
        <v>33.8401</v>
      </c>
      <c r="J34" s="4">
        <v>36.588299999999997</v>
      </c>
      <c r="K34" s="4">
        <v>-84.321700000000007</v>
      </c>
      <c r="L34" s="4">
        <v>-75.460400000000007</v>
      </c>
      <c r="M34" s="1">
        <f>(L34-K34)/(J34-I34)</f>
        <v>3.2244014263881846</v>
      </c>
      <c r="N34" s="1" t="str">
        <f>IF(AND(M34 &gt;= 0.9, M34 &lt;= 1.1),"Square", "Rectangular")</f>
        <v>Rectangular</v>
      </c>
    </row>
    <row r="35" spans="1:14" x14ac:dyDescent="0.25">
      <c r="A35" s="1" t="s">
        <v>83</v>
      </c>
      <c r="B35" s="1" t="s">
        <v>31</v>
      </c>
      <c r="C35" s="3" t="s">
        <v>133</v>
      </c>
      <c r="D35" s="1" t="str">
        <f>B35&amp;", United States of America"</f>
        <v>North Dakota, United States of America</v>
      </c>
      <c r="E35" s="1" t="s">
        <v>168</v>
      </c>
      <c r="F35" s="1" t="str">
        <f>INDEX([1]Sheet1!$A$2:$A$20,MATCH(E35,[1]Sheet1!$B$2:$B$20,0))</f>
        <v>Blues</v>
      </c>
      <c r="G35" s="1">
        <v>2</v>
      </c>
      <c r="H35" s="1">
        <v>8</v>
      </c>
      <c r="I35" s="6">
        <v>45.935000000000002</v>
      </c>
      <c r="J35" s="4">
        <v>49.000700000000002</v>
      </c>
      <c r="K35" s="4">
        <v>-104.0489</v>
      </c>
      <c r="L35" s="4">
        <v>-96.5548</v>
      </c>
      <c r="M35" s="1">
        <f>(L35-K35)/(J35-I35)</f>
        <v>2.4444988094073143</v>
      </c>
      <c r="N35" s="1" t="str">
        <f>IF(AND(M35 &gt;= 0.9, M35 &lt;= 1.1),"Square", "Rectangular")</f>
        <v>Rectangular</v>
      </c>
    </row>
    <row r="36" spans="1:14" x14ac:dyDescent="0.25">
      <c r="A36" s="1" t="s">
        <v>84</v>
      </c>
      <c r="B36" s="1" t="s">
        <v>32</v>
      </c>
      <c r="C36" s="3" t="s">
        <v>134</v>
      </c>
      <c r="D36" s="1" t="str">
        <f>B36&amp;", United States of America"</f>
        <v>Ohio, United States of America</v>
      </c>
      <c r="E36" s="1" t="s">
        <v>164</v>
      </c>
      <c r="F36" s="1" t="str">
        <f>INDEX([1]Sheet1!$A$2:$A$20,MATCH(E36,[1]Sheet1!$B$2:$B$20,0))</f>
        <v>BuGn_r</v>
      </c>
      <c r="G36" s="1">
        <v>1</v>
      </c>
      <c r="H36" s="1">
        <v>8</v>
      </c>
      <c r="I36" s="6">
        <v>38.403100000000002</v>
      </c>
      <c r="J36" s="4">
        <v>41.977499999999999</v>
      </c>
      <c r="K36" s="4">
        <v>-84.8202</v>
      </c>
      <c r="L36" s="4">
        <v>-80.518699999999995</v>
      </c>
      <c r="M36" s="1">
        <f>(L36-K36)/(J36-I36)</f>
        <v>1.2034187555953468</v>
      </c>
      <c r="N36" s="1" t="str">
        <f>IF(AND(M36 &gt;= 0.9, M36 &lt;= 1.1),"Square", "Rectangular")</f>
        <v>Rectangular</v>
      </c>
    </row>
    <row r="37" spans="1:14" x14ac:dyDescent="0.25">
      <c r="A37" s="1" t="s">
        <v>85</v>
      </c>
      <c r="B37" s="1" t="s">
        <v>33</v>
      </c>
      <c r="C37" s="2" t="s">
        <v>135</v>
      </c>
      <c r="D37" s="1" t="str">
        <f>B37&amp;", United States of America"</f>
        <v>Oklahoma, United States of America</v>
      </c>
      <c r="E37" s="1" t="s">
        <v>168</v>
      </c>
      <c r="F37" s="1" t="str">
        <f>INDEX([1]Sheet1!$A$2:$A$20,MATCH(E37,[1]Sheet1!$B$2:$B$20,0))</f>
        <v>Blues</v>
      </c>
      <c r="G37" s="1">
        <v>2</v>
      </c>
      <c r="H37" s="1">
        <v>8</v>
      </c>
      <c r="I37" s="5">
        <v>33.616</v>
      </c>
      <c r="J37" s="4">
        <v>37.002299999999998</v>
      </c>
      <c r="K37" s="4">
        <v>-103.0026</v>
      </c>
      <c r="L37" s="4">
        <v>-94.431399999999996</v>
      </c>
      <c r="M37" s="1">
        <f>(L37-K37)/(J37-I37)</f>
        <v>2.5311401825000761</v>
      </c>
      <c r="N37" s="1" t="str">
        <f>IF(AND(M37 &gt;= 0.9, M37 &lt;= 1.1),"Square", "Rectangular")</f>
        <v>Rectangular</v>
      </c>
    </row>
    <row r="38" spans="1:14" x14ac:dyDescent="0.25">
      <c r="A38" s="1" t="s">
        <v>86</v>
      </c>
      <c r="B38" s="1" t="s">
        <v>34</v>
      </c>
      <c r="C38" s="2" t="s">
        <v>136</v>
      </c>
      <c r="D38" s="1" t="str">
        <f>B38&amp;", United States of America"</f>
        <v>Oregon, United States of America</v>
      </c>
      <c r="E38" s="1" t="s">
        <v>166</v>
      </c>
      <c r="F38" s="1" t="str">
        <f>INDEX([1]Sheet1!$A$2:$A$20,MATCH(E38,[1]Sheet1!$B$2:$B$20,0))</f>
        <v>ocean_r</v>
      </c>
      <c r="G38" s="1">
        <v>1</v>
      </c>
      <c r="H38" s="1">
        <v>8</v>
      </c>
      <c r="I38" s="5">
        <v>41.991999999999997</v>
      </c>
      <c r="J38" s="4">
        <v>46.293799999999997</v>
      </c>
      <c r="K38" s="4">
        <v>-124.5664</v>
      </c>
      <c r="L38" s="4">
        <v>-116.4633</v>
      </c>
      <c r="M38" s="1">
        <f>(L38-K38)/(J38-I38)</f>
        <v>1.8836533544097813</v>
      </c>
      <c r="N38" s="1" t="str">
        <f>IF(AND(M38 &gt;= 0.9, M38 &lt;= 1.1),"Square", "Rectangular")</f>
        <v>Rectangular</v>
      </c>
    </row>
    <row r="39" spans="1:14" x14ac:dyDescent="0.25">
      <c r="A39" s="1" t="s">
        <v>87</v>
      </c>
      <c r="B39" s="1" t="s">
        <v>35</v>
      </c>
      <c r="C39" s="3" t="s">
        <v>137</v>
      </c>
      <c r="D39" s="1" t="str">
        <f>B39&amp;", United States of America"</f>
        <v>Pennsylvania, United States of America</v>
      </c>
      <c r="E39" s="1" t="s">
        <v>175</v>
      </c>
      <c r="F39" s="1" t="str">
        <f>INDEX([1]Sheet1!$A$2:$A$20,MATCH(E39,[1]Sheet1!$B$2:$B$20,0))</f>
        <v>cool_r</v>
      </c>
      <c r="G39" s="1">
        <v>1</v>
      </c>
      <c r="H39" s="1">
        <v>8</v>
      </c>
      <c r="I39" s="6">
        <v>39.719900000000003</v>
      </c>
      <c r="J39" s="4">
        <v>42.269500000000001</v>
      </c>
      <c r="K39" s="4">
        <v>-80.519499999999994</v>
      </c>
      <c r="L39" s="4">
        <v>-74.689599999999999</v>
      </c>
      <c r="M39" s="1">
        <f>(L39-K39)/(J39-I39)</f>
        <v>2.2865939755255722</v>
      </c>
      <c r="N39" s="1" t="str">
        <f>IF(AND(M39 &gt;= 0.9, M39 &lt;= 1.1),"Square", "Rectangular")</f>
        <v>Rectangular</v>
      </c>
    </row>
    <row r="40" spans="1:14" x14ac:dyDescent="0.25">
      <c r="A40" s="1" t="s">
        <v>88</v>
      </c>
      <c r="B40" s="1" t="s">
        <v>36</v>
      </c>
      <c r="C40" s="3" t="s">
        <v>138</v>
      </c>
      <c r="D40" s="1" t="str">
        <f>B40&amp;", United States of America"</f>
        <v>Rhode Island, United States of America</v>
      </c>
      <c r="E40" s="1" t="s">
        <v>166</v>
      </c>
      <c r="F40" s="1" t="str">
        <f>INDEX([1]Sheet1!$A$2:$A$20,MATCH(E40,[1]Sheet1!$B$2:$B$20,0))</f>
        <v>ocean_r</v>
      </c>
      <c r="G40" s="1">
        <v>2</v>
      </c>
      <c r="H40" s="1">
        <v>16</v>
      </c>
      <c r="I40" s="6">
        <v>41.146099999999997</v>
      </c>
      <c r="J40" s="4">
        <v>42.019100000000002</v>
      </c>
      <c r="K40" s="4">
        <v>-71.886499999999998</v>
      </c>
      <c r="L40" s="4">
        <v>-71.120699999999999</v>
      </c>
      <c r="M40" s="1">
        <f>(L40-K40)/(J40-I40)</f>
        <v>0.87720504009163192</v>
      </c>
      <c r="N40" s="1" t="str">
        <f>IF(AND(M40 &gt;= 0.9, M40 &lt;= 1.1),"Square", "Rectangular")</f>
        <v>Rectangular</v>
      </c>
    </row>
    <row r="41" spans="1:14" x14ac:dyDescent="0.25">
      <c r="A41" s="1" t="s">
        <v>89</v>
      </c>
      <c r="B41" s="1" t="s">
        <v>37</v>
      </c>
      <c r="C41" s="3" t="s">
        <v>139</v>
      </c>
      <c r="D41" s="1" t="str">
        <f>B41&amp;", United States of America"</f>
        <v>South Carolina, United States of America</v>
      </c>
      <c r="E41" s="1" t="s">
        <v>170</v>
      </c>
      <c r="F41" s="1" t="str">
        <f>INDEX([1]Sheet1!$A$2:$A$20,MATCH(E41,[1]Sheet1!$B$2:$B$20,0))</f>
        <v>flag</v>
      </c>
      <c r="G41" s="1">
        <v>1</v>
      </c>
      <c r="H41" s="1">
        <v>8</v>
      </c>
      <c r="I41" s="6">
        <v>32.037399999999998</v>
      </c>
      <c r="J41" s="4">
        <v>35.215499999999999</v>
      </c>
      <c r="K41" s="4">
        <v>-83.353899999999996</v>
      </c>
      <c r="L41" s="4">
        <v>-78.540899999999993</v>
      </c>
      <c r="M41" s="1">
        <f>(L41-K41)/(J41-I41)</f>
        <v>1.5144268588150158</v>
      </c>
      <c r="N41" s="1" t="str">
        <f>IF(AND(M41 &gt;= 0.9, M41 &lt;= 1.1),"Square", "Rectangular")</f>
        <v>Rectangular</v>
      </c>
    </row>
    <row r="42" spans="1:14" x14ac:dyDescent="0.25">
      <c r="A42" s="1" t="s">
        <v>90</v>
      </c>
      <c r="B42" s="1" t="s">
        <v>38</v>
      </c>
      <c r="C42" s="3" t="s">
        <v>140</v>
      </c>
      <c r="D42" s="1" t="str">
        <f>B42&amp;", United States of America"</f>
        <v>South Dakota, United States of America</v>
      </c>
      <c r="E42" s="1" t="s">
        <v>174</v>
      </c>
      <c r="F42" s="1" t="str">
        <f>INDEX([1]Sheet1!$A$2:$A$20,MATCH(E42,[1]Sheet1!$B$2:$B$20,0))</f>
        <v>Greys</v>
      </c>
      <c r="G42" s="1">
        <v>1</v>
      </c>
      <c r="H42" s="1">
        <v>8</v>
      </c>
      <c r="I42" s="6">
        <v>42.479599999999998</v>
      </c>
      <c r="J42" s="4">
        <v>45.945500000000003</v>
      </c>
      <c r="K42" s="4">
        <v>-104.0577</v>
      </c>
      <c r="L42" s="4">
        <v>-96.436400000000006</v>
      </c>
      <c r="M42" s="1">
        <f>(L42-K42)/(J42-I42)</f>
        <v>2.1989382267232118</v>
      </c>
      <c r="N42" s="1" t="str">
        <f>IF(AND(M42 &gt;= 0.9, M42 &lt;= 1.1),"Square", "Rectangular")</f>
        <v>Rectangular</v>
      </c>
    </row>
    <row r="43" spans="1:14" x14ac:dyDescent="0.25">
      <c r="A43" s="1" t="s">
        <v>91</v>
      </c>
      <c r="B43" s="1" t="s">
        <v>39</v>
      </c>
      <c r="C43" s="2" t="s">
        <v>141</v>
      </c>
      <c r="D43" s="1" t="str">
        <f>B43&amp;", United States of America"</f>
        <v>Tennessee, United States of America</v>
      </c>
      <c r="E43" s="1" t="s">
        <v>163</v>
      </c>
      <c r="F43" s="1" t="str">
        <f>INDEX([1]Sheet1!$A$2:$A$20,MATCH(E43,[1]Sheet1!$B$2:$B$20,0))</f>
        <v>copper_r</v>
      </c>
      <c r="G43" s="1">
        <v>1</v>
      </c>
      <c r="H43" s="1">
        <v>8</v>
      </c>
      <c r="I43" s="5">
        <v>34.983199999999997</v>
      </c>
      <c r="J43" s="4">
        <v>36.6783</v>
      </c>
      <c r="K43" s="4">
        <v>-90.310500000000005</v>
      </c>
      <c r="L43" s="4">
        <v>-81.646900000000002</v>
      </c>
      <c r="M43" s="1">
        <f>(L43-K43)/(J43-I43)</f>
        <v>5.1109669046073885</v>
      </c>
      <c r="N43" s="1" t="str">
        <f>IF(AND(M43 &gt;= 0.9, M43 &lt;= 1.1),"Square", "Rectangular")</f>
        <v>Rectangular</v>
      </c>
    </row>
    <row r="44" spans="1:14" x14ac:dyDescent="0.25">
      <c r="A44" s="1" t="s">
        <v>92</v>
      </c>
      <c r="B44" s="1" t="s">
        <v>40</v>
      </c>
      <c r="C44" s="3" t="s">
        <v>142</v>
      </c>
      <c r="D44" s="1" t="str">
        <f>B44&amp;", United States of America"</f>
        <v>Texas, United States of America</v>
      </c>
      <c r="E44" s="1" t="s">
        <v>163</v>
      </c>
      <c r="F44" s="1" t="str">
        <f>INDEX([1]Sheet1!$A$2:$A$20,MATCH(E44,[1]Sheet1!$B$2:$B$20,0))</f>
        <v>copper_r</v>
      </c>
      <c r="G44" s="1">
        <v>1</v>
      </c>
      <c r="H44" s="1">
        <v>8</v>
      </c>
      <c r="I44" s="6">
        <v>25.8371</v>
      </c>
      <c r="J44" s="4">
        <v>36.500700000000002</v>
      </c>
      <c r="K44" s="4">
        <v>-106.646</v>
      </c>
      <c r="L44" s="4">
        <v>-93.508300000000006</v>
      </c>
      <c r="M44" s="1">
        <f>(L44-K44)/(J44-I44)</f>
        <v>1.2320135789039341</v>
      </c>
      <c r="N44" s="1" t="str">
        <f>IF(AND(M44 &gt;= 0.9, M44 &lt;= 1.1),"Square", "Rectangular")</f>
        <v>Rectangular</v>
      </c>
    </row>
    <row r="45" spans="1:14" x14ac:dyDescent="0.25">
      <c r="A45" s="1" t="s">
        <v>93</v>
      </c>
      <c r="B45" s="1" t="s">
        <v>41</v>
      </c>
      <c r="C45" s="3" t="s">
        <v>143</v>
      </c>
      <c r="D45" s="1" t="str">
        <f>B45&amp;", United States of America"</f>
        <v>Utah, United States of America</v>
      </c>
      <c r="E45" s="1" t="s">
        <v>167</v>
      </c>
      <c r="F45" s="1" t="str">
        <f>INDEX([1]Sheet1!$A$2:$A$20,MATCH(E45,[1]Sheet1!$B$2:$B$20,0))</f>
        <v>afmhot</v>
      </c>
      <c r="G45" s="1">
        <v>2</v>
      </c>
      <c r="H45" s="1">
        <v>8</v>
      </c>
      <c r="I45" s="6">
        <v>36.997799999999998</v>
      </c>
      <c r="J45" s="4">
        <v>42.0017</v>
      </c>
      <c r="K45" s="4">
        <v>-114.0531</v>
      </c>
      <c r="L45" s="4">
        <v>-109.0415</v>
      </c>
      <c r="M45" s="1">
        <f>(L45-K45)/(J45-I45)</f>
        <v>1.0015387997362057</v>
      </c>
      <c r="N45" s="1" t="str">
        <f>IF(AND(M45 &gt;= 0.9, M45 &lt;= 1.1),"Square", "Rectangular")</f>
        <v>Square</v>
      </c>
    </row>
    <row r="46" spans="1:14" x14ac:dyDescent="0.25">
      <c r="A46" s="1" t="s">
        <v>94</v>
      </c>
      <c r="B46" s="1" t="s">
        <v>42</v>
      </c>
      <c r="C46" s="2" t="s">
        <v>144</v>
      </c>
      <c r="D46" s="1" t="str">
        <f>B46&amp;", United States of America"</f>
        <v>Vermont, United States of America</v>
      </c>
      <c r="E46" s="1" t="s">
        <v>175</v>
      </c>
      <c r="F46" s="1" t="str">
        <f>INDEX([1]Sheet1!$A$2:$A$20,MATCH(E46,[1]Sheet1!$B$2:$B$20,0))</f>
        <v>cool_r</v>
      </c>
      <c r="G46" s="1">
        <v>2</v>
      </c>
      <c r="H46" s="1">
        <v>16</v>
      </c>
      <c r="I46" s="5">
        <v>42.726799999999997</v>
      </c>
      <c r="J46" s="4">
        <v>45.016500000000001</v>
      </c>
      <c r="K46" s="4">
        <v>-73.438199999999995</v>
      </c>
      <c r="L46" s="4">
        <v>-71.465100000000007</v>
      </c>
      <c r="M46" s="1">
        <f>(L46-K46)/(J46-I46)</f>
        <v>0.86172861073502427</v>
      </c>
      <c r="N46" s="1" t="str">
        <f>IF(AND(M46 &gt;= 0.9, M46 &lt;= 1.1),"Square", "Rectangular")</f>
        <v>Rectangular</v>
      </c>
    </row>
    <row r="47" spans="1:14" x14ac:dyDescent="0.25">
      <c r="A47" s="1" t="s">
        <v>95</v>
      </c>
      <c r="B47" s="1" t="s">
        <v>43</v>
      </c>
      <c r="C47" s="2" t="s">
        <v>145</v>
      </c>
      <c r="D47" s="1" t="str">
        <f>B47&amp;", United States of America"</f>
        <v>Virginia, United States of America</v>
      </c>
      <c r="E47" s="1" t="s">
        <v>172</v>
      </c>
      <c r="F47" s="1" t="str">
        <f>INDEX([1]Sheet1!$A$2:$A$20,MATCH(E47,[1]Sheet1!$B$2:$B$20,0))</f>
        <v>gist_earth</v>
      </c>
      <c r="G47" s="1">
        <v>1</v>
      </c>
      <c r="H47" s="1">
        <v>8</v>
      </c>
      <c r="I47" s="5">
        <v>36.540799999999997</v>
      </c>
      <c r="J47" s="4">
        <v>39.465899999999998</v>
      </c>
      <c r="K47" s="4">
        <v>-83.675200000000004</v>
      </c>
      <c r="L47" s="4">
        <v>-75.241799999999998</v>
      </c>
      <c r="M47" s="1">
        <f>(L47-K47)/(J47-I47)</f>
        <v>2.8831151071758248</v>
      </c>
      <c r="N47" s="1" t="str">
        <f>IF(AND(M47 &gt;= 0.9, M47 &lt;= 1.1),"Square", "Rectangular")</f>
        <v>Rectangular</v>
      </c>
    </row>
    <row r="48" spans="1:14" x14ac:dyDescent="0.25">
      <c r="A48" s="1" t="s">
        <v>96</v>
      </c>
      <c r="B48" s="1" t="s">
        <v>44</v>
      </c>
      <c r="C48" s="2" t="s">
        <v>146</v>
      </c>
      <c r="D48" s="1" t="str">
        <f>B48&amp;", United States of America"</f>
        <v>Washington, United States of America</v>
      </c>
      <c r="E48" s="1" t="s">
        <v>169</v>
      </c>
      <c r="F48" s="1" t="str">
        <f>INDEX([1]Sheet1!$A$2:$A$20,MATCH(E48,[1]Sheet1!$B$2:$B$20,0))</f>
        <v>winter_r</v>
      </c>
      <c r="G48" s="1">
        <v>1</v>
      </c>
      <c r="H48" s="1">
        <v>8</v>
      </c>
      <c r="I48" s="5">
        <v>45.543700000000001</v>
      </c>
      <c r="J48" s="4">
        <v>49.004899999999999</v>
      </c>
      <c r="K48" s="4">
        <v>-124.74939999999999</v>
      </c>
      <c r="L48" s="4">
        <v>-116.9161</v>
      </c>
      <c r="M48" s="1">
        <f>(L48-K48)/(J48-I48)</f>
        <v>2.263174621518548</v>
      </c>
      <c r="N48" s="1" t="str">
        <f>IF(AND(M48 &gt;= 0.9, M48 &lt;= 1.1),"Square", "Rectangular")</f>
        <v>Rectangular</v>
      </c>
    </row>
    <row r="49" spans="1:14" x14ac:dyDescent="0.25">
      <c r="A49" s="1" t="s">
        <v>97</v>
      </c>
      <c r="B49" s="1" t="s">
        <v>45</v>
      </c>
      <c r="C49" s="2" t="s">
        <v>147</v>
      </c>
      <c r="D49" s="1" t="str">
        <f>B49&amp;", United States of America"</f>
        <v>West Virginia, United States of America</v>
      </c>
      <c r="E49" s="1" t="s">
        <v>174</v>
      </c>
      <c r="F49" s="1" t="str">
        <f>INDEX([1]Sheet1!$A$2:$A$20,MATCH(E49,[1]Sheet1!$B$2:$B$20,0))</f>
        <v>Greys</v>
      </c>
      <c r="G49" s="1">
        <v>1</v>
      </c>
      <c r="H49" s="1">
        <v>8</v>
      </c>
      <c r="I49" s="5">
        <v>37.201700000000002</v>
      </c>
      <c r="J49" s="4">
        <v>40.637799999999999</v>
      </c>
      <c r="K49" s="4">
        <v>-82.644400000000005</v>
      </c>
      <c r="L49" s="4">
        <v>-77.718900000000005</v>
      </c>
      <c r="M49" s="1">
        <f>(L49-K49)/(J49-I49)</f>
        <v>1.4334565350251753</v>
      </c>
      <c r="N49" s="1" t="str">
        <f>IF(AND(M49 &gt;= 0.9, M49 &lt;= 1.1),"Square", "Rectangular")</f>
        <v>Rectangular</v>
      </c>
    </row>
    <row r="50" spans="1:14" x14ac:dyDescent="0.25">
      <c r="A50" s="1" t="s">
        <v>98</v>
      </c>
      <c r="B50" s="1" t="s">
        <v>46</v>
      </c>
      <c r="C50" s="2" t="s">
        <v>148</v>
      </c>
      <c r="D50" s="1" t="str">
        <f>B50&amp;", United States of America"</f>
        <v>Wisconsin, United States of America</v>
      </c>
      <c r="E50" s="1" t="s">
        <v>163</v>
      </c>
      <c r="F50" s="1" t="str">
        <f>INDEX([1]Sheet1!$A$2:$A$20,MATCH(E50,[1]Sheet1!$B$2:$B$20,0))</f>
        <v>copper_r</v>
      </c>
      <c r="G50" s="1">
        <v>1</v>
      </c>
      <c r="H50" s="1">
        <v>8</v>
      </c>
      <c r="I50" s="5">
        <v>42.491900000000001</v>
      </c>
      <c r="J50" s="4">
        <v>47.080800000000004</v>
      </c>
      <c r="K50" s="4">
        <v>-92.889300000000006</v>
      </c>
      <c r="L50" s="4">
        <v>-86.805199999999999</v>
      </c>
      <c r="M50" s="1">
        <f>(L50-K50)/(J50-I50)</f>
        <v>1.3258297195406314</v>
      </c>
      <c r="N50" s="1" t="str">
        <f>IF(AND(M50 &gt;= 0.9, M50 &lt;= 1.1),"Square", "Rectangular")</f>
        <v>Rectangular</v>
      </c>
    </row>
    <row r="51" spans="1:14" x14ac:dyDescent="0.25">
      <c r="A51" s="1" t="s">
        <v>99</v>
      </c>
      <c r="B51" s="1" t="s">
        <v>47</v>
      </c>
      <c r="C51" s="2" t="s">
        <v>149</v>
      </c>
      <c r="D51" s="1" t="str">
        <f>B51&amp;", United States of America"</f>
        <v>Wyoming, United States of America</v>
      </c>
      <c r="E51" s="1" t="s">
        <v>173</v>
      </c>
      <c r="F51" s="1" t="str">
        <f>INDEX([1]Sheet1!$A$2:$A$20,MATCH(E51,[1]Sheet1!$B$2:$B$20,0))</f>
        <v>gist_heat_r</v>
      </c>
      <c r="G51" s="1">
        <v>1</v>
      </c>
      <c r="H51" s="1">
        <v>8</v>
      </c>
      <c r="I51" s="5">
        <v>40.994599999999998</v>
      </c>
      <c r="J51" s="4">
        <v>45.006</v>
      </c>
      <c r="K51" s="4">
        <v>-111.05629999999999</v>
      </c>
      <c r="L51" s="4">
        <v>-104.0518</v>
      </c>
      <c r="M51" s="1">
        <f>(L51-K51)/(J51-I51)</f>
        <v>1.7461484768410005</v>
      </c>
      <c r="N51" s="1" t="str">
        <f>IF(AND(M51 &gt;= 0.9, M51 &lt;= 1.1),"Square", "Rectangular")</f>
        <v>Rectangular</v>
      </c>
    </row>
    <row r="52" spans="1:14" x14ac:dyDescent="0.25">
      <c r="A52" s="1" t="s">
        <v>160</v>
      </c>
      <c r="B52" s="1" t="s">
        <v>176</v>
      </c>
      <c r="C52" s="1" t="s">
        <v>161</v>
      </c>
      <c r="D52" s="1" t="str">
        <f>B52&amp;", United States of America"</f>
        <v>Z_CONUS, United States of America</v>
      </c>
      <c r="E52" s="1" t="s">
        <v>174</v>
      </c>
      <c r="F52" s="1" t="str">
        <f>INDEX([1]Sheet1!$A$2:$A$20,MATCH(E52,[1]Sheet1!$B$2:$B$20,0))</f>
        <v>Greys</v>
      </c>
      <c r="G52" s="1">
        <v>1</v>
      </c>
      <c r="H52" s="1">
        <v>8</v>
      </c>
      <c r="I52" s="5">
        <v>24.48</v>
      </c>
      <c r="J52" s="4">
        <v>49.94</v>
      </c>
      <c r="K52" s="4">
        <v>-124.26</v>
      </c>
      <c r="L52" s="4">
        <v>-66.45</v>
      </c>
      <c r="M52" s="1">
        <f>(L52-K52)/(J52-I52)</f>
        <v>2.2706205813040068</v>
      </c>
      <c r="N52" s="1" t="str">
        <f>IF(AND(M52 &gt;= 0.9, M52 &lt;= 1.1),"Square", "Rectangular")</f>
        <v>Rectangular</v>
      </c>
    </row>
  </sheetData>
  <autoFilter ref="A1:N52">
    <sortState ref="A2:K52">
      <sortCondition ref="B1:B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Parnell</dc:creator>
  <cp:lastModifiedBy>Justin Parnell</cp:lastModifiedBy>
  <dcterms:created xsi:type="dcterms:W3CDTF">2016-10-15T16:06:06Z</dcterms:created>
  <dcterms:modified xsi:type="dcterms:W3CDTF">2016-10-23T17:14:59Z</dcterms:modified>
</cp:coreProperties>
</file>