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yProjects\Weatherer\inputs\"/>
    </mc:Choice>
  </mc:AlternateContent>
  <bookViews>
    <workbookView xWindow="4695" yWindow="7320" windowWidth="43620" windowHeight="2413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Sheet1!$B$1:$Z$1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Y54" i="1"/>
  <c r="V54" i="1"/>
  <c r="U54" i="1"/>
  <c r="N54" i="1"/>
  <c r="Q54" i="1"/>
  <c r="P54" i="1"/>
  <c r="O54" i="1"/>
  <c r="G54" i="1"/>
  <c r="F54" i="1"/>
  <c r="E54" i="1"/>
  <c r="B54" i="1"/>
  <c r="Y53" i="1"/>
  <c r="D53" i="1"/>
  <c r="V53" i="1"/>
  <c r="U53" i="1"/>
  <c r="N53" i="1"/>
  <c r="Q53" i="1"/>
  <c r="P53" i="1"/>
  <c r="O53" i="1"/>
  <c r="G53" i="1"/>
  <c r="F53" i="1"/>
  <c r="E53" i="1"/>
  <c r="B53" i="1"/>
  <c r="Y52" i="1"/>
  <c r="V52" i="1"/>
  <c r="U52" i="1"/>
  <c r="N52" i="1"/>
  <c r="Q52" i="1"/>
  <c r="P52" i="1"/>
  <c r="O52" i="1"/>
  <c r="G52" i="1"/>
  <c r="F52" i="1"/>
  <c r="E52" i="1"/>
  <c r="B52" i="1"/>
  <c r="Y51" i="1"/>
  <c r="V51" i="1"/>
  <c r="U51" i="1"/>
  <c r="N51" i="1"/>
  <c r="Q51" i="1"/>
  <c r="P51" i="1"/>
  <c r="O51" i="1"/>
  <c r="G51" i="1"/>
  <c r="F51" i="1"/>
  <c r="E51" i="1"/>
  <c r="B51" i="1"/>
  <c r="Y50" i="1"/>
  <c r="D50" i="1"/>
  <c r="V50" i="1"/>
  <c r="U50" i="1"/>
  <c r="N50" i="1"/>
  <c r="Q50" i="1"/>
  <c r="P50" i="1"/>
  <c r="O50" i="1"/>
  <c r="F50" i="1"/>
  <c r="E50" i="1"/>
  <c r="B50" i="1"/>
  <c r="Y49" i="1"/>
  <c r="V49" i="1"/>
  <c r="U49" i="1"/>
  <c r="N49" i="1"/>
  <c r="Q49" i="1"/>
  <c r="P49" i="1"/>
  <c r="O49" i="1"/>
  <c r="G49" i="1"/>
  <c r="F49" i="1"/>
  <c r="E49" i="1"/>
  <c r="B49" i="1"/>
  <c r="Y48" i="1"/>
  <c r="V48" i="1"/>
  <c r="U48" i="1"/>
  <c r="N48" i="1"/>
  <c r="Q48" i="1"/>
  <c r="P48" i="1"/>
  <c r="O48" i="1"/>
  <c r="G48" i="1"/>
  <c r="F48" i="1"/>
  <c r="E48" i="1"/>
  <c r="B48" i="1"/>
  <c r="Y47" i="1"/>
  <c r="V47" i="1"/>
  <c r="U47" i="1"/>
  <c r="N47" i="1"/>
  <c r="Q47" i="1"/>
  <c r="P47" i="1"/>
  <c r="O47" i="1"/>
  <c r="G47" i="1"/>
  <c r="F47" i="1"/>
  <c r="E47" i="1"/>
  <c r="B47" i="1"/>
  <c r="Y46" i="1"/>
  <c r="V46" i="1"/>
  <c r="U46" i="1"/>
  <c r="N46" i="1"/>
  <c r="Q46" i="1"/>
  <c r="P46" i="1"/>
  <c r="O46" i="1"/>
  <c r="G46" i="1"/>
  <c r="F46" i="1"/>
  <c r="E46" i="1"/>
  <c r="B46" i="1"/>
  <c r="Y45" i="1"/>
  <c r="D45" i="1"/>
  <c r="V45" i="1"/>
  <c r="U45" i="1"/>
  <c r="N45" i="1"/>
  <c r="Q45" i="1"/>
  <c r="P45" i="1"/>
  <c r="O45" i="1"/>
  <c r="F45" i="1"/>
  <c r="E45" i="1"/>
  <c r="B45" i="1"/>
  <c r="Y44" i="1"/>
  <c r="V44" i="1"/>
  <c r="U44" i="1"/>
  <c r="N44" i="1"/>
  <c r="Q44" i="1"/>
  <c r="P44" i="1"/>
  <c r="O44" i="1"/>
  <c r="G44" i="1"/>
  <c r="F44" i="1"/>
  <c r="E44" i="1"/>
  <c r="B44" i="1"/>
  <c r="Y43" i="1"/>
  <c r="V43" i="1"/>
  <c r="U43" i="1"/>
  <c r="N43" i="1"/>
  <c r="Q43" i="1"/>
  <c r="P43" i="1"/>
  <c r="O43" i="1"/>
  <c r="G43" i="1"/>
  <c r="F43" i="1"/>
  <c r="E43" i="1"/>
  <c r="B43" i="1"/>
  <c r="Y42" i="1"/>
  <c r="V42" i="1"/>
  <c r="U42" i="1"/>
  <c r="N42" i="1"/>
  <c r="Q42" i="1"/>
  <c r="P42" i="1"/>
  <c r="O42" i="1"/>
  <c r="G42" i="1"/>
  <c r="F42" i="1"/>
  <c r="E42" i="1"/>
  <c r="B42" i="1"/>
  <c r="Y41" i="1"/>
  <c r="V41" i="1"/>
  <c r="U41" i="1"/>
  <c r="N41" i="1"/>
  <c r="Q41" i="1"/>
  <c r="P41" i="1"/>
  <c r="O41" i="1"/>
  <c r="G41" i="1"/>
  <c r="F41" i="1"/>
  <c r="E41" i="1"/>
  <c r="B41" i="1"/>
  <c r="Y40" i="1"/>
  <c r="V40" i="1"/>
  <c r="U40" i="1"/>
  <c r="N40" i="1"/>
  <c r="Q40" i="1"/>
  <c r="P40" i="1"/>
  <c r="O40" i="1"/>
  <c r="G40" i="1"/>
  <c r="F40" i="1"/>
  <c r="E40" i="1"/>
  <c r="B40" i="1"/>
  <c r="Y39" i="1"/>
  <c r="V39" i="1"/>
  <c r="U39" i="1"/>
  <c r="N39" i="1"/>
  <c r="Q39" i="1"/>
  <c r="P39" i="1"/>
  <c r="O39" i="1"/>
  <c r="G39" i="1"/>
  <c r="F39" i="1"/>
  <c r="E39" i="1"/>
  <c r="B39" i="1"/>
  <c r="Y38" i="1"/>
  <c r="V38" i="1"/>
  <c r="U38" i="1"/>
  <c r="N38" i="1"/>
  <c r="Q38" i="1"/>
  <c r="P38" i="1"/>
  <c r="O38" i="1"/>
  <c r="G38" i="1"/>
  <c r="F38" i="1"/>
  <c r="E38" i="1"/>
  <c r="B38" i="1"/>
  <c r="Y37" i="1"/>
  <c r="V37" i="1"/>
  <c r="U37" i="1"/>
  <c r="N37" i="1"/>
  <c r="Q37" i="1"/>
  <c r="P37" i="1"/>
  <c r="O37" i="1"/>
  <c r="G37" i="1"/>
  <c r="F37" i="1"/>
  <c r="E37" i="1"/>
  <c r="B37" i="1"/>
  <c r="Y36" i="1"/>
  <c r="V36" i="1"/>
  <c r="U36" i="1"/>
  <c r="N36" i="1"/>
  <c r="Q36" i="1"/>
  <c r="P36" i="1"/>
  <c r="O36" i="1"/>
  <c r="G36" i="1"/>
  <c r="F36" i="1"/>
  <c r="E36" i="1"/>
  <c r="B36" i="1"/>
  <c r="Y35" i="1"/>
  <c r="V35" i="1"/>
  <c r="U35" i="1"/>
  <c r="N35" i="1"/>
  <c r="Q35" i="1"/>
  <c r="P35" i="1"/>
  <c r="O35" i="1"/>
  <c r="G35" i="1"/>
  <c r="F35" i="1"/>
  <c r="E35" i="1"/>
  <c r="B35" i="1"/>
  <c r="Y34" i="1"/>
  <c r="V34" i="1"/>
  <c r="U34" i="1"/>
  <c r="N34" i="1"/>
  <c r="Q34" i="1"/>
  <c r="P34" i="1"/>
  <c r="O34" i="1"/>
  <c r="G34" i="1"/>
  <c r="F34" i="1"/>
  <c r="E34" i="1"/>
  <c r="B34" i="1"/>
  <c r="Y33" i="1"/>
  <c r="V33" i="1"/>
  <c r="U33" i="1"/>
  <c r="N33" i="1"/>
  <c r="Q33" i="1"/>
  <c r="P33" i="1"/>
  <c r="O33" i="1"/>
  <c r="G33" i="1"/>
  <c r="F33" i="1"/>
  <c r="E33" i="1"/>
  <c r="B33" i="1"/>
  <c r="Y32" i="1"/>
  <c r="V32" i="1"/>
  <c r="U32" i="1"/>
  <c r="N32" i="1"/>
  <c r="Q32" i="1"/>
  <c r="P32" i="1"/>
  <c r="O32" i="1"/>
  <c r="G32" i="1"/>
  <c r="F32" i="1"/>
  <c r="E32" i="1"/>
  <c r="B32" i="1"/>
  <c r="Y31" i="1"/>
  <c r="V31" i="1"/>
  <c r="U31" i="1"/>
  <c r="N31" i="1"/>
  <c r="Q31" i="1"/>
  <c r="P31" i="1"/>
  <c r="O31" i="1"/>
  <c r="G31" i="1"/>
  <c r="F31" i="1"/>
  <c r="B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N30" i="1"/>
  <c r="Q30" i="1"/>
  <c r="N29" i="1"/>
  <c r="O29" i="1"/>
  <c r="N28" i="1"/>
  <c r="Q28" i="1"/>
  <c r="N27" i="1"/>
  <c r="Q27" i="1"/>
  <c r="N26" i="1"/>
  <c r="Q26" i="1"/>
  <c r="N25" i="1"/>
  <c r="O25" i="1"/>
  <c r="N24" i="1"/>
  <c r="Q24" i="1"/>
  <c r="N23" i="1"/>
  <c r="Q23" i="1"/>
  <c r="N22" i="1"/>
  <c r="Q22" i="1"/>
  <c r="N21" i="1"/>
  <c r="O21" i="1"/>
  <c r="N20" i="1"/>
  <c r="Q20" i="1"/>
  <c r="N19" i="1"/>
  <c r="Q19" i="1"/>
  <c r="N18" i="1"/>
  <c r="Q18" i="1"/>
  <c r="N17" i="1"/>
  <c r="O17" i="1"/>
  <c r="N16" i="1"/>
  <c r="Q16" i="1"/>
  <c r="N15" i="1"/>
  <c r="Q15" i="1"/>
  <c r="N14" i="1"/>
  <c r="Q14" i="1"/>
  <c r="N13" i="1"/>
  <c r="O13" i="1"/>
  <c r="N12" i="1"/>
  <c r="Q12" i="1"/>
  <c r="N11" i="1"/>
  <c r="Q11" i="1"/>
  <c r="N10" i="1"/>
  <c r="Q10" i="1"/>
  <c r="N9" i="1"/>
  <c r="O9" i="1"/>
  <c r="N8" i="1"/>
  <c r="Q8" i="1"/>
  <c r="N7" i="1"/>
  <c r="Q7" i="1"/>
  <c r="N6" i="1"/>
  <c r="Q6" i="1"/>
  <c r="N5" i="1"/>
  <c r="O5" i="1"/>
  <c r="N4" i="1"/>
  <c r="Q4" i="1"/>
  <c r="N3" i="1"/>
  <c r="Q3" i="1"/>
  <c r="N2" i="1"/>
  <c r="Q2" i="1"/>
  <c r="P30" i="1"/>
  <c r="P28" i="1"/>
  <c r="P24" i="1"/>
  <c r="P22" i="1"/>
  <c r="P16" i="1"/>
  <c r="P14" i="1"/>
  <c r="P8" i="1"/>
  <c r="P6" i="1"/>
  <c r="O27" i="1"/>
  <c r="O23" i="1"/>
  <c r="O19" i="1"/>
  <c r="O15" i="1"/>
  <c r="O7" i="1"/>
  <c r="O3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30" i="1"/>
  <c r="V30" i="1"/>
  <c r="U29" i="1"/>
  <c r="V28" i="1"/>
  <c r="V27" i="1"/>
  <c r="V26" i="1"/>
  <c r="U25" i="1"/>
  <c r="U24" i="1"/>
  <c r="V24" i="1"/>
  <c r="V23" i="1"/>
  <c r="V22" i="1"/>
  <c r="U21" i="1"/>
  <c r="V20" i="1"/>
  <c r="V19" i="1"/>
  <c r="V18" i="1"/>
  <c r="U17" i="1"/>
  <c r="V16" i="1"/>
  <c r="V15" i="1"/>
  <c r="U14" i="1"/>
  <c r="V14" i="1"/>
  <c r="U13" i="1"/>
  <c r="V12" i="1"/>
  <c r="V11" i="1"/>
  <c r="V10" i="1"/>
  <c r="U9" i="1"/>
  <c r="U8" i="1"/>
  <c r="V8" i="1"/>
  <c r="V7" i="1"/>
  <c r="V6" i="1"/>
  <c r="U5" i="1"/>
  <c r="U4" i="1"/>
  <c r="V4" i="1"/>
  <c r="V3" i="1"/>
  <c r="V2" i="1"/>
  <c r="U28" i="1"/>
  <c r="U27" i="1"/>
  <c r="U26" i="1"/>
  <c r="U23" i="1"/>
  <c r="U22" i="1"/>
  <c r="U20" i="1"/>
  <c r="U18" i="1"/>
  <c r="U16" i="1"/>
  <c r="U15" i="1"/>
  <c r="U12" i="1"/>
  <c r="U11" i="1"/>
  <c r="U10" i="1"/>
  <c r="U7" i="1"/>
  <c r="U6" i="1"/>
  <c r="U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O11" i="1"/>
  <c r="P4" i="1"/>
  <c r="P12" i="1"/>
  <c r="P20" i="1"/>
  <c r="U3" i="1"/>
  <c r="U19" i="1"/>
  <c r="V5" i="1"/>
  <c r="V9" i="1"/>
  <c r="V13" i="1"/>
  <c r="V17" i="1"/>
  <c r="V21" i="1"/>
  <c r="V25" i="1"/>
  <c r="V29" i="1"/>
  <c r="P2" i="1"/>
  <c r="P10" i="1"/>
  <c r="P18" i="1"/>
  <c r="P26" i="1"/>
  <c r="O2" i="1"/>
  <c r="O6" i="1"/>
  <c r="O10" i="1"/>
  <c r="O14" i="1"/>
  <c r="O18" i="1"/>
  <c r="O22" i="1"/>
  <c r="O26" i="1"/>
  <c r="O30" i="1"/>
  <c r="P3" i="1"/>
  <c r="P7" i="1"/>
  <c r="P11" i="1"/>
  <c r="P15" i="1"/>
  <c r="P19" i="1"/>
  <c r="P23" i="1"/>
  <c r="P27" i="1"/>
  <c r="Q5" i="1"/>
  <c r="Q9" i="1"/>
  <c r="Q13" i="1"/>
  <c r="Q17" i="1"/>
  <c r="Q21" i="1"/>
  <c r="Q25" i="1"/>
  <c r="Q29" i="1"/>
  <c r="O4" i="1"/>
  <c r="O8" i="1"/>
  <c r="O12" i="1"/>
  <c r="O16" i="1"/>
  <c r="O20" i="1"/>
  <c r="O24" i="1"/>
  <c r="O28" i="1"/>
  <c r="P5" i="1"/>
  <c r="P9" i="1"/>
  <c r="P13" i="1"/>
  <c r="P17" i="1"/>
  <c r="P21" i="1"/>
  <c r="P25" i="1"/>
  <c r="P29" i="1"/>
</calcChain>
</file>

<file path=xl/sharedStrings.xml><?xml version="1.0" encoding="utf-8"?>
<sst xmlns="http://schemas.openxmlformats.org/spreadsheetml/2006/main" count="418" uniqueCount="69">
  <si>
    <t>address</t>
  </si>
  <si>
    <t>state</t>
  </si>
  <si>
    <t>measure</t>
  </si>
  <si>
    <t>cmap</t>
  </si>
  <si>
    <t>zoom</t>
  </si>
  <si>
    <t>stroke_width</t>
  </si>
  <si>
    <t>time_start</t>
  </si>
  <si>
    <t>time_end</t>
  </si>
  <si>
    <t>measurement_value</t>
  </si>
  <si>
    <t>time_resolution</t>
  </si>
  <si>
    <t>width</t>
  </si>
  <si>
    <t>height</t>
  </si>
  <si>
    <t>dpi</t>
  </si>
  <si>
    <t>bleed</t>
  </si>
  <si>
    <t>colorspace</t>
  </si>
  <si>
    <t>prefix</t>
  </si>
  <si>
    <t>geo_range</t>
  </si>
  <si>
    <t>tcdc</t>
  </si>
  <si>
    <t>monthly</t>
  </si>
  <si>
    <t>cmyk</t>
  </si>
  <si>
    <t>flag</t>
  </si>
  <si>
    <t>mat_color</t>
  </si>
  <si>
    <t>mat_width</t>
  </si>
  <si>
    <t>pad_width</t>
  </si>
  <si>
    <t>zoom_px</t>
  </si>
  <si>
    <t>interpolate</t>
  </si>
  <si>
    <t>pad_color</t>
  </si>
  <si>
    <t>AL</t>
  </si>
  <si>
    <t>CO</t>
  </si>
  <si>
    <t>CT</t>
  </si>
  <si>
    <t>DE</t>
  </si>
  <si>
    <t>GA</t>
  </si>
  <si>
    <t>HI</t>
  </si>
  <si>
    <t>IL</t>
  </si>
  <si>
    <t>IN</t>
  </si>
  <si>
    <t>IA</t>
  </si>
  <si>
    <t>KS</t>
  </si>
  <si>
    <t>KY</t>
  </si>
  <si>
    <t>LA</t>
  </si>
  <si>
    <t>MI</t>
  </si>
  <si>
    <t>MN</t>
  </si>
  <si>
    <t>MS</t>
  </si>
  <si>
    <t>MO</t>
  </si>
  <si>
    <t>NE</t>
  </si>
  <si>
    <t>NH</t>
  </si>
  <si>
    <t>NJ</t>
  </si>
  <si>
    <t>NC</t>
  </si>
  <si>
    <t>OH</t>
  </si>
  <si>
    <t>OK</t>
  </si>
  <si>
    <t>PA</t>
  </si>
  <si>
    <t>RI</t>
  </si>
  <si>
    <t>SD</t>
  </si>
  <si>
    <t>TN</t>
  </si>
  <si>
    <t>WV</t>
  </si>
  <si>
    <t>WI</t>
  </si>
  <si>
    <t>WY</t>
  </si>
  <si>
    <t>aspect</t>
  </si>
  <si>
    <t>listing</t>
  </si>
  <si>
    <t>cmap_name</t>
  </si>
  <si>
    <t>BAD</t>
  </si>
  <si>
    <t>Light</t>
  </si>
  <si>
    <t>Shapeless</t>
  </si>
  <si>
    <t>afmhot</t>
  </si>
  <si>
    <t>Greys</t>
  </si>
  <si>
    <t>ocean_r</t>
  </si>
  <si>
    <t>Blues</t>
  </si>
  <si>
    <t>CMRmap</t>
  </si>
  <si>
    <t>winter_r</t>
  </si>
  <si>
    <t>gist_heat_r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</si>
</sst>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bounding_box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swatch_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AL</v>
          </cell>
          <cell r="B2" t="str">
            <v>Alabama</v>
          </cell>
          <cell r="C2" t="str">
            <v>30.1941,35.0079,-88.4731,-84.8884</v>
          </cell>
          <cell r="D2" t="str">
            <v>Alabama, United States of America</v>
          </cell>
          <cell r="E2" t="str">
            <v>Flag</v>
          </cell>
          <cell r="F2" t="str">
            <v>flag</v>
          </cell>
          <cell r="G2">
            <v>2</v>
          </cell>
          <cell r="H2">
            <v>8</v>
          </cell>
          <cell r="I2">
            <v>30.194099999999999</v>
          </cell>
          <cell r="J2">
            <v>35.007899999999999</v>
          </cell>
          <cell r="K2">
            <v>-88.473100000000002</v>
          </cell>
          <cell r="L2">
            <v>-84.888400000000004</v>
          </cell>
          <cell r="M2">
            <v>0.74467156923843902</v>
          </cell>
          <cell r="N2" t="str">
            <v>Rectangular</v>
          </cell>
        </row>
        <row r="3">
          <cell r="A3" t="str">
            <v>AK</v>
          </cell>
          <cell r="B3" t="str">
            <v>Alaska</v>
          </cell>
          <cell r="C3" t="str">
            <v>51.2097,71.441,-179.1505,-129.9795</v>
          </cell>
          <cell r="D3" t="str">
            <v>Alaska, United States of America</v>
          </cell>
          <cell r="E3" t="str">
            <v>Winter</v>
          </cell>
          <cell r="F3" t="str">
            <v>winter_r</v>
          </cell>
          <cell r="G3">
            <v>1</v>
          </cell>
          <cell r="H3">
            <v>8</v>
          </cell>
          <cell r="I3">
            <v>51.209699999999998</v>
          </cell>
          <cell r="J3">
            <v>71.441000000000003</v>
          </cell>
          <cell r="K3">
            <v>-179.15049999999999</v>
          </cell>
          <cell r="L3">
            <v>-129.9795</v>
          </cell>
          <cell r="M3">
            <v>2.4304419389757448</v>
          </cell>
          <cell r="N3" t="str">
            <v>Rectangular</v>
          </cell>
        </row>
        <row r="4">
          <cell r="A4" t="str">
            <v>AZ</v>
          </cell>
          <cell r="B4" t="str">
            <v>Arizona</v>
          </cell>
          <cell r="C4" t="str">
            <v>31.332,37.0037,-114.8164,-109.045</v>
          </cell>
          <cell r="D4" t="str">
            <v>Arizona, United States of America</v>
          </cell>
          <cell r="E4" t="str">
            <v>Desert</v>
          </cell>
          <cell r="F4" t="str">
            <v>afmhot</v>
          </cell>
          <cell r="G4">
            <v>2</v>
          </cell>
          <cell r="H4">
            <v>8</v>
          </cell>
          <cell r="I4">
            <v>31.332000000000001</v>
          </cell>
          <cell r="J4">
            <v>37.003700000000002</v>
          </cell>
          <cell r="K4">
            <v>-114.8164</v>
          </cell>
          <cell r="L4">
            <v>-109.045</v>
          </cell>
          <cell r="M4">
            <v>1.0175785037995659</v>
          </cell>
          <cell r="N4" t="str">
            <v>Square</v>
          </cell>
        </row>
        <row r="5">
          <cell r="A5" t="str">
            <v>AR</v>
          </cell>
          <cell r="B5" t="str">
            <v>Arkansas</v>
          </cell>
          <cell r="C5" t="str">
            <v>33.0042,36.4996,-94.6192,-89.6419</v>
          </cell>
          <cell r="D5" t="str">
            <v>Arkansas, United States of America</v>
          </cell>
          <cell r="E5" t="str">
            <v>Fire</v>
          </cell>
          <cell r="F5" t="str">
            <v>gist_heat_r</v>
          </cell>
          <cell r="G5">
            <v>1</v>
          </cell>
          <cell r="H5">
            <v>8</v>
          </cell>
          <cell r="I5">
            <v>33.004199999999997</v>
          </cell>
          <cell r="J5">
            <v>36.499600000000001</v>
          </cell>
          <cell r="K5">
            <v>-94.619200000000006</v>
          </cell>
          <cell r="L5">
            <v>-89.641900000000007</v>
          </cell>
          <cell r="M5">
            <v>1.4239572008926</v>
          </cell>
          <cell r="N5" t="str">
            <v>Rectangular</v>
          </cell>
        </row>
        <row r="6">
          <cell r="A6" t="str">
            <v>CA</v>
          </cell>
          <cell r="B6" t="str">
            <v>California</v>
          </cell>
          <cell r="C6" t="str">
            <v>32.5343,42.0095,-124.4096,-114.1308</v>
          </cell>
          <cell r="D6" t="str">
            <v>California, United States of America</v>
          </cell>
          <cell r="E6" t="str">
            <v>Sunset</v>
          </cell>
          <cell r="F6" t="str">
            <v>CMRmap</v>
          </cell>
          <cell r="G6">
            <v>1</v>
          </cell>
          <cell r="H6">
            <v>8</v>
          </cell>
          <cell r="I6">
            <v>32.534300000000002</v>
          </cell>
          <cell r="J6">
            <v>42.009500000000003</v>
          </cell>
          <cell r="K6">
            <v>-124.4096</v>
          </cell>
          <cell r="L6">
            <v>-114.13079999999999</v>
          </cell>
          <cell r="M6">
            <v>1.084810874704492</v>
          </cell>
          <cell r="N6" t="str">
            <v>Square</v>
          </cell>
        </row>
        <row r="7">
          <cell r="A7" t="str">
            <v>CO</v>
          </cell>
          <cell r="B7" t="str">
            <v>Colorado</v>
          </cell>
          <cell r="C7" t="str">
            <v>36.9923,41.0035,-109.0604,-102.0415</v>
          </cell>
          <cell r="D7" t="str">
            <v>Colorado, United States of America</v>
          </cell>
          <cell r="E7" t="str">
            <v>Sky</v>
          </cell>
          <cell r="F7" t="str">
            <v>Blues</v>
          </cell>
          <cell r="G7">
            <v>2</v>
          </cell>
          <cell r="H7">
            <v>8</v>
          </cell>
          <cell r="I7">
            <v>36.9923</v>
          </cell>
          <cell r="J7">
            <v>41.003500000000003</v>
          </cell>
          <cell r="K7">
            <v>-109.0604</v>
          </cell>
          <cell r="L7">
            <v>-102.0415</v>
          </cell>
          <cell r="M7">
            <v>1.7498254886318303</v>
          </cell>
          <cell r="N7" t="str">
            <v>Rectangular</v>
          </cell>
        </row>
        <row r="8">
          <cell r="A8" t="str">
            <v>CT</v>
          </cell>
          <cell r="B8" t="str">
            <v>Connecticut</v>
          </cell>
          <cell r="C8" t="str">
            <v>40.9805,42.0504,-73.7279,-71.7872</v>
          </cell>
          <cell r="D8" t="str">
            <v>Connecticut, United States of America</v>
          </cell>
          <cell r="E8" t="str">
            <v>Calm</v>
          </cell>
          <cell r="F8" t="str">
            <v>YlGnBu</v>
          </cell>
          <cell r="G8">
            <v>2</v>
          </cell>
          <cell r="H8">
            <v>16</v>
          </cell>
          <cell r="I8">
            <v>40.980499999999999</v>
          </cell>
          <cell r="J8">
            <v>42.050400000000003</v>
          </cell>
          <cell r="K8">
            <v>-73.727900000000005</v>
          </cell>
          <cell r="L8">
            <v>-71.787199999999999</v>
          </cell>
          <cell r="M8">
            <v>1.8139078418543784</v>
          </cell>
          <cell r="N8" t="str">
            <v>Rectangular</v>
          </cell>
        </row>
        <row r="9">
          <cell r="A9" t="str">
            <v>DE</v>
          </cell>
          <cell r="B9" t="str">
            <v>Delaware</v>
          </cell>
          <cell r="C9" t="str">
            <v>38.451,39.8395,-75.7886,-75.0489</v>
          </cell>
          <cell r="D9" t="str">
            <v>Delaware, United States of America</v>
          </cell>
          <cell r="E9" t="str">
            <v>Lullaby</v>
          </cell>
          <cell r="F9" t="str">
            <v>cool_r</v>
          </cell>
          <cell r="G9">
            <v>2</v>
          </cell>
          <cell r="H9">
            <v>16</v>
          </cell>
          <cell r="I9">
            <v>38.451000000000001</v>
          </cell>
          <cell r="J9">
            <v>39.839500000000001</v>
          </cell>
          <cell r="K9">
            <v>-75.788600000000002</v>
          </cell>
          <cell r="L9">
            <v>-75.048900000000003</v>
          </cell>
          <cell r="M9">
            <v>0.53273316528627934</v>
          </cell>
          <cell r="N9" t="str">
            <v>Rectangular</v>
          </cell>
        </row>
        <row r="10">
          <cell r="A10" t="str">
            <v>FL</v>
          </cell>
          <cell r="B10" t="str">
            <v>Florida</v>
          </cell>
          <cell r="C10" t="str">
            <v>24.521,31.001,-87.6348,-80.0307</v>
          </cell>
          <cell r="D10" t="str">
            <v>Florida, United States of America</v>
          </cell>
          <cell r="E10" t="str">
            <v>Ocean</v>
          </cell>
          <cell r="F10" t="str">
            <v>ocean_r</v>
          </cell>
          <cell r="G10">
            <v>1</v>
          </cell>
          <cell r="H10">
            <v>8</v>
          </cell>
          <cell r="I10">
            <v>24.521000000000001</v>
          </cell>
          <cell r="J10">
            <v>31.001000000000001</v>
          </cell>
          <cell r="K10">
            <v>-87.634799999999998</v>
          </cell>
          <cell r="L10">
            <v>-80.030699999999996</v>
          </cell>
          <cell r="M10">
            <v>1.1734722222222225</v>
          </cell>
          <cell r="N10" t="str">
            <v>Rectangular</v>
          </cell>
        </row>
        <row r="11">
          <cell r="A11" t="str">
            <v>GA</v>
          </cell>
          <cell r="B11" t="str">
            <v>Georgia</v>
          </cell>
          <cell r="C11" t="str">
            <v>30.3556,35.0009,-85.6052,-80.8407</v>
          </cell>
          <cell r="D11" t="str">
            <v>Georgia, United States of America</v>
          </cell>
          <cell r="E11" t="str">
            <v>Aqua</v>
          </cell>
          <cell r="F11" t="str">
            <v>BuGn_r</v>
          </cell>
          <cell r="G11">
            <v>1</v>
          </cell>
          <cell r="H11">
            <v>8</v>
          </cell>
          <cell r="I11">
            <v>30.355599999999999</v>
          </cell>
          <cell r="J11">
            <v>35.000900000000001</v>
          </cell>
          <cell r="K11">
            <v>-85.605199999999996</v>
          </cell>
          <cell r="L11">
            <v>-80.840699999999998</v>
          </cell>
          <cell r="M11">
            <v>1.025660344864701</v>
          </cell>
          <cell r="N11" t="str">
            <v>Square</v>
          </cell>
        </row>
        <row r="12">
          <cell r="A12" t="str">
            <v>HI</v>
          </cell>
          <cell r="B12" t="str">
            <v>Hawaii</v>
          </cell>
          <cell r="C12" t="str">
            <v>18.9117,22.2356,-160.2471,-154.8066</v>
          </cell>
          <cell r="D12" t="str">
            <v>Hawaii, United States of America</v>
          </cell>
          <cell r="E12" t="str">
            <v>Aqua</v>
          </cell>
          <cell r="F12" t="str">
            <v>BuGn_r</v>
          </cell>
          <cell r="G12">
            <v>1</v>
          </cell>
          <cell r="H12">
            <v>16</v>
          </cell>
          <cell r="I12">
            <v>18.9117</v>
          </cell>
          <cell r="J12">
            <v>22.235600000000002</v>
          </cell>
          <cell r="K12">
            <v>-160.24709999999999</v>
          </cell>
          <cell r="L12">
            <v>-154.8066</v>
          </cell>
          <cell r="M12">
            <v>1.636782093324102</v>
          </cell>
          <cell r="N12" t="str">
            <v>Rectangular</v>
          </cell>
        </row>
        <row r="13">
          <cell r="A13" t="str">
            <v>ID</v>
          </cell>
          <cell r="B13" t="str">
            <v>Idaho</v>
          </cell>
          <cell r="C13" t="str">
            <v>41.988,49.0009,-117.2431,-111.0434</v>
          </cell>
          <cell r="D13" t="str">
            <v>Idaho, United States of America</v>
          </cell>
          <cell r="E13" t="str">
            <v>Gray</v>
          </cell>
          <cell r="F13" t="str">
            <v>Greys</v>
          </cell>
          <cell r="G13">
            <v>2</v>
          </cell>
          <cell r="H13">
            <v>8</v>
          </cell>
          <cell r="I13">
            <v>41.988</v>
          </cell>
          <cell r="J13">
            <v>49.000900000000001</v>
          </cell>
          <cell r="K13">
            <v>-117.2431</v>
          </cell>
          <cell r="L13">
            <v>-111.04340000000001</v>
          </cell>
          <cell r="M13">
            <v>0.88404226496884186</v>
          </cell>
          <cell r="N13" t="str">
            <v>Rectangular</v>
          </cell>
        </row>
        <row r="14">
          <cell r="A14" t="str">
            <v>IL</v>
          </cell>
          <cell r="B14" t="str">
            <v>Illinois</v>
          </cell>
          <cell r="C14" t="str">
            <v>36.9701,42.5084,-91.5129,-87.4952</v>
          </cell>
          <cell r="D14" t="str">
            <v>Illinois, United States of America</v>
          </cell>
          <cell r="E14" t="str">
            <v>Calm</v>
          </cell>
          <cell r="F14" t="str">
            <v>YlGnBu</v>
          </cell>
          <cell r="G14">
            <v>1</v>
          </cell>
          <cell r="H14">
            <v>8</v>
          </cell>
          <cell r="I14">
            <v>36.970100000000002</v>
          </cell>
          <cell r="J14">
            <v>42.508400000000002</v>
          </cell>
          <cell r="K14">
            <v>-91.512900000000002</v>
          </cell>
          <cell r="L14">
            <v>-87.495199999999997</v>
          </cell>
          <cell r="M14">
            <v>0.72543921419930402</v>
          </cell>
          <cell r="N14" t="str">
            <v>Rectangular</v>
          </cell>
        </row>
        <row r="15">
          <cell r="A15" t="str">
            <v>IN</v>
          </cell>
          <cell r="B15" t="str">
            <v>Indiana</v>
          </cell>
          <cell r="C15" t="str">
            <v>37.7717,41.7607,-88.0975,-84.7846</v>
          </cell>
          <cell r="D15" t="str">
            <v>Indiana, United States of America</v>
          </cell>
          <cell r="E15" t="str">
            <v>Fire</v>
          </cell>
          <cell r="F15" t="str">
            <v>gist_heat_r</v>
          </cell>
          <cell r="G15">
            <v>1</v>
          </cell>
          <cell r="H15">
            <v>8</v>
          </cell>
          <cell r="I15">
            <v>37.771700000000003</v>
          </cell>
          <cell r="J15">
            <v>41.7607</v>
          </cell>
          <cell r="K15">
            <v>-88.097499999999997</v>
          </cell>
          <cell r="L15">
            <v>-84.784599999999998</v>
          </cell>
          <cell r="M15">
            <v>0.83050889947355266</v>
          </cell>
          <cell r="N15" t="str">
            <v>Rectangular</v>
          </cell>
        </row>
        <row r="16">
          <cell r="A16" t="str">
            <v>IA</v>
          </cell>
          <cell r="B16" t="str">
            <v>Iowa</v>
          </cell>
          <cell r="C16" t="str">
            <v>40.3755,43.501,-96.6394,-90.1404</v>
          </cell>
          <cell r="D16" t="str">
            <v>Iowa, United States of America</v>
          </cell>
          <cell r="E16" t="str">
            <v>Rain</v>
          </cell>
          <cell r="F16" t="str">
            <v>gist_stern_r</v>
          </cell>
          <cell r="G16">
            <v>1</v>
          </cell>
          <cell r="H16">
            <v>8</v>
          </cell>
          <cell r="I16">
            <v>40.375500000000002</v>
          </cell>
          <cell r="J16">
            <v>43.500999999999998</v>
          </cell>
          <cell r="K16">
            <v>-96.639399999999995</v>
          </cell>
          <cell r="L16">
            <v>-90.1404</v>
          </cell>
          <cell r="M16">
            <v>2.0793473044312925</v>
          </cell>
          <cell r="N16" t="str">
            <v>Rectangular</v>
          </cell>
        </row>
        <row r="17">
          <cell r="A17" t="str">
            <v>KS</v>
          </cell>
          <cell r="B17" t="str">
            <v>Kansas</v>
          </cell>
          <cell r="C17" t="str">
            <v>36.9929,40.0033,-102.0518,-94.5886</v>
          </cell>
          <cell r="D17" t="str">
            <v>Kansas, United States of America</v>
          </cell>
          <cell r="E17" t="str">
            <v>Sunset</v>
          </cell>
          <cell r="F17" t="str">
            <v>CMRmap</v>
          </cell>
          <cell r="G17">
            <v>2</v>
          </cell>
          <cell r="H17">
            <v>8</v>
          </cell>
          <cell r="I17">
            <v>36.992899999999999</v>
          </cell>
          <cell r="J17">
            <v>40.003300000000003</v>
          </cell>
          <cell r="K17">
            <v>-102.0518</v>
          </cell>
          <cell r="L17">
            <v>-94.5886</v>
          </cell>
          <cell r="M17">
            <v>2.4791389848525078</v>
          </cell>
          <cell r="N17" t="str">
            <v>Rectangular</v>
          </cell>
        </row>
        <row r="18">
          <cell r="A18" t="str">
            <v>KY</v>
          </cell>
          <cell r="B18" t="str">
            <v>Kentucky</v>
          </cell>
          <cell r="C18" t="str">
            <v>36.4968,39.1481,-89.4168,-81.965</v>
          </cell>
          <cell r="D18" t="str">
            <v>Kentucky, United States of America</v>
          </cell>
          <cell r="E18" t="str">
            <v>Lilac</v>
          </cell>
          <cell r="F18" t="str">
            <v>BuPu_r</v>
          </cell>
          <cell r="G18">
            <v>1</v>
          </cell>
          <cell r="H18">
            <v>8</v>
          </cell>
          <cell r="I18">
            <v>36.4968</v>
          </cell>
          <cell r="J18">
            <v>39.148099999999999</v>
          </cell>
          <cell r="K18">
            <v>-89.416799999999995</v>
          </cell>
          <cell r="L18">
            <v>-81.965000000000003</v>
          </cell>
          <cell r="M18">
            <v>2.8106212046920356</v>
          </cell>
          <cell r="N18" t="str">
            <v>Rectangular</v>
          </cell>
        </row>
        <row r="19">
          <cell r="A19" t="str">
            <v>LA</v>
          </cell>
          <cell r="B19" t="str">
            <v>Louisiana</v>
          </cell>
          <cell r="C19" t="str">
            <v>28.9287,33.0197,-94.0434,-88.8165</v>
          </cell>
          <cell r="D19" t="str">
            <v>Louisiana, United States of America</v>
          </cell>
          <cell r="E19" t="str">
            <v>Moss</v>
          </cell>
          <cell r="F19" t="str">
            <v>gist_earth</v>
          </cell>
          <cell r="G19">
            <v>1</v>
          </cell>
          <cell r="H19">
            <v>8</v>
          </cell>
          <cell r="I19">
            <v>28.928699999999999</v>
          </cell>
          <cell r="J19">
            <v>33.0197</v>
          </cell>
          <cell r="K19">
            <v>-94.043400000000005</v>
          </cell>
          <cell r="L19">
            <v>-88.816500000000005</v>
          </cell>
          <cell r="M19">
            <v>1.2776582742605718</v>
          </cell>
          <cell r="N19" t="str">
            <v>Rectangular</v>
          </cell>
        </row>
        <row r="20">
          <cell r="A20" t="str">
            <v>ME</v>
          </cell>
          <cell r="B20" t="str">
            <v>Maine</v>
          </cell>
          <cell r="C20" t="str">
            <v>43.0648,47.4598,-71.0843,-66.9406</v>
          </cell>
          <cell r="D20" t="str">
            <v>Maine, United States of America</v>
          </cell>
          <cell r="E20" t="str">
            <v>Rain</v>
          </cell>
          <cell r="F20" t="str">
            <v>gist_stern_r</v>
          </cell>
          <cell r="G20">
            <v>1</v>
          </cell>
          <cell r="H20">
            <v>8</v>
          </cell>
          <cell r="I20">
            <v>43.064799999999998</v>
          </cell>
          <cell r="J20">
            <v>47.459800000000001</v>
          </cell>
          <cell r="K20">
            <v>-71.084299999999999</v>
          </cell>
          <cell r="L20">
            <v>-66.940600000000003</v>
          </cell>
          <cell r="M20">
            <v>0.94282138794084014</v>
          </cell>
          <cell r="N20" t="str">
            <v>Square</v>
          </cell>
        </row>
        <row r="21">
          <cell r="A21" t="str">
            <v>MD</v>
          </cell>
          <cell r="B21" t="str">
            <v>Maryland</v>
          </cell>
          <cell r="C21" t="str">
            <v>37.912,39.7231,-79.4872,-75.0492</v>
          </cell>
          <cell r="D21" t="str">
            <v>Maryland, United States of America</v>
          </cell>
          <cell r="E21" t="str">
            <v>Calm</v>
          </cell>
          <cell r="F21" t="str">
            <v>YlGnBu</v>
          </cell>
          <cell r="G21">
            <v>2</v>
          </cell>
          <cell r="H21">
            <v>16</v>
          </cell>
          <cell r="I21">
            <v>37.911999999999999</v>
          </cell>
          <cell r="J21">
            <v>39.723100000000002</v>
          </cell>
          <cell r="K21">
            <v>-79.487200000000001</v>
          </cell>
          <cell r="L21">
            <v>-75.049199999999999</v>
          </cell>
          <cell r="M21">
            <v>2.450444481254483</v>
          </cell>
          <cell r="N21" t="str">
            <v>Rectangular</v>
          </cell>
        </row>
        <row r="22">
          <cell r="A22" t="str">
            <v>MA</v>
          </cell>
          <cell r="B22" t="str">
            <v>Massachusetts</v>
          </cell>
          <cell r="C22" t="str">
            <v>41.2381,42.8868,-73.5081,-69.9282</v>
          </cell>
          <cell r="D22" t="str">
            <v>Massachusetts, United States of America</v>
          </cell>
          <cell r="E22" t="str">
            <v>Ocean</v>
          </cell>
          <cell r="F22" t="str">
            <v>ocean_r</v>
          </cell>
          <cell r="G22">
            <v>2</v>
          </cell>
          <cell r="H22">
            <v>16</v>
          </cell>
          <cell r="I22">
            <v>41.238100000000003</v>
          </cell>
          <cell r="J22">
            <v>42.886800000000001</v>
          </cell>
          <cell r="K22">
            <v>-73.508099999999999</v>
          </cell>
          <cell r="L22">
            <v>-69.928200000000004</v>
          </cell>
          <cell r="M22">
            <v>2.1713471219748888</v>
          </cell>
          <cell r="N22" t="str">
            <v>Rectangular</v>
          </cell>
        </row>
        <row r="23">
          <cell r="A23" t="str">
            <v>MI</v>
          </cell>
          <cell r="B23" t="str">
            <v>Michigan</v>
          </cell>
          <cell r="C23" t="str">
            <v>41.696,48.191,-90.4185,-82.4184</v>
          </cell>
          <cell r="D23" t="str">
            <v>Michigan, United States of America</v>
          </cell>
          <cell r="E23" t="str">
            <v>Lilac</v>
          </cell>
          <cell r="F23" t="str">
            <v>BuPu_r</v>
          </cell>
          <cell r="G23">
            <v>1</v>
          </cell>
          <cell r="H23">
            <v>8</v>
          </cell>
          <cell r="I23">
            <v>41.695999999999998</v>
          </cell>
          <cell r="J23">
            <v>48.191000000000003</v>
          </cell>
          <cell r="K23">
            <v>-90.418499999999995</v>
          </cell>
          <cell r="L23">
            <v>-82.418400000000005</v>
          </cell>
          <cell r="M23">
            <v>1.2317321016166256</v>
          </cell>
          <cell r="N23" t="str">
            <v>Rectangular</v>
          </cell>
        </row>
        <row r="24">
          <cell r="A24" t="str">
            <v>MN</v>
          </cell>
          <cell r="B24" t="str">
            <v>Minnesota</v>
          </cell>
          <cell r="C24" t="str">
            <v>43.4993,49.3853,-97.2399,-89.4918</v>
          </cell>
          <cell r="D24" t="str">
            <v>Minnesota, United States of America</v>
          </cell>
          <cell r="E24" t="str">
            <v>Winter</v>
          </cell>
          <cell r="F24" t="str">
            <v>winter_r</v>
          </cell>
          <cell r="G24">
            <v>1</v>
          </cell>
          <cell r="H24">
            <v>8</v>
          </cell>
          <cell r="I24">
            <v>43.499299999999998</v>
          </cell>
          <cell r="J24">
            <v>49.385300000000001</v>
          </cell>
          <cell r="K24">
            <v>-97.239900000000006</v>
          </cell>
          <cell r="L24">
            <v>-89.491799999999998</v>
          </cell>
          <cell r="M24">
            <v>1.3163608562691138</v>
          </cell>
          <cell r="N24" t="str">
            <v>Rectangular</v>
          </cell>
        </row>
        <row r="25">
          <cell r="A25" t="str">
            <v>MS</v>
          </cell>
          <cell r="B25" t="str">
            <v>Mississippi</v>
          </cell>
          <cell r="C25" t="str">
            <v>30.1739,34.9962,-91.6499,-88.0976</v>
          </cell>
          <cell r="D25" t="str">
            <v>Mississippi, United States of America</v>
          </cell>
          <cell r="E25" t="str">
            <v>Rain</v>
          </cell>
          <cell r="F25" t="str">
            <v>gist_stern_r</v>
          </cell>
          <cell r="G25">
            <v>1</v>
          </cell>
          <cell r="H25">
            <v>8</v>
          </cell>
          <cell r="I25">
            <v>30.1739</v>
          </cell>
          <cell r="J25">
            <v>34.996200000000002</v>
          </cell>
          <cell r="K25">
            <v>-91.649900000000002</v>
          </cell>
          <cell r="L25">
            <v>-88.0976</v>
          </cell>
          <cell r="M25">
            <v>0.73664019243929268</v>
          </cell>
          <cell r="N25" t="str">
            <v>Rectangular</v>
          </cell>
        </row>
        <row r="26">
          <cell r="A26" t="str">
            <v>MO</v>
          </cell>
          <cell r="B26" t="str">
            <v>Missouri</v>
          </cell>
          <cell r="C26" t="str">
            <v>35.9042,40.6136,-95.7744,-89.0987</v>
          </cell>
          <cell r="D26" t="str">
            <v>Missouri, United States of America</v>
          </cell>
          <cell r="E26" t="str">
            <v>Flag</v>
          </cell>
          <cell r="F26" t="str">
            <v>flag</v>
          </cell>
          <cell r="G26">
            <v>1</v>
          </cell>
          <cell r="H26">
            <v>8</v>
          </cell>
          <cell r="I26">
            <v>35.904200000000003</v>
          </cell>
          <cell r="J26">
            <v>40.613599999999998</v>
          </cell>
          <cell r="K26">
            <v>-95.7744</v>
          </cell>
          <cell r="L26">
            <v>-89.098699999999994</v>
          </cell>
          <cell r="M26">
            <v>1.4175266488300025</v>
          </cell>
          <cell r="N26" t="str">
            <v>Rectangular</v>
          </cell>
        </row>
        <row r="27">
          <cell r="A27" t="str">
            <v>MT</v>
          </cell>
          <cell r="B27" t="str">
            <v>Montana</v>
          </cell>
          <cell r="C27" t="str">
            <v>44.3579,49.0011,-116.0496,-104.0395</v>
          </cell>
          <cell r="D27" t="str">
            <v>Montana, United States of America</v>
          </cell>
          <cell r="E27" t="str">
            <v>Sky</v>
          </cell>
          <cell r="F27" t="str">
            <v>Blues</v>
          </cell>
          <cell r="G27">
            <v>2</v>
          </cell>
          <cell r="H27">
            <v>8</v>
          </cell>
          <cell r="I27">
            <v>44.357900000000001</v>
          </cell>
          <cell r="J27">
            <v>49.001100000000001</v>
          </cell>
          <cell r="K27">
            <v>-116.0496</v>
          </cell>
          <cell r="L27">
            <v>-104.0395</v>
          </cell>
          <cell r="M27">
            <v>2.5865997587870422</v>
          </cell>
          <cell r="N27" t="str">
            <v>Rectangular</v>
          </cell>
        </row>
        <row r="28">
          <cell r="A28" t="str">
            <v>NE</v>
          </cell>
          <cell r="B28" t="str">
            <v>Nebraska</v>
          </cell>
          <cell r="C28" t="str">
            <v>39.9999,43.0017,-104.0537,-95.3082</v>
          </cell>
          <cell r="D28" t="str">
            <v>Nebraska, United States of America</v>
          </cell>
          <cell r="E28" t="str">
            <v>Gray</v>
          </cell>
          <cell r="F28" t="str">
            <v>Greys</v>
          </cell>
          <cell r="G28">
            <v>2</v>
          </cell>
          <cell r="H28">
            <v>8</v>
          </cell>
          <cell r="I28">
            <v>39.999899999999997</v>
          </cell>
          <cell r="J28">
            <v>43.0017</v>
          </cell>
          <cell r="K28">
            <v>-104.05370000000001</v>
          </cell>
          <cell r="L28">
            <v>-95.308199999999999</v>
          </cell>
          <cell r="M28">
            <v>2.9134186154973678</v>
          </cell>
          <cell r="N28" t="str">
            <v>Rectangular</v>
          </cell>
        </row>
        <row r="29">
          <cell r="A29" t="str">
            <v>NV</v>
          </cell>
          <cell r="B29" t="str">
            <v>Nevada</v>
          </cell>
          <cell r="C29" t="str">
            <v>35.0023,42.0018,-120.0058,-114.0394</v>
          </cell>
          <cell r="D29" t="str">
            <v>Nevada, United States of America</v>
          </cell>
          <cell r="E29" t="str">
            <v>Desert</v>
          </cell>
          <cell r="F29" t="str">
            <v>afmhot</v>
          </cell>
          <cell r="G29">
            <v>2</v>
          </cell>
          <cell r="H29">
            <v>8</v>
          </cell>
          <cell r="I29">
            <v>35.002299999999998</v>
          </cell>
          <cell r="J29">
            <v>42.001800000000003</v>
          </cell>
          <cell r="K29">
            <v>-120.00579999999999</v>
          </cell>
          <cell r="L29">
            <v>-114.0394</v>
          </cell>
          <cell r="M29">
            <v>0.85240374312450728</v>
          </cell>
          <cell r="N29" t="str">
            <v>Rectangular</v>
          </cell>
        </row>
        <row r="30">
          <cell r="A30" t="str">
            <v>NH</v>
          </cell>
          <cell r="B30" t="str">
            <v>New Hampshire</v>
          </cell>
          <cell r="C30" t="str">
            <v>42.6971,45.3053,-72.5573,-70.7086</v>
          </cell>
          <cell r="D30" t="str">
            <v>New Hampshire, United States of America</v>
          </cell>
          <cell r="E30" t="str">
            <v>Rain</v>
          </cell>
          <cell r="F30" t="str">
            <v>gist_stern_r</v>
          </cell>
          <cell r="G30">
            <v>2</v>
          </cell>
          <cell r="H30">
            <v>16</v>
          </cell>
          <cell r="I30">
            <v>42.697099999999999</v>
          </cell>
          <cell r="J30">
            <v>45.305300000000003</v>
          </cell>
          <cell r="K30">
            <v>-72.557299999999998</v>
          </cell>
          <cell r="L30">
            <v>-70.708600000000004</v>
          </cell>
          <cell r="M30">
            <v>0.70880300590445178</v>
          </cell>
          <cell r="N30" t="str">
            <v>Rectangular</v>
          </cell>
        </row>
        <row r="31">
          <cell r="A31" t="str">
            <v>NJ</v>
          </cell>
          <cell r="B31" t="str">
            <v>New Jersey</v>
          </cell>
          <cell r="C31" t="str">
            <v>38.9289,41.3576,-75.5598,-73.8937</v>
          </cell>
          <cell r="D31" t="str">
            <v>New Jersey, United States of America</v>
          </cell>
          <cell r="E31" t="str">
            <v>Moss</v>
          </cell>
          <cell r="F31" t="str">
            <v>gist_earth</v>
          </cell>
          <cell r="G31">
            <v>2</v>
          </cell>
          <cell r="H31">
            <v>16</v>
          </cell>
          <cell r="I31">
            <v>38.928899999999999</v>
          </cell>
          <cell r="J31">
            <v>41.357599999999998</v>
          </cell>
          <cell r="K31">
            <v>-75.559799999999996</v>
          </cell>
          <cell r="L31">
            <v>-73.893699999999995</v>
          </cell>
          <cell r="M31">
            <v>0.68600485856631144</v>
          </cell>
          <cell r="N31" t="str">
            <v>Rectangular</v>
          </cell>
        </row>
        <row r="32">
          <cell r="A32" t="str">
            <v>NM</v>
          </cell>
          <cell r="B32" t="str">
            <v>New Mexico</v>
          </cell>
          <cell r="C32" t="str">
            <v>31.3321,37.0002,-109.0502,-103.002</v>
          </cell>
          <cell r="D32" t="str">
            <v>New Mexico, United States of America</v>
          </cell>
          <cell r="E32" t="str">
            <v>Sunset</v>
          </cell>
          <cell r="F32" t="str">
            <v>CMRmap</v>
          </cell>
          <cell r="G32">
            <v>2</v>
          </cell>
          <cell r="H32">
            <v>8</v>
          </cell>
          <cell r="I32">
            <v>31.332100000000001</v>
          </cell>
          <cell r="J32">
            <v>37.0002</v>
          </cell>
          <cell r="K32">
            <v>-109.0502</v>
          </cell>
          <cell r="L32">
            <v>-103.002</v>
          </cell>
          <cell r="M32">
            <v>1.0670595084772692</v>
          </cell>
          <cell r="N32" t="str">
            <v>Square</v>
          </cell>
        </row>
        <row r="33">
          <cell r="A33" t="str">
            <v>NY</v>
          </cell>
          <cell r="B33" t="str">
            <v>New York</v>
          </cell>
          <cell r="C33" t="str">
            <v>40.496,45.0128,-79.762,-71.8562</v>
          </cell>
          <cell r="D33" t="str">
            <v>New York, United States of America</v>
          </cell>
          <cell r="E33" t="str">
            <v>Winter</v>
          </cell>
          <cell r="F33" t="str">
            <v>winter_r</v>
          </cell>
          <cell r="G33">
            <v>1</v>
          </cell>
          <cell r="H33">
            <v>8</v>
          </cell>
          <cell r="I33">
            <v>40.496000000000002</v>
          </cell>
          <cell r="J33">
            <v>45.012799999999999</v>
          </cell>
          <cell r="K33">
            <v>-79.762</v>
          </cell>
          <cell r="L33">
            <v>-71.856200000000001</v>
          </cell>
          <cell r="M33">
            <v>1.7503099539497002</v>
          </cell>
          <cell r="N33" t="str">
            <v>Rectangular</v>
          </cell>
        </row>
        <row r="34">
          <cell r="A34" t="str">
            <v>NC</v>
          </cell>
          <cell r="B34" t="str">
            <v>North Carolina</v>
          </cell>
          <cell r="C34" t="str">
            <v>33.8401,36.5883,-84.3217,-75.4604</v>
          </cell>
          <cell r="D34" t="str">
            <v>North Carolina, United States of America</v>
          </cell>
          <cell r="E34" t="str">
            <v>Lilac</v>
          </cell>
          <cell r="F34" t="str">
            <v>BuPu_r</v>
          </cell>
          <cell r="G34">
            <v>1</v>
          </cell>
          <cell r="H34">
            <v>8</v>
          </cell>
          <cell r="I34">
            <v>33.8401</v>
          </cell>
          <cell r="J34">
            <v>36.588299999999997</v>
          </cell>
          <cell r="K34">
            <v>-84.321700000000007</v>
          </cell>
          <cell r="L34">
            <v>-75.460400000000007</v>
          </cell>
          <cell r="M34">
            <v>3.2244014263881846</v>
          </cell>
          <cell r="N34" t="str">
            <v>Rectangular</v>
          </cell>
        </row>
        <row r="35">
          <cell r="A35" t="str">
            <v>ND</v>
          </cell>
          <cell r="B35" t="str">
            <v>North Dakota</v>
          </cell>
          <cell r="C35" t="str">
            <v>45.935,49.0007,-104.0489,-96.5548</v>
          </cell>
          <cell r="D35" t="str">
            <v>North Dakota, United States of America</v>
          </cell>
          <cell r="E35" t="str">
            <v>Sky</v>
          </cell>
          <cell r="F35" t="str">
            <v>Blues</v>
          </cell>
          <cell r="G35">
            <v>2</v>
          </cell>
          <cell r="H35">
            <v>8</v>
          </cell>
          <cell r="I35">
            <v>45.935000000000002</v>
          </cell>
          <cell r="J35">
            <v>49.000700000000002</v>
          </cell>
          <cell r="K35">
            <v>-104.0489</v>
          </cell>
          <cell r="L35">
            <v>-96.5548</v>
          </cell>
          <cell r="M35">
            <v>2.4444988094073143</v>
          </cell>
          <cell r="N35" t="str">
            <v>Rectangular</v>
          </cell>
        </row>
        <row r="36">
          <cell r="A36" t="str">
            <v>OH</v>
          </cell>
          <cell r="B36" t="str">
            <v>Ohio</v>
          </cell>
          <cell r="C36" t="str">
            <v>38.4031,41.9775,-84.8202,-80.5187</v>
          </cell>
          <cell r="D36" t="str">
            <v>Ohio, United States of America</v>
          </cell>
          <cell r="E36" t="str">
            <v>Aqua</v>
          </cell>
          <cell r="F36" t="str">
            <v>BuGn_r</v>
          </cell>
          <cell r="G36">
            <v>1</v>
          </cell>
          <cell r="H36">
            <v>8</v>
          </cell>
          <cell r="I36">
            <v>38.403100000000002</v>
          </cell>
          <cell r="J36">
            <v>41.977499999999999</v>
          </cell>
          <cell r="K36">
            <v>-84.8202</v>
          </cell>
          <cell r="L36">
            <v>-80.518699999999995</v>
          </cell>
          <cell r="M36">
            <v>1.2034187555953468</v>
          </cell>
          <cell r="N36" t="str">
            <v>Rectangular</v>
          </cell>
        </row>
        <row r="37">
          <cell r="A37" t="str">
            <v>OK</v>
          </cell>
          <cell r="B37" t="str">
            <v>Oklahoma</v>
          </cell>
          <cell r="C37" t="str">
            <v>33.616,37.0023,-103.0026,-94.4314</v>
          </cell>
          <cell r="D37" t="str">
            <v>Oklahoma, United States of America</v>
          </cell>
          <cell r="E37" t="str">
            <v>Sky</v>
          </cell>
          <cell r="F37" t="str">
            <v>Blues</v>
          </cell>
          <cell r="G37">
            <v>2</v>
          </cell>
          <cell r="H37">
            <v>8</v>
          </cell>
          <cell r="I37">
            <v>33.616</v>
          </cell>
          <cell r="J37">
            <v>37.002299999999998</v>
          </cell>
          <cell r="K37">
            <v>-103.0026</v>
          </cell>
          <cell r="L37">
            <v>-94.431399999999996</v>
          </cell>
          <cell r="M37">
            <v>2.5311401825000761</v>
          </cell>
          <cell r="N37" t="str">
            <v>Rectangular</v>
          </cell>
        </row>
        <row r="38">
          <cell r="A38" t="str">
            <v>OR</v>
          </cell>
          <cell r="B38" t="str">
            <v>Oregon</v>
          </cell>
          <cell r="C38" t="str">
            <v>41.992,46.2938,-124.5664,-116.4633</v>
          </cell>
          <cell r="D38" t="str">
            <v>Oregon, United States of America</v>
          </cell>
          <cell r="E38" t="str">
            <v>Ocean</v>
          </cell>
          <cell r="F38" t="str">
            <v>ocean_r</v>
          </cell>
          <cell r="G38">
            <v>1</v>
          </cell>
          <cell r="H38">
            <v>8</v>
          </cell>
          <cell r="I38">
            <v>41.991999999999997</v>
          </cell>
          <cell r="J38">
            <v>46.293799999999997</v>
          </cell>
          <cell r="K38">
            <v>-124.5664</v>
          </cell>
          <cell r="L38">
            <v>-116.4633</v>
          </cell>
          <cell r="M38">
            <v>1.8836533544097813</v>
          </cell>
          <cell r="N38" t="str">
            <v>Rectangular</v>
          </cell>
        </row>
        <row r="39">
          <cell r="A39" t="str">
            <v>PA</v>
          </cell>
          <cell r="B39" t="str">
            <v>Pennsylvania</v>
          </cell>
          <cell r="C39" t="str">
            <v>39.7199,42.2695,-80.5195,-74.6896</v>
          </cell>
          <cell r="D39" t="str">
            <v>Pennsylvania, United States of America</v>
          </cell>
          <cell r="E39" t="str">
            <v>Lullaby</v>
          </cell>
          <cell r="F39" t="str">
            <v>cool_r</v>
          </cell>
          <cell r="G39">
            <v>1</v>
          </cell>
          <cell r="H39">
            <v>8</v>
          </cell>
          <cell r="I39">
            <v>39.719900000000003</v>
          </cell>
          <cell r="J39">
            <v>42.269500000000001</v>
          </cell>
          <cell r="K39">
            <v>-80.519499999999994</v>
          </cell>
          <cell r="L39">
            <v>-74.689599999999999</v>
          </cell>
          <cell r="M39">
            <v>2.2865939755255722</v>
          </cell>
          <cell r="N39" t="str">
            <v>Rectangular</v>
          </cell>
        </row>
        <row r="40">
          <cell r="A40" t="str">
            <v>RI</v>
          </cell>
          <cell r="B40" t="str">
            <v>Rhode Island</v>
          </cell>
          <cell r="C40" t="str">
            <v>41.1461,42.0191,-71.8865,-71.1207</v>
          </cell>
          <cell r="D40" t="str">
            <v>Rhode Island, United States of America</v>
          </cell>
          <cell r="E40" t="str">
            <v>Ocean</v>
          </cell>
          <cell r="F40" t="str">
            <v>ocean_r</v>
          </cell>
          <cell r="G40">
            <v>2</v>
          </cell>
          <cell r="H40">
            <v>16</v>
          </cell>
          <cell r="I40">
            <v>41.146099999999997</v>
          </cell>
          <cell r="J40">
            <v>42.019100000000002</v>
          </cell>
          <cell r="K40">
            <v>-71.886499999999998</v>
          </cell>
          <cell r="L40">
            <v>-71.120699999999999</v>
          </cell>
          <cell r="M40">
            <v>0.87720504009163192</v>
          </cell>
          <cell r="N40" t="str">
            <v>Rectangular</v>
          </cell>
        </row>
        <row r="41">
          <cell r="A41" t="str">
            <v>SC</v>
          </cell>
          <cell r="B41" t="str">
            <v>South Carolina</v>
          </cell>
          <cell r="C41" t="str">
            <v>32.0374,35.2155,-83.3539,-78.5409</v>
          </cell>
          <cell r="D41" t="str">
            <v>South Carolina, United States of America</v>
          </cell>
          <cell r="E41" t="str">
            <v>Flag</v>
          </cell>
          <cell r="F41" t="str">
            <v>flag</v>
          </cell>
          <cell r="G41">
            <v>1</v>
          </cell>
          <cell r="H41">
            <v>8</v>
          </cell>
          <cell r="I41">
            <v>32.037399999999998</v>
          </cell>
          <cell r="J41">
            <v>35.215499999999999</v>
          </cell>
          <cell r="K41">
            <v>-83.353899999999996</v>
          </cell>
          <cell r="L41">
            <v>-78.540899999999993</v>
          </cell>
          <cell r="M41">
            <v>1.5144268588150158</v>
          </cell>
          <cell r="N41" t="str">
            <v>Rectangular</v>
          </cell>
        </row>
        <row r="42">
          <cell r="A42" t="str">
            <v>SD</v>
          </cell>
          <cell r="B42" t="str">
            <v>South Dakota</v>
          </cell>
          <cell r="C42" t="str">
            <v>42.4796,45.9455,-104.0577,-96.4364</v>
          </cell>
          <cell r="D42" t="str">
            <v>South Dakota, United States of America</v>
          </cell>
          <cell r="E42" t="str">
            <v>Gray</v>
          </cell>
          <cell r="F42" t="str">
            <v>Greys</v>
          </cell>
          <cell r="G42">
            <v>1</v>
          </cell>
          <cell r="H42">
            <v>8</v>
          </cell>
          <cell r="I42">
            <v>42.479599999999998</v>
          </cell>
          <cell r="J42">
            <v>45.945500000000003</v>
          </cell>
          <cell r="K42">
            <v>-104.0577</v>
          </cell>
          <cell r="L42">
            <v>-96.436400000000006</v>
          </cell>
          <cell r="M42">
            <v>2.1989382267232118</v>
          </cell>
          <cell r="N42" t="str">
            <v>Rectangular</v>
          </cell>
        </row>
        <row r="43">
          <cell r="A43" t="str">
            <v>TN</v>
          </cell>
          <cell r="B43" t="str">
            <v>Tennessee</v>
          </cell>
          <cell r="C43" t="str">
            <v>34.9832,36.6783,-90.3105,-81.6469</v>
          </cell>
          <cell r="D43" t="str">
            <v>Tennessee, United States of America</v>
          </cell>
          <cell r="E43" t="str">
            <v>Earth</v>
          </cell>
          <cell r="F43" t="str">
            <v>copper_r</v>
          </cell>
          <cell r="G43">
            <v>1</v>
          </cell>
          <cell r="H43">
            <v>8</v>
          </cell>
          <cell r="I43">
            <v>34.983199999999997</v>
          </cell>
          <cell r="J43">
            <v>36.6783</v>
          </cell>
          <cell r="K43">
            <v>-90.310500000000005</v>
          </cell>
          <cell r="L43">
            <v>-81.646900000000002</v>
          </cell>
          <cell r="M43">
            <v>5.1109669046073885</v>
          </cell>
          <cell r="N43" t="str">
            <v>Rectangular</v>
          </cell>
        </row>
        <row r="44">
          <cell r="A44" t="str">
            <v>TX</v>
          </cell>
          <cell r="B44" t="str">
            <v>Texas</v>
          </cell>
          <cell r="C44" t="str">
            <v>25.8371,36.5007,-106.646,-93.5083</v>
          </cell>
          <cell r="D44" t="str">
            <v>Texas, United States of America</v>
          </cell>
          <cell r="E44" t="str">
            <v>Earth</v>
          </cell>
          <cell r="F44" t="str">
            <v>copper_r</v>
          </cell>
          <cell r="G44">
            <v>1</v>
          </cell>
          <cell r="H44">
            <v>8</v>
          </cell>
          <cell r="I44">
            <v>25.8371</v>
          </cell>
          <cell r="J44">
            <v>36.500700000000002</v>
          </cell>
          <cell r="K44">
            <v>-106.646</v>
          </cell>
          <cell r="L44">
            <v>-93.508300000000006</v>
          </cell>
          <cell r="M44">
            <v>1.2320135789039341</v>
          </cell>
          <cell r="N44" t="str">
            <v>Rectangular</v>
          </cell>
        </row>
        <row r="45">
          <cell r="A45" t="str">
            <v>UT</v>
          </cell>
          <cell r="B45" t="str">
            <v>Utah</v>
          </cell>
          <cell r="C45" t="str">
            <v>36.9978,42.0017,-114.0531,-109.0415</v>
          </cell>
          <cell r="D45" t="str">
            <v>Utah, United States of America</v>
          </cell>
          <cell r="E45" t="str">
            <v>Desert</v>
          </cell>
          <cell r="F45" t="str">
            <v>afmhot</v>
          </cell>
          <cell r="G45">
            <v>2</v>
          </cell>
          <cell r="H45">
            <v>8</v>
          </cell>
          <cell r="I45">
            <v>36.997799999999998</v>
          </cell>
          <cell r="J45">
            <v>42.0017</v>
          </cell>
          <cell r="K45">
            <v>-114.0531</v>
          </cell>
          <cell r="L45">
            <v>-109.0415</v>
          </cell>
          <cell r="M45">
            <v>1.0015387997362057</v>
          </cell>
          <cell r="N45" t="str">
            <v>Square</v>
          </cell>
        </row>
        <row r="46">
          <cell r="A46" t="str">
            <v>VT</v>
          </cell>
          <cell r="B46" t="str">
            <v>Vermont</v>
          </cell>
          <cell r="C46" t="str">
            <v>42.7268,45.0165,-73.4382,-71.4651</v>
          </cell>
          <cell r="D46" t="str">
            <v>Vermont, United States of America</v>
          </cell>
          <cell r="E46" t="str">
            <v>Lullaby</v>
          </cell>
          <cell r="F46" t="str">
            <v>cool_r</v>
          </cell>
          <cell r="G46">
            <v>2</v>
          </cell>
          <cell r="H46">
            <v>16</v>
          </cell>
          <cell r="I46">
            <v>42.726799999999997</v>
          </cell>
          <cell r="J46">
            <v>45.016500000000001</v>
          </cell>
          <cell r="K46">
            <v>-73.438199999999995</v>
          </cell>
          <cell r="L46">
            <v>-71.465100000000007</v>
          </cell>
          <cell r="M46">
            <v>0.86172861073502427</v>
          </cell>
          <cell r="N46" t="str">
            <v>Rectangular</v>
          </cell>
        </row>
        <row r="47">
          <cell r="A47" t="str">
            <v>VA</v>
          </cell>
          <cell r="B47" t="str">
            <v>Virginia</v>
          </cell>
          <cell r="C47" t="str">
            <v>36.5408,39.4659,-83.6752,-75.2418</v>
          </cell>
          <cell r="D47" t="str">
            <v>Virginia, United States of America</v>
          </cell>
          <cell r="E47" t="str">
            <v>Moss</v>
          </cell>
          <cell r="F47" t="str">
            <v>gist_earth</v>
          </cell>
          <cell r="G47">
            <v>1</v>
          </cell>
          <cell r="H47">
            <v>8</v>
          </cell>
          <cell r="I47">
            <v>36.540799999999997</v>
          </cell>
          <cell r="J47">
            <v>39.465899999999998</v>
          </cell>
          <cell r="K47">
            <v>-83.675200000000004</v>
          </cell>
          <cell r="L47">
            <v>-75.241799999999998</v>
          </cell>
          <cell r="M47">
            <v>2.8831151071758248</v>
          </cell>
          <cell r="N47" t="str">
            <v>Rectangular</v>
          </cell>
        </row>
        <row r="48">
          <cell r="A48" t="str">
            <v>WA</v>
          </cell>
          <cell r="B48" t="str">
            <v>Washington</v>
          </cell>
          <cell r="C48" t="str">
            <v>45.5437,49.0049,-124.7494,-116.9161</v>
          </cell>
          <cell r="D48" t="str">
            <v>Washington, United States of America</v>
          </cell>
          <cell r="E48" t="str">
            <v>Winter</v>
          </cell>
          <cell r="F48" t="str">
            <v>winter_r</v>
          </cell>
          <cell r="G48">
            <v>1</v>
          </cell>
          <cell r="H48">
            <v>8</v>
          </cell>
          <cell r="I48">
            <v>45.543700000000001</v>
          </cell>
          <cell r="J48">
            <v>49.004899999999999</v>
          </cell>
          <cell r="K48">
            <v>-124.74939999999999</v>
          </cell>
          <cell r="L48">
            <v>-116.9161</v>
          </cell>
          <cell r="M48">
            <v>2.263174621518548</v>
          </cell>
          <cell r="N48" t="str">
            <v>Rectangular</v>
          </cell>
        </row>
        <row r="49">
          <cell r="A49" t="str">
            <v>WV</v>
          </cell>
          <cell r="B49" t="str">
            <v>West Virginia</v>
          </cell>
          <cell r="C49" t="str">
            <v>37.2017,40.6378,-82.6444,-77.7189</v>
          </cell>
          <cell r="D49" t="str">
            <v>West Virginia, United States of America</v>
          </cell>
          <cell r="E49" t="str">
            <v>Gray</v>
          </cell>
          <cell r="F49" t="str">
            <v>Greys</v>
          </cell>
          <cell r="G49">
            <v>1</v>
          </cell>
          <cell r="H49">
            <v>8</v>
          </cell>
          <cell r="I49">
            <v>37.201700000000002</v>
          </cell>
          <cell r="J49">
            <v>40.637799999999999</v>
          </cell>
          <cell r="K49">
            <v>-82.644400000000005</v>
          </cell>
          <cell r="L49">
            <v>-77.718900000000005</v>
          </cell>
          <cell r="M49">
            <v>1.4334565350251753</v>
          </cell>
          <cell r="N49" t="str">
            <v>Rectangular</v>
          </cell>
        </row>
        <row r="50">
          <cell r="A50" t="str">
            <v>WI</v>
          </cell>
          <cell r="B50" t="str">
            <v>Wisconsin</v>
          </cell>
          <cell r="C50" t="str">
            <v>42.4919,47.0808,-92.8893,-86.8052</v>
          </cell>
          <cell r="D50" t="str">
            <v>Wisconsin, United States of America</v>
          </cell>
          <cell r="E50" t="str">
            <v>Earth</v>
          </cell>
          <cell r="F50" t="str">
            <v>copper_r</v>
          </cell>
          <cell r="G50">
            <v>1</v>
          </cell>
          <cell r="H50">
            <v>8</v>
          </cell>
          <cell r="I50">
            <v>42.491900000000001</v>
          </cell>
          <cell r="J50">
            <v>47.080800000000004</v>
          </cell>
          <cell r="K50">
            <v>-92.889300000000006</v>
          </cell>
          <cell r="L50">
            <v>-86.805199999999999</v>
          </cell>
          <cell r="M50">
            <v>1.3258297195406314</v>
          </cell>
          <cell r="N50" t="str">
            <v>Rectangular</v>
          </cell>
        </row>
        <row r="51">
          <cell r="A51" t="str">
            <v>WY</v>
          </cell>
          <cell r="B51" t="str">
            <v>Wyoming</v>
          </cell>
          <cell r="C51" t="str">
            <v>40.9946,45.006,-111.0563,-104.0518</v>
          </cell>
          <cell r="D51" t="str">
            <v>Wyoming, United States of America</v>
          </cell>
          <cell r="E51" t="str">
            <v>Fire</v>
          </cell>
          <cell r="F51" t="str">
            <v>gist_heat_r</v>
          </cell>
          <cell r="G51">
            <v>1</v>
          </cell>
          <cell r="H51">
            <v>8</v>
          </cell>
          <cell r="I51">
            <v>40.994599999999998</v>
          </cell>
          <cell r="J51">
            <v>45.006</v>
          </cell>
          <cell r="K51">
            <v>-111.05629999999999</v>
          </cell>
          <cell r="L51">
            <v>-104.0518</v>
          </cell>
          <cell r="M51">
            <v>1.7461484768410005</v>
          </cell>
          <cell r="N51" t="str">
            <v>Rectangular</v>
          </cell>
        </row>
        <row r="52">
          <cell r="A52" t="str">
            <v>NA</v>
          </cell>
          <cell r="B52" t="str">
            <v>Z_CONUS</v>
          </cell>
          <cell r="C52" t="str">
            <v>24.48,49.94,-124.26,-66.45</v>
          </cell>
          <cell r="D52" t="str">
            <v>Z_CONUS, United States of America</v>
          </cell>
          <cell r="E52" t="str">
            <v>Gray</v>
          </cell>
          <cell r="F52" t="str">
            <v>Greys</v>
          </cell>
          <cell r="G52">
            <v>1</v>
          </cell>
          <cell r="H52">
            <v>8</v>
          </cell>
          <cell r="I52">
            <v>24.48</v>
          </cell>
          <cell r="J52">
            <v>49.94</v>
          </cell>
          <cell r="K52">
            <v>-124.26</v>
          </cell>
          <cell r="L52">
            <v>-66.45</v>
          </cell>
          <cell r="M52">
            <v>2.2706205813040068</v>
          </cell>
          <cell r="N52" t="str">
            <v>Rectangular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afmhot</v>
          </cell>
          <cell r="B2" t="str">
            <v>Desert</v>
          </cell>
          <cell r="C2" t="str">
            <v>#741E0B</v>
          </cell>
          <cell r="D2" t="str">
            <v>#FFFFFF</v>
          </cell>
        </row>
        <row r="3">
          <cell r="A3" t="str">
            <v>Blues</v>
          </cell>
          <cell r="B3" t="str">
            <v>Sky</v>
          </cell>
          <cell r="C3" t="str">
            <v>#FFFFFF</v>
          </cell>
          <cell r="D3" t="str">
            <v>#000000</v>
          </cell>
        </row>
        <row r="4">
          <cell r="A4" t="str">
            <v>BuGn_r</v>
          </cell>
          <cell r="B4" t="str">
            <v>Aqua</v>
          </cell>
          <cell r="C4" t="str">
            <v>#6E7F7B</v>
          </cell>
          <cell r="D4" t="str">
            <v>#FFFFFF</v>
          </cell>
        </row>
        <row r="5">
          <cell r="A5" t="str">
            <v>BuPu_r</v>
          </cell>
          <cell r="B5" t="str">
            <v>Lilac</v>
          </cell>
          <cell r="C5" t="str">
            <v>#88818E</v>
          </cell>
          <cell r="D5" t="str">
            <v>#FFFFFF</v>
          </cell>
        </row>
        <row r="6">
          <cell r="A6" t="str">
            <v>CMRmap</v>
          </cell>
          <cell r="B6" t="str">
            <v>Sunset</v>
          </cell>
          <cell r="C6" t="str">
            <v>#3D0B89</v>
          </cell>
          <cell r="D6" t="str">
            <v>#FFFFFF</v>
          </cell>
        </row>
        <row r="7">
          <cell r="A7" t="str">
            <v>cool_r</v>
          </cell>
          <cell r="B7" t="str">
            <v>Lullaby</v>
          </cell>
          <cell r="C7" t="str">
            <v>#492B47</v>
          </cell>
          <cell r="D7" t="str">
            <v>#FFFFFF</v>
          </cell>
        </row>
        <row r="8">
          <cell r="A8" t="str">
            <v>copper_r</v>
          </cell>
          <cell r="B8" t="str">
            <v>Earth</v>
          </cell>
          <cell r="C8" t="str">
            <v>#3A3A3A</v>
          </cell>
          <cell r="D8" t="str">
            <v>#FFFFFF</v>
          </cell>
        </row>
        <row r="9">
          <cell r="A9" t="str">
            <v>flag</v>
          </cell>
          <cell r="B9" t="str">
            <v>Flag</v>
          </cell>
          <cell r="C9" t="str">
            <v>#0A003D</v>
          </cell>
          <cell r="D9" t="str">
            <v>#FFFFFF</v>
          </cell>
        </row>
        <row r="10">
          <cell r="A10" t="str">
            <v>gist_earth</v>
          </cell>
          <cell r="B10" t="str">
            <v>Moss</v>
          </cell>
          <cell r="C10" t="str">
            <v>#3B5C4D</v>
          </cell>
          <cell r="D10" t="str">
            <v>#FFFFFF</v>
          </cell>
        </row>
        <row r="11">
          <cell r="A11" t="str">
            <v>gist_heat_r</v>
          </cell>
          <cell r="B11" t="str">
            <v>Fire</v>
          </cell>
          <cell r="C11" t="str">
            <v>#482C2F</v>
          </cell>
          <cell r="D11" t="str">
            <v>#FFFFFF</v>
          </cell>
        </row>
        <row r="12">
          <cell r="A12" t="str">
            <v>gist_stern_r</v>
          </cell>
          <cell r="B12" t="str">
            <v>Rain</v>
          </cell>
          <cell r="C12" t="str">
            <v>#0D0065</v>
          </cell>
          <cell r="D12" t="str">
            <v>#FFFFFF</v>
          </cell>
        </row>
        <row r="13">
          <cell r="A13" t="str">
            <v>Greys</v>
          </cell>
          <cell r="B13" t="str">
            <v>Gray</v>
          </cell>
          <cell r="C13" t="str">
            <v>#000000</v>
          </cell>
          <cell r="D13" t="str">
            <v>#FFFFFF</v>
          </cell>
        </row>
        <row r="14">
          <cell r="A14" t="str">
            <v>ocean_r</v>
          </cell>
          <cell r="B14" t="str">
            <v>Ocean</v>
          </cell>
          <cell r="C14" t="str">
            <v>#0B002C</v>
          </cell>
          <cell r="D14" t="str">
            <v>#FFFFFF</v>
          </cell>
        </row>
        <row r="15">
          <cell r="A15" t="str">
            <v>winter_r</v>
          </cell>
          <cell r="B15" t="str">
            <v>Winter</v>
          </cell>
          <cell r="C15" t="str">
            <v>#11A384</v>
          </cell>
          <cell r="D15" t="str">
            <v>#FFFFFF</v>
          </cell>
        </row>
        <row r="16">
          <cell r="A16" t="str">
            <v>YlGnBu</v>
          </cell>
          <cell r="B16" t="str">
            <v>Calm</v>
          </cell>
          <cell r="C16" t="str">
            <v>#737467</v>
          </cell>
          <cell r="D16" t="str">
            <v>#FFFFFF</v>
          </cell>
        </row>
        <row r="17">
          <cell r="A17" t="str">
            <v>BrBG</v>
          </cell>
          <cell r="B17" t="str">
            <v>Too light</v>
          </cell>
          <cell r="C17" t="str">
            <v>#376C7C</v>
          </cell>
          <cell r="D17" t="str">
            <v>#FFFFFF</v>
          </cell>
        </row>
        <row r="18">
          <cell r="A18" t="str">
            <v>coolwarm_r</v>
          </cell>
          <cell r="B18" t="str">
            <v>Too light</v>
          </cell>
          <cell r="C18" t="str">
            <v>#1A4968</v>
          </cell>
          <cell r="D18" t="str">
            <v>#FFFFFF</v>
          </cell>
        </row>
        <row r="19">
          <cell r="A19" t="str">
            <v>gist_ncar</v>
          </cell>
          <cell r="B19" t="str">
            <v>Too light</v>
          </cell>
          <cell r="C19" t="str">
            <v>#2C74D4</v>
          </cell>
          <cell r="D19" t="str">
            <v>#FFFFFF</v>
          </cell>
        </row>
        <row r="20">
          <cell r="A20" t="str">
            <v>gist_yarg</v>
          </cell>
          <cell r="B20" t="str">
            <v>Get rid of</v>
          </cell>
          <cell r="C20" t="str">
            <v>#000000</v>
          </cell>
          <cell r="D20" t="str">
            <v>#FFFFFF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topLeftCell="L7" zoomScale="70" zoomScaleNormal="70" zoomScalePageLayoutView="70" workbookViewId="0">
      <selection activeCell="M31" sqref="M31"/>
    </sheetView>
  </sheetViews>
  <sheetFormatPr defaultColWidth="8.85546875" defaultRowHeight="15" x14ac:dyDescent="0.25"/>
  <cols>
    <col min="1" max="1" width="8.85546875" customWidth="1"/>
    <col min="2" max="2" width="39" bestFit="1" customWidth="1"/>
    <col min="3" max="3" width="11.85546875" bestFit="1" customWidth="1"/>
    <col min="4" max="4" width="12.42578125" bestFit="1" customWidth="1"/>
    <col min="5" max="5" width="12.42578125" customWidth="1"/>
    <col min="9" max="9" width="13.85546875" customWidth="1"/>
    <col min="10" max="10" width="17.7109375" customWidth="1"/>
    <col min="11" max="11" width="19.42578125" bestFit="1" customWidth="1"/>
    <col min="12" max="12" width="15.42578125" bestFit="1" customWidth="1"/>
    <col min="14" max="14" width="39.42578125" customWidth="1"/>
    <col min="18" max="18" width="8" bestFit="1" customWidth="1"/>
    <col min="19" max="19" width="11.85546875" bestFit="1" customWidth="1"/>
    <col min="20" max="20" width="11.7109375" bestFit="1" customWidth="1"/>
    <col min="21" max="21" width="13.85546875" bestFit="1" customWidth="1"/>
    <col min="22" max="23" width="13.85546875" customWidth="1"/>
    <col min="25" max="25" width="39.42578125" bestFit="1" customWidth="1"/>
    <col min="26" max="26" width="12.7109375" bestFit="1" customWidth="1"/>
  </cols>
  <sheetData>
    <row r="1" spans="1:26" x14ac:dyDescent="0.25">
      <c r="A1" t="s">
        <v>1</v>
      </c>
      <c r="B1" t="s">
        <v>0</v>
      </c>
      <c r="C1" t="s">
        <v>2</v>
      </c>
      <c r="D1" t="s">
        <v>3</v>
      </c>
      <c r="E1" t="s">
        <v>58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56</v>
      </c>
      <c r="O1" t="s">
        <v>10</v>
      </c>
      <c r="P1" t="s">
        <v>11</v>
      </c>
      <c r="Q1" t="s">
        <v>12</v>
      </c>
      <c r="R1" t="s">
        <v>13</v>
      </c>
      <c r="S1" t="s">
        <v>22</v>
      </c>
      <c r="T1" t="s">
        <v>23</v>
      </c>
      <c r="U1" t="s">
        <v>21</v>
      </c>
      <c r="V1" t="s">
        <v>26</v>
      </c>
      <c r="W1" t="s">
        <v>24</v>
      </c>
      <c r="X1" t="s">
        <v>14</v>
      </c>
      <c r="Y1" t="s">
        <v>16</v>
      </c>
      <c r="Z1" t="s">
        <v>20</v>
      </c>
    </row>
    <row r="2" spans="1:26" x14ac:dyDescent="0.25">
      <c r="A2" t="s">
        <v>32</v>
      </c>
      <c r="B2" t="str">
        <f>VLOOKUP(A2,[1]Sheet1!$A$2:$D$52,4,FALSE)</f>
        <v>Hawaii, United States of America</v>
      </c>
      <c r="C2" t="s">
        <v>17</v>
      </c>
      <c r="D2" t="str">
        <f>VLOOKUP($A2,[1]Sheet1!$A$2:$H$52,6,FALSE)</f>
        <v>BuGn_r</v>
      </c>
      <c r="E2" t="str">
        <f>VLOOKUP(D2,[2]Sheet1!$A$2:$B$20,2,FALSE)</f>
        <v>Aqua</v>
      </c>
      <c r="F2">
        <f>VLOOKUP($A2,[1]Sheet1!$A$2:$H$52,8,FALSE)</f>
        <v>16</v>
      </c>
      <c r="G2">
        <f>VLOOKUP($A2,[1]Sheet1!$A$2:$H$52,7,FALSE)</f>
        <v>1</v>
      </c>
      <c r="H2">
        <v>0.25</v>
      </c>
      <c r="I2">
        <v>19790101</v>
      </c>
      <c r="J2">
        <v>20090101</v>
      </c>
      <c r="K2" t="s">
        <v>17</v>
      </c>
      <c r="L2" t="s">
        <v>18</v>
      </c>
      <c r="M2" t="s">
        <v>57</v>
      </c>
      <c r="N2" t="str">
        <f>VLOOKUP($A2,[1]Sheet1!$A$2:$N$52,14,FALSE)</f>
        <v>Rectangular</v>
      </c>
      <c r="O2">
        <f t="shared" ref="O2:O54" si="0">IF($M2="listing",IF($N2="Rectangular",18,11),"ENTER")</f>
        <v>18</v>
      </c>
      <c r="P2">
        <f t="shared" ref="P2:P54" si="1">IF($M2="listing",IF($N2="Rectangular",24,14),"ENTER")</f>
        <v>24</v>
      </c>
      <c r="Q2">
        <f t="shared" ref="Q2:Q54" si="2">IF($M2="listing",IF($N2="Rectangular",150,225),"ENTER")</f>
        <v>150</v>
      </c>
      <c r="R2">
        <v>0.25</v>
      </c>
      <c r="S2">
        <v>1</v>
      </c>
      <c r="T2">
        <v>0.25</v>
      </c>
      <c r="U2" t="str">
        <f>VLOOKUP($D2,[2]Sheet1!$A$2:$D$20,3,FALSE)</f>
        <v>#6E7F7B</v>
      </c>
      <c r="V2" t="str">
        <f>VLOOKUP($D2,[2]Sheet1!$A$2:$D$20,4,FALSE)</f>
        <v>#FFFFFF</v>
      </c>
      <c r="W2">
        <v>800</v>
      </c>
      <c r="X2" t="s">
        <v>19</v>
      </c>
      <c r="Y2" t="str">
        <f>VLOOKUP($A2,[1]Sheet1!$A$2:$H$52,3,FALSE)</f>
        <v>18.9117,22.2356,-160.2471,-154.8066</v>
      </c>
      <c r="Z2" t="s">
        <v>59</v>
      </c>
    </row>
    <row r="3" spans="1:26" x14ac:dyDescent="0.25">
      <c r="A3" t="s">
        <v>39</v>
      </c>
      <c r="B3" t="str">
        <f>VLOOKUP(A3,[1]Sheet1!$A$2:$D$52,4,FALSE)</f>
        <v>Michigan, United States of America</v>
      </c>
      <c r="C3" t="s">
        <v>17</v>
      </c>
      <c r="D3" t="str">
        <f>VLOOKUP($A3,[1]Sheet1!$A$2:$H$52,6,FALSE)</f>
        <v>BuPu_r</v>
      </c>
      <c r="E3" t="str">
        <f>VLOOKUP(D3,[2]Sheet1!$A$2:$B$20,2,FALSE)</f>
        <v>Lilac</v>
      </c>
      <c r="F3">
        <f>VLOOKUP($A3,[1]Sheet1!$A$2:$H$52,8,FALSE)</f>
        <v>8</v>
      </c>
      <c r="G3">
        <f>VLOOKUP($A3,[1]Sheet1!$A$2:$H$52,7,FALSE)</f>
        <v>1</v>
      </c>
      <c r="H3">
        <v>0.25</v>
      </c>
      <c r="I3">
        <v>19790101</v>
      </c>
      <c r="J3">
        <v>20090101</v>
      </c>
      <c r="K3" t="s">
        <v>17</v>
      </c>
      <c r="L3" t="s">
        <v>18</v>
      </c>
      <c r="M3" t="s">
        <v>57</v>
      </c>
      <c r="N3" t="str">
        <f>VLOOKUP($A3,[1]Sheet1!$A$2:$N$52,14,FALSE)</f>
        <v>Rectangular</v>
      </c>
      <c r="O3">
        <f t="shared" si="0"/>
        <v>18</v>
      </c>
      <c r="P3">
        <f t="shared" si="1"/>
        <v>24</v>
      </c>
      <c r="Q3">
        <f t="shared" si="2"/>
        <v>150</v>
      </c>
      <c r="R3">
        <v>0.25</v>
      </c>
      <c r="S3">
        <v>1</v>
      </c>
      <c r="T3">
        <v>0.25</v>
      </c>
      <c r="U3" t="str">
        <f>VLOOKUP($D3,[2]Sheet1!$A$2:$D$20,3,FALSE)</f>
        <v>#88818E</v>
      </c>
      <c r="V3" t="str">
        <f>VLOOKUP($D3,[2]Sheet1!$A$2:$D$20,4,FALSE)</f>
        <v>#FFFFFF</v>
      </c>
      <c r="W3">
        <v>800</v>
      </c>
      <c r="X3" t="s">
        <v>19</v>
      </c>
      <c r="Y3" t="str">
        <f>VLOOKUP($A3,[1]Sheet1!$A$2:$H$52,3,FALSE)</f>
        <v>41.696,48.191,-90.4185,-82.4184</v>
      </c>
      <c r="Z3" t="s">
        <v>59</v>
      </c>
    </row>
    <row r="4" spans="1:26" x14ac:dyDescent="0.25">
      <c r="A4" t="s">
        <v>27</v>
      </c>
      <c r="B4" t="str">
        <f>VLOOKUP(A4,[1]Sheet1!$A$2:$D$52,4,FALSE)</f>
        <v>Alabama, United States of America</v>
      </c>
      <c r="C4" t="s">
        <v>17</v>
      </c>
      <c r="D4" t="str">
        <f>VLOOKUP($A4,[1]Sheet1!$A$2:$H$52,6,FALSE)</f>
        <v>flag</v>
      </c>
      <c r="E4" t="str">
        <f>VLOOKUP(D4,[2]Sheet1!$A$2:$B$20,2,FALSE)</f>
        <v>Flag</v>
      </c>
      <c r="F4">
        <f>VLOOKUP($A4,[1]Sheet1!$A$2:$H$52,8,FALSE)</f>
        <v>8</v>
      </c>
      <c r="G4">
        <f>VLOOKUP($A4,[1]Sheet1!$A$2:$H$52,7,FALSE)</f>
        <v>2</v>
      </c>
      <c r="H4">
        <v>0.75</v>
      </c>
      <c r="I4">
        <v>19790101</v>
      </c>
      <c r="J4">
        <v>20090101</v>
      </c>
      <c r="K4" t="s">
        <v>17</v>
      </c>
      <c r="L4" t="s">
        <v>18</v>
      </c>
      <c r="M4" t="s">
        <v>57</v>
      </c>
      <c r="N4" t="str">
        <f>VLOOKUP($A4,[1]Sheet1!$A$2:$N$52,14,FALSE)</f>
        <v>Rectangular</v>
      </c>
      <c r="O4">
        <f t="shared" si="0"/>
        <v>18</v>
      </c>
      <c r="P4">
        <f t="shared" si="1"/>
        <v>24</v>
      </c>
      <c r="Q4">
        <f t="shared" si="2"/>
        <v>150</v>
      </c>
      <c r="R4">
        <v>0.25</v>
      </c>
      <c r="S4">
        <v>1</v>
      </c>
      <c r="T4">
        <v>0.25</v>
      </c>
      <c r="U4" t="str">
        <f>VLOOKUP($D4,[2]Sheet1!$A$2:$D$20,3,FALSE)</f>
        <v>#0A003D</v>
      </c>
      <c r="V4" t="str">
        <f>VLOOKUP($D4,[2]Sheet1!$A$2:$D$20,4,FALSE)</f>
        <v>#FFFFFF</v>
      </c>
      <c r="W4">
        <v>800</v>
      </c>
      <c r="X4" t="s">
        <v>19</v>
      </c>
      <c r="Y4" t="str">
        <f>VLOOKUP($A4,[1]Sheet1!$A$2:$H$52,3,FALSE)</f>
        <v>30.1941,35.0079,-88.4731,-84.8884</v>
      </c>
      <c r="Z4" t="s">
        <v>60</v>
      </c>
    </row>
    <row r="5" spans="1:26" x14ac:dyDescent="0.25">
      <c r="A5" t="s">
        <v>29</v>
      </c>
      <c r="B5" t="str">
        <f>VLOOKUP(A5,[1]Sheet1!$A$2:$D$52,4,FALSE)</f>
        <v>Connecticut, United States of America</v>
      </c>
      <c r="C5" t="s">
        <v>17</v>
      </c>
      <c r="D5" t="str">
        <f>VLOOKUP($A5,[1]Sheet1!$A$2:$H$52,6,FALSE)</f>
        <v>YlGnBu</v>
      </c>
      <c r="E5" t="str">
        <f>VLOOKUP(D5,[2]Sheet1!$A$2:$B$20,2,FALSE)</f>
        <v>Calm</v>
      </c>
      <c r="F5">
        <f>VLOOKUP($A5,[1]Sheet1!$A$2:$H$52,8,FALSE)</f>
        <v>16</v>
      </c>
      <c r="G5">
        <f>VLOOKUP($A5,[1]Sheet1!$A$2:$H$52,7,FALSE)</f>
        <v>2</v>
      </c>
      <c r="H5">
        <v>0.75</v>
      </c>
      <c r="I5">
        <v>19790101</v>
      </c>
      <c r="J5">
        <v>20090101</v>
      </c>
      <c r="K5" t="s">
        <v>17</v>
      </c>
      <c r="L5" t="s">
        <v>18</v>
      </c>
      <c r="M5" t="s">
        <v>57</v>
      </c>
      <c r="N5" t="str">
        <f>VLOOKUP($A5,[1]Sheet1!$A$2:$N$52,14,FALSE)</f>
        <v>Rectangular</v>
      </c>
      <c r="O5">
        <f t="shared" si="0"/>
        <v>18</v>
      </c>
      <c r="P5">
        <f t="shared" si="1"/>
        <v>24</v>
      </c>
      <c r="Q5">
        <f t="shared" si="2"/>
        <v>150</v>
      </c>
      <c r="R5">
        <v>0.25</v>
      </c>
      <c r="S5">
        <v>1</v>
      </c>
      <c r="T5">
        <v>0.25</v>
      </c>
      <c r="U5" t="str">
        <f>VLOOKUP($D5,[2]Sheet1!$A$2:$D$20,3,FALSE)</f>
        <v>#737467</v>
      </c>
      <c r="V5" t="str">
        <f>VLOOKUP($D5,[2]Sheet1!$A$2:$D$20,4,FALSE)</f>
        <v>#FFFFFF</v>
      </c>
      <c r="W5">
        <v>800</v>
      </c>
      <c r="X5" t="s">
        <v>19</v>
      </c>
      <c r="Y5" t="str">
        <f>VLOOKUP($A5,[1]Sheet1!$A$2:$H$52,3,FALSE)</f>
        <v>40.9805,42.0504,-73.7279,-71.7872</v>
      </c>
      <c r="Z5" t="s">
        <v>60</v>
      </c>
    </row>
    <row r="6" spans="1:26" x14ac:dyDescent="0.25">
      <c r="A6" t="s">
        <v>30</v>
      </c>
      <c r="B6" t="str">
        <f>VLOOKUP(A6,[1]Sheet1!$A$2:$D$52,4,FALSE)</f>
        <v>Delaware, United States of America</v>
      </c>
      <c r="C6" t="s">
        <v>17</v>
      </c>
      <c r="D6" t="str">
        <f>VLOOKUP($A6,[1]Sheet1!$A$2:$H$52,6,FALSE)</f>
        <v>cool_r</v>
      </c>
      <c r="E6" t="str">
        <f>VLOOKUP(D6,[2]Sheet1!$A$2:$B$20,2,FALSE)</f>
        <v>Lullaby</v>
      </c>
      <c r="F6">
        <f>VLOOKUP($A6,[1]Sheet1!$A$2:$H$52,8,FALSE)</f>
        <v>16</v>
      </c>
      <c r="G6">
        <f>VLOOKUP($A6,[1]Sheet1!$A$2:$H$52,7,FALSE)</f>
        <v>2</v>
      </c>
      <c r="H6">
        <v>0.75</v>
      </c>
      <c r="I6">
        <v>19790101</v>
      </c>
      <c r="J6">
        <v>20090101</v>
      </c>
      <c r="K6" t="s">
        <v>17</v>
      </c>
      <c r="L6" t="s">
        <v>18</v>
      </c>
      <c r="M6" t="s">
        <v>57</v>
      </c>
      <c r="N6" t="str">
        <f>VLOOKUP($A6,[1]Sheet1!$A$2:$N$52,14,FALSE)</f>
        <v>Rectangular</v>
      </c>
      <c r="O6">
        <f t="shared" si="0"/>
        <v>18</v>
      </c>
      <c r="P6">
        <f t="shared" si="1"/>
        <v>24</v>
      </c>
      <c r="Q6">
        <f t="shared" si="2"/>
        <v>150</v>
      </c>
      <c r="R6">
        <v>0.25</v>
      </c>
      <c r="S6">
        <v>1</v>
      </c>
      <c r="T6">
        <v>0.25</v>
      </c>
      <c r="U6" t="str">
        <f>VLOOKUP($D6,[2]Sheet1!$A$2:$D$20,3,FALSE)</f>
        <v>#492B47</v>
      </c>
      <c r="V6" t="str">
        <f>VLOOKUP($D6,[2]Sheet1!$A$2:$D$20,4,FALSE)</f>
        <v>#FFFFFF</v>
      </c>
      <c r="W6">
        <v>800</v>
      </c>
      <c r="X6" t="s">
        <v>19</v>
      </c>
      <c r="Y6" t="str">
        <f>VLOOKUP($A6,[1]Sheet1!$A$2:$H$52,3,FALSE)</f>
        <v>38.451,39.8395,-75.7886,-75.0489</v>
      </c>
      <c r="Z6" t="s">
        <v>60</v>
      </c>
    </row>
    <row r="7" spans="1:26" x14ac:dyDescent="0.25">
      <c r="A7" t="s">
        <v>31</v>
      </c>
      <c r="B7" t="str">
        <f>VLOOKUP(A7,[1]Sheet1!$A$2:$D$52,4,FALSE)</f>
        <v>Georgia, United States of America</v>
      </c>
      <c r="C7" t="s">
        <v>17</v>
      </c>
      <c r="D7" t="str">
        <f>VLOOKUP($A7,[1]Sheet1!$A$2:$H$52,6,FALSE)</f>
        <v>BuGn_r</v>
      </c>
      <c r="E7" t="str">
        <f>VLOOKUP(D7,[2]Sheet1!$A$2:$B$20,2,FALSE)</f>
        <v>Aqua</v>
      </c>
      <c r="F7">
        <f>VLOOKUP($A7,[1]Sheet1!$A$2:$H$52,8,FALSE)</f>
        <v>8</v>
      </c>
      <c r="G7">
        <f>VLOOKUP($A7,[1]Sheet1!$A$2:$H$52,7,FALSE)</f>
        <v>1</v>
      </c>
      <c r="H7">
        <v>0.75</v>
      </c>
      <c r="I7">
        <v>19790101</v>
      </c>
      <c r="J7">
        <v>20090101</v>
      </c>
      <c r="K7" t="s">
        <v>17</v>
      </c>
      <c r="L7" t="s">
        <v>18</v>
      </c>
      <c r="M7" t="s">
        <v>57</v>
      </c>
      <c r="N7" t="str">
        <f>VLOOKUP($A7,[1]Sheet1!$A$2:$N$52,14,FALSE)</f>
        <v>Square</v>
      </c>
      <c r="O7">
        <f t="shared" si="0"/>
        <v>11</v>
      </c>
      <c r="P7">
        <f t="shared" si="1"/>
        <v>14</v>
      </c>
      <c r="Q7">
        <f t="shared" si="2"/>
        <v>225</v>
      </c>
      <c r="R7">
        <v>0.25</v>
      </c>
      <c r="S7">
        <v>1</v>
      </c>
      <c r="T7">
        <v>0.25</v>
      </c>
      <c r="U7" t="str">
        <f>VLOOKUP($D7,[2]Sheet1!$A$2:$D$20,3,FALSE)</f>
        <v>#6E7F7B</v>
      </c>
      <c r="V7" t="str">
        <f>VLOOKUP($D7,[2]Sheet1!$A$2:$D$20,4,FALSE)</f>
        <v>#FFFFFF</v>
      </c>
      <c r="W7">
        <v>800</v>
      </c>
      <c r="X7" t="s">
        <v>19</v>
      </c>
      <c r="Y7" t="str">
        <f>VLOOKUP($A7,[1]Sheet1!$A$2:$H$52,3,FALSE)</f>
        <v>30.3556,35.0009,-85.6052,-80.8407</v>
      </c>
      <c r="Z7" t="s">
        <v>60</v>
      </c>
    </row>
    <row r="8" spans="1:26" x14ac:dyDescent="0.25">
      <c r="A8" t="s">
        <v>33</v>
      </c>
      <c r="B8" t="str">
        <f>VLOOKUP(A8,[1]Sheet1!$A$2:$D$52,4,FALSE)</f>
        <v>Illinois, United States of America</v>
      </c>
      <c r="C8" t="s">
        <v>17</v>
      </c>
      <c r="D8" t="str">
        <f>VLOOKUP($A8,[1]Sheet1!$A$2:$H$52,6,FALSE)</f>
        <v>YlGnBu</v>
      </c>
      <c r="E8" t="str">
        <f>VLOOKUP(D8,[2]Sheet1!$A$2:$B$20,2,FALSE)</f>
        <v>Calm</v>
      </c>
      <c r="F8">
        <f>VLOOKUP($A8,[1]Sheet1!$A$2:$H$52,8,FALSE)</f>
        <v>8</v>
      </c>
      <c r="G8">
        <f>VLOOKUP($A8,[1]Sheet1!$A$2:$H$52,7,FALSE)</f>
        <v>1</v>
      </c>
      <c r="H8">
        <v>0.75</v>
      </c>
      <c r="I8">
        <v>19790101</v>
      </c>
      <c r="J8">
        <v>20090101</v>
      </c>
      <c r="K8" t="s">
        <v>17</v>
      </c>
      <c r="L8" t="s">
        <v>18</v>
      </c>
      <c r="M8" t="s">
        <v>57</v>
      </c>
      <c r="N8" t="str">
        <f>VLOOKUP($A8,[1]Sheet1!$A$2:$N$52,14,FALSE)</f>
        <v>Rectangular</v>
      </c>
      <c r="O8">
        <f t="shared" si="0"/>
        <v>18</v>
      </c>
      <c r="P8">
        <f t="shared" si="1"/>
        <v>24</v>
      </c>
      <c r="Q8">
        <f t="shared" si="2"/>
        <v>150</v>
      </c>
      <c r="R8">
        <v>0.25</v>
      </c>
      <c r="S8">
        <v>1</v>
      </c>
      <c r="T8">
        <v>0.25</v>
      </c>
      <c r="U8" t="str">
        <f>VLOOKUP($D8,[2]Sheet1!$A$2:$D$20,3,FALSE)</f>
        <v>#737467</v>
      </c>
      <c r="V8" t="str">
        <f>VLOOKUP($D8,[2]Sheet1!$A$2:$D$20,4,FALSE)</f>
        <v>#FFFFFF</v>
      </c>
      <c r="W8">
        <v>800</v>
      </c>
      <c r="X8" t="s">
        <v>19</v>
      </c>
      <c r="Y8" t="str">
        <f>VLOOKUP($A8,[1]Sheet1!$A$2:$H$52,3,FALSE)</f>
        <v>36.9701,42.5084,-91.5129,-87.4952</v>
      </c>
      <c r="Z8" t="s">
        <v>60</v>
      </c>
    </row>
    <row r="9" spans="1:26" x14ac:dyDescent="0.25">
      <c r="A9" t="s">
        <v>34</v>
      </c>
      <c r="B9" t="str">
        <f>VLOOKUP(A9,[1]Sheet1!$A$2:$D$52,4,FALSE)</f>
        <v>Indiana, United States of America</v>
      </c>
      <c r="C9" t="s">
        <v>17</v>
      </c>
      <c r="D9" t="str">
        <f>VLOOKUP($A9,[1]Sheet1!$A$2:$H$52,6,FALSE)</f>
        <v>gist_heat_r</v>
      </c>
      <c r="E9" t="str">
        <f>VLOOKUP(D9,[2]Sheet1!$A$2:$B$20,2,FALSE)</f>
        <v>Fire</v>
      </c>
      <c r="F9">
        <f>VLOOKUP($A9,[1]Sheet1!$A$2:$H$52,8,FALSE)</f>
        <v>8</v>
      </c>
      <c r="G9">
        <f>VLOOKUP($A9,[1]Sheet1!$A$2:$H$52,7,FALSE)</f>
        <v>1</v>
      </c>
      <c r="H9">
        <v>0.75</v>
      </c>
      <c r="I9">
        <v>19790101</v>
      </c>
      <c r="J9">
        <v>20090101</v>
      </c>
      <c r="K9" t="s">
        <v>17</v>
      </c>
      <c r="L9" t="s">
        <v>18</v>
      </c>
      <c r="M9" t="s">
        <v>57</v>
      </c>
      <c r="N9" t="str">
        <f>VLOOKUP($A9,[1]Sheet1!$A$2:$N$52,14,FALSE)</f>
        <v>Rectangular</v>
      </c>
      <c r="O9">
        <f t="shared" si="0"/>
        <v>18</v>
      </c>
      <c r="P9">
        <f t="shared" si="1"/>
        <v>24</v>
      </c>
      <c r="Q9">
        <f t="shared" si="2"/>
        <v>150</v>
      </c>
      <c r="R9">
        <v>0.25</v>
      </c>
      <c r="S9">
        <v>1</v>
      </c>
      <c r="T9">
        <v>0.25</v>
      </c>
      <c r="U9" t="str">
        <f>VLOOKUP($D9,[2]Sheet1!$A$2:$D$20,3,FALSE)</f>
        <v>#482C2F</v>
      </c>
      <c r="V9" t="str">
        <f>VLOOKUP($D9,[2]Sheet1!$A$2:$D$20,4,FALSE)</f>
        <v>#FFFFFF</v>
      </c>
      <c r="W9">
        <v>800</v>
      </c>
      <c r="X9" t="s">
        <v>19</v>
      </c>
      <c r="Y9" t="str">
        <f>VLOOKUP($A9,[1]Sheet1!$A$2:$H$52,3,FALSE)</f>
        <v>37.7717,41.7607,-88.0975,-84.7846</v>
      </c>
      <c r="Z9" t="s">
        <v>60</v>
      </c>
    </row>
    <row r="10" spans="1:26" x14ac:dyDescent="0.25">
      <c r="A10" t="s">
        <v>35</v>
      </c>
      <c r="B10" t="str">
        <f>VLOOKUP(A10,[1]Sheet1!$A$2:$D$52,4,FALSE)</f>
        <v>Iowa, United States of America</v>
      </c>
      <c r="C10" t="s">
        <v>17</v>
      </c>
      <c r="D10" t="str">
        <f>VLOOKUP($A10,[1]Sheet1!$A$2:$H$52,6,FALSE)</f>
        <v>gist_stern_r</v>
      </c>
      <c r="E10" t="str">
        <f>VLOOKUP(D10,[2]Sheet1!$A$2:$B$20,2,FALSE)</f>
        <v>Rain</v>
      </c>
      <c r="F10">
        <f>VLOOKUP($A10,[1]Sheet1!$A$2:$H$52,8,FALSE)</f>
        <v>8</v>
      </c>
      <c r="G10">
        <f>VLOOKUP($A10,[1]Sheet1!$A$2:$H$52,7,FALSE)</f>
        <v>1</v>
      </c>
      <c r="H10">
        <v>0.75</v>
      </c>
      <c r="I10">
        <v>19790101</v>
      </c>
      <c r="J10">
        <v>20090101</v>
      </c>
      <c r="K10" t="s">
        <v>17</v>
      </c>
      <c r="L10" t="s">
        <v>18</v>
      </c>
      <c r="M10" t="s">
        <v>57</v>
      </c>
      <c r="N10" t="str">
        <f>VLOOKUP($A10,[1]Sheet1!$A$2:$N$52,14,FALSE)</f>
        <v>Rectangular</v>
      </c>
      <c r="O10">
        <f t="shared" si="0"/>
        <v>18</v>
      </c>
      <c r="P10">
        <f t="shared" si="1"/>
        <v>24</v>
      </c>
      <c r="Q10">
        <f t="shared" si="2"/>
        <v>150</v>
      </c>
      <c r="R10">
        <v>0.25</v>
      </c>
      <c r="S10">
        <v>1</v>
      </c>
      <c r="T10">
        <v>0.25</v>
      </c>
      <c r="U10" t="str">
        <f>VLOOKUP($D10,[2]Sheet1!$A$2:$D$20,3,FALSE)</f>
        <v>#0D0065</v>
      </c>
      <c r="V10" t="str">
        <f>VLOOKUP($D10,[2]Sheet1!$A$2:$D$20,4,FALSE)</f>
        <v>#FFFFFF</v>
      </c>
      <c r="W10">
        <v>800</v>
      </c>
      <c r="X10" t="s">
        <v>19</v>
      </c>
      <c r="Y10" t="str">
        <f>VLOOKUP($A10,[1]Sheet1!$A$2:$H$52,3,FALSE)</f>
        <v>40.3755,43.501,-96.6394,-90.1404</v>
      </c>
      <c r="Z10" t="s">
        <v>60</v>
      </c>
    </row>
    <row r="11" spans="1:26" x14ac:dyDescent="0.25">
      <c r="A11" t="s">
        <v>37</v>
      </c>
      <c r="B11" t="str">
        <f>VLOOKUP(A11,[1]Sheet1!$A$2:$D$52,4,FALSE)</f>
        <v>Kentucky, United States of America</v>
      </c>
      <c r="C11" t="s">
        <v>17</v>
      </c>
      <c r="D11" t="str">
        <f>VLOOKUP($A11,[1]Sheet1!$A$2:$H$52,6,FALSE)</f>
        <v>BuPu_r</v>
      </c>
      <c r="E11" t="str">
        <f>VLOOKUP(D11,[2]Sheet1!$A$2:$B$20,2,FALSE)</f>
        <v>Lilac</v>
      </c>
      <c r="F11">
        <f>VLOOKUP($A11,[1]Sheet1!$A$2:$H$52,8,FALSE)</f>
        <v>8</v>
      </c>
      <c r="G11">
        <f>VLOOKUP($A11,[1]Sheet1!$A$2:$H$52,7,FALSE)</f>
        <v>1</v>
      </c>
      <c r="H11">
        <v>0.75</v>
      </c>
      <c r="I11">
        <v>19790101</v>
      </c>
      <c r="J11">
        <v>20090101</v>
      </c>
      <c r="K11" t="s">
        <v>17</v>
      </c>
      <c r="L11" t="s">
        <v>18</v>
      </c>
      <c r="M11" t="s">
        <v>57</v>
      </c>
      <c r="N11" t="str">
        <f>VLOOKUP($A11,[1]Sheet1!$A$2:$N$52,14,FALSE)</f>
        <v>Rectangular</v>
      </c>
      <c r="O11">
        <f t="shared" si="0"/>
        <v>18</v>
      </c>
      <c r="P11">
        <f t="shared" si="1"/>
        <v>24</v>
      </c>
      <c r="Q11">
        <f t="shared" si="2"/>
        <v>150</v>
      </c>
      <c r="R11">
        <v>0.25</v>
      </c>
      <c r="S11">
        <v>1</v>
      </c>
      <c r="T11">
        <v>0.25</v>
      </c>
      <c r="U11" t="str">
        <f>VLOOKUP($D11,[2]Sheet1!$A$2:$D$20,3,FALSE)</f>
        <v>#88818E</v>
      </c>
      <c r="V11" t="str">
        <f>VLOOKUP($D11,[2]Sheet1!$A$2:$D$20,4,FALSE)</f>
        <v>#FFFFFF</v>
      </c>
      <c r="W11">
        <v>800</v>
      </c>
      <c r="X11" t="s">
        <v>19</v>
      </c>
      <c r="Y11" t="str">
        <f>VLOOKUP($A11,[1]Sheet1!$A$2:$H$52,3,FALSE)</f>
        <v>36.4968,39.1481,-89.4168,-81.965</v>
      </c>
      <c r="Z11" t="s">
        <v>60</v>
      </c>
    </row>
    <row r="12" spans="1:26" x14ac:dyDescent="0.25">
      <c r="A12" t="s">
        <v>38</v>
      </c>
      <c r="B12" t="str">
        <f>VLOOKUP(A12,[1]Sheet1!$A$2:$D$52,4,FALSE)</f>
        <v>Louisiana, United States of America</v>
      </c>
      <c r="C12" t="s">
        <v>17</v>
      </c>
      <c r="D12" t="str">
        <f>VLOOKUP($A12,[1]Sheet1!$A$2:$H$52,6,FALSE)</f>
        <v>gist_earth</v>
      </c>
      <c r="E12" t="str">
        <f>VLOOKUP(D12,[2]Sheet1!$A$2:$B$20,2,FALSE)</f>
        <v>Moss</v>
      </c>
      <c r="F12">
        <f>VLOOKUP($A12,[1]Sheet1!$A$2:$H$52,8,FALSE)</f>
        <v>8</v>
      </c>
      <c r="G12">
        <f>VLOOKUP($A12,[1]Sheet1!$A$2:$H$52,7,FALSE)</f>
        <v>1</v>
      </c>
      <c r="H12">
        <v>0.75</v>
      </c>
      <c r="I12">
        <v>19790101</v>
      </c>
      <c r="J12">
        <v>20090101</v>
      </c>
      <c r="K12" t="s">
        <v>17</v>
      </c>
      <c r="L12" t="s">
        <v>18</v>
      </c>
      <c r="M12" t="s">
        <v>57</v>
      </c>
      <c r="N12" t="str">
        <f>VLOOKUP($A12,[1]Sheet1!$A$2:$N$52,14,FALSE)</f>
        <v>Rectangular</v>
      </c>
      <c r="O12">
        <f t="shared" si="0"/>
        <v>18</v>
      </c>
      <c r="P12">
        <f t="shared" si="1"/>
        <v>24</v>
      </c>
      <c r="Q12">
        <f t="shared" si="2"/>
        <v>150</v>
      </c>
      <c r="R12">
        <v>0.25</v>
      </c>
      <c r="S12">
        <v>1</v>
      </c>
      <c r="T12">
        <v>0.25</v>
      </c>
      <c r="U12" t="str">
        <f>VLOOKUP($D12,[2]Sheet1!$A$2:$D$20,3,FALSE)</f>
        <v>#3B5C4D</v>
      </c>
      <c r="V12" t="str">
        <f>VLOOKUP($D12,[2]Sheet1!$A$2:$D$20,4,FALSE)</f>
        <v>#FFFFFF</v>
      </c>
      <c r="W12">
        <v>800</v>
      </c>
      <c r="X12" t="s">
        <v>19</v>
      </c>
      <c r="Y12" t="str">
        <f>VLOOKUP($A12,[1]Sheet1!$A$2:$H$52,3,FALSE)</f>
        <v>28.9287,33.0197,-94.0434,-88.8165</v>
      </c>
      <c r="Z12" t="s">
        <v>60</v>
      </c>
    </row>
    <row r="13" spans="1:26" x14ac:dyDescent="0.25">
      <c r="A13" t="s">
        <v>40</v>
      </c>
      <c r="B13" t="str">
        <f>VLOOKUP(A13,[1]Sheet1!$A$2:$D$52,4,FALSE)</f>
        <v>Minnesota, United States of America</v>
      </c>
      <c r="C13" t="s">
        <v>17</v>
      </c>
      <c r="D13" t="str">
        <f>VLOOKUP($A13,[1]Sheet1!$A$2:$H$52,6,FALSE)</f>
        <v>winter_r</v>
      </c>
      <c r="E13" t="str">
        <f>VLOOKUP(D13,[2]Sheet1!$A$2:$B$20,2,FALSE)</f>
        <v>Winter</v>
      </c>
      <c r="F13">
        <f>VLOOKUP($A13,[1]Sheet1!$A$2:$H$52,8,FALSE)</f>
        <v>8</v>
      </c>
      <c r="G13">
        <f>VLOOKUP($A13,[1]Sheet1!$A$2:$H$52,7,FALSE)</f>
        <v>1</v>
      </c>
      <c r="H13">
        <v>0.75</v>
      </c>
      <c r="I13">
        <v>19790101</v>
      </c>
      <c r="J13">
        <v>20090101</v>
      </c>
      <c r="K13" t="s">
        <v>17</v>
      </c>
      <c r="L13" t="s">
        <v>18</v>
      </c>
      <c r="M13" t="s">
        <v>57</v>
      </c>
      <c r="N13" t="str">
        <f>VLOOKUP($A13,[1]Sheet1!$A$2:$N$52,14,FALSE)</f>
        <v>Rectangular</v>
      </c>
      <c r="O13">
        <f t="shared" si="0"/>
        <v>18</v>
      </c>
      <c r="P13">
        <f t="shared" si="1"/>
        <v>24</v>
      </c>
      <c r="Q13">
        <f t="shared" si="2"/>
        <v>150</v>
      </c>
      <c r="R13">
        <v>0.25</v>
      </c>
      <c r="S13">
        <v>1</v>
      </c>
      <c r="T13">
        <v>0.25</v>
      </c>
      <c r="U13" t="str">
        <f>VLOOKUP($D13,[2]Sheet1!$A$2:$D$20,3,FALSE)</f>
        <v>#11A384</v>
      </c>
      <c r="V13" t="str">
        <f>VLOOKUP($D13,[2]Sheet1!$A$2:$D$20,4,FALSE)</f>
        <v>#FFFFFF</v>
      </c>
      <c r="W13">
        <v>800</v>
      </c>
      <c r="X13" t="s">
        <v>19</v>
      </c>
      <c r="Y13" t="str">
        <f>VLOOKUP($A13,[1]Sheet1!$A$2:$H$52,3,FALSE)</f>
        <v>43.4993,49.3853,-97.2399,-89.4918</v>
      </c>
      <c r="Z13" t="s">
        <v>60</v>
      </c>
    </row>
    <row r="14" spans="1:26" x14ac:dyDescent="0.25">
      <c r="A14" t="s">
        <v>41</v>
      </c>
      <c r="B14" t="str">
        <f>VLOOKUP(A14,[1]Sheet1!$A$2:$D$52,4,FALSE)</f>
        <v>Mississippi, United States of America</v>
      </c>
      <c r="C14" t="s">
        <v>17</v>
      </c>
      <c r="D14" t="str">
        <f>VLOOKUP($A14,[1]Sheet1!$A$2:$H$52,6,FALSE)</f>
        <v>gist_stern_r</v>
      </c>
      <c r="E14" t="str">
        <f>VLOOKUP(D14,[2]Sheet1!$A$2:$B$20,2,FALSE)</f>
        <v>Rain</v>
      </c>
      <c r="F14">
        <f>VLOOKUP($A14,[1]Sheet1!$A$2:$H$52,8,FALSE)</f>
        <v>8</v>
      </c>
      <c r="G14">
        <f>VLOOKUP($A14,[1]Sheet1!$A$2:$H$52,7,FALSE)</f>
        <v>1</v>
      </c>
      <c r="H14">
        <v>0.75</v>
      </c>
      <c r="I14">
        <v>19790101</v>
      </c>
      <c r="J14">
        <v>20090101</v>
      </c>
      <c r="K14" t="s">
        <v>17</v>
      </c>
      <c r="L14" t="s">
        <v>18</v>
      </c>
      <c r="M14" t="s">
        <v>57</v>
      </c>
      <c r="N14" t="str">
        <f>VLOOKUP($A14,[1]Sheet1!$A$2:$N$52,14,FALSE)</f>
        <v>Rectangular</v>
      </c>
      <c r="O14">
        <f t="shared" si="0"/>
        <v>18</v>
      </c>
      <c r="P14">
        <f t="shared" si="1"/>
        <v>24</v>
      </c>
      <c r="Q14">
        <f t="shared" si="2"/>
        <v>150</v>
      </c>
      <c r="R14">
        <v>0.25</v>
      </c>
      <c r="S14">
        <v>1</v>
      </c>
      <c r="T14">
        <v>0.25</v>
      </c>
      <c r="U14" t="str">
        <f>VLOOKUP($D14,[2]Sheet1!$A$2:$D$20,3,FALSE)</f>
        <v>#0D0065</v>
      </c>
      <c r="V14" t="str">
        <f>VLOOKUP($D14,[2]Sheet1!$A$2:$D$20,4,FALSE)</f>
        <v>#FFFFFF</v>
      </c>
      <c r="W14">
        <v>800</v>
      </c>
      <c r="X14" t="s">
        <v>19</v>
      </c>
      <c r="Y14" t="str">
        <f>VLOOKUP($A14,[1]Sheet1!$A$2:$H$52,3,FALSE)</f>
        <v>30.1739,34.9962,-91.6499,-88.0976</v>
      </c>
      <c r="Z14" t="s">
        <v>60</v>
      </c>
    </row>
    <row r="15" spans="1:26" x14ac:dyDescent="0.25">
      <c r="A15" t="s">
        <v>42</v>
      </c>
      <c r="B15" t="str">
        <f>VLOOKUP(A15,[1]Sheet1!$A$2:$D$52,4,FALSE)</f>
        <v>Missouri, United States of America</v>
      </c>
      <c r="C15" t="s">
        <v>17</v>
      </c>
      <c r="D15" t="str">
        <f>VLOOKUP($A15,[1]Sheet1!$A$2:$H$52,6,FALSE)</f>
        <v>flag</v>
      </c>
      <c r="E15" t="str">
        <f>VLOOKUP(D15,[2]Sheet1!$A$2:$B$20,2,FALSE)</f>
        <v>Flag</v>
      </c>
      <c r="F15">
        <f>VLOOKUP($A15,[1]Sheet1!$A$2:$H$52,8,FALSE)</f>
        <v>8</v>
      </c>
      <c r="G15">
        <f>VLOOKUP($A15,[1]Sheet1!$A$2:$H$52,7,FALSE)</f>
        <v>1</v>
      </c>
      <c r="H15">
        <v>0.75</v>
      </c>
      <c r="I15">
        <v>19790101</v>
      </c>
      <c r="J15">
        <v>20090101</v>
      </c>
      <c r="K15" t="s">
        <v>17</v>
      </c>
      <c r="L15" t="s">
        <v>18</v>
      </c>
      <c r="M15" t="s">
        <v>57</v>
      </c>
      <c r="N15" t="str">
        <f>VLOOKUP($A15,[1]Sheet1!$A$2:$N$52,14,FALSE)</f>
        <v>Rectangular</v>
      </c>
      <c r="O15">
        <f t="shared" si="0"/>
        <v>18</v>
      </c>
      <c r="P15">
        <f t="shared" si="1"/>
        <v>24</v>
      </c>
      <c r="Q15">
        <f t="shared" si="2"/>
        <v>150</v>
      </c>
      <c r="R15">
        <v>0.25</v>
      </c>
      <c r="S15">
        <v>1</v>
      </c>
      <c r="T15">
        <v>0.25</v>
      </c>
      <c r="U15" t="str">
        <f>VLOOKUP($D15,[2]Sheet1!$A$2:$D$20,3,FALSE)</f>
        <v>#0A003D</v>
      </c>
      <c r="V15" t="str">
        <f>VLOOKUP($D15,[2]Sheet1!$A$2:$D$20,4,FALSE)</f>
        <v>#FFFFFF</v>
      </c>
      <c r="W15">
        <v>800</v>
      </c>
      <c r="X15" t="s">
        <v>19</v>
      </c>
      <c r="Y15" t="str">
        <f>VLOOKUP($A15,[1]Sheet1!$A$2:$H$52,3,FALSE)</f>
        <v>35.9042,40.6136,-95.7744,-89.0987</v>
      </c>
      <c r="Z15" t="s">
        <v>60</v>
      </c>
    </row>
    <row r="16" spans="1:26" x14ac:dyDescent="0.25">
      <c r="A16" t="s">
        <v>43</v>
      </c>
      <c r="B16" t="str">
        <f>VLOOKUP(A16,[1]Sheet1!$A$2:$D$52,4,FALSE)</f>
        <v>Nebraska, United States of America</v>
      </c>
      <c r="C16" t="s">
        <v>17</v>
      </c>
      <c r="D16" t="str">
        <f>VLOOKUP($A16,[1]Sheet1!$A$2:$H$52,6,FALSE)</f>
        <v>Greys</v>
      </c>
      <c r="E16" t="str">
        <f>VLOOKUP(D16,[2]Sheet1!$A$2:$B$20,2,FALSE)</f>
        <v>Gray</v>
      </c>
      <c r="F16">
        <f>VLOOKUP($A16,[1]Sheet1!$A$2:$H$52,8,FALSE)</f>
        <v>8</v>
      </c>
      <c r="G16">
        <f>VLOOKUP($A16,[1]Sheet1!$A$2:$H$52,7,FALSE)</f>
        <v>2</v>
      </c>
      <c r="H16">
        <v>0.75</v>
      </c>
      <c r="I16">
        <v>19790101</v>
      </c>
      <c r="J16">
        <v>20090101</v>
      </c>
      <c r="K16" t="s">
        <v>17</v>
      </c>
      <c r="L16" t="s">
        <v>18</v>
      </c>
      <c r="M16" t="s">
        <v>57</v>
      </c>
      <c r="N16" t="str">
        <f>VLOOKUP($A16,[1]Sheet1!$A$2:$N$52,14,FALSE)</f>
        <v>Rectangular</v>
      </c>
      <c r="O16">
        <f t="shared" si="0"/>
        <v>18</v>
      </c>
      <c r="P16">
        <f t="shared" si="1"/>
        <v>24</v>
      </c>
      <c r="Q16">
        <f t="shared" si="2"/>
        <v>150</v>
      </c>
      <c r="R16">
        <v>0.25</v>
      </c>
      <c r="S16">
        <v>1</v>
      </c>
      <c r="T16">
        <v>0.25</v>
      </c>
      <c r="U16" t="str">
        <f>VLOOKUP($D16,[2]Sheet1!$A$2:$D$20,3,FALSE)</f>
        <v>#000000</v>
      </c>
      <c r="V16" t="str">
        <f>VLOOKUP($D16,[2]Sheet1!$A$2:$D$20,4,FALSE)</f>
        <v>#FFFFFF</v>
      </c>
      <c r="W16">
        <v>800</v>
      </c>
      <c r="X16" t="s">
        <v>19</v>
      </c>
      <c r="Y16" t="str">
        <f>VLOOKUP($A16,[1]Sheet1!$A$2:$H$52,3,FALSE)</f>
        <v>39.9999,43.0017,-104.0537,-95.3082</v>
      </c>
      <c r="Z16" t="s">
        <v>60</v>
      </c>
    </row>
    <row r="17" spans="1:26" x14ac:dyDescent="0.25">
      <c r="A17" t="s">
        <v>44</v>
      </c>
      <c r="B17" t="str">
        <f>VLOOKUP(A17,[1]Sheet1!$A$2:$D$52,4,FALSE)</f>
        <v>New Hampshire, United States of America</v>
      </c>
      <c r="C17" t="s">
        <v>17</v>
      </c>
      <c r="D17" t="str">
        <f>VLOOKUP($A17,[1]Sheet1!$A$2:$H$52,6,FALSE)</f>
        <v>gist_stern_r</v>
      </c>
      <c r="E17" t="str">
        <f>VLOOKUP(D17,[2]Sheet1!$A$2:$B$20,2,FALSE)</f>
        <v>Rain</v>
      </c>
      <c r="F17">
        <f>VLOOKUP($A17,[1]Sheet1!$A$2:$H$52,8,FALSE)</f>
        <v>16</v>
      </c>
      <c r="G17">
        <f>VLOOKUP($A17,[1]Sheet1!$A$2:$H$52,7,FALSE)</f>
        <v>2</v>
      </c>
      <c r="H17">
        <v>0.75</v>
      </c>
      <c r="I17">
        <v>19790101</v>
      </c>
      <c r="J17">
        <v>20090101</v>
      </c>
      <c r="K17" t="s">
        <v>17</v>
      </c>
      <c r="L17" t="s">
        <v>18</v>
      </c>
      <c r="M17" t="s">
        <v>57</v>
      </c>
      <c r="N17" t="str">
        <f>VLOOKUP($A17,[1]Sheet1!$A$2:$N$52,14,FALSE)</f>
        <v>Rectangular</v>
      </c>
      <c r="O17">
        <f t="shared" si="0"/>
        <v>18</v>
      </c>
      <c r="P17">
        <f t="shared" si="1"/>
        <v>24</v>
      </c>
      <c r="Q17">
        <f t="shared" si="2"/>
        <v>150</v>
      </c>
      <c r="R17">
        <v>0.25</v>
      </c>
      <c r="S17">
        <v>1</v>
      </c>
      <c r="T17">
        <v>0.25</v>
      </c>
      <c r="U17" t="str">
        <f>VLOOKUP($D17,[2]Sheet1!$A$2:$D$20,3,FALSE)</f>
        <v>#0D0065</v>
      </c>
      <c r="V17" t="str">
        <f>VLOOKUP($D17,[2]Sheet1!$A$2:$D$20,4,FALSE)</f>
        <v>#FFFFFF</v>
      </c>
      <c r="W17">
        <v>800</v>
      </c>
      <c r="X17" t="s">
        <v>19</v>
      </c>
      <c r="Y17" t="str">
        <f>VLOOKUP($A17,[1]Sheet1!$A$2:$H$52,3,FALSE)</f>
        <v>42.6971,45.3053,-72.5573,-70.7086</v>
      </c>
      <c r="Z17" t="s">
        <v>60</v>
      </c>
    </row>
    <row r="18" spans="1:26" x14ac:dyDescent="0.25">
      <c r="A18" t="s">
        <v>45</v>
      </c>
      <c r="B18" t="str">
        <f>VLOOKUP(A18,[1]Sheet1!$A$2:$D$52,4,FALSE)</f>
        <v>New Jersey, United States of America</v>
      </c>
      <c r="C18" t="s">
        <v>17</v>
      </c>
      <c r="D18" t="str">
        <f>VLOOKUP($A18,[1]Sheet1!$A$2:$H$52,6,FALSE)</f>
        <v>gist_earth</v>
      </c>
      <c r="E18" t="str">
        <f>VLOOKUP(D18,[2]Sheet1!$A$2:$B$20,2,FALSE)</f>
        <v>Moss</v>
      </c>
      <c r="F18">
        <f>VLOOKUP($A18,[1]Sheet1!$A$2:$H$52,8,FALSE)</f>
        <v>16</v>
      </c>
      <c r="G18">
        <f>VLOOKUP($A18,[1]Sheet1!$A$2:$H$52,7,FALSE)</f>
        <v>2</v>
      </c>
      <c r="H18">
        <v>0.75</v>
      </c>
      <c r="I18">
        <v>19790101</v>
      </c>
      <c r="J18">
        <v>20090101</v>
      </c>
      <c r="K18" t="s">
        <v>17</v>
      </c>
      <c r="L18" t="s">
        <v>18</v>
      </c>
      <c r="M18" t="s">
        <v>57</v>
      </c>
      <c r="N18" t="str">
        <f>VLOOKUP($A18,[1]Sheet1!$A$2:$N$52,14,FALSE)</f>
        <v>Rectangular</v>
      </c>
      <c r="O18">
        <f t="shared" si="0"/>
        <v>18</v>
      </c>
      <c r="P18">
        <f t="shared" si="1"/>
        <v>24</v>
      </c>
      <c r="Q18">
        <f t="shared" si="2"/>
        <v>150</v>
      </c>
      <c r="R18">
        <v>0.25</v>
      </c>
      <c r="S18">
        <v>1</v>
      </c>
      <c r="T18">
        <v>0.25</v>
      </c>
      <c r="U18" t="str">
        <f>VLOOKUP($D18,[2]Sheet1!$A$2:$D$20,3,FALSE)</f>
        <v>#3B5C4D</v>
      </c>
      <c r="V18" t="str">
        <f>VLOOKUP($D18,[2]Sheet1!$A$2:$D$20,4,FALSE)</f>
        <v>#FFFFFF</v>
      </c>
      <c r="W18">
        <v>800</v>
      </c>
      <c r="X18" t="s">
        <v>19</v>
      </c>
      <c r="Y18" t="str">
        <f>VLOOKUP($A18,[1]Sheet1!$A$2:$H$52,3,FALSE)</f>
        <v>38.9289,41.3576,-75.5598,-73.8937</v>
      </c>
      <c r="Z18" t="s">
        <v>60</v>
      </c>
    </row>
    <row r="19" spans="1:26" x14ac:dyDescent="0.25">
      <c r="A19" t="s">
        <v>46</v>
      </c>
      <c r="B19" t="str">
        <f>VLOOKUP(A19,[1]Sheet1!$A$2:$D$52,4,FALSE)</f>
        <v>North Carolina, United States of America</v>
      </c>
      <c r="C19" t="s">
        <v>17</v>
      </c>
      <c r="D19" t="str">
        <f>VLOOKUP($A19,[1]Sheet1!$A$2:$H$52,6,FALSE)</f>
        <v>BuPu_r</v>
      </c>
      <c r="E19" t="str">
        <f>VLOOKUP(D19,[2]Sheet1!$A$2:$B$20,2,FALSE)</f>
        <v>Lilac</v>
      </c>
      <c r="F19">
        <f>VLOOKUP($A19,[1]Sheet1!$A$2:$H$52,8,FALSE)</f>
        <v>8</v>
      </c>
      <c r="G19">
        <f>VLOOKUP($A19,[1]Sheet1!$A$2:$H$52,7,FALSE)</f>
        <v>1</v>
      </c>
      <c r="H19">
        <v>0.75</v>
      </c>
      <c r="I19">
        <v>19790101</v>
      </c>
      <c r="J19">
        <v>20090101</v>
      </c>
      <c r="K19" t="s">
        <v>17</v>
      </c>
      <c r="L19" t="s">
        <v>18</v>
      </c>
      <c r="M19" t="s">
        <v>57</v>
      </c>
      <c r="N19" t="str">
        <f>VLOOKUP($A19,[1]Sheet1!$A$2:$N$52,14,FALSE)</f>
        <v>Rectangular</v>
      </c>
      <c r="O19">
        <f t="shared" si="0"/>
        <v>18</v>
      </c>
      <c r="P19">
        <f t="shared" si="1"/>
        <v>24</v>
      </c>
      <c r="Q19">
        <f t="shared" si="2"/>
        <v>150</v>
      </c>
      <c r="R19">
        <v>0.25</v>
      </c>
      <c r="S19">
        <v>1</v>
      </c>
      <c r="T19">
        <v>0.25</v>
      </c>
      <c r="U19" t="str">
        <f>VLOOKUP($D19,[2]Sheet1!$A$2:$D$20,3,FALSE)</f>
        <v>#88818E</v>
      </c>
      <c r="V19" t="str">
        <f>VLOOKUP($D19,[2]Sheet1!$A$2:$D$20,4,FALSE)</f>
        <v>#FFFFFF</v>
      </c>
      <c r="W19">
        <v>800</v>
      </c>
      <c r="X19" t="s">
        <v>19</v>
      </c>
      <c r="Y19" t="str">
        <f>VLOOKUP($A19,[1]Sheet1!$A$2:$H$52,3,FALSE)</f>
        <v>33.8401,36.5883,-84.3217,-75.4604</v>
      </c>
      <c r="Z19" t="s">
        <v>60</v>
      </c>
    </row>
    <row r="20" spans="1:26" x14ac:dyDescent="0.25">
      <c r="A20" t="s">
        <v>47</v>
      </c>
      <c r="B20" t="str">
        <f>VLOOKUP(A20,[1]Sheet1!$A$2:$D$52,4,FALSE)</f>
        <v>Ohio, United States of America</v>
      </c>
      <c r="C20" t="s">
        <v>17</v>
      </c>
      <c r="D20" t="str">
        <f>VLOOKUP($A20,[1]Sheet1!$A$2:$H$52,6,FALSE)</f>
        <v>BuGn_r</v>
      </c>
      <c r="E20" t="str">
        <f>VLOOKUP(D20,[2]Sheet1!$A$2:$B$20,2,FALSE)</f>
        <v>Aqua</v>
      </c>
      <c r="F20">
        <f>VLOOKUP($A20,[1]Sheet1!$A$2:$H$52,8,FALSE)</f>
        <v>8</v>
      </c>
      <c r="G20">
        <f>VLOOKUP($A20,[1]Sheet1!$A$2:$H$52,7,FALSE)</f>
        <v>1</v>
      </c>
      <c r="H20">
        <v>0.75</v>
      </c>
      <c r="I20">
        <v>19790101</v>
      </c>
      <c r="J20">
        <v>20090101</v>
      </c>
      <c r="K20" t="s">
        <v>17</v>
      </c>
      <c r="L20" t="s">
        <v>18</v>
      </c>
      <c r="M20" t="s">
        <v>57</v>
      </c>
      <c r="N20" t="str">
        <f>VLOOKUP($A20,[1]Sheet1!$A$2:$N$52,14,FALSE)</f>
        <v>Rectangular</v>
      </c>
      <c r="O20">
        <f t="shared" si="0"/>
        <v>18</v>
      </c>
      <c r="P20">
        <f t="shared" si="1"/>
        <v>24</v>
      </c>
      <c r="Q20">
        <f t="shared" si="2"/>
        <v>150</v>
      </c>
      <c r="R20">
        <v>0.25</v>
      </c>
      <c r="S20">
        <v>1</v>
      </c>
      <c r="T20">
        <v>0.25</v>
      </c>
      <c r="U20" t="str">
        <f>VLOOKUP($D20,[2]Sheet1!$A$2:$D$20,3,FALSE)</f>
        <v>#6E7F7B</v>
      </c>
      <c r="V20" t="str">
        <f>VLOOKUP($D20,[2]Sheet1!$A$2:$D$20,4,FALSE)</f>
        <v>#FFFFFF</v>
      </c>
      <c r="W20">
        <v>800</v>
      </c>
      <c r="X20" t="s">
        <v>19</v>
      </c>
      <c r="Y20" t="str">
        <f>VLOOKUP($A20,[1]Sheet1!$A$2:$H$52,3,FALSE)</f>
        <v>38.4031,41.9775,-84.8202,-80.5187</v>
      </c>
      <c r="Z20" t="s">
        <v>60</v>
      </c>
    </row>
    <row r="21" spans="1:26" x14ac:dyDescent="0.25">
      <c r="A21" t="s">
        <v>48</v>
      </c>
      <c r="B21" t="str">
        <f>VLOOKUP(A21,[1]Sheet1!$A$2:$D$52,4,FALSE)</f>
        <v>Oklahoma, United States of America</v>
      </c>
      <c r="C21" t="s">
        <v>17</v>
      </c>
      <c r="D21" t="str">
        <f>VLOOKUP($A21,[1]Sheet1!$A$2:$H$52,6,FALSE)</f>
        <v>Blues</v>
      </c>
      <c r="E21" t="str">
        <f>VLOOKUP(D21,[2]Sheet1!$A$2:$B$20,2,FALSE)</f>
        <v>Sky</v>
      </c>
      <c r="F21">
        <f>VLOOKUP($A21,[1]Sheet1!$A$2:$H$52,8,FALSE)</f>
        <v>8</v>
      </c>
      <c r="G21">
        <f>VLOOKUP($A21,[1]Sheet1!$A$2:$H$52,7,FALSE)</f>
        <v>2</v>
      </c>
      <c r="H21">
        <v>0.75</v>
      </c>
      <c r="I21">
        <v>19790101</v>
      </c>
      <c r="J21">
        <v>20090101</v>
      </c>
      <c r="K21" t="s">
        <v>17</v>
      </c>
      <c r="L21" t="s">
        <v>18</v>
      </c>
      <c r="M21" t="s">
        <v>57</v>
      </c>
      <c r="N21" t="str">
        <f>VLOOKUP($A21,[1]Sheet1!$A$2:$N$52,14,FALSE)</f>
        <v>Rectangular</v>
      </c>
      <c r="O21">
        <f t="shared" si="0"/>
        <v>18</v>
      </c>
      <c r="P21">
        <f t="shared" si="1"/>
        <v>24</v>
      </c>
      <c r="Q21">
        <f t="shared" si="2"/>
        <v>150</v>
      </c>
      <c r="R21">
        <v>0.25</v>
      </c>
      <c r="S21">
        <v>1</v>
      </c>
      <c r="T21">
        <v>0.25</v>
      </c>
      <c r="U21" t="str">
        <f>VLOOKUP($D21,[2]Sheet1!$A$2:$D$20,3,FALSE)</f>
        <v>#FFFFFF</v>
      </c>
      <c r="V21" t="str">
        <f>VLOOKUP($D21,[2]Sheet1!$A$2:$D$20,4,FALSE)</f>
        <v>#000000</v>
      </c>
      <c r="W21">
        <v>800</v>
      </c>
      <c r="X21" t="s">
        <v>19</v>
      </c>
      <c r="Y21" t="str">
        <f>VLOOKUP($A21,[1]Sheet1!$A$2:$H$52,3,FALSE)</f>
        <v>33.616,37.0023,-103.0026,-94.4314</v>
      </c>
      <c r="Z21" t="s">
        <v>60</v>
      </c>
    </row>
    <row r="22" spans="1:26" x14ac:dyDescent="0.25">
      <c r="A22" t="s">
        <v>49</v>
      </c>
      <c r="B22" t="str">
        <f>VLOOKUP(A22,[1]Sheet1!$A$2:$D$52,4,FALSE)</f>
        <v>Pennsylvania, United States of America</v>
      </c>
      <c r="C22" t="s">
        <v>17</v>
      </c>
      <c r="D22" t="str">
        <f>VLOOKUP($A22,[1]Sheet1!$A$2:$H$52,6,FALSE)</f>
        <v>cool_r</v>
      </c>
      <c r="E22" t="str">
        <f>VLOOKUP(D22,[2]Sheet1!$A$2:$B$20,2,FALSE)</f>
        <v>Lullaby</v>
      </c>
      <c r="F22">
        <f>VLOOKUP($A22,[1]Sheet1!$A$2:$H$52,8,FALSE)</f>
        <v>8</v>
      </c>
      <c r="G22">
        <f>VLOOKUP($A22,[1]Sheet1!$A$2:$H$52,7,FALSE)</f>
        <v>1</v>
      </c>
      <c r="H22">
        <v>0.75</v>
      </c>
      <c r="I22">
        <v>19790101</v>
      </c>
      <c r="J22">
        <v>20090101</v>
      </c>
      <c r="K22" t="s">
        <v>17</v>
      </c>
      <c r="L22" t="s">
        <v>18</v>
      </c>
      <c r="M22" t="s">
        <v>57</v>
      </c>
      <c r="N22" t="str">
        <f>VLOOKUP($A22,[1]Sheet1!$A$2:$N$52,14,FALSE)</f>
        <v>Rectangular</v>
      </c>
      <c r="O22">
        <f t="shared" si="0"/>
        <v>18</v>
      </c>
      <c r="P22">
        <f t="shared" si="1"/>
        <v>24</v>
      </c>
      <c r="Q22">
        <f t="shared" si="2"/>
        <v>150</v>
      </c>
      <c r="R22">
        <v>0.25</v>
      </c>
      <c r="S22">
        <v>1</v>
      </c>
      <c r="T22">
        <v>0.25</v>
      </c>
      <c r="U22" t="str">
        <f>VLOOKUP($D22,[2]Sheet1!$A$2:$D$20,3,FALSE)</f>
        <v>#492B47</v>
      </c>
      <c r="V22" t="str">
        <f>VLOOKUP($D22,[2]Sheet1!$A$2:$D$20,4,FALSE)</f>
        <v>#FFFFFF</v>
      </c>
      <c r="W22">
        <v>800</v>
      </c>
      <c r="X22" t="s">
        <v>19</v>
      </c>
      <c r="Y22" t="str">
        <f>VLOOKUP($A22,[1]Sheet1!$A$2:$H$52,3,FALSE)</f>
        <v>39.7199,42.2695,-80.5195,-74.6896</v>
      </c>
      <c r="Z22" t="s">
        <v>60</v>
      </c>
    </row>
    <row r="23" spans="1:26" x14ac:dyDescent="0.25">
      <c r="A23" t="s">
        <v>50</v>
      </c>
      <c r="B23" t="str">
        <f>VLOOKUP(A23,[1]Sheet1!$A$2:$D$52,4,FALSE)</f>
        <v>Rhode Island, United States of America</v>
      </c>
      <c r="C23" t="s">
        <v>17</v>
      </c>
      <c r="D23" t="str">
        <f>VLOOKUP($A23,[1]Sheet1!$A$2:$H$52,6,FALSE)</f>
        <v>ocean_r</v>
      </c>
      <c r="E23" t="str">
        <f>VLOOKUP(D23,[2]Sheet1!$A$2:$B$20,2,FALSE)</f>
        <v>Ocean</v>
      </c>
      <c r="F23">
        <f>VLOOKUP($A23,[1]Sheet1!$A$2:$H$52,8,FALSE)</f>
        <v>16</v>
      </c>
      <c r="G23">
        <f>VLOOKUP($A23,[1]Sheet1!$A$2:$H$52,7,FALSE)</f>
        <v>2</v>
      </c>
      <c r="H23">
        <v>0.75</v>
      </c>
      <c r="I23">
        <v>19790101</v>
      </c>
      <c r="J23">
        <v>20090101</v>
      </c>
      <c r="K23" t="s">
        <v>17</v>
      </c>
      <c r="L23" t="s">
        <v>18</v>
      </c>
      <c r="M23" t="s">
        <v>57</v>
      </c>
      <c r="N23" t="str">
        <f>VLOOKUP($A23,[1]Sheet1!$A$2:$N$52,14,FALSE)</f>
        <v>Rectangular</v>
      </c>
      <c r="O23">
        <f t="shared" si="0"/>
        <v>18</v>
      </c>
      <c r="P23">
        <f t="shared" si="1"/>
        <v>24</v>
      </c>
      <c r="Q23">
        <f t="shared" si="2"/>
        <v>150</v>
      </c>
      <c r="R23">
        <v>0.25</v>
      </c>
      <c r="S23">
        <v>1</v>
      </c>
      <c r="T23">
        <v>0.25</v>
      </c>
      <c r="U23" t="str">
        <f>VLOOKUP($D23,[2]Sheet1!$A$2:$D$20,3,FALSE)</f>
        <v>#0B002C</v>
      </c>
      <c r="V23" t="str">
        <f>VLOOKUP($D23,[2]Sheet1!$A$2:$D$20,4,FALSE)</f>
        <v>#FFFFFF</v>
      </c>
      <c r="W23">
        <v>800</v>
      </c>
      <c r="X23" t="s">
        <v>19</v>
      </c>
      <c r="Y23" t="str">
        <f>VLOOKUP($A23,[1]Sheet1!$A$2:$H$52,3,FALSE)</f>
        <v>41.1461,42.0191,-71.8865,-71.1207</v>
      </c>
      <c r="Z23" t="s">
        <v>60</v>
      </c>
    </row>
    <row r="24" spans="1:26" x14ac:dyDescent="0.25">
      <c r="A24" t="s">
        <v>51</v>
      </c>
      <c r="B24" t="str">
        <f>VLOOKUP(A24,[1]Sheet1!$A$2:$D$52,4,FALSE)</f>
        <v>South Dakota, United States of America</v>
      </c>
      <c r="C24" t="s">
        <v>17</v>
      </c>
      <c r="D24" t="str">
        <f>VLOOKUP($A24,[1]Sheet1!$A$2:$H$52,6,FALSE)</f>
        <v>Greys</v>
      </c>
      <c r="E24" t="str">
        <f>VLOOKUP(D24,[2]Sheet1!$A$2:$B$20,2,FALSE)</f>
        <v>Gray</v>
      </c>
      <c r="F24">
        <f>VLOOKUP($A24,[1]Sheet1!$A$2:$H$52,8,FALSE)</f>
        <v>8</v>
      </c>
      <c r="G24">
        <f>VLOOKUP($A24,[1]Sheet1!$A$2:$H$52,7,FALSE)</f>
        <v>1</v>
      </c>
      <c r="H24">
        <v>0.75</v>
      </c>
      <c r="I24">
        <v>19790101</v>
      </c>
      <c r="J24">
        <v>20090101</v>
      </c>
      <c r="K24" t="s">
        <v>17</v>
      </c>
      <c r="L24" t="s">
        <v>18</v>
      </c>
      <c r="M24" t="s">
        <v>57</v>
      </c>
      <c r="N24" t="str">
        <f>VLOOKUP($A24,[1]Sheet1!$A$2:$N$52,14,FALSE)</f>
        <v>Rectangular</v>
      </c>
      <c r="O24">
        <f t="shared" si="0"/>
        <v>18</v>
      </c>
      <c r="P24">
        <f t="shared" si="1"/>
        <v>24</v>
      </c>
      <c r="Q24">
        <f t="shared" si="2"/>
        <v>150</v>
      </c>
      <c r="R24">
        <v>0.25</v>
      </c>
      <c r="S24">
        <v>1</v>
      </c>
      <c r="T24">
        <v>0.25</v>
      </c>
      <c r="U24" t="str">
        <f>VLOOKUP($D24,[2]Sheet1!$A$2:$D$20,3,FALSE)</f>
        <v>#000000</v>
      </c>
      <c r="V24" t="str">
        <f>VLOOKUP($D24,[2]Sheet1!$A$2:$D$20,4,FALSE)</f>
        <v>#FFFFFF</v>
      </c>
      <c r="W24">
        <v>800</v>
      </c>
      <c r="X24" t="s">
        <v>19</v>
      </c>
      <c r="Y24" t="str">
        <f>VLOOKUP($A24,[1]Sheet1!$A$2:$H$52,3,FALSE)</f>
        <v>42.4796,45.9455,-104.0577,-96.4364</v>
      </c>
      <c r="Z24" t="s">
        <v>60</v>
      </c>
    </row>
    <row r="25" spans="1:26" x14ac:dyDescent="0.25">
      <c r="A25" t="s">
        <v>52</v>
      </c>
      <c r="B25" t="str">
        <f>VLOOKUP(A25,[1]Sheet1!$A$2:$D$52,4,FALSE)</f>
        <v>Tennessee, United States of America</v>
      </c>
      <c r="C25" t="s">
        <v>17</v>
      </c>
      <c r="D25" t="str">
        <f>VLOOKUP($A25,[1]Sheet1!$A$2:$H$52,6,FALSE)</f>
        <v>copper_r</v>
      </c>
      <c r="E25" t="str">
        <f>VLOOKUP(D25,[2]Sheet1!$A$2:$B$20,2,FALSE)</f>
        <v>Earth</v>
      </c>
      <c r="F25">
        <f>VLOOKUP($A25,[1]Sheet1!$A$2:$H$52,8,FALSE)</f>
        <v>8</v>
      </c>
      <c r="G25">
        <f>VLOOKUP($A25,[1]Sheet1!$A$2:$H$52,7,FALSE)</f>
        <v>1</v>
      </c>
      <c r="H25">
        <v>0.75</v>
      </c>
      <c r="I25">
        <v>19790101</v>
      </c>
      <c r="J25">
        <v>20090101</v>
      </c>
      <c r="K25" t="s">
        <v>17</v>
      </c>
      <c r="L25" t="s">
        <v>18</v>
      </c>
      <c r="M25" t="s">
        <v>57</v>
      </c>
      <c r="N25" t="str">
        <f>VLOOKUP($A25,[1]Sheet1!$A$2:$N$52,14,FALSE)</f>
        <v>Rectangular</v>
      </c>
      <c r="O25">
        <f t="shared" si="0"/>
        <v>18</v>
      </c>
      <c r="P25">
        <f t="shared" si="1"/>
        <v>24</v>
      </c>
      <c r="Q25">
        <f t="shared" si="2"/>
        <v>150</v>
      </c>
      <c r="R25">
        <v>0.25</v>
      </c>
      <c r="S25">
        <v>1</v>
      </c>
      <c r="T25">
        <v>0.25</v>
      </c>
      <c r="U25" t="str">
        <f>VLOOKUP($D25,[2]Sheet1!$A$2:$D$20,3,FALSE)</f>
        <v>#3A3A3A</v>
      </c>
      <c r="V25" t="str">
        <f>VLOOKUP($D25,[2]Sheet1!$A$2:$D$20,4,FALSE)</f>
        <v>#FFFFFF</v>
      </c>
      <c r="W25">
        <v>800</v>
      </c>
      <c r="X25" t="s">
        <v>19</v>
      </c>
      <c r="Y25" t="str">
        <f>VLOOKUP($A25,[1]Sheet1!$A$2:$H$52,3,FALSE)</f>
        <v>34.9832,36.6783,-90.3105,-81.6469</v>
      </c>
      <c r="Z25" t="s">
        <v>60</v>
      </c>
    </row>
    <row r="26" spans="1:26" x14ac:dyDescent="0.25">
      <c r="A26" t="s">
        <v>53</v>
      </c>
      <c r="B26" t="str">
        <f>VLOOKUP(A26,[1]Sheet1!$A$2:$D$52,4,FALSE)</f>
        <v>West Virginia, United States of America</v>
      </c>
      <c r="C26" t="s">
        <v>17</v>
      </c>
      <c r="D26" t="str">
        <f>VLOOKUP($A26,[1]Sheet1!$A$2:$H$52,6,FALSE)</f>
        <v>Greys</v>
      </c>
      <c r="E26" t="str">
        <f>VLOOKUP(D26,[2]Sheet1!$A$2:$B$20,2,FALSE)</f>
        <v>Gray</v>
      </c>
      <c r="F26">
        <f>VLOOKUP($A26,[1]Sheet1!$A$2:$H$52,8,FALSE)</f>
        <v>8</v>
      </c>
      <c r="G26">
        <f>VLOOKUP($A26,[1]Sheet1!$A$2:$H$52,7,FALSE)</f>
        <v>1</v>
      </c>
      <c r="H26">
        <v>0.75</v>
      </c>
      <c r="I26">
        <v>19790101</v>
      </c>
      <c r="J26">
        <v>20090101</v>
      </c>
      <c r="K26" t="s">
        <v>17</v>
      </c>
      <c r="L26" t="s">
        <v>18</v>
      </c>
      <c r="M26" t="s">
        <v>57</v>
      </c>
      <c r="N26" t="str">
        <f>VLOOKUP($A26,[1]Sheet1!$A$2:$N$52,14,FALSE)</f>
        <v>Rectangular</v>
      </c>
      <c r="O26">
        <f t="shared" si="0"/>
        <v>18</v>
      </c>
      <c r="P26">
        <f t="shared" si="1"/>
        <v>24</v>
      </c>
      <c r="Q26">
        <f t="shared" si="2"/>
        <v>150</v>
      </c>
      <c r="R26">
        <v>0.25</v>
      </c>
      <c r="S26">
        <v>1</v>
      </c>
      <c r="T26">
        <v>0.25</v>
      </c>
      <c r="U26" t="str">
        <f>VLOOKUP($D26,[2]Sheet1!$A$2:$D$20,3,FALSE)</f>
        <v>#000000</v>
      </c>
      <c r="V26" t="str">
        <f>VLOOKUP($D26,[2]Sheet1!$A$2:$D$20,4,FALSE)</f>
        <v>#FFFFFF</v>
      </c>
      <c r="W26">
        <v>800</v>
      </c>
      <c r="X26" t="s">
        <v>19</v>
      </c>
      <c r="Y26" t="str">
        <f>VLOOKUP($A26,[1]Sheet1!$A$2:$H$52,3,FALSE)</f>
        <v>37.2017,40.6378,-82.6444,-77.7189</v>
      </c>
      <c r="Z26" t="s">
        <v>60</v>
      </c>
    </row>
    <row r="27" spans="1:26" x14ac:dyDescent="0.25">
      <c r="A27" t="s">
        <v>54</v>
      </c>
      <c r="B27" t="str">
        <f>VLOOKUP(A27,[1]Sheet1!$A$2:$D$52,4,FALSE)</f>
        <v>Wisconsin, United States of America</v>
      </c>
      <c r="C27" t="s">
        <v>17</v>
      </c>
      <c r="D27" t="str">
        <f>VLOOKUP($A27,[1]Sheet1!$A$2:$H$52,6,FALSE)</f>
        <v>copper_r</v>
      </c>
      <c r="E27" t="str">
        <f>VLOOKUP(D27,[2]Sheet1!$A$2:$B$20,2,FALSE)</f>
        <v>Earth</v>
      </c>
      <c r="F27">
        <f>VLOOKUP($A27,[1]Sheet1!$A$2:$H$52,8,FALSE)</f>
        <v>8</v>
      </c>
      <c r="G27">
        <f>VLOOKUP($A27,[1]Sheet1!$A$2:$H$52,7,FALSE)</f>
        <v>1</v>
      </c>
      <c r="H27">
        <v>0.75</v>
      </c>
      <c r="I27">
        <v>19790101</v>
      </c>
      <c r="J27">
        <v>20090101</v>
      </c>
      <c r="K27" t="s">
        <v>17</v>
      </c>
      <c r="L27" t="s">
        <v>18</v>
      </c>
      <c r="M27" t="s">
        <v>57</v>
      </c>
      <c r="N27" t="str">
        <f>VLOOKUP($A27,[1]Sheet1!$A$2:$N$52,14,FALSE)</f>
        <v>Rectangular</v>
      </c>
      <c r="O27">
        <f t="shared" si="0"/>
        <v>18</v>
      </c>
      <c r="P27">
        <f t="shared" si="1"/>
        <v>24</v>
      </c>
      <c r="Q27">
        <f t="shared" si="2"/>
        <v>150</v>
      </c>
      <c r="R27">
        <v>0.25</v>
      </c>
      <c r="S27">
        <v>1</v>
      </c>
      <c r="T27">
        <v>0.25</v>
      </c>
      <c r="U27" t="str">
        <f>VLOOKUP($D27,[2]Sheet1!$A$2:$D$20,3,FALSE)</f>
        <v>#3A3A3A</v>
      </c>
      <c r="V27" t="str">
        <f>VLOOKUP($D27,[2]Sheet1!$A$2:$D$20,4,FALSE)</f>
        <v>#FFFFFF</v>
      </c>
      <c r="W27">
        <v>800</v>
      </c>
      <c r="X27" t="s">
        <v>19</v>
      </c>
      <c r="Y27" t="str">
        <f>VLOOKUP($A27,[1]Sheet1!$A$2:$H$52,3,FALSE)</f>
        <v>42.4919,47.0808,-92.8893,-86.8052</v>
      </c>
      <c r="Z27" t="s">
        <v>60</v>
      </c>
    </row>
    <row r="28" spans="1:26" x14ac:dyDescent="0.25">
      <c r="A28" t="s">
        <v>55</v>
      </c>
      <c r="B28" t="str">
        <f>VLOOKUP(A28,[1]Sheet1!$A$2:$D$52,4,FALSE)</f>
        <v>Wyoming, United States of America</v>
      </c>
      <c r="C28" t="s">
        <v>17</v>
      </c>
      <c r="D28" t="str">
        <f>VLOOKUP($A28,[1]Sheet1!$A$2:$H$52,6,FALSE)</f>
        <v>gist_heat_r</v>
      </c>
      <c r="E28" t="str">
        <f>VLOOKUP(D28,[2]Sheet1!$A$2:$B$20,2,FALSE)</f>
        <v>Fire</v>
      </c>
      <c r="F28">
        <f>VLOOKUP($A28,[1]Sheet1!$A$2:$H$52,8,FALSE)</f>
        <v>8</v>
      </c>
      <c r="G28">
        <f>VLOOKUP($A28,[1]Sheet1!$A$2:$H$52,7,FALSE)</f>
        <v>1</v>
      </c>
      <c r="H28">
        <v>0.25</v>
      </c>
      <c r="I28">
        <v>19790101</v>
      </c>
      <c r="J28">
        <v>20090101</v>
      </c>
      <c r="K28" t="s">
        <v>17</v>
      </c>
      <c r="L28" t="s">
        <v>18</v>
      </c>
      <c r="M28" t="s">
        <v>57</v>
      </c>
      <c r="N28" t="str">
        <f>VLOOKUP($A28,[1]Sheet1!$A$2:$N$52,14,FALSE)</f>
        <v>Rectangular</v>
      </c>
      <c r="O28">
        <f t="shared" si="0"/>
        <v>18</v>
      </c>
      <c r="P28">
        <f t="shared" si="1"/>
        <v>24</v>
      </c>
      <c r="Q28">
        <f t="shared" si="2"/>
        <v>150</v>
      </c>
      <c r="R28">
        <v>0.25</v>
      </c>
      <c r="S28">
        <v>1</v>
      </c>
      <c r="T28">
        <v>1</v>
      </c>
      <c r="U28" t="str">
        <f>VLOOKUP($D28,[2]Sheet1!$A$2:$D$20,3,FALSE)</f>
        <v>#482C2F</v>
      </c>
      <c r="V28" t="str">
        <f>VLOOKUP($D28,[2]Sheet1!$A$2:$D$20,4,FALSE)</f>
        <v>#FFFFFF</v>
      </c>
      <c r="W28">
        <v>800</v>
      </c>
      <c r="X28" t="s">
        <v>19</v>
      </c>
      <c r="Y28" t="str">
        <f>VLOOKUP($A28,[1]Sheet1!$A$2:$H$52,3,FALSE)</f>
        <v>40.9946,45.006,-111.0563,-104.0518</v>
      </c>
      <c r="Z28" t="s">
        <v>61</v>
      </c>
    </row>
    <row r="29" spans="1:26" x14ac:dyDescent="0.25">
      <c r="A29" t="s">
        <v>28</v>
      </c>
      <c r="B29" t="str">
        <f>VLOOKUP(A29,[1]Sheet1!$A$2:$D$52,4,FALSE)</f>
        <v>Colorado, United States of America</v>
      </c>
      <c r="C29" t="s">
        <v>17</v>
      </c>
      <c r="D29" t="str">
        <f>VLOOKUP($A29,[1]Sheet1!$A$2:$H$52,6,FALSE)</f>
        <v>Blues</v>
      </c>
      <c r="E29" t="str">
        <f>VLOOKUP(D29,[2]Sheet1!$A$2:$B$20,2,FALSE)</f>
        <v>Sky</v>
      </c>
      <c r="F29">
        <f>VLOOKUP($A29,[1]Sheet1!$A$2:$H$52,8,FALSE)</f>
        <v>8</v>
      </c>
      <c r="G29">
        <f>VLOOKUP($A29,[1]Sheet1!$A$2:$H$52,7,FALSE)</f>
        <v>2</v>
      </c>
      <c r="H29">
        <v>0.25</v>
      </c>
      <c r="I29">
        <v>19790101</v>
      </c>
      <c r="J29">
        <v>20090101</v>
      </c>
      <c r="K29" t="s">
        <v>17</v>
      </c>
      <c r="L29" t="s">
        <v>18</v>
      </c>
      <c r="M29" t="s">
        <v>57</v>
      </c>
      <c r="N29" t="str">
        <f>VLOOKUP($A29,[1]Sheet1!$A$2:$N$52,14,FALSE)</f>
        <v>Rectangular</v>
      </c>
      <c r="O29">
        <f t="shared" si="0"/>
        <v>18</v>
      </c>
      <c r="P29">
        <f t="shared" si="1"/>
        <v>24</v>
      </c>
      <c r="Q29">
        <f t="shared" si="2"/>
        <v>150</v>
      </c>
      <c r="R29">
        <v>0.25</v>
      </c>
      <c r="S29">
        <v>1</v>
      </c>
      <c r="T29">
        <v>1</v>
      </c>
      <c r="U29" t="str">
        <f>VLOOKUP($D29,[2]Sheet1!$A$2:$D$20,3,FALSE)</f>
        <v>#FFFFFF</v>
      </c>
      <c r="V29" t="str">
        <f>VLOOKUP($D29,[2]Sheet1!$A$2:$D$20,4,FALSE)</f>
        <v>#000000</v>
      </c>
      <c r="W29">
        <v>800</v>
      </c>
      <c r="X29" t="s">
        <v>19</v>
      </c>
      <c r="Y29" t="str">
        <f>VLOOKUP($A29,[1]Sheet1!$A$2:$H$52,3,FALSE)</f>
        <v>36.9923,41.0035,-109.0604,-102.0415</v>
      </c>
      <c r="Z29" t="s">
        <v>61</v>
      </c>
    </row>
    <row r="30" spans="1:26" x14ac:dyDescent="0.25">
      <c r="A30" t="s">
        <v>36</v>
      </c>
      <c r="B30" t="str">
        <f>VLOOKUP(A30,[1]Sheet1!$A$2:$D$52,4,FALSE)</f>
        <v>Kansas, United States of America</v>
      </c>
      <c r="C30" t="s">
        <v>17</v>
      </c>
      <c r="D30" t="str">
        <f>VLOOKUP($A30,[1]Sheet1!$A$2:$H$52,6,FALSE)</f>
        <v>CMRmap</v>
      </c>
      <c r="E30" t="str">
        <f>VLOOKUP(D30,[2]Sheet1!$A$2:$B$20,2,FALSE)</f>
        <v>Sunset</v>
      </c>
      <c r="F30">
        <f>VLOOKUP($A30,[1]Sheet1!$A$2:$H$52,8,FALSE)</f>
        <v>8</v>
      </c>
      <c r="G30">
        <f>VLOOKUP($A30,[1]Sheet1!$A$2:$H$52,7,FALSE)</f>
        <v>2</v>
      </c>
      <c r="H30">
        <v>0.25</v>
      </c>
      <c r="I30">
        <v>19790101</v>
      </c>
      <c r="J30">
        <v>20090101</v>
      </c>
      <c r="K30" t="s">
        <v>17</v>
      </c>
      <c r="L30" t="s">
        <v>18</v>
      </c>
      <c r="M30" t="s">
        <v>57</v>
      </c>
      <c r="N30" t="str">
        <f>VLOOKUP($A30,[1]Sheet1!$A$2:$N$52,14,FALSE)</f>
        <v>Rectangular</v>
      </c>
      <c r="O30">
        <f t="shared" si="0"/>
        <v>18</v>
      </c>
      <c r="P30">
        <f t="shared" si="1"/>
        <v>24</v>
      </c>
      <c r="Q30">
        <f t="shared" si="2"/>
        <v>150</v>
      </c>
      <c r="R30">
        <v>0.25</v>
      </c>
      <c r="S30">
        <v>1</v>
      </c>
      <c r="T30">
        <v>1</v>
      </c>
      <c r="U30" t="str">
        <f>VLOOKUP($D30,[2]Sheet1!$A$2:$D$20,3,FALSE)</f>
        <v>#3D0B89</v>
      </c>
      <c r="V30" t="str">
        <f>VLOOKUP($D30,[2]Sheet1!$A$2:$D$20,4,FALSE)</f>
        <v>#FFFFFF</v>
      </c>
      <c r="W30">
        <v>800</v>
      </c>
      <c r="X30" t="s">
        <v>19</v>
      </c>
      <c r="Y30" t="str">
        <f>VLOOKUP($A30,[1]Sheet1!$A$2:$H$52,3,FALSE)</f>
        <v>36.9929,40.0033,-102.0518,-94.5886</v>
      </c>
      <c r="Z30" t="s">
        <v>61</v>
      </c>
    </row>
    <row r="31" spans="1:26" s="1" customFormat="1" x14ac:dyDescent="0.25">
      <c r="A31" s="1" t="s">
        <v>27</v>
      </c>
      <c r="B31" s="1" t="str">
        <f>VLOOKUP(A31,[1]Sheet1!$A$2:$D$52,4,FALSE)</f>
        <v>Alabama, United States of America</v>
      </c>
      <c r="C31" s="1" t="s">
        <v>17</v>
      </c>
      <c r="D31" s="2" t="s">
        <v>62</v>
      </c>
      <c r="E31" s="2" t="str">
        <f>VLOOKUP(D31,[2]Sheet1!$A$2:$B$20,2,FALSE)</f>
        <v>Desert</v>
      </c>
      <c r="F31" s="1">
        <f>VLOOKUP($A31,[1]Sheet1!$A$2:$H$52,8,FALSE)</f>
        <v>8</v>
      </c>
      <c r="G31" s="1">
        <f>VLOOKUP($A31,[1]Sheet1!$A$2:$H$52,7,FALSE)</f>
        <v>2</v>
      </c>
      <c r="H31" s="1">
        <v>0.25</v>
      </c>
      <c r="I31" s="1">
        <v>19790101</v>
      </c>
      <c r="J31" s="1">
        <v>20090101</v>
      </c>
      <c r="K31" s="1" t="s">
        <v>17</v>
      </c>
      <c r="L31" s="1" t="s">
        <v>18</v>
      </c>
      <c r="M31" s="1" t="s">
        <v>57</v>
      </c>
      <c r="N31" s="1" t="str">
        <f>VLOOKUP($A31,[1]Sheet1!$A$2:$N$52,14,FALSE)</f>
        <v>Rectangular</v>
      </c>
      <c r="O31" s="1">
        <f t="shared" si="0"/>
        <v>18</v>
      </c>
      <c r="P31" s="1">
        <f t="shared" si="1"/>
        <v>24</v>
      </c>
      <c r="Q31" s="1">
        <f t="shared" si="2"/>
        <v>150</v>
      </c>
      <c r="R31" s="1">
        <v>0.25</v>
      </c>
      <c r="S31" s="1">
        <v>1</v>
      </c>
      <c r="T31" s="1">
        <v>0.25</v>
      </c>
      <c r="U31" s="1" t="str">
        <f>VLOOKUP($D31,[2]Sheet1!$A$2:$D$20,3,FALSE)</f>
        <v>#741E0B</v>
      </c>
      <c r="V31" s="1" t="str">
        <f>VLOOKUP($D31,[2]Sheet1!$A$2:$D$20,4,FALSE)</f>
        <v>#FFFFFF</v>
      </c>
      <c r="W31" s="1">
        <v>800</v>
      </c>
      <c r="X31" s="1" t="s">
        <v>19</v>
      </c>
      <c r="Y31" s="1" t="str">
        <f>VLOOKUP($A31,[1]Sheet1!$A$2:$H$52,3,FALSE)</f>
        <v>30.1941,35.0079,-88.4731,-84.8884</v>
      </c>
      <c r="Z31" s="1" t="s">
        <v>60</v>
      </c>
    </row>
    <row r="32" spans="1:26" s="1" customFormat="1" x14ac:dyDescent="0.25">
      <c r="A32" s="1" t="s">
        <v>29</v>
      </c>
      <c r="B32" s="1" t="str">
        <f>VLOOKUP(A32,[1]Sheet1!$A$2:$D$52,4,FALSE)</f>
        <v>Connecticut, United States of America</v>
      </c>
      <c r="C32" s="1" t="s">
        <v>17</v>
      </c>
      <c r="D32" s="2" t="s">
        <v>63</v>
      </c>
      <c r="E32" s="2" t="str">
        <f>VLOOKUP(D32,[2]Sheet1!$A$2:$B$20,2,FALSE)</f>
        <v>Gray</v>
      </c>
      <c r="F32" s="1">
        <f>VLOOKUP($A32,[1]Sheet1!$A$2:$H$52,8,FALSE)</f>
        <v>16</v>
      </c>
      <c r="G32" s="1">
        <f>VLOOKUP($A32,[1]Sheet1!$A$2:$H$52,7,FALSE)</f>
        <v>2</v>
      </c>
      <c r="H32" s="1">
        <v>0.25</v>
      </c>
      <c r="I32" s="1">
        <v>19790101</v>
      </c>
      <c r="J32" s="1">
        <v>20090101</v>
      </c>
      <c r="K32" s="1" t="s">
        <v>17</v>
      </c>
      <c r="L32" s="1" t="s">
        <v>18</v>
      </c>
      <c r="M32" s="1" t="s">
        <v>57</v>
      </c>
      <c r="N32" s="1" t="str">
        <f>VLOOKUP($A32,[1]Sheet1!$A$2:$N$52,14,FALSE)</f>
        <v>Rectangular</v>
      </c>
      <c r="O32" s="1">
        <f t="shared" si="0"/>
        <v>18</v>
      </c>
      <c r="P32" s="1">
        <f t="shared" si="1"/>
        <v>24</v>
      </c>
      <c r="Q32" s="1">
        <f t="shared" si="2"/>
        <v>150</v>
      </c>
      <c r="R32" s="1">
        <v>0.25</v>
      </c>
      <c r="S32" s="1">
        <v>1</v>
      </c>
      <c r="T32" s="1">
        <v>0.25</v>
      </c>
      <c r="U32" s="1" t="str">
        <f>VLOOKUP($D32,[2]Sheet1!$A$2:$D$20,3,FALSE)</f>
        <v>#000000</v>
      </c>
      <c r="V32" s="1" t="str">
        <f>VLOOKUP($D32,[2]Sheet1!$A$2:$D$20,4,FALSE)</f>
        <v>#FFFFFF</v>
      </c>
      <c r="W32" s="1">
        <v>800</v>
      </c>
      <c r="X32" s="1" t="s">
        <v>19</v>
      </c>
      <c r="Y32" s="1" t="str">
        <f>VLOOKUP($A32,[1]Sheet1!$A$2:$H$52,3,FALSE)</f>
        <v>40.9805,42.0504,-73.7279,-71.7872</v>
      </c>
      <c r="Z32" s="1" t="s">
        <v>60</v>
      </c>
    </row>
    <row r="33" spans="1:26" s="1" customFormat="1" x14ac:dyDescent="0.25">
      <c r="A33" s="1" t="s">
        <v>30</v>
      </c>
      <c r="B33" s="1" t="str">
        <f>VLOOKUP(A33,[1]Sheet1!$A$2:$D$52,4,FALSE)</f>
        <v>Delaware, United States of America</v>
      </c>
      <c r="C33" s="1" t="s">
        <v>17</v>
      </c>
      <c r="D33" s="2" t="s">
        <v>63</v>
      </c>
      <c r="E33" s="2" t="str">
        <f>VLOOKUP(D33,[2]Sheet1!$A$2:$B$20,2,FALSE)</f>
        <v>Gray</v>
      </c>
      <c r="F33" s="1">
        <f>VLOOKUP($A33,[1]Sheet1!$A$2:$H$52,8,FALSE)</f>
        <v>16</v>
      </c>
      <c r="G33" s="1">
        <f>VLOOKUP($A33,[1]Sheet1!$A$2:$H$52,7,FALSE)</f>
        <v>2</v>
      </c>
      <c r="H33" s="1">
        <v>0.25</v>
      </c>
      <c r="I33" s="1">
        <v>19790101</v>
      </c>
      <c r="J33" s="1">
        <v>20090101</v>
      </c>
      <c r="K33" s="1" t="s">
        <v>17</v>
      </c>
      <c r="L33" s="1" t="s">
        <v>18</v>
      </c>
      <c r="M33" s="1" t="s">
        <v>57</v>
      </c>
      <c r="N33" s="1" t="str">
        <f>VLOOKUP($A33,[1]Sheet1!$A$2:$N$52,14,FALSE)</f>
        <v>Rectangular</v>
      </c>
      <c r="O33" s="1">
        <f t="shared" si="0"/>
        <v>18</v>
      </c>
      <c r="P33" s="1">
        <f t="shared" si="1"/>
        <v>24</v>
      </c>
      <c r="Q33" s="1">
        <f t="shared" si="2"/>
        <v>150</v>
      </c>
      <c r="R33" s="1">
        <v>0.25</v>
      </c>
      <c r="S33" s="1">
        <v>1</v>
      </c>
      <c r="T33" s="1">
        <v>0.25</v>
      </c>
      <c r="U33" s="1" t="str">
        <f>VLOOKUP($D33,[2]Sheet1!$A$2:$D$20,3,FALSE)</f>
        <v>#000000</v>
      </c>
      <c r="V33" s="1" t="str">
        <f>VLOOKUP($D33,[2]Sheet1!$A$2:$D$20,4,FALSE)</f>
        <v>#FFFFFF</v>
      </c>
      <c r="W33" s="1">
        <v>800</v>
      </c>
      <c r="X33" s="1" t="s">
        <v>19</v>
      </c>
      <c r="Y33" s="1" t="str">
        <f>VLOOKUP($A33,[1]Sheet1!$A$2:$H$52,3,FALSE)</f>
        <v>38.451,39.8395,-75.7886,-75.0489</v>
      </c>
      <c r="Z33" s="1" t="s">
        <v>60</v>
      </c>
    </row>
    <row r="34" spans="1:26" s="1" customFormat="1" x14ac:dyDescent="0.25">
      <c r="A34" s="1" t="s">
        <v>31</v>
      </c>
      <c r="B34" s="1" t="str">
        <f>VLOOKUP(A34,[1]Sheet1!$A$2:$D$52,4,FALSE)</f>
        <v>Georgia, United States of America</v>
      </c>
      <c r="C34" s="1" t="s">
        <v>17</v>
      </c>
      <c r="D34" s="2" t="s">
        <v>64</v>
      </c>
      <c r="E34" s="2" t="str">
        <f>VLOOKUP(D34,[2]Sheet1!$A$2:$B$20,2,FALSE)</f>
        <v>Ocean</v>
      </c>
      <c r="F34" s="1">
        <f>VLOOKUP($A34,[1]Sheet1!$A$2:$H$52,8,FALSE)</f>
        <v>8</v>
      </c>
      <c r="G34" s="1">
        <f>VLOOKUP($A34,[1]Sheet1!$A$2:$H$52,7,FALSE)</f>
        <v>1</v>
      </c>
      <c r="H34" s="1">
        <v>0.25</v>
      </c>
      <c r="I34" s="1">
        <v>19790101</v>
      </c>
      <c r="J34" s="1">
        <v>20090101</v>
      </c>
      <c r="K34" s="1" t="s">
        <v>17</v>
      </c>
      <c r="L34" s="1" t="s">
        <v>18</v>
      </c>
      <c r="M34" s="1" t="s">
        <v>57</v>
      </c>
      <c r="N34" s="1" t="str">
        <f>VLOOKUP($A34,[1]Sheet1!$A$2:$N$52,14,FALSE)</f>
        <v>Square</v>
      </c>
      <c r="O34" s="1">
        <f t="shared" si="0"/>
        <v>11</v>
      </c>
      <c r="P34" s="1">
        <f t="shared" si="1"/>
        <v>14</v>
      </c>
      <c r="Q34" s="1">
        <f t="shared" si="2"/>
        <v>225</v>
      </c>
      <c r="R34" s="1">
        <v>0.25</v>
      </c>
      <c r="S34" s="1">
        <v>1</v>
      </c>
      <c r="T34" s="1">
        <v>0.25</v>
      </c>
      <c r="U34" s="1" t="str">
        <f>VLOOKUP($D34,[2]Sheet1!$A$2:$D$20,3,FALSE)</f>
        <v>#0B002C</v>
      </c>
      <c r="V34" s="1" t="str">
        <f>VLOOKUP($D34,[2]Sheet1!$A$2:$D$20,4,FALSE)</f>
        <v>#FFFFFF</v>
      </c>
      <c r="W34" s="1">
        <v>800</v>
      </c>
      <c r="X34" s="1" t="s">
        <v>19</v>
      </c>
      <c r="Y34" s="1" t="str">
        <f>VLOOKUP($A34,[1]Sheet1!$A$2:$H$52,3,FALSE)</f>
        <v>30.3556,35.0009,-85.6052,-80.8407</v>
      </c>
      <c r="Z34" s="1" t="s">
        <v>60</v>
      </c>
    </row>
    <row r="35" spans="1:26" s="1" customFormat="1" x14ac:dyDescent="0.25">
      <c r="A35" s="1" t="s">
        <v>33</v>
      </c>
      <c r="B35" s="1" t="str">
        <f>VLOOKUP(A35,[1]Sheet1!$A$2:$D$52,4,FALSE)</f>
        <v>Illinois, United States of America</v>
      </c>
      <c r="C35" s="1" t="s">
        <v>17</v>
      </c>
      <c r="D35" s="2" t="s">
        <v>65</v>
      </c>
      <c r="E35" s="2" t="str">
        <f>VLOOKUP(D35,[2]Sheet1!$A$2:$B$20,2,FALSE)</f>
        <v>Sky</v>
      </c>
      <c r="F35" s="1">
        <f>VLOOKUP($A35,[1]Sheet1!$A$2:$H$52,8,FALSE)</f>
        <v>8</v>
      </c>
      <c r="G35" s="1">
        <f>VLOOKUP($A35,[1]Sheet1!$A$2:$H$52,7,FALSE)</f>
        <v>1</v>
      </c>
      <c r="H35" s="1">
        <v>0.25</v>
      </c>
      <c r="I35" s="1">
        <v>19790101</v>
      </c>
      <c r="J35" s="1">
        <v>20090101</v>
      </c>
      <c r="K35" s="1" t="s">
        <v>17</v>
      </c>
      <c r="L35" s="1" t="s">
        <v>18</v>
      </c>
      <c r="M35" s="1" t="s">
        <v>57</v>
      </c>
      <c r="N35" s="1" t="str">
        <f>VLOOKUP($A35,[1]Sheet1!$A$2:$N$52,14,FALSE)</f>
        <v>Rectangular</v>
      </c>
      <c r="O35" s="1">
        <f t="shared" si="0"/>
        <v>18</v>
      </c>
      <c r="P35" s="1">
        <f t="shared" si="1"/>
        <v>24</v>
      </c>
      <c r="Q35" s="1">
        <f t="shared" si="2"/>
        <v>150</v>
      </c>
      <c r="R35" s="1">
        <v>0.25</v>
      </c>
      <c r="S35" s="1">
        <v>1</v>
      </c>
      <c r="T35" s="1">
        <v>0.25</v>
      </c>
      <c r="U35" s="1" t="str">
        <f>VLOOKUP($D35,[2]Sheet1!$A$2:$D$20,3,FALSE)</f>
        <v>#FFFFFF</v>
      </c>
      <c r="V35" s="1" t="str">
        <f>VLOOKUP($D35,[2]Sheet1!$A$2:$D$20,4,FALSE)</f>
        <v>#000000</v>
      </c>
      <c r="W35" s="1">
        <v>800</v>
      </c>
      <c r="X35" s="1" t="s">
        <v>19</v>
      </c>
      <c r="Y35" s="1" t="str">
        <f>VLOOKUP($A35,[1]Sheet1!$A$2:$H$52,3,FALSE)</f>
        <v>36.9701,42.5084,-91.5129,-87.4952</v>
      </c>
      <c r="Z35" s="1" t="s">
        <v>60</v>
      </c>
    </row>
    <row r="36" spans="1:26" s="1" customFormat="1" x14ac:dyDescent="0.25">
      <c r="A36" s="1" t="s">
        <v>34</v>
      </c>
      <c r="B36" s="1" t="str">
        <f>VLOOKUP(A36,[1]Sheet1!$A$2:$D$52,4,FALSE)</f>
        <v>Indiana, United States of America</v>
      </c>
      <c r="C36" s="1" t="s">
        <v>17</v>
      </c>
      <c r="D36" s="2" t="s">
        <v>66</v>
      </c>
      <c r="E36" s="2" t="str">
        <f>VLOOKUP(D36,[2]Sheet1!$A$2:$B$20,2,FALSE)</f>
        <v>Sunset</v>
      </c>
      <c r="F36" s="1">
        <f>VLOOKUP($A36,[1]Sheet1!$A$2:$H$52,8,FALSE)</f>
        <v>8</v>
      </c>
      <c r="G36" s="1">
        <f>VLOOKUP($A36,[1]Sheet1!$A$2:$H$52,7,FALSE)</f>
        <v>1</v>
      </c>
      <c r="H36" s="1">
        <v>0.25</v>
      </c>
      <c r="I36" s="1">
        <v>19790101</v>
      </c>
      <c r="J36" s="1">
        <v>20090101</v>
      </c>
      <c r="K36" s="1" t="s">
        <v>17</v>
      </c>
      <c r="L36" s="1" t="s">
        <v>18</v>
      </c>
      <c r="M36" s="1" t="s">
        <v>57</v>
      </c>
      <c r="N36" s="1" t="str">
        <f>VLOOKUP($A36,[1]Sheet1!$A$2:$N$52,14,FALSE)</f>
        <v>Rectangular</v>
      </c>
      <c r="O36" s="1">
        <f t="shared" si="0"/>
        <v>18</v>
      </c>
      <c r="P36" s="1">
        <f t="shared" si="1"/>
        <v>24</v>
      </c>
      <c r="Q36" s="1">
        <f t="shared" si="2"/>
        <v>150</v>
      </c>
      <c r="R36" s="1">
        <v>0.25</v>
      </c>
      <c r="S36" s="1">
        <v>1</v>
      </c>
      <c r="T36" s="1">
        <v>0.25</v>
      </c>
      <c r="U36" s="1" t="str">
        <f>VLOOKUP($D36,[2]Sheet1!$A$2:$D$20,3,FALSE)</f>
        <v>#3D0B89</v>
      </c>
      <c r="V36" s="1" t="str">
        <f>VLOOKUP($D36,[2]Sheet1!$A$2:$D$20,4,FALSE)</f>
        <v>#FFFFFF</v>
      </c>
      <c r="W36" s="1">
        <v>800</v>
      </c>
      <c r="X36" s="1" t="s">
        <v>19</v>
      </c>
      <c r="Y36" s="1" t="str">
        <f>VLOOKUP($A36,[1]Sheet1!$A$2:$H$52,3,FALSE)</f>
        <v>37.7717,41.7607,-88.0975,-84.7846</v>
      </c>
      <c r="Z36" s="1" t="s">
        <v>60</v>
      </c>
    </row>
    <row r="37" spans="1:26" s="1" customFormat="1" x14ac:dyDescent="0.25">
      <c r="A37" s="1" t="s">
        <v>35</v>
      </c>
      <c r="B37" s="1" t="str">
        <f>VLOOKUP(A37,[1]Sheet1!$A$2:$D$52,4,FALSE)</f>
        <v>Iowa, United States of America</v>
      </c>
      <c r="C37" s="1" t="s">
        <v>17</v>
      </c>
      <c r="D37" s="2" t="s">
        <v>67</v>
      </c>
      <c r="E37" s="2" t="str">
        <f>VLOOKUP(D37,[2]Sheet1!$A$2:$B$20,2,FALSE)</f>
        <v>Winter</v>
      </c>
      <c r="F37" s="1">
        <f>VLOOKUP($A37,[1]Sheet1!$A$2:$H$52,8,FALSE)</f>
        <v>8</v>
      </c>
      <c r="G37" s="1">
        <f>VLOOKUP($A37,[1]Sheet1!$A$2:$H$52,7,FALSE)</f>
        <v>1</v>
      </c>
      <c r="H37" s="1">
        <v>0.25</v>
      </c>
      <c r="I37" s="1">
        <v>19790101</v>
      </c>
      <c r="J37" s="1">
        <v>20090101</v>
      </c>
      <c r="K37" s="1" t="s">
        <v>17</v>
      </c>
      <c r="L37" s="1" t="s">
        <v>18</v>
      </c>
      <c r="M37" s="1" t="s">
        <v>57</v>
      </c>
      <c r="N37" s="1" t="str">
        <f>VLOOKUP($A37,[1]Sheet1!$A$2:$N$52,14,FALSE)</f>
        <v>Rectangular</v>
      </c>
      <c r="O37" s="1">
        <f t="shared" si="0"/>
        <v>18</v>
      </c>
      <c r="P37" s="1">
        <f t="shared" si="1"/>
        <v>24</v>
      </c>
      <c r="Q37" s="1">
        <f t="shared" si="2"/>
        <v>150</v>
      </c>
      <c r="R37" s="1">
        <v>0.25</v>
      </c>
      <c r="S37" s="1">
        <v>1</v>
      </c>
      <c r="T37" s="1">
        <v>0.25</v>
      </c>
      <c r="U37" s="1" t="str">
        <f>VLOOKUP($D37,[2]Sheet1!$A$2:$D$20,3,FALSE)</f>
        <v>#11A384</v>
      </c>
      <c r="V37" s="1" t="str">
        <f>VLOOKUP($D37,[2]Sheet1!$A$2:$D$20,4,FALSE)</f>
        <v>#FFFFFF</v>
      </c>
      <c r="W37" s="1">
        <v>800</v>
      </c>
      <c r="X37" s="1" t="s">
        <v>19</v>
      </c>
      <c r="Y37" s="1" t="str">
        <f>VLOOKUP($A37,[1]Sheet1!$A$2:$H$52,3,FALSE)</f>
        <v>40.3755,43.501,-96.6394,-90.1404</v>
      </c>
      <c r="Z37" s="1" t="s">
        <v>60</v>
      </c>
    </row>
    <row r="38" spans="1:26" s="1" customFormat="1" x14ac:dyDescent="0.25">
      <c r="A38" s="1" t="s">
        <v>37</v>
      </c>
      <c r="B38" s="1" t="str">
        <f>VLOOKUP(A38,[1]Sheet1!$A$2:$D$52,4,FALSE)</f>
        <v>Kentucky, United States of America</v>
      </c>
      <c r="C38" s="1" t="s">
        <v>17</v>
      </c>
      <c r="D38" s="2" t="s">
        <v>68</v>
      </c>
      <c r="E38" s="2" t="str">
        <f>VLOOKUP(D38,[2]Sheet1!$A$2:$B$20,2,FALSE)</f>
        <v>Fire</v>
      </c>
      <c r="F38" s="1">
        <f>VLOOKUP($A38,[1]Sheet1!$A$2:$H$52,8,FALSE)</f>
        <v>8</v>
      </c>
      <c r="G38" s="1">
        <f>VLOOKUP($A38,[1]Sheet1!$A$2:$H$52,7,FALSE)</f>
        <v>1</v>
      </c>
      <c r="H38" s="1">
        <v>0.25</v>
      </c>
      <c r="I38" s="1">
        <v>19790101</v>
      </c>
      <c r="J38" s="1">
        <v>20090101</v>
      </c>
      <c r="K38" s="1" t="s">
        <v>17</v>
      </c>
      <c r="L38" s="1" t="s">
        <v>18</v>
      </c>
      <c r="M38" s="1" t="s">
        <v>57</v>
      </c>
      <c r="N38" s="1" t="str">
        <f>VLOOKUP($A38,[1]Sheet1!$A$2:$N$52,14,FALSE)</f>
        <v>Rectangular</v>
      </c>
      <c r="O38" s="1">
        <f t="shared" si="0"/>
        <v>18</v>
      </c>
      <c r="P38" s="1">
        <f t="shared" si="1"/>
        <v>24</v>
      </c>
      <c r="Q38" s="1">
        <f t="shared" si="2"/>
        <v>150</v>
      </c>
      <c r="R38" s="1">
        <v>0.25</v>
      </c>
      <c r="S38" s="1">
        <v>1</v>
      </c>
      <c r="T38" s="1">
        <v>0.25</v>
      </c>
      <c r="U38" s="1" t="str">
        <f>VLOOKUP($D38,[2]Sheet1!$A$2:$D$20,3,FALSE)</f>
        <v>#482C2F</v>
      </c>
      <c r="V38" s="1" t="str">
        <f>VLOOKUP($D38,[2]Sheet1!$A$2:$D$20,4,FALSE)</f>
        <v>#FFFFFF</v>
      </c>
      <c r="W38" s="1">
        <v>800</v>
      </c>
      <c r="X38" s="1" t="s">
        <v>19</v>
      </c>
      <c r="Y38" s="1" t="str">
        <f>VLOOKUP($A38,[1]Sheet1!$A$2:$H$52,3,FALSE)</f>
        <v>36.4968,39.1481,-89.4168,-81.965</v>
      </c>
      <c r="Z38" s="1" t="s">
        <v>60</v>
      </c>
    </row>
    <row r="39" spans="1:26" s="1" customFormat="1" x14ac:dyDescent="0.25">
      <c r="A39" s="1" t="s">
        <v>38</v>
      </c>
      <c r="B39" s="1" t="str">
        <f>VLOOKUP(A39,[1]Sheet1!$A$2:$D$52,4,FALSE)</f>
        <v>Louisiana, United States of America</v>
      </c>
      <c r="C39" s="1" t="s">
        <v>17</v>
      </c>
      <c r="D39" s="2" t="s">
        <v>64</v>
      </c>
      <c r="E39" s="2" t="str">
        <f>VLOOKUP(D39,[2]Sheet1!$A$2:$B$20,2,FALSE)</f>
        <v>Ocean</v>
      </c>
      <c r="F39" s="1">
        <f>VLOOKUP($A39,[1]Sheet1!$A$2:$H$52,8,FALSE)</f>
        <v>8</v>
      </c>
      <c r="G39" s="1">
        <f>VLOOKUP($A39,[1]Sheet1!$A$2:$H$52,7,FALSE)</f>
        <v>1</v>
      </c>
      <c r="H39" s="1">
        <v>0.25</v>
      </c>
      <c r="I39" s="1">
        <v>19790101</v>
      </c>
      <c r="J39" s="1">
        <v>20090101</v>
      </c>
      <c r="K39" s="1" t="s">
        <v>17</v>
      </c>
      <c r="L39" s="1" t="s">
        <v>18</v>
      </c>
      <c r="M39" s="1" t="s">
        <v>57</v>
      </c>
      <c r="N39" s="1" t="str">
        <f>VLOOKUP($A39,[1]Sheet1!$A$2:$N$52,14,FALSE)</f>
        <v>Rectangular</v>
      </c>
      <c r="O39" s="1">
        <f t="shared" si="0"/>
        <v>18</v>
      </c>
      <c r="P39" s="1">
        <f t="shared" si="1"/>
        <v>24</v>
      </c>
      <c r="Q39" s="1">
        <f t="shared" si="2"/>
        <v>150</v>
      </c>
      <c r="R39" s="1">
        <v>0.25</v>
      </c>
      <c r="S39" s="1">
        <v>1</v>
      </c>
      <c r="T39" s="1">
        <v>0.25</v>
      </c>
      <c r="U39" s="1" t="str">
        <f>VLOOKUP($D39,[2]Sheet1!$A$2:$D$20,3,FALSE)</f>
        <v>#0B002C</v>
      </c>
      <c r="V39" s="1" t="str">
        <f>VLOOKUP($D39,[2]Sheet1!$A$2:$D$20,4,FALSE)</f>
        <v>#FFFFFF</v>
      </c>
      <c r="W39" s="1">
        <v>800</v>
      </c>
      <c r="X39" s="1" t="s">
        <v>19</v>
      </c>
      <c r="Y39" s="1" t="str">
        <f>VLOOKUP($A39,[1]Sheet1!$A$2:$H$52,3,FALSE)</f>
        <v>28.9287,33.0197,-94.0434,-88.8165</v>
      </c>
      <c r="Z39" s="1" t="s">
        <v>60</v>
      </c>
    </row>
    <row r="40" spans="1:26" s="1" customFormat="1" x14ac:dyDescent="0.25">
      <c r="A40" s="1" t="s">
        <v>40</v>
      </c>
      <c r="B40" s="1" t="str">
        <f>VLOOKUP(A40,[1]Sheet1!$A$2:$D$52,4,FALSE)</f>
        <v>Minnesota, United States of America</v>
      </c>
      <c r="C40" s="1" t="s">
        <v>17</v>
      </c>
      <c r="D40" s="2" t="s">
        <v>63</v>
      </c>
      <c r="E40" s="2" t="str">
        <f>VLOOKUP(D40,[2]Sheet1!$A$2:$B$20,2,FALSE)</f>
        <v>Gray</v>
      </c>
      <c r="F40" s="1">
        <f>VLOOKUP($A40,[1]Sheet1!$A$2:$H$52,8,FALSE)</f>
        <v>8</v>
      </c>
      <c r="G40" s="1">
        <f>VLOOKUP($A40,[1]Sheet1!$A$2:$H$52,7,FALSE)</f>
        <v>1</v>
      </c>
      <c r="H40" s="1">
        <v>0.25</v>
      </c>
      <c r="I40" s="1">
        <v>19790101</v>
      </c>
      <c r="J40" s="1">
        <v>20090101</v>
      </c>
      <c r="K40" s="1" t="s">
        <v>17</v>
      </c>
      <c r="L40" s="1" t="s">
        <v>18</v>
      </c>
      <c r="M40" s="1" t="s">
        <v>57</v>
      </c>
      <c r="N40" s="1" t="str">
        <f>VLOOKUP($A40,[1]Sheet1!$A$2:$N$52,14,FALSE)</f>
        <v>Rectangular</v>
      </c>
      <c r="O40" s="1">
        <f t="shared" si="0"/>
        <v>18</v>
      </c>
      <c r="P40" s="1">
        <f t="shared" si="1"/>
        <v>24</v>
      </c>
      <c r="Q40" s="1">
        <f t="shared" si="2"/>
        <v>150</v>
      </c>
      <c r="R40" s="1">
        <v>0.25</v>
      </c>
      <c r="S40" s="1">
        <v>1</v>
      </c>
      <c r="T40" s="1">
        <v>0.25</v>
      </c>
      <c r="U40" s="1" t="str">
        <f>VLOOKUP($D40,[2]Sheet1!$A$2:$D$20,3,FALSE)</f>
        <v>#000000</v>
      </c>
      <c r="V40" s="1" t="str">
        <f>VLOOKUP($D40,[2]Sheet1!$A$2:$D$20,4,FALSE)</f>
        <v>#FFFFFF</v>
      </c>
      <c r="W40" s="1">
        <v>800</v>
      </c>
      <c r="X40" s="1" t="s">
        <v>19</v>
      </c>
      <c r="Y40" s="1" t="str">
        <f>VLOOKUP($A40,[1]Sheet1!$A$2:$H$52,3,FALSE)</f>
        <v>43.4993,49.3853,-97.2399,-89.4918</v>
      </c>
      <c r="Z40" s="1" t="s">
        <v>60</v>
      </c>
    </row>
    <row r="41" spans="1:26" s="1" customFormat="1" x14ac:dyDescent="0.25">
      <c r="A41" s="1" t="s">
        <v>41</v>
      </c>
      <c r="B41" s="1" t="str">
        <f>VLOOKUP(A41,[1]Sheet1!$A$2:$D$52,4,FALSE)</f>
        <v>Mississippi, United States of America</v>
      </c>
      <c r="C41" s="1" t="s">
        <v>17</v>
      </c>
      <c r="D41" s="2" t="s">
        <v>64</v>
      </c>
      <c r="E41" s="2" t="str">
        <f>VLOOKUP(D41,[2]Sheet1!$A$2:$B$20,2,FALSE)</f>
        <v>Ocean</v>
      </c>
      <c r="F41" s="1">
        <f>VLOOKUP($A41,[1]Sheet1!$A$2:$H$52,8,FALSE)</f>
        <v>8</v>
      </c>
      <c r="G41" s="1">
        <f>VLOOKUP($A41,[1]Sheet1!$A$2:$H$52,7,FALSE)</f>
        <v>1</v>
      </c>
      <c r="H41" s="1">
        <v>0.25</v>
      </c>
      <c r="I41" s="1">
        <v>19790101</v>
      </c>
      <c r="J41" s="1">
        <v>20090101</v>
      </c>
      <c r="K41" s="1" t="s">
        <v>17</v>
      </c>
      <c r="L41" s="1" t="s">
        <v>18</v>
      </c>
      <c r="M41" s="1" t="s">
        <v>57</v>
      </c>
      <c r="N41" s="1" t="str">
        <f>VLOOKUP($A41,[1]Sheet1!$A$2:$N$52,14,FALSE)</f>
        <v>Rectangular</v>
      </c>
      <c r="O41" s="1">
        <f t="shared" si="0"/>
        <v>18</v>
      </c>
      <c r="P41" s="1">
        <f t="shared" si="1"/>
        <v>24</v>
      </c>
      <c r="Q41" s="1">
        <f t="shared" si="2"/>
        <v>150</v>
      </c>
      <c r="R41" s="1">
        <v>0.25</v>
      </c>
      <c r="S41" s="1">
        <v>1</v>
      </c>
      <c r="T41" s="1">
        <v>0.25</v>
      </c>
      <c r="U41" s="1" t="str">
        <f>VLOOKUP($D41,[2]Sheet1!$A$2:$D$20,3,FALSE)</f>
        <v>#0B002C</v>
      </c>
      <c r="V41" s="1" t="str">
        <f>VLOOKUP($D41,[2]Sheet1!$A$2:$D$20,4,FALSE)</f>
        <v>#FFFFFF</v>
      </c>
      <c r="W41" s="1">
        <v>800</v>
      </c>
      <c r="X41" s="1" t="s">
        <v>19</v>
      </c>
      <c r="Y41" s="1" t="str">
        <f>VLOOKUP($A41,[1]Sheet1!$A$2:$H$52,3,FALSE)</f>
        <v>30.1739,34.9962,-91.6499,-88.0976</v>
      </c>
      <c r="Z41" s="1" t="s">
        <v>60</v>
      </c>
    </row>
    <row r="42" spans="1:26" s="1" customFormat="1" x14ac:dyDescent="0.25">
      <c r="A42" s="1" t="s">
        <v>42</v>
      </c>
      <c r="B42" s="1" t="str">
        <f>VLOOKUP(A42,[1]Sheet1!$A$2:$D$52,4,FALSE)</f>
        <v>Missouri, United States of America</v>
      </c>
      <c r="C42" s="1" t="s">
        <v>17</v>
      </c>
      <c r="D42" s="2" t="s">
        <v>66</v>
      </c>
      <c r="E42" s="2" t="str">
        <f>VLOOKUP(D42,[2]Sheet1!$A$2:$B$20,2,FALSE)</f>
        <v>Sunset</v>
      </c>
      <c r="F42" s="1">
        <f>VLOOKUP($A42,[1]Sheet1!$A$2:$H$52,8,FALSE)</f>
        <v>8</v>
      </c>
      <c r="G42" s="1">
        <f>VLOOKUP($A42,[1]Sheet1!$A$2:$H$52,7,FALSE)</f>
        <v>1</v>
      </c>
      <c r="H42" s="1">
        <v>0.25</v>
      </c>
      <c r="I42" s="1">
        <v>19790101</v>
      </c>
      <c r="J42" s="1">
        <v>20090101</v>
      </c>
      <c r="K42" s="1" t="s">
        <v>17</v>
      </c>
      <c r="L42" s="1" t="s">
        <v>18</v>
      </c>
      <c r="M42" s="1" t="s">
        <v>57</v>
      </c>
      <c r="N42" s="1" t="str">
        <f>VLOOKUP($A42,[1]Sheet1!$A$2:$N$52,14,FALSE)</f>
        <v>Rectangular</v>
      </c>
      <c r="O42" s="1">
        <f t="shared" si="0"/>
        <v>18</v>
      </c>
      <c r="P42" s="1">
        <f t="shared" si="1"/>
        <v>24</v>
      </c>
      <c r="Q42" s="1">
        <f t="shared" si="2"/>
        <v>150</v>
      </c>
      <c r="R42" s="1">
        <v>0.25</v>
      </c>
      <c r="S42" s="1">
        <v>1</v>
      </c>
      <c r="T42" s="1">
        <v>0.25</v>
      </c>
      <c r="U42" s="1" t="str">
        <f>VLOOKUP($D42,[2]Sheet1!$A$2:$D$20,3,FALSE)</f>
        <v>#3D0B89</v>
      </c>
      <c r="V42" s="1" t="str">
        <f>VLOOKUP($D42,[2]Sheet1!$A$2:$D$20,4,FALSE)</f>
        <v>#FFFFFF</v>
      </c>
      <c r="W42" s="1">
        <v>800</v>
      </c>
      <c r="X42" s="1" t="s">
        <v>19</v>
      </c>
      <c r="Y42" s="1" t="str">
        <f>VLOOKUP($A42,[1]Sheet1!$A$2:$H$52,3,FALSE)</f>
        <v>35.9042,40.6136,-95.7744,-89.0987</v>
      </c>
      <c r="Z42" s="1" t="s">
        <v>60</v>
      </c>
    </row>
    <row r="43" spans="1:26" s="1" customFormat="1" x14ac:dyDescent="0.25">
      <c r="A43" s="1" t="s">
        <v>43</v>
      </c>
      <c r="B43" s="1" t="str">
        <f>VLOOKUP(A43,[1]Sheet1!$A$2:$D$52,4,FALSE)</f>
        <v>Nebraska, United States of America</v>
      </c>
      <c r="C43" s="1" t="s">
        <v>17</v>
      </c>
      <c r="D43" s="2" t="s">
        <v>62</v>
      </c>
      <c r="E43" s="2" t="str">
        <f>VLOOKUP(D43,[2]Sheet1!$A$2:$B$20,2,FALSE)</f>
        <v>Desert</v>
      </c>
      <c r="F43" s="1">
        <f>VLOOKUP($A43,[1]Sheet1!$A$2:$H$52,8,FALSE)</f>
        <v>8</v>
      </c>
      <c r="G43" s="1">
        <f>VLOOKUP($A43,[1]Sheet1!$A$2:$H$52,7,FALSE)</f>
        <v>2</v>
      </c>
      <c r="H43" s="1">
        <v>0.25</v>
      </c>
      <c r="I43" s="1">
        <v>19790101</v>
      </c>
      <c r="J43" s="1">
        <v>20090101</v>
      </c>
      <c r="K43" s="1" t="s">
        <v>17</v>
      </c>
      <c r="L43" s="1" t="s">
        <v>18</v>
      </c>
      <c r="M43" s="1" t="s">
        <v>57</v>
      </c>
      <c r="N43" s="1" t="str">
        <f>VLOOKUP($A43,[1]Sheet1!$A$2:$N$52,14,FALSE)</f>
        <v>Rectangular</v>
      </c>
      <c r="O43" s="1">
        <f t="shared" si="0"/>
        <v>18</v>
      </c>
      <c r="P43" s="1">
        <f t="shared" si="1"/>
        <v>24</v>
      </c>
      <c r="Q43" s="1">
        <f t="shared" si="2"/>
        <v>150</v>
      </c>
      <c r="R43" s="1">
        <v>0.25</v>
      </c>
      <c r="S43" s="1">
        <v>1</v>
      </c>
      <c r="T43" s="1">
        <v>0.25</v>
      </c>
      <c r="U43" s="1" t="str">
        <f>VLOOKUP($D43,[2]Sheet1!$A$2:$D$20,3,FALSE)</f>
        <v>#741E0B</v>
      </c>
      <c r="V43" s="1" t="str">
        <f>VLOOKUP($D43,[2]Sheet1!$A$2:$D$20,4,FALSE)</f>
        <v>#FFFFFF</v>
      </c>
      <c r="W43" s="1">
        <v>800</v>
      </c>
      <c r="X43" s="1" t="s">
        <v>19</v>
      </c>
      <c r="Y43" s="1" t="str">
        <f>VLOOKUP($A43,[1]Sheet1!$A$2:$H$52,3,FALSE)</f>
        <v>39.9999,43.0017,-104.0537,-95.3082</v>
      </c>
      <c r="Z43" s="1" t="s">
        <v>60</v>
      </c>
    </row>
    <row r="44" spans="1:26" s="1" customFormat="1" x14ac:dyDescent="0.25">
      <c r="A44" s="1" t="s">
        <v>44</v>
      </c>
      <c r="B44" s="1" t="str">
        <f>VLOOKUP(A44,[1]Sheet1!$A$2:$D$52,4,FALSE)</f>
        <v>New Hampshire, United States of America</v>
      </c>
      <c r="C44" s="1" t="s">
        <v>17</v>
      </c>
      <c r="D44" s="2" t="s">
        <v>67</v>
      </c>
      <c r="E44" s="2" t="str">
        <f>VLOOKUP(D44,[2]Sheet1!$A$2:$B$20,2,FALSE)</f>
        <v>Winter</v>
      </c>
      <c r="F44" s="1">
        <f>VLOOKUP($A44,[1]Sheet1!$A$2:$H$52,8,FALSE)</f>
        <v>16</v>
      </c>
      <c r="G44" s="1">
        <f>VLOOKUP($A44,[1]Sheet1!$A$2:$H$52,7,FALSE)</f>
        <v>2</v>
      </c>
      <c r="H44" s="1">
        <v>0.25</v>
      </c>
      <c r="I44" s="1">
        <v>19790101</v>
      </c>
      <c r="J44" s="1">
        <v>20090101</v>
      </c>
      <c r="K44" s="1" t="s">
        <v>17</v>
      </c>
      <c r="L44" s="1" t="s">
        <v>18</v>
      </c>
      <c r="M44" s="1" t="s">
        <v>57</v>
      </c>
      <c r="N44" s="1" t="str">
        <f>VLOOKUP($A44,[1]Sheet1!$A$2:$N$52,14,FALSE)</f>
        <v>Rectangular</v>
      </c>
      <c r="O44" s="1">
        <f t="shared" si="0"/>
        <v>18</v>
      </c>
      <c r="P44" s="1">
        <f t="shared" si="1"/>
        <v>24</v>
      </c>
      <c r="Q44" s="1">
        <f t="shared" si="2"/>
        <v>150</v>
      </c>
      <c r="R44" s="1">
        <v>0.25</v>
      </c>
      <c r="S44" s="1">
        <v>1</v>
      </c>
      <c r="T44" s="1">
        <v>0.25</v>
      </c>
      <c r="U44" s="1" t="str">
        <f>VLOOKUP($D44,[2]Sheet1!$A$2:$D$20,3,FALSE)</f>
        <v>#11A384</v>
      </c>
      <c r="V44" s="1" t="str">
        <f>VLOOKUP($D44,[2]Sheet1!$A$2:$D$20,4,FALSE)</f>
        <v>#FFFFFF</v>
      </c>
      <c r="W44" s="1">
        <v>800</v>
      </c>
      <c r="X44" s="1" t="s">
        <v>19</v>
      </c>
      <c r="Y44" s="1" t="str">
        <f>VLOOKUP($A44,[1]Sheet1!$A$2:$H$52,3,FALSE)</f>
        <v>42.6971,45.3053,-72.5573,-70.7086</v>
      </c>
      <c r="Z44" s="1" t="s">
        <v>60</v>
      </c>
    </row>
    <row r="45" spans="1:26" s="1" customFormat="1" x14ac:dyDescent="0.25">
      <c r="A45" s="1" t="s">
        <v>45</v>
      </c>
      <c r="B45" s="1" t="str">
        <f>VLOOKUP(A45,[1]Sheet1!$A$2:$D$52,4,FALSE)</f>
        <v>New Jersey, United States of America</v>
      </c>
      <c r="C45" s="1" t="s">
        <v>17</v>
      </c>
      <c r="D45" s="2" t="str">
        <f>VLOOKUP($A45,[1]Sheet1!$A$2:$H$52,6,FALSE)</f>
        <v>gist_earth</v>
      </c>
      <c r="E45" s="2" t="str">
        <f>VLOOKUP(D45,[2]Sheet1!$A$2:$B$20,2,FALSE)</f>
        <v>Moss</v>
      </c>
      <c r="F45" s="1">
        <f>VLOOKUP($A45,[1]Sheet1!$A$2:$H$52,8,FALSE)</f>
        <v>16</v>
      </c>
      <c r="G45" s="1">
        <v>4</v>
      </c>
      <c r="H45" s="1">
        <v>0.25</v>
      </c>
      <c r="I45" s="1">
        <v>19790101</v>
      </c>
      <c r="J45" s="1">
        <v>20090101</v>
      </c>
      <c r="K45" s="1" t="s">
        <v>17</v>
      </c>
      <c r="L45" s="1" t="s">
        <v>18</v>
      </c>
      <c r="M45" s="1" t="s">
        <v>57</v>
      </c>
      <c r="N45" s="1" t="str">
        <f>VLOOKUP($A45,[1]Sheet1!$A$2:$N$52,14,FALSE)</f>
        <v>Rectangular</v>
      </c>
      <c r="O45" s="1">
        <f t="shared" si="0"/>
        <v>18</v>
      </c>
      <c r="P45" s="1">
        <f t="shared" si="1"/>
        <v>24</v>
      </c>
      <c r="Q45" s="1">
        <f t="shared" si="2"/>
        <v>150</v>
      </c>
      <c r="R45" s="1">
        <v>0.25</v>
      </c>
      <c r="S45" s="1">
        <v>1</v>
      </c>
      <c r="T45" s="1">
        <v>0.25</v>
      </c>
      <c r="U45" s="1" t="str">
        <f>VLOOKUP($D45,[2]Sheet1!$A$2:$D$20,3,FALSE)</f>
        <v>#3B5C4D</v>
      </c>
      <c r="V45" s="1" t="str">
        <f>VLOOKUP($D45,[2]Sheet1!$A$2:$D$20,4,FALSE)</f>
        <v>#FFFFFF</v>
      </c>
      <c r="W45" s="1">
        <v>800</v>
      </c>
      <c r="X45" s="1" t="s">
        <v>19</v>
      </c>
      <c r="Y45" s="1" t="str">
        <f>VLOOKUP($A45,[1]Sheet1!$A$2:$H$52,3,FALSE)</f>
        <v>38.9289,41.3576,-75.5598,-73.8937</v>
      </c>
      <c r="Z45" s="1" t="s">
        <v>60</v>
      </c>
    </row>
    <row r="46" spans="1:26" s="1" customFormat="1" x14ac:dyDescent="0.25">
      <c r="A46" s="1" t="s">
        <v>46</v>
      </c>
      <c r="B46" s="1" t="str">
        <f>VLOOKUP(A46,[1]Sheet1!$A$2:$D$52,4,FALSE)</f>
        <v>North Carolina, United States of America</v>
      </c>
      <c r="C46" s="1" t="s">
        <v>17</v>
      </c>
      <c r="D46" s="2" t="s">
        <v>65</v>
      </c>
      <c r="E46" s="2" t="str">
        <f>VLOOKUP(D46,[2]Sheet1!$A$2:$B$20,2,FALSE)</f>
        <v>Sky</v>
      </c>
      <c r="F46" s="1">
        <f>VLOOKUP($A46,[1]Sheet1!$A$2:$H$52,8,FALSE)</f>
        <v>8</v>
      </c>
      <c r="G46" s="1">
        <f>VLOOKUP($A46,[1]Sheet1!$A$2:$H$52,7,FALSE)</f>
        <v>1</v>
      </c>
      <c r="H46" s="1">
        <v>0.25</v>
      </c>
      <c r="I46" s="1">
        <v>19790101</v>
      </c>
      <c r="J46" s="1">
        <v>20090101</v>
      </c>
      <c r="K46" s="1" t="s">
        <v>17</v>
      </c>
      <c r="L46" s="1" t="s">
        <v>18</v>
      </c>
      <c r="M46" s="1" t="s">
        <v>57</v>
      </c>
      <c r="N46" s="1" t="str">
        <f>VLOOKUP($A46,[1]Sheet1!$A$2:$N$52,14,FALSE)</f>
        <v>Rectangular</v>
      </c>
      <c r="O46" s="1">
        <f t="shared" si="0"/>
        <v>18</v>
      </c>
      <c r="P46" s="1">
        <f t="shared" si="1"/>
        <v>24</v>
      </c>
      <c r="Q46" s="1">
        <f t="shared" si="2"/>
        <v>150</v>
      </c>
      <c r="R46" s="1">
        <v>0.25</v>
      </c>
      <c r="S46" s="1">
        <v>1</v>
      </c>
      <c r="T46" s="1">
        <v>0.25</v>
      </c>
      <c r="U46" s="1" t="str">
        <f>VLOOKUP($D46,[2]Sheet1!$A$2:$D$20,3,FALSE)</f>
        <v>#FFFFFF</v>
      </c>
      <c r="V46" s="1" t="str">
        <f>VLOOKUP($D46,[2]Sheet1!$A$2:$D$20,4,FALSE)</f>
        <v>#000000</v>
      </c>
      <c r="W46" s="1">
        <v>800</v>
      </c>
      <c r="X46" s="1" t="s">
        <v>19</v>
      </c>
      <c r="Y46" s="1" t="str">
        <f>VLOOKUP($A46,[1]Sheet1!$A$2:$H$52,3,FALSE)</f>
        <v>33.8401,36.5883,-84.3217,-75.4604</v>
      </c>
      <c r="Z46" s="1" t="s">
        <v>60</v>
      </c>
    </row>
    <row r="47" spans="1:26" s="1" customFormat="1" x14ac:dyDescent="0.25">
      <c r="A47" s="1" t="s">
        <v>47</v>
      </c>
      <c r="B47" s="1" t="str">
        <f>VLOOKUP(A47,[1]Sheet1!$A$2:$D$52,4,FALSE)</f>
        <v>Ohio, United States of America</v>
      </c>
      <c r="C47" s="1" t="s">
        <v>17</v>
      </c>
      <c r="D47" s="2" t="s">
        <v>65</v>
      </c>
      <c r="E47" s="2" t="str">
        <f>VLOOKUP(D47,[2]Sheet1!$A$2:$B$20,2,FALSE)</f>
        <v>Sky</v>
      </c>
      <c r="F47" s="1">
        <f>VLOOKUP($A47,[1]Sheet1!$A$2:$H$52,8,FALSE)</f>
        <v>8</v>
      </c>
      <c r="G47" s="1">
        <f>VLOOKUP($A47,[1]Sheet1!$A$2:$H$52,7,FALSE)</f>
        <v>1</v>
      </c>
      <c r="H47" s="1">
        <v>0.25</v>
      </c>
      <c r="I47" s="1">
        <v>19790101</v>
      </c>
      <c r="J47" s="1">
        <v>20090101</v>
      </c>
      <c r="K47" s="1" t="s">
        <v>17</v>
      </c>
      <c r="L47" s="1" t="s">
        <v>18</v>
      </c>
      <c r="M47" s="1" t="s">
        <v>57</v>
      </c>
      <c r="N47" s="1" t="str">
        <f>VLOOKUP($A47,[1]Sheet1!$A$2:$N$52,14,FALSE)</f>
        <v>Rectangular</v>
      </c>
      <c r="O47" s="1">
        <f t="shared" si="0"/>
        <v>18</v>
      </c>
      <c r="P47" s="1">
        <f t="shared" si="1"/>
        <v>24</v>
      </c>
      <c r="Q47" s="1">
        <f t="shared" si="2"/>
        <v>150</v>
      </c>
      <c r="R47" s="1">
        <v>0.25</v>
      </c>
      <c r="S47" s="1">
        <v>1</v>
      </c>
      <c r="T47" s="1">
        <v>0.25</v>
      </c>
      <c r="U47" s="1" t="str">
        <f>VLOOKUP($D47,[2]Sheet1!$A$2:$D$20,3,FALSE)</f>
        <v>#FFFFFF</v>
      </c>
      <c r="V47" s="1" t="str">
        <f>VLOOKUP($D47,[2]Sheet1!$A$2:$D$20,4,FALSE)</f>
        <v>#000000</v>
      </c>
      <c r="W47" s="1">
        <v>800</v>
      </c>
      <c r="X47" s="1" t="s">
        <v>19</v>
      </c>
      <c r="Y47" s="1" t="str">
        <f>VLOOKUP($A47,[1]Sheet1!$A$2:$H$52,3,FALSE)</f>
        <v>38.4031,41.9775,-84.8202,-80.5187</v>
      </c>
      <c r="Z47" s="1" t="s">
        <v>60</v>
      </c>
    </row>
    <row r="48" spans="1:26" s="1" customFormat="1" x14ac:dyDescent="0.25">
      <c r="A48" s="1" t="s">
        <v>48</v>
      </c>
      <c r="B48" s="1" t="str">
        <f>VLOOKUP(A48,[1]Sheet1!$A$2:$D$52,4,FALSE)</f>
        <v>Oklahoma, United States of America</v>
      </c>
      <c r="C48" s="1" t="s">
        <v>17</v>
      </c>
      <c r="D48" s="2" t="s">
        <v>62</v>
      </c>
      <c r="E48" s="2" t="str">
        <f>VLOOKUP(D48,[2]Sheet1!$A$2:$B$20,2,FALSE)</f>
        <v>Desert</v>
      </c>
      <c r="F48" s="1">
        <f>VLOOKUP($A48,[1]Sheet1!$A$2:$H$52,8,FALSE)</f>
        <v>8</v>
      </c>
      <c r="G48" s="1">
        <f>VLOOKUP($A48,[1]Sheet1!$A$2:$H$52,7,FALSE)</f>
        <v>2</v>
      </c>
      <c r="H48" s="1">
        <v>0.25</v>
      </c>
      <c r="I48" s="1">
        <v>19790101</v>
      </c>
      <c r="J48" s="1">
        <v>20090101</v>
      </c>
      <c r="K48" s="1" t="s">
        <v>17</v>
      </c>
      <c r="L48" s="1" t="s">
        <v>18</v>
      </c>
      <c r="M48" s="1" t="s">
        <v>57</v>
      </c>
      <c r="N48" s="1" t="str">
        <f>VLOOKUP($A48,[1]Sheet1!$A$2:$N$52,14,FALSE)</f>
        <v>Rectangular</v>
      </c>
      <c r="O48" s="1">
        <f t="shared" si="0"/>
        <v>18</v>
      </c>
      <c r="P48" s="1">
        <f t="shared" si="1"/>
        <v>24</v>
      </c>
      <c r="Q48" s="1">
        <f t="shared" si="2"/>
        <v>150</v>
      </c>
      <c r="R48" s="1">
        <v>0.25</v>
      </c>
      <c r="S48" s="1">
        <v>1</v>
      </c>
      <c r="T48" s="1">
        <v>0.25</v>
      </c>
      <c r="U48" s="1" t="str">
        <f>VLOOKUP($D48,[2]Sheet1!$A$2:$D$20,3,FALSE)</f>
        <v>#741E0B</v>
      </c>
      <c r="V48" s="1" t="str">
        <f>VLOOKUP($D48,[2]Sheet1!$A$2:$D$20,4,FALSE)</f>
        <v>#FFFFFF</v>
      </c>
      <c r="W48" s="1">
        <v>800</v>
      </c>
      <c r="X48" s="1" t="s">
        <v>19</v>
      </c>
      <c r="Y48" s="1" t="str">
        <f>VLOOKUP($A48,[1]Sheet1!$A$2:$H$52,3,FALSE)</f>
        <v>33.616,37.0023,-103.0026,-94.4314</v>
      </c>
      <c r="Z48" s="1" t="s">
        <v>60</v>
      </c>
    </row>
    <row r="49" spans="1:26" s="1" customFormat="1" x14ac:dyDescent="0.25">
      <c r="A49" s="1" t="s">
        <v>49</v>
      </c>
      <c r="B49" s="1" t="str">
        <f>VLOOKUP(A49,[1]Sheet1!$A$2:$D$52,4,FALSE)</f>
        <v>Pennsylvania, United States of America</v>
      </c>
      <c r="C49" s="1" t="s">
        <v>17</v>
      </c>
      <c r="D49" s="2" t="s">
        <v>67</v>
      </c>
      <c r="E49" s="2" t="str">
        <f>VLOOKUP(D49,[2]Sheet1!$A$2:$B$20,2,FALSE)</f>
        <v>Winter</v>
      </c>
      <c r="F49" s="1">
        <f>VLOOKUP($A49,[1]Sheet1!$A$2:$H$52,8,FALSE)</f>
        <v>8</v>
      </c>
      <c r="G49" s="1">
        <f>VLOOKUP($A49,[1]Sheet1!$A$2:$H$52,7,FALSE)</f>
        <v>1</v>
      </c>
      <c r="H49" s="1">
        <v>0.25</v>
      </c>
      <c r="I49" s="1">
        <v>19790101</v>
      </c>
      <c r="J49" s="1">
        <v>20090101</v>
      </c>
      <c r="K49" s="1" t="s">
        <v>17</v>
      </c>
      <c r="L49" s="1" t="s">
        <v>18</v>
      </c>
      <c r="M49" s="1" t="s">
        <v>57</v>
      </c>
      <c r="N49" s="1" t="str">
        <f>VLOOKUP($A49,[1]Sheet1!$A$2:$N$52,14,FALSE)</f>
        <v>Rectangular</v>
      </c>
      <c r="O49" s="1">
        <f t="shared" si="0"/>
        <v>18</v>
      </c>
      <c r="P49" s="1">
        <f t="shared" si="1"/>
        <v>24</v>
      </c>
      <c r="Q49" s="1">
        <f t="shared" si="2"/>
        <v>150</v>
      </c>
      <c r="R49" s="1">
        <v>0.25</v>
      </c>
      <c r="S49" s="1">
        <v>1</v>
      </c>
      <c r="T49" s="1">
        <v>0.25</v>
      </c>
      <c r="U49" s="1" t="str">
        <f>VLOOKUP($D49,[2]Sheet1!$A$2:$D$20,3,FALSE)</f>
        <v>#11A384</v>
      </c>
      <c r="V49" s="1" t="str">
        <f>VLOOKUP($D49,[2]Sheet1!$A$2:$D$20,4,FALSE)</f>
        <v>#FFFFFF</v>
      </c>
      <c r="W49" s="1">
        <v>800</v>
      </c>
      <c r="X49" s="1" t="s">
        <v>19</v>
      </c>
      <c r="Y49" s="1" t="str">
        <f>VLOOKUP($A49,[1]Sheet1!$A$2:$H$52,3,FALSE)</f>
        <v>39.7199,42.2695,-80.5195,-74.6896</v>
      </c>
      <c r="Z49" s="1" t="s">
        <v>60</v>
      </c>
    </row>
    <row r="50" spans="1:26" s="1" customFormat="1" x14ac:dyDescent="0.25">
      <c r="A50" s="1" t="s">
        <v>50</v>
      </c>
      <c r="B50" s="1" t="str">
        <f>VLOOKUP(A50,[1]Sheet1!$A$2:$D$52,4,FALSE)</f>
        <v>Rhode Island, United States of America</v>
      </c>
      <c r="C50" s="1" t="s">
        <v>17</v>
      </c>
      <c r="D50" s="2" t="str">
        <f>VLOOKUP($A50,[1]Sheet1!$A$2:$H$52,6,FALSE)</f>
        <v>ocean_r</v>
      </c>
      <c r="E50" s="2" t="str">
        <f>VLOOKUP(D50,[2]Sheet1!$A$2:$B$20,2,FALSE)</f>
        <v>Ocean</v>
      </c>
      <c r="F50" s="1">
        <f>VLOOKUP($A50,[1]Sheet1!$A$2:$H$52,8,FALSE)</f>
        <v>16</v>
      </c>
      <c r="G50" s="1">
        <v>4</v>
      </c>
      <c r="H50" s="1">
        <v>0.25</v>
      </c>
      <c r="I50" s="1">
        <v>19790101</v>
      </c>
      <c r="J50" s="1">
        <v>20090101</v>
      </c>
      <c r="K50" s="1" t="s">
        <v>17</v>
      </c>
      <c r="L50" s="1" t="s">
        <v>18</v>
      </c>
      <c r="M50" s="1" t="s">
        <v>57</v>
      </c>
      <c r="N50" s="1" t="str">
        <f>VLOOKUP($A50,[1]Sheet1!$A$2:$N$52,14,FALSE)</f>
        <v>Rectangular</v>
      </c>
      <c r="O50" s="1">
        <f t="shared" si="0"/>
        <v>18</v>
      </c>
      <c r="P50" s="1">
        <f t="shared" si="1"/>
        <v>24</v>
      </c>
      <c r="Q50" s="1">
        <f t="shared" si="2"/>
        <v>150</v>
      </c>
      <c r="R50" s="1">
        <v>0.25</v>
      </c>
      <c r="S50" s="1">
        <v>1</v>
      </c>
      <c r="T50" s="1">
        <v>0.25</v>
      </c>
      <c r="U50" s="1" t="str">
        <f>VLOOKUP($D50,[2]Sheet1!$A$2:$D$20,3,FALSE)</f>
        <v>#0B002C</v>
      </c>
      <c r="V50" s="1" t="str">
        <f>VLOOKUP($D50,[2]Sheet1!$A$2:$D$20,4,FALSE)</f>
        <v>#FFFFFF</v>
      </c>
      <c r="W50" s="1">
        <v>800</v>
      </c>
      <c r="X50" s="1" t="s">
        <v>19</v>
      </c>
      <c r="Y50" s="1" t="str">
        <f>VLOOKUP($A50,[1]Sheet1!$A$2:$H$52,3,FALSE)</f>
        <v>41.1461,42.0191,-71.8865,-71.1207</v>
      </c>
      <c r="Z50" s="1" t="s">
        <v>60</v>
      </c>
    </row>
    <row r="51" spans="1:26" s="1" customFormat="1" x14ac:dyDescent="0.25">
      <c r="A51" s="1" t="s">
        <v>51</v>
      </c>
      <c r="B51" s="1" t="str">
        <f>VLOOKUP(A51,[1]Sheet1!$A$2:$D$52,4,FALSE)</f>
        <v>South Dakota, United States of America</v>
      </c>
      <c r="C51" s="1" t="s">
        <v>17</v>
      </c>
      <c r="D51" s="2" t="s">
        <v>66</v>
      </c>
      <c r="E51" s="2" t="str">
        <f>VLOOKUP(D51,[2]Sheet1!$A$2:$B$20,2,FALSE)</f>
        <v>Sunset</v>
      </c>
      <c r="F51" s="1">
        <f>VLOOKUP($A51,[1]Sheet1!$A$2:$H$52,8,FALSE)</f>
        <v>8</v>
      </c>
      <c r="G51" s="1">
        <f>VLOOKUP($A51,[1]Sheet1!$A$2:$H$52,7,FALSE)</f>
        <v>1</v>
      </c>
      <c r="H51" s="1">
        <v>0.25</v>
      </c>
      <c r="I51" s="1">
        <v>19790101</v>
      </c>
      <c r="J51" s="1">
        <v>20090101</v>
      </c>
      <c r="K51" s="1" t="s">
        <v>17</v>
      </c>
      <c r="L51" s="1" t="s">
        <v>18</v>
      </c>
      <c r="M51" s="1" t="s">
        <v>57</v>
      </c>
      <c r="N51" s="1" t="str">
        <f>VLOOKUP($A51,[1]Sheet1!$A$2:$N$52,14,FALSE)</f>
        <v>Rectangular</v>
      </c>
      <c r="O51" s="1">
        <f t="shared" si="0"/>
        <v>18</v>
      </c>
      <c r="P51" s="1">
        <f t="shared" si="1"/>
        <v>24</v>
      </c>
      <c r="Q51" s="1">
        <f t="shared" si="2"/>
        <v>150</v>
      </c>
      <c r="R51" s="1">
        <v>0.25</v>
      </c>
      <c r="S51" s="1">
        <v>1</v>
      </c>
      <c r="T51" s="1">
        <v>0.25</v>
      </c>
      <c r="U51" s="1" t="str">
        <f>VLOOKUP($D51,[2]Sheet1!$A$2:$D$20,3,FALSE)</f>
        <v>#3D0B89</v>
      </c>
      <c r="V51" s="1" t="str">
        <f>VLOOKUP($D51,[2]Sheet1!$A$2:$D$20,4,FALSE)</f>
        <v>#FFFFFF</v>
      </c>
      <c r="W51" s="1">
        <v>800</v>
      </c>
      <c r="X51" s="1" t="s">
        <v>19</v>
      </c>
      <c r="Y51" s="1" t="str">
        <f>VLOOKUP($A51,[1]Sheet1!$A$2:$H$52,3,FALSE)</f>
        <v>42.4796,45.9455,-104.0577,-96.4364</v>
      </c>
      <c r="Z51" s="1" t="s">
        <v>60</v>
      </c>
    </row>
    <row r="52" spans="1:26" s="1" customFormat="1" x14ac:dyDescent="0.25">
      <c r="A52" s="1" t="s">
        <v>52</v>
      </c>
      <c r="B52" s="1" t="str">
        <f>VLOOKUP(A52,[1]Sheet1!$A$2:$D$52,4,FALSE)</f>
        <v>Tennessee, United States of America</v>
      </c>
      <c r="C52" s="1" t="s">
        <v>17</v>
      </c>
      <c r="D52" s="2" t="s">
        <v>68</v>
      </c>
      <c r="E52" s="2" t="str">
        <f>VLOOKUP(D52,[2]Sheet1!$A$2:$B$20,2,FALSE)</f>
        <v>Fire</v>
      </c>
      <c r="F52" s="1">
        <f>VLOOKUP($A52,[1]Sheet1!$A$2:$H$52,8,FALSE)</f>
        <v>8</v>
      </c>
      <c r="G52" s="1">
        <f>VLOOKUP($A52,[1]Sheet1!$A$2:$H$52,7,FALSE)</f>
        <v>1</v>
      </c>
      <c r="H52" s="1">
        <v>0.25</v>
      </c>
      <c r="I52" s="1">
        <v>19790101</v>
      </c>
      <c r="J52" s="1">
        <v>20090101</v>
      </c>
      <c r="K52" s="1" t="s">
        <v>17</v>
      </c>
      <c r="L52" s="1" t="s">
        <v>18</v>
      </c>
      <c r="M52" s="1" t="s">
        <v>57</v>
      </c>
      <c r="N52" s="1" t="str">
        <f>VLOOKUP($A52,[1]Sheet1!$A$2:$N$52,14,FALSE)</f>
        <v>Rectangular</v>
      </c>
      <c r="O52" s="1">
        <f t="shared" si="0"/>
        <v>18</v>
      </c>
      <c r="P52" s="1">
        <f t="shared" si="1"/>
        <v>24</v>
      </c>
      <c r="Q52" s="1">
        <f t="shared" si="2"/>
        <v>150</v>
      </c>
      <c r="R52" s="1">
        <v>0.25</v>
      </c>
      <c r="S52" s="1">
        <v>1</v>
      </c>
      <c r="T52" s="1">
        <v>0.25</v>
      </c>
      <c r="U52" s="1" t="str">
        <f>VLOOKUP($D52,[2]Sheet1!$A$2:$D$20,3,FALSE)</f>
        <v>#482C2F</v>
      </c>
      <c r="V52" s="1" t="str">
        <f>VLOOKUP($D52,[2]Sheet1!$A$2:$D$20,4,FALSE)</f>
        <v>#FFFFFF</v>
      </c>
      <c r="W52" s="1">
        <v>800</v>
      </c>
      <c r="X52" s="1" t="s">
        <v>19</v>
      </c>
      <c r="Y52" s="1" t="str">
        <f>VLOOKUP($A52,[1]Sheet1!$A$2:$H$52,3,FALSE)</f>
        <v>34.9832,36.6783,-90.3105,-81.6469</v>
      </c>
      <c r="Z52" s="1" t="s">
        <v>60</v>
      </c>
    </row>
    <row r="53" spans="1:26" s="1" customFormat="1" x14ac:dyDescent="0.25">
      <c r="A53" s="1" t="s">
        <v>53</v>
      </c>
      <c r="B53" s="1" t="str">
        <f>VLOOKUP(A53,[1]Sheet1!$A$2:$D$52,4,FALSE)</f>
        <v>West Virginia, United States of America</v>
      </c>
      <c r="C53" s="1" t="s">
        <v>17</v>
      </c>
      <c r="D53" s="2" t="str">
        <f>VLOOKUP($A53,[1]Sheet1!$A$2:$H$52,6,FALSE)</f>
        <v>Greys</v>
      </c>
      <c r="E53" s="2" t="str">
        <f>VLOOKUP(D53,[2]Sheet1!$A$2:$B$20,2,FALSE)</f>
        <v>Gray</v>
      </c>
      <c r="F53" s="1">
        <f>VLOOKUP($A53,[1]Sheet1!$A$2:$H$52,8,FALSE)</f>
        <v>8</v>
      </c>
      <c r="G53" s="1">
        <f>VLOOKUP($A53,[1]Sheet1!$A$2:$H$52,7,FALSE)</f>
        <v>1</v>
      </c>
      <c r="H53" s="1">
        <v>0.25</v>
      </c>
      <c r="I53" s="1">
        <v>19790101</v>
      </c>
      <c r="J53" s="1">
        <v>20090101</v>
      </c>
      <c r="K53" s="1" t="s">
        <v>17</v>
      </c>
      <c r="L53" s="1" t="s">
        <v>18</v>
      </c>
      <c r="M53" s="1" t="s">
        <v>57</v>
      </c>
      <c r="N53" s="1" t="str">
        <f>VLOOKUP($A53,[1]Sheet1!$A$2:$N$52,14,FALSE)</f>
        <v>Rectangular</v>
      </c>
      <c r="O53" s="1">
        <f t="shared" si="0"/>
        <v>18</v>
      </c>
      <c r="P53" s="1">
        <f t="shared" si="1"/>
        <v>24</v>
      </c>
      <c r="Q53" s="1">
        <f t="shared" si="2"/>
        <v>150</v>
      </c>
      <c r="R53" s="1">
        <v>0.25</v>
      </c>
      <c r="S53" s="1">
        <v>1</v>
      </c>
      <c r="T53" s="1">
        <v>0.25</v>
      </c>
      <c r="U53" s="1" t="str">
        <f>VLOOKUP($D53,[2]Sheet1!$A$2:$D$20,3,FALSE)</f>
        <v>#000000</v>
      </c>
      <c r="V53" s="1" t="str">
        <f>VLOOKUP($D53,[2]Sheet1!$A$2:$D$20,4,FALSE)</f>
        <v>#FFFFFF</v>
      </c>
      <c r="W53" s="1">
        <v>800</v>
      </c>
      <c r="X53" s="1" t="s">
        <v>19</v>
      </c>
      <c r="Y53" s="1" t="str">
        <f>VLOOKUP($A53,[1]Sheet1!$A$2:$H$52,3,FALSE)</f>
        <v>37.2017,40.6378,-82.6444,-77.7189</v>
      </c>
      <c r="Z53" s="1" t="s">
        <v>60</v>
      </c>
    </row>
    <row r="54" spans="1:26" s="1" customFormat="1" x14ac:dyDescent="0.25">
      <c r="A54" s="1" t="s">
        <v>54</v>
      </c>
      <c r="B54" s="1" t="str">
        <f>VLOOKUP(A54,[1]Sheet1!$A$2:$D$52,4,FALSE)</f>
        <v>Wisconsin, United States of America</v>
      </c>
      <c r="C54" s="1" t="s">
        <v>17</v>
      </c>
      <c r="D54" s="2" t="s">
        <v>68</v>
      </c>
      <c r="E54" s="2" t="str">
        <f>VLOOKUP(D54,[2]Sheet1!$A$2:$B$20,2,FALSE)</f>
        <v>Fire</v>
      </c>
      <c r="F54" s="1">
        <f>VLOOKUP($A54,[1]Sheet1!$A$2:$H$52,8,FALSE)</f>
        <v>8</v>
      </c>
      <c r="G54" s="1">
        <f>VLOOKUP($A54,[1]Sheet1!$A$2:$H$52,7,FALSE)</f>
        <v>1</v>
      </c>
      <c r="H54" s="1">
        <v>0.25</v>
      </c>
      <c r="I54" s="1">
        <v>19790101</v>
      </c>
      <c r="J54" s="1">
        <v>20090101</v>
      </c>
      <c r="K54" s="1" t="s">
        <v>17</v>
      </c>
      <c r="L54" s="1" t="s">
        <v>18</v>
      </c>
      <c r="M54" s="1" t="s">
        <v>57</v>
      </c>
      <c r="N54" s="1" t="str">
        <f>VLOOKUP($A54,[1]Sheet1!$A$2:$N$52,14,FALSE)</f>
        <v>Rectangular</v>
      </c>
      <c r="O54" s="1">
        <f t="shared" si="0"/>
        <v>18</v>
      </c>
      <c r="P54" s="1">
        <f t="shared" si="1"/>
        <v>24</v>
      </c>
      <c r="Q54" s="1">
        <f t="shared" si="2"/>
        <v>150</v>
      </c>
      <c r="R54" s="1">
        <v>0.25</v>
      </c>
      <c r="S54" s="1">
        <v>1</v>
      </c>
      <c r="T54" s="1">
        <v>0.25</v>
      </c>
      <c r="U54" s="1" t="str">
        <f>VLOOKUP($D54,[2]Sheet1!$A$2:$D$20,3,FALSE)</f>
        <v>#482C2F</v>
      </c>
      <c r="V54" s="1" t="str">
        <f>VLOOKUP($D54,[2]Sheet1!$A$2:$D$20,4,FALSE)</f>
        <v>#FFFFFF</v>
      </c>
      <c r="W54" s="1">
        <v>800</v>
      </c>
      <c r="X54" s="1" t="s">
        <v>19</v>
      </c>
      <c r="Y54" s="1" t="str">
        <f>VLOOKUP($A54,[1]Sheet1!$A$2:$H$52,3,FALSE)</f>
        <v>42.4919,47.0808,-92.8893,-86.8052</v>
      </c>
      <c r="Z54" s="1" t="s">
        <v>60</v>
      </c>
    </row>
  </sheetData>
  <autoFilter ref="B1:Z1">
    <sortState ref="B2:AC51">
      <sortCondition ref="B1:B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Parnell</dc:creator>
  <cp:lastModifiedBy>Justin Parnell</cp:lastModifiedBy>
  <dcterms:created xsi:type="dcterms:W3CDTF">2016-10-15T16:14:01Z</dcterms:created>
  <dcterms:modified xsi:type="dcterms:W3CDTF">2016-10-30T16:09:48Z</dcterms:modified>
</cp:coreProperties>
</file>