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defaultThemeVersion="166925"/>
  <xr:revisionPtr revIDLastSave="0" documentId="13_ncr:1_{3EA94AD6-159F-424C-BA1B-A0AF693F2507}" xr6:coauthVersionLast="47" xr6:coauthVersionMax="47" xr10:uidLastSave="{00000000-0000-0000-0000-000000000000}"/>
  <bookViews>
    <workbookView xWindow="-108" yWindow="-108" windowWidth="23256" windowHeight="12456" tabRatio="927" activeTab="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21" l="1"/>
  <c r="D9" i="21"/>
  <c r="D10" i="20"/>
  <c r="D64" i="7"/>
  <c r="H17" i="7"/>
  <c r="D17" i="7"/>
  <c r="G43" i="9"/>
  <c r="D43" i="9"/>
  <c r="G22" i="9"/>
  <c r="D22" i="9"/>
  <c r="F35" i="13"/>
  <c r="D12" i="13"/>
  <c r="D10" i="13"/>
  <c r="D9" i="13"/>
  <c r="E4" i="15"/>
  <c r="E5" i="15"/>
  <c r="E6" i="15"/>
  <c r="E7" i="15"/>
  <c r="E8" i="15"/>
  <c r="E9" i="15"/>
  <c r="E10" i="15"/>
  <c r="F4" i="15"/>
  <c r="F5" i="15"/>
  <c r="F6" i="15"/>
  <c r="F7" i="15"/>
  <c r="F8" i="15"/>
  <c r="F9" i="15"/>
  <c r="F10" i="15"/>
  <c r="E3" i="15"/>
  <c r="D28" i="10"/>
  <c r="D6" i="10"/>
  <c r="D8" i="10" s="1"/>
  <c r="G15" i="11"/>
  <c r="D15" i="11"/>
  <c r="G7" i="11"/>
  <c r="D7" i="11"/>
  <c r="G15" i="1"/>
  <c r="D15" i="1"/>
  <c r="D7" i="1"/>
  <c r="G7" i="1"/>
  <c r="D51" i="16"/>
  <c r="G15" i="16"/>
  <c r="D15" i="16"/>
  <c r="G7" i="16"/>
  <c r="D7" i="16"/>
  <c r="J43" i="19"/>
  <c r="F3" i="19"/>
  <c r="F7" i="19"/>
  <c r="F6" i="19"/>
  <c r="F5" i="19"/>
  <c r="F4" i="19"/>
  <c r="D36" i="10" l="1"/>
  <c r="A38" i="7"/>
  <c r="E106" i="7"/>
  <c r="G51" i="16"/>
  <c r="G7" i="19"/>
  <c r="F6" i="10"/>
  <c r="G6" i="19"/>
  <c r="G5" i="19"/>
  <c r="G4" i="19"/>
  <c r="G3" i="19"/>
  <c r="F3" i="15"/>
  <c r="H64" i="7"/>
  <c r="D123" i="7"/>
  <c r="F29" i="13"/>
  <c r="F28" i="13"/>
  <c r="D39" i="16"/>
  <c r="D29" i="15"/>
  <c r="C37" i="15" s="1"/>
  <c r="D28" i="15"/>
  <c r="D11" i="10"/>
  <c r="E31" i="13"/>
  <c r="C36" i="15" l="1"/>
  <c r="C32" i="15"/>
  <c r="F31" i="13"/>
  <c r="F33" i="13" s="1"/>
  <c r="F37" i="13" s="1"/>
  <c r="C33"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<sst xmlns="http://schemas.openxmlformats.org/spreadsheetml/2006/main" count="647" uniqueCount="319">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</sst>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4">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8"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4" fontId="3" fillId="5" borderId="10" xfId="9" applyNumberFormat="1" applyFont="1" applyBorder="1" applyAlignment="1">
      <alignment horizontal="right"/>
    </xf>
    <xf numFmtId="0" fontId="6" fillId="4" borderId="11" xfId="10" applyBorder="1"/>
    <xf numFmtId="0" fontId="6" fillId="5" borderId="10" xfId="9" applyBorder="1"/>
    <xf numFmtId="164" fontId="6" fillId="4" borderId="11" xfId="10" applyNumberFormat="1" applyBorder="1"/>
    <xf numFmtId="166" fontId="3" fillId="5" borderId="10" xfId="9" applyNumberFormat="1" applyFont="1" applyBorder="1" applyAlignment="1">
      <alignment horizontal="right"/>
    </xf>
    <xf numFmtId="165" fontId="6" fillId="5" borderId="10" xfId="9" applyNumberFormat="1" applyBorder="1"/>
    <xf numFmtId="0" fontId="2" fillId="4" borderId="6" xfId="8" applyFont="1" applyBorder="1"/>
    <xf numFmtId="164" fontId="6" fillId="4" borderId="6" xfId="8" applyNumberFormat="1" applyBorder="1"/>
    <xf numFmtId="165" fontId="6" fillId="4" borderId="6" xfId="8" applyNumberFormat="1" applyBorder="1"/>
    <xf numFmtId="165"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1" fillId="5" borderId="5" xfId="18" applyFon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180384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135</xdr:row>
      <xdr:rowOff>3529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180384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135</xdr:row>
      <xdr:rowOff>3529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146</xdr:row>
      <xdr:rowOff>361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4869180"/>
          <a:ext cx="5754243" cy="576241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1073113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66</xdr:row>
      <xdr:rowOff>2293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182879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opLeftCell="A2"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294</v>
      </c>
    </row>
    <row r="3" spans="1:1" ht="44.4" x14ac:dyDescent="0.45">
      <c r="A3" s="2" t="s">
        <v>293</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63" workbookViewId="0">
      <selection activeCell="J58" sqref="J58"/>
    </sheetView>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137</v>
      </c>
      <c r="B17" s="46"/>
      <c r="C17" s="54" t="s">
        <v>4</v>
      </c>
      <c r="D17" s="55">
        <f ca="1">SUMIF(C3:C14,C17,D3:D4)</f>
        <v>150</v>
      </c>
      <c r="E17" s="47"/>
      <c r="F17" s="54" t="s">
        <v>6</v>
      </c>
      <c r="G17" s="54" t="s">
        <v>50</v>
      </c>
      <c r="H17" s="50">
        <f>SUMIFS(H3:H14,F3:F14,F17,G3:G14,G17)</f>
        <v>40</v>
      </c>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H12" sqref="H12"/>
    </sheetView>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313</v>
      </c>
    </row>
    <row r="4" spans="1:4" ht="15" customHeight="1" x14ac:dyDescent="0.3">
      <c r="A4" s="31" t="s">
        <v>288</v>
      </c>
      <c r="C4" s="39" t="s">
        <v>1</v>
      </c>
      <c r="D4" s="34" t="s">
        <v>2</v>
      </c>
    </row>
    <row r="5" spans="1:4" ht="15" customHeight="1" x14ac:dyDescent="0.3">
      <c r="A5" s="31" t="s">
        <v>299</v>
      </c>
      <c r="C5" s="48" t="s">
        <v>4</v>
      </c>
      <c r="D5" s="49">
        <v>50</v>
      </c>
    </row>
    <row r="6" spans="1:4" x14ac:dyDescent="0.3">
      <c r="A6" s="29" t="s">
        <v>259</v>
      </c>
      <c r="C6" s="48" t="s">
        <v>6</v>
      </c>
      <c r="D6" s="49">
        <v>20</v>
      </c>
    </row>
    <row r="7" spans="1:4" ht="15" customHeight="1" x14ac:dyDescent="0.3">
      <c r="A7" s="31" t="s">
        <v>289</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G37" sqref="G37"/>
    </sheetView>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6" t="s">
        <v>4</v>
      </c>
      <c r="D4" s="117">
        <v>50</v>
      </c>
    </row>
    <row r="5" spans="1:4" x14ac:dyDescent="0.3">
      <c r="A5" s="29" t="s">
        <v>266</v>
      </c>
      <c r="C5" s="116" t="s">
        <v>6</v>
      </c>
      <c r="D5" s="117">
        <v>20</v>
      </c>
    </row>
    <row r="6" spans="1:4" x14ac:dyDescent="0.3">
      <c r="A6" s="29" t="s">
        <v>267</v>
      </c>
      <c r="C6" s="116" t="s">
        <v>8</v>
      </c>
      <c r="D6" s="117">
        <v>60</v>
      </c>
    </row>
    <row r="7" spans="1:4" ht="15" customHeight="1" x14ac:dyDescent="0.3">
      <c r="A7" s="31" t="s">
        <v>290</v>
      </c>
      <c r="C7" s="116" t="s">
        <v>10</v>
      </c>
      <c r="D7" s="117">
        <v>40</v>
      </c>
    </row>
    <row r="8" spans="1:4" ht="15" thickBot="1" x14ac:dyDescent="0.35">
      <c r="A8" s="29" t="s">
        <v>146</v>
      </c>
      <c r="C8" s="46"/>
      <c r="D8" s="46"/>
    </row>
    <row r="9" spans="1:4" ht="15.6" thickTop="1" thickBot="1" x14ac:dyDescent="0.35">
      <c r="A9" s="29" t="s">
        <v>147</v>
      </c>
      <c r="C9" s="96" t="s">
        <v>121</v>
      </c>
      <c r="D9" s="50" t="str">
        <f>IFERROR(VLOOKUP(C9,C3:D7,2,FALSE)," ")</f>
        <v xml:space="preserve"> </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f>SUM(D31:D34)</f>
        <v>170</v>
      </c>
    </row>
    <row r="37" spans="3:4" ht="15" thickTop="1" x14ac:dyDescent="0.3"/>
  </sheetData>
  <dataValidations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abSelected="1" zoomScaleNormal="100" workbookViewId="0">
      <selection activeCell="I46" sqref="I46"/>
    </sheetView>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296</v>
      </c>
      <c r="F2" s="8" t="s">
        <v>295</v>
      </c>
      <c r="G2" s="8" t="s">
        <v>297</v>
      </c>
    </row>
    <row r="3" spans="1:7" ht="15.6" thickTop="1" thickBot="1" x14ac:dyDescent="0.35">
      <c r="A3" s="29" t="s">
        <v>132</v>
      </c>
      <c r="C3" s="95">
        <v>4</v>
      </c>
      <c r="E3" s="108" t="s">
        <v>125</v>
      </c>
      <c r="F3" s="107">
        <f>C3+C4</f>
        <v>6</v>
      </c>
      <c r="G3" s="109">
        <f>C3+C4</f>
        <v>6</v>
      </c>
    </row>
    <row r="4" spans="1:7" ht="15.6" thickTop="1" thickBot="1" x14ac:dyDescent="0.35">
      <c r="A4" s="29" t="s">
        <v>133</v>
      </c>
      <c r="C4" s="95">
        <v>2</v>
      </c>
      <c r="E4" s="108" t="s">
        <v>126</v>
      </c>
      <c r="F4" s="133">
        <f>C3-C4</f>
        <v>2</v>
      </c>
      <c r="G4" s="109">
        <f>C3-C4</f>
        <v>2</v>
      </c>
    </row>
    <row r="5" spans="1:7" ht="15" thickTop="1" x14ac:dyDescent="0.3">
      <c r="A5" s="29" t="s">
        <v>134</v>
      </c>
      <c r="E5" s="108" t="s">
        <v>127</v>
      </c>
      <c r="F5" s="107">
        <f>C3*C4</f>
        <v>8</v>
      </c>
      <c r="G5" s="109">
        <f>C3*C4</f>
        <v>8</v>
      </c>
    </row>
    <row r="6" spans="1:7" ht="15" thickBot="1" x14ac:dyDescent="0.35">
      <c r="A6" s="29" t="s">
        <v>135</v>
      </c>
      <c r="E6" s="108" t="s">
        <v>128</v>
      </c>
      <c r="F6" s="107">
        <f>C3/C4</f>
        <v>2</v>
      </c>
      <c r="G6" s="109">
        <f>C3/C4</f>
        <v>2</v>
      </c>
    </row>
    <row r="7" spans="1:7" ht="15" customHeight="1" thickTop="1" thickBot="1" x14ac:dyDescent="0.35">
      <c r="A7" s="29" t="s">
        <v>152</v>
      </c>
      <c r="E7" s="108" t="s">
        <v>129</v>
      </c>
      <c r="F7" s="110">
        <f>C3^C4</f>
        <v>16</v>
      </c>
      <c r="G7" s="109">
        <f>C3^C4</f>
        <v>16</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312</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291</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G46" sqref="G46"/>
    </sheetView>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292</v>
      </c>
      <c r="B3" s="85"/>
      <c r="C3" s="112" t="s">
        <v>4</v>
      </c>
      <c r="D3" s="112">
        <v>50</v>
      </c>
      <c r="F3" s="112" t="s">
        <v>5</v>
      </c>
      <c r="G3" s="112">
        <v>50</v>
      </c>
    </row>
    <row r="4" spans="1:13" ht="15" customHeight="1" x14ac:dyDescent="0.3">
      <c r="A4" s="78" t="s">
        <v>157</v>
      </c>
      <c r="C4" s="112" t="s">
        <v>6</v>
      </c>
      <c r="D4" s="112">
        <v>20</v>
      </c>
      <c r="E4" s="86"/>
      <c r="F4" s="112" t="s">
        <v>7</v>
      </c>
      <c r="G4" s="112">
        <v>30</v>
      </c>
    </row>
    <row r="5" spans="1:13" s="86" customFormat="1" ht="15" customHeight="1" x14ac:dyDescent="0.3">
      <c r="A5" s="9" t="s">
        <v>271</v>
      </c>
      <c r="C5" s="112" t="s">
        <v>8</v>
      </c>
      <c r="D5" s="112">
        <v>60</v>
      </c>
      <c r="F5" s="112" t="s">
        <v>9</v>
      </c>
      <c r="G5" s="112">
        <v>10</v>
      </c>
    </row>
    <row r="6" spans="1:13" s="86" customFormat="1" ht="15" customHeight="1" x14ac:dyDescent="0.3">
      <c r="A6" s="78" t="s">
        <v>136</v>
      </c>
      <c r="B6" s="87"/>
      <c r="C6" s="112" t="s">
        <v>10</v>
      </c>
      <c r="D6" s="113">
        <v>40</v>
      </c>
      <c r="F6" s="112" t="s">
        <v>11</v>
      </c>
      <c r="G6" s="113">
        <v>50</v>
      </c>
    </row>
    <row r="7" spans="1:13" s="86" customFormat="1" ht="15" customHeight="1" x14ac:dyDescent="0.3">
      <c r="A7" s="78" t="s">
        <v>158</v>
      </c>
      <c r="C7" s="130" t="s">
        <v>300</v>
      </c>
      <c r="D7" s="114">
        <f>SUM(D3:D6)</f>
        <v>170</v>
      </c>
      <c r="F7" s="130" t="s">
        <v>300</v>
      </c>
      <c r="G7" s="114">
        <f>SUM(G3:G6)</f>
        <v>140</v>
      </c>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2" t="s">
        <v>13</v>
      </c>
      <c r="D10" s="112">
        <v>50</v>
      </c>
      <c r="F10" s="112" t="s">
        <v>13</v>
      </c>
      <c r="G10" s="112">
        <v>50</v>
      </c>
      <c r="M10" s="88"/>
    </row>
    <row r="11" spans="1:13" s="86" customFormat="1" ht="15" customHeight="1" x14ac:dyDescent="0.3">
      <c r="A11" s="78" t="s">
        <v>161</v>
      </c>
      <c r="C11" s="112" t="s">
        <v>14</v>
      </c>
      <c r="D11" s="112">
        <v>100</v>
      </c>
      <c r="F11" s="112" t="s">
        <v>14</v>
      </c>
      <c r="G11" s="112">
        <v>100</v>
      </c>
      <c r="M11" s="88"/>
    </row>
    <row r="12" spans="1:13" s="86" customFormat="1" ht="15" customHeight="1" x14ac:dyDescent="0.3">
      <c r="A12" s="78" t="s">
        <v>162</v>
      </c>
      <c r="C12" s="112" t="s">
        <v>15</v>
      </c>
      <c r="D12" s="112">
        <v>40</v>
      </c>
      <c r="F12" s="112" t="s">
        <v>15</v>
      </c>
      <c r="G12" s="112">
        <v>40</v>
      </c>
      <c r="M12" s="88"/>
    </row>
    <row r="13" spans="1:13" s="86" customFormat="1" ht="15" customHeight="1" x14ac:dyDescent="0.3">
      <c r="A13" s="78" t="s">
        <v>163</v>
      </c>
      <c r="C13" s="112" t="s">
        <v>16</v>
      </c>
      <c r="D13" s="112">
        <v>50</v>
      </c>
      <c r="F13" s="112" t="s">
        <v>16</v>
      </c>
      <c r="G13" s="112">
        <v>50</v>
      </c>
      <c r="M13" s="88"/>
    </row>
    <row r="14" spans="1:13" s="86" customFormat="1" ht="15" customHeight="1" thickBot="1" x14ac:dyDescent="0.35">
      <c r="A14" s="132" t="s">
        <v>311</v>
      </c>
      <c r="C14" s="112" t="s">
        <v>17</v>
      </c>
      <c r="D14" s="112">
        <v>20</v>
      </c>
      <c r="F14" s="112" t="s">
        <v>17</v>
      </c>
      <c r="G14" s="112">
        <v>20</v>
      </c>
      <c r="M14" s="88"/>
    </row>
    <row r="15" spans="1:13" s="86" customFormat="1" ht="15" customHeight="1" thickTop="1" thickBot="1" x14ac:dyDescent="0.35">
      <c r="A15" s="78" t="s">
        <v>30</v>
      </c>
      <c r="C15" s="130" t="s">
        <v>300</v>
      </c>
      <c r="D15" s="111">
        <f>SUM(D10:D14)</f>
        <v>260</v>
      </c>
      <c r="F15" s="130" t="s">
        <v>301</v>
      </c>
      <c r="G15" s="90">
        <f>COUNT(G10:G14)</f>
        <v>5</v>
      </c>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300</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307</v>
      </c>
      <c r="G50" s="84" t="s">
        <v>306</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23" sqref="D23"/>
    </sheetView>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6" t="s">
        <v>4</v>
      </c>
      <c r="D3" s="117">
        <v>50</v>
      </c>
      <c r="E3" s="47"/>
      <c r="F3" s="118" t="s">
        <v>5</v>
      </c>
      <c r="G3" s="117">
        <v>50</v>
      </c>
      <c r="H3" s="45"/>
      <c r="I3" s="45"/>
      <c r="J3" s="5"/>
    </row>
    <row r="4" spans="1:10" ht="15" customHeight="1" x14ac:dyDescent="0.4">
      <c r="A4" s="89" t="s">
        <v>177</v>
      </c>
      <c r="B4" s="45"/>
      <c r="C4" s="116" t="s">
        <v>6</v>
      </c>
      <c r="D4" s="117">
        <v>20</v>
      </c>
      <c r="E4" s="47"/>
      <c r="F4" s="118" t="s">
        <v>7</v>
      </c>
      <c r="G4" s="117">
        <v>30</v>
      </c>
      <c r="H4" s="45"/>
      <c r="I4" s="45"/>
      <c r="J4" s="5"/>
    </row>
    <row r="5" spans="1:10" s="4" customFormat="1" ht="15" customHeight="1" x14ac:dyDescent="0.4">
      <c r="A5" s="89" t="s">
        <v>178</v>
      </c>
      <c r="B5" s="46"/>
      <c r="C5" s="116" t="s">
        <v>8</v>
      </c>
      <c r="D5" s="117">
        <v>60</v>
      </c>
      <c r="E5" s="47"/>
      <c r="F5" s="118" t="s">
        <v>9</v>
      </c>
      <c r="G5" s="117">
        <v>10</v>
      </c>
      <c r="H5" s="46"/>
      <c r="I5" s="46"/>
      <c r="J5" s="5"/>
    </row>
    <row r="6" spans="1:10" s="4" customFormat="1" ht="15" customHeight="1" x14ac:dyDescent="0.3">
      <c r="A6" s="99" t="s">
        <v>272</v>
      </c>
      <c r="B6" s="46"/>
      <c r="C6" s="116" t="s">
        <v>10</v>
      </c>
      <c r="D6" s="117">
        <v>40</v>
      </c>
      <c r="E6" s="47"/>
      <c r="F6" s="118" t="s">
        <v>11</v>
      </c>
      <c r="G6" s="117">
        <v>50</v>
      </c>
      <c r="H6" s="46"/>
      <c r="I6" s="46"/>
      <c r="J6" s="5"/>
    </row>
    <row r="7" spans="1:10" s="4" customFormat="1" ht="15" customHeight="1" x14ac:dyDescent="0.35">
      <c r="A7" s="28" t="s">
        <v>167</v>
      </c>
      <c r="B7" s="46"/>
      <c r="C7" s="10" t="s">
        <v>302</v>
      </c>
      <c r="D7" s="115">
        <f>AVERAGE(D3:D6)</f>
        <v>42.5</v>
      </c>
      <c r="E7" s="47"/>
      <c r="F7" s="10" t="s">
        <v>302</v>
      </c>
      <c r="G7" s="115">
        <f>AVERAGE(G3:G6)</f>
        <v>35</v>
      </c>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6" t="s">
        <v>13</v>
      </c>
      <c r="D10" s="117">
        <v>50</v>
      </c>
      <c r="E10" s="47"/>
      <c r="F10" s="118" t="s">
        <v>13</v>
      </c>
      <c r="G10" s="117">
        <v>50</v>
      </c>
      <c r="H10" s="46"/>
      <c r="I10" s="46"/>
      <c r="J10" s="5"/>
    </row>
    <row r="11" spans="1:10" s="4" customFormat="1" ht="15" customHeight="1" x14ac:dyDescent="0.3">
      <c r="A11" s="17" t="s">
        <v>170</v>
      </c>
      <c r="B11" s="46"/>
      <c r="C11" s="116" t="s">
        <v>14</v>
      </c>
      <c r="D11" s="117">
        <v>100</v>
      </c>
      <c r="E11" s="47"/>
      <c r="F11" s="118" t="s">
        <v>14</v>
      </c>
      <c r="G11" s="117">
        <v>100</v>
      </c>
      <c r="H11" s="46"/>
      <c r="I11" s="46"/>
      <c r="J11" s="5"/>
    </row>
    <row r="12" spans="1:10" s="4" customFormat="1" ht="15" customHeight="1" x14ac:dyDescent="0.3">
      <c r="A12" s="17" t="s">
        <v>171</v>
      </c>
      <c r="B12" s="46"/>
      <c r="C12" s="116" t="s">
        <v>15</v>
      </c>
      <c r="D12" s="117">
        <v>40</v>
      </c>
      <c r="E12" s="47"/>
      <c r="F12" s="118" t="s">
        <v>15</v>
      </c>
      <c r="G12" s="117">
        <v>40</v>
      </c>
      <c r="H12" s="46"/>
      <c r="I12" s="46"/>
      <c r="J12" s="5"/>
    </row>
    <row r="13" spans="1:10" s="4" customFormat="1" ht="15" customHeight="1" x14ac:dyDescent="0.3">
      <c r="A13" s="17" t="s">
        <v>172</v>
      </c>
      <c r="B13" s="46"/>
      <c r="C13" s="116" t="s">
        <v>16</v>
      </c>
      <c r="D13" s="117">
        <v>50</v>
      </c>
      <c r="E13" s="47"/>
      <c r="F13" s="118" t="s">
        <v>16</v>
      </c>
      <c r="G13" s="117">
        <v>50</v>
      </c>
      <c r="H13" s="46"/>
      <c r="I13" s="46"/>
      <c r="J13" s="5"/>
    </row>
    <row r="14" spans="1:10" s="4" customFormat="1" ht="15" customHeight="1" thickBot="1" x14ac:dyDescent="0.35">
      <c r="A14" s="17" t="s">
        <v>173</v>
      </c>
      <c r="B14" s="46"/>
      <c r="C14" s="116" t="s">
        <v>17</v>
      </c>
      <c r="D14" s="117">
        <v>20</v>
      </c>
      <c r="E14" s="47"/>
      <c r="F14" s="118" t="s">
        <v>17</v>
      </c>
      <c r="G14" s="117">
        <v>20</v>
      </c>
      <c r="H14" s="46"/>
      <c r="I14" s="46"/>
      <c r="J14" s="46"/>
    </row>
    <row r="15" spans="1:10" s="4" customFormat="1" ht="15" customHeight="1" thickTop="1" thickBot="1" x14ac:dyDescent="0.35">
      <c r="A15" s="27"/>
      <c r="B15" s="46"/>
      <c r="C15" s="10" t="s">
        <v>302</v>
      </c>
      <c r="D15" s="115">
        <f>AVERAGE(D10:D14)</f>
        <v>52</v>
      </c>
      <c r="E15" s="47"/>
      <c r="F15" s="46"/>
      <c r="G15" s="95">
        <f>MEDIAN(G10,G14)</f>
        <v>35</v>
      </c>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4" workbookViewId="0">
      <selection activeCell="J16" sqref="J16"/>
    </sheetView>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179</v>
      </c>
      <c r="B4" s="45"/>
      <c r="C4" s="116" t="s">
        <v>6</v>
      </c>
      <c r="D4" s="117">
        <v>20</v>
      </c>
      <c r="E4" s="47"/>
      <c r="F4" s="118" t="s">
        <v>7</v>
      </c>
      <c r="G4" s="117">
        <v>30</v>
      </c>
      <c r="H4" s="5"/>
    </row>
    <row r="5" spans="1:8" s="4" customFormat="1" ht="15" customHeight="1" x14ac:dyDescent="0.3">
      <c r="A5" s="100" t="s">
        <v>180</v>
      </c>
      <c r="B5" s="46"/>
      <c r="C5" s="116" t="s">
        <v>8</v>
      </c>
      <c r="D5" s="117">
        <v>60</v>
      </c>
      <c r="E5" s="47"/>
      <c r="F5" s="118" t="s">
        <v>9</v>
      </c>
      <c r="G5" s="117">
        <v>10</v>
      </c>
      <c r="H5" s="5"/>
    </row>
    <row r="6" spans="1:8" s="4" customFormat="1" ht="15" customHeight="1" x14ac:dyDescent="0.3">
      <c r="A6" s="100" t="s">
        <v>181</v>
      </c>
      <c r="B6" s="46"/>
      <c r="C6" s="116" t="s">
        <v>10</v>
      </c>
      <c r="D6" s="117">
        <v>40</v>
      </c>
      <c r="E6" s="47"/>
      <c r="F6" s="118" t="s">
        <v>11</v>
      </c>
      <c r="G6" s="117">
        <v>50</v>
      </c>
      <c r="H6" s="5"/>
    </row>
    <row r="7" spans="1:8" s="4" customFormat="1" ht="15" customHeight="1" x14ac:dyDescent="0.3">
      <c r="A7" s="101" t="s">
        <v>35</v>
      </c>
      <c r="B7" s="46"/>
      <c r="C7" s="10" t="s">
        <v>303</v>
      </c>
      <c r="D7" s="115">
        <f>MIN(D3:D6)</f>
        <v>20</v>
      </c>
      <c r="E7" s="47"/>
      <c r="F7" s="10" t="s">
        <v>304</v>
      </c>
      <c r="G7" s="115">
        <f>MAX(G3:G6)</f>
        <v>50</v>
      </c>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273</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305</v>
      </c>
      <c r="D15" s="115">
        <f>MAX(D10:D14)</f>
        <v>100</v>
      </c>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35" sqref="D35"/>
    </sheetView>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9" t="s">
        <v>55</v>
      </c>
      <c r="D6" s="119">
        <f ca="1">TODAY()</f>
        <v>45583</v>
      </c>
      <c r="F6" s="102" t="str">
        <f ca="1">IF(D6=TODAY(),"You got it!","")</f>
        <v>You got it!</v>
      </c>
    </row>
    <row r="7" spans="1:6" ht="16.5" customHeight="1" thickBot="1" x14ac:dyDescent="0.35">
      <c r="A7" s="31" t="s">
        <v>275</v>
      </c>
      <c r="C7" s="109" t="s">
        <v>85</v>
      </c>
      <c r="D7" s="119">
        <v>45690</v>
      </c>
    </row>
    <row r="8" spans="1:6" ht="16.5" customHeight="1" thickTop="1" thickBot="1" x14ac:dyDescent="0.35">
      <c r="A8" s="29" t="s">
        <v>88</v>
      </c>
      <c r="C8" s="109" t="s">
        <v>86</v>
      </c>
      <c r="D8" s="120">
        <f ca="1">D7-D6</f>
        <v>107</v>
      </c>
    </row>
    <row r="9" spans="1:6" ht="15" thickTop="1" x14ac:dyDescent="0.3">
      <c r="A9" s="29" t="s">
        <v>189</v>
      </c>
    </row>
    <row r="10" spans="1:6" ht="15" customHeight="1" thickBot="1" x14ac:dyDescent="0.35">
      <c r="A10" s="31" t="s">
        <v>315</v>
      </c>
      <c r="C10" s="109" t="s">
        <v>97</v>
      </c>
      <c r="D10" s="121">
        <v>10</v>
      </c>
    </row>
    <row r="11" spans="1:6" ht="15" customHeight="1" thickTop="1" thickBot="1" x14ac:dyDescent="0.35">
      <c r="A11" s="31" t="s">
        <v>316</v>
      </c>
      <c r="C11" s="109" t="s">
        <v>96</v>
      </c>
      <c r="D11" s="122">
        <f ca="1">D6+D10</f>
        <v>45593</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9" t="s">
        <v>89</v>
      </c>
      <c r="D28" s="123">
        <f ca="1">NOW()</f>
        <v>45583.835676967596</v>
      </c>
    </row>
    <row r="31" spans="1:4" x14ac:dyDescent="0.3">
      <c r="C31" s="32" t="s">
        <v>94</v>
      </c>
      <c r="D31" s="32"/>
    </row>
    <row r="32" spans="1:4" x14ac:dyDescent="0.3">
      <c r="C32" s="109" t="s">
        <v>90</v>
      </c>
      <c r="D32" s="124">
        <v>0.33333333333333331</v>
      </c>
    </row>
    <row r="33" spans="3:4" x14ac:dyDescent="0.3">
      <c r="C33" s="109" t="s">
        <v>92</v>
      </c>
      <c r="D33" s="124">
        <v>0.5</v>
      </c>
    </row>
    <row r="34" spans="3:4" x14ac:dyDescent="0.3">
      <c r="C34" s="109" t="s">
        <v>93</v>
      </c>
      <c r="D34" s="124">
        <v>0.54166666666666663</v>
      </c>
    </row>
    <row r="35" spans="3:4" ht="15" thickBot="1" x14ac:dyDescent="0.35">
      <c r="C35" s="109" t="s">
        <v>91</v>
      </c>
      <c r="D35" s="124">
        <v>0.70833333333333337</v>
      </c>
    </row>
    <row r="36" spans="3:4" ht="15.6" thickTop="1" thickBot="1" x14ac:dyDescent="0.35">
      <c r="C36" s="109" t="s">
        <v>95</v>
      </c>
      <c r="D36" s="120">
        <f>((D35-D32)-(D34-D33))*24</f>
        <v>8.0000000000000018</v>
      </c>
    </row>
    <row r="37" spans="3:4" ht="15" thickTop="1" x14ac:dyDescent="0.3"/>
    <row r="45" spans="3:4" x14ac:dyDescent="0.3">
      <c r="C45" s="32" t="s">
        <v>98</v>
      </c>
      <c r="D45" s="32"/>
    </row>
    <row r="46" spans="3:4" x14ac:dyDescent="0.3">
      <c r="C46" s="125" t="s">
        <v>99</v>
      </c>
      <c r="D46" s="126">
        <v>43005</v>
      </c>
    </row>
    <row r="47" spans="3:4" x14ac:dyDescent="0.3">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D18" sqref="D18"/>
    </sheetView>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9" t="s">
        <v>104</v>
      </c>
      <c r="D3" s="109" t="s">
        <v>105</v>
      </c>
      <c r="E3" s="121" t="str">
        <f>D3&amp;","&amp;C3</f>
        <v>Smith,Nancy</v>
      </c>
      <c r="F3" s="63" t="str">
        <f>C3&amp;" "&amp;D3</f>
        <v>Nancy Smith</v>
      </c>
    </row>
    <row r="4" spans="1:6" x14ac:dyDescent="0.3">
      <c r="A4" s="29" t="s">
        <v>196</v>
      </c>
      <c r="C4" s="109" t="s">
        <v>106</v>
      </c>
      <c r="D4" s="109" t="s">
        <v>107</v>
      </c>
      <c r="E4" s="121" t="str">
        <f t="shared" ref="E4:E10" si="0">D4&amp;","&amp;C4</f>
        <v>North,Andy</v>
      </c>
      <c r="F4" s="63" t="str">
        <f t="shared" ref="F4:F10" si="1">C4&amp;" "&amp;D4</f>
        <v>Andy North</v>
      </c>
    </row>
    <row r="5" spans="1:6" x14ac:dyDescent="0.3">
      <c r="A5" s="29" t="s">
        <v>197</v>
      </c>
      <c r="C5" s="109" t="s">
        <v>108</v>
      </c>
      <c r="D5" s="109" t="s">
        <v>109</v>
      </c>
      <c r="E5" s="121" t="str">
        <f t="shared" si="0"/>
        <v>Kotas,Jan</v>
      </c>
      <c r="F5" s="63" t="str">
        <f t="shared" si="1"/>
        <v>Jan Kotas</v>
      </c>
    </row>
    <row r="6" spans="1:6" x14ac:dyDescent="0.3">
      <c r="A6" s="29" t="s">
        <v>136</v>
      </c>
      <c r="C6" s="109" t="s">
        <v>110</v>
      </c>
      <c r="D6" s="109" t="s">
        <v>111</v>
      </c>
      <c r="E6" s="121" t="str">
        <f t="shared" si="0"/>
        <v>Jones,Mariya</v>
      </c>
      <c r="F6" s="63" t="str">
        <f t="shared" si="1"/>
        <v>Mariya Jones</v>
      </c>
    </row>
    <row r="7" spans="1:6" x14ac:dyDescent="0.3">
      <c r="A7" s="29" t="s">
        <v>147</v>
      </c>
      <c r="C7" s="109" t="s">
        <v>112</v>
      </c>
      <c r="D7" s="109" t="s">
        <v>113</v>
      </c>
      <c r="E7" s="121" t="str">
        <f t="shared" si="0"/>
        <v>Thorpe,Steven</v>
      </c>
      <c r="F7" s="63" t="str">
        <f t="shared" si="1"/>
        <v>Steven Thorpe</v>
      </c>
    </row>
    <row r="8" spans="1:6" x14ac:dyDescent="0.3">
      <c r="A8" s="29" t="s">
        <v>57</v>
      </c>
      <c r="C8" s="109" t="s">
        <v>114</v>
      </c>
      <c r="D8" s="109" t="s">
        <v>115</v>
      </c>
      <c r="E8" s="121" t="str">
        <f t="shared" si="0"/>
        <v>Neipper,Michael</v>
      </c>
      <c r="F8" s="63" t="str">
        <f t="shared" si="1"/>
        <v>Michael Neipper</v>
      </c>
    </row>
    <row r="9" spans="1:6" x14ac:dyDescent="0.3">
      <c r="A9" s="29" t="s">
        <v>198</v>
      </c>
      <c r="C9" s="109" t="s">
        <v>116</v>
      </c>
      <c r="D9" s="109" t="s">
        <v>117</v>
      </c>
      <c r="E9" s="121" t="str">
        <f t="shared" si="0"/>
        <v>Zare,Robert</v>
      </c>
      <c r="F9" s="63" t="str">
        <f t="shared" si="1"/>
        <v>Robert Zare</v>
      </c>
    </row>
    <row r="10" spans="1:6" x14ac:dyDescent="0.3">
      <c r="A10" s="29" t="s">
        <v>199</v>
      </c>
      <c r="C10" s="109" t="s">
        <v>118</v>
      </c>
      <c r="D10" s="109" t="s">
        <v>119</v>
      </c>
      <c r="E10" s="121" t="str">
        <f t="shared" si="0"/>
        <v>McKay,Yvonne</v>
      </c>
      <c r="F10" s="63" t="str">
        <f t="shared" si="1"/>
        <v>Yvonne McKay</v>
      </c>
    </row>
    <row r="11" spans="1:6" x14ac:dyDescent="0.3">
      <c r="A11" s="29" t="s">
        <v>200</v>
      </c>
    </row>
    <row r="12" spans="1:6" x14ac:dyDescent="0.3">
      <c r="A12" s="29" t="s">
        <v>201</v>
      </c>
    </row>
    <row r="13" spans="1:6" x14ac:dyDescent="0.3">
      <c r="A13" s="29" t="s">
        <v>317</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9" t="s">
        <v>55</v>
      </c>
      <c r="D28" s="119">
        <f ca="1">TODAY()</f>
        <v>45583</v>
      </c>
    </row>
    <row r="29" spans="1:4" x14ac:dyDescent="0.3">
      <c r="C29" s="109" t="s">
        <v>56</v>
      </c>
      <c r="D29" s="128">
        <f ca="1">NOW()</f>
        <v>45583.835676967596</v>
      </c>
    </row>
    <row r="31" spans="1:4" x14ac:dyDescent="0.3">
      <c r="C31" s="32" t="s">
        <v>59</v>
      </c>
      <c r="D31" s="32"/>
    </row>
    <row r="32" spans="1:4" x14ac:dyDescent="0.3">
      <c r="C32" s="109" t="str">
        <f ca="1">C28&amp;" "&amp;D28</f>
        <v>Today's date: 45583</v>
      </c>
      <c r="D32" s="109"/>
    </row>
    <row r="33" spans="3:4" x14ac:dyDescent="0.3">
      <c r="C33" s="109" t="str">
        <f ca="1">C29&amp;" "&amp;D29</f>
        <v>Current time: 45583.8356769676</v>
      </c>
      <c r="D33" s="109"/>
    </row>
    <row r="35" spans="3:4" x14ac:dyDescent="0.3">
      <c r="C35" s="32" t="s">
        <v>60</v>
      </c>
      <c r="D35" s="32"/>
    </row>
    <row r="36" spans="3:4" x14ac:dyDescent="0.3">
      <c r="C36" s="63" t="str">
        <f ca="1">C28 &amp;" "&amp; TEXT(D28,"MM/DD/YYYY")</f>
        <v>Today's date: 10/18/2024</v>
      </c>
      <c r="D36" s="63"/>
    </row>
    <row r="37" spans="3:4" x14ac:dyDescent="0.3">
      <c r="C37" s="63" t="str">
        <f ca="1">C29&amp;" "&amp;TEXT(D29,"HH:MM AM/PM")</f>
        <v>Current time: 08:03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30" workbookViewId="0">
      <selection activeCell="F54" sqref="F54"/>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314</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x14ac:dyDescent="0.3">
      <c r="A9" s="29" t="s">
        <v>206</v>
      </c>
      <c r="C9" s="129" t="s">
        <v>121</v>
      </c>
      <c r="D9" s="55" t="b">
        <f>IF(C9="Apple",TRUE,FALSE)</f>
        <v>1</v>
      </c>
    </row>
    <row r="10" spans="1:6" x14ac:dyDescent="0.3">
      <c r="A10" s="29" t="s">
        <v>207</v>
      </c>
      <c r="C10" s="129" t="s">
        <v>122</v>
      </c>
      <c r="D10" s="55" t="b">
        <f>IF(C10="Apple",TRUE,FALSE)</f>
        <v>0</v>
      </c>
    </row>
    <row r="11" spans="1:6" ht="15" customHeight="1" thickBot="1" x14ac:dyDescent="0.35">
      <c r="A11" s="31" t="s">
        <v>278</v>
      </c>
      <c r="C11" s="36"/>
      <c r="D11" s="36"/>
    </row>
    <row r="12" spans="1:6" ht="15" customHeight="1" thickTop="1" thickBot="1" x14ac:dyDescent="0.35">
      <c r="A12" s="31" t="s">
        <v>279</v>
      </c>
      <c r="C12" s="61">
        <v>150</v>
      </c>
      <c r="D12" s="55" t="str">
        <f>IF(C12&lt;100,"Less than 100","Greater than or equal to 100")</f>
        <v>Greater than or equal to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318</v>
      </c>
      <c r="F33" s="38">
        <f>IF(E33="Yes",F31*SalesTax,0)</f>
        <v>0</v>
      </c>
    </row>
    <row r="34" spans="3:6" ht="15.6" thickTop="1" thickBot="1" x14ac:dyDescent="0.35">
      <c r="C34" s="36"/>
      <c r="D34" s="36"/>
      <c r="E34" s="36"/>
      <c r="F34" s="36"/>
    </row>
    <row r="35" spans="3:6" ht="15.6" thickTop="1" thickBot="1" x14ac:dyDescent="0.35">
      <c r="C35" s="36"/>
      <c r="D35" s="36" t="s">
        <v>123</v>
      </c>
      <c r="E35" s="61" t="s">
        <v>62</v>
      </c>
      <c r="F35" s="38">
        <f>IF(E35="Yes",SUM(D28:D29)*Shipping,0)</f>
        <v>6.25</v>
      </c>
    </row>
    <row r="36" spans="3:6" ht="15" thickTop="1" x14ac:dyDescent="0.3"/>
    <row r="37" spans="3:6" x14ac:dyDescent="0.3">
      <c r="D37" s="36" t="s">
        <v>65</v>
      </c>
      <c r="E37" s="36"/>
      <c r="F37" s="37">
        <f>SUM(F33,F31,F35)</f>
        <v>36.028183909691116</v>
      </c>
    </row>
  </sheetData>
  <dataValidations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34" zoomScaleNormal="100" workbookViewId="0">
      <selection activeCell="K45" sqref="K45"/>
    </sheetView>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6" t="s">
        <v>4</v>
      </c>
      <c r="D17" s="117">
        <v>50</v>
      </c>
      <c r="E17" s="47"/>
      <c r="F17" s="118" t="s">
        <v>5</v>
      </c>
      <c r="G17" s="117">
        <v>50</v>
      </c>
      <c r="H17" s="46"/>
      <c r="I17" s="46"/>
      <c r="J17" s="46"/>
      <c r="K17" s="46"/>
      <c r="L17" s="46"/>
    </row>
    <row r="18" spans="1:12" s="4" customFormat="1" ht="15" customHeight="1" x14ac:dyDescent="0.3">
      <c r="A18" s="26" t="s">
        <v>146</v>
      </c>
      <c r="C18" s="116" t="s">
        <v>6</v>
      </c>
      <c r="D18" s="117">
        <v>20</v>
      </c>
      <c r="E18" s="47"/>
      <c r="F18" s="118" t="s">
        <v>7</v>
      </c>
      <c r="G18" s="117">
        <v>30</v>
      </c>
      <c r="H18" s="46"/>
      <c r="I18" s="46"/>
      <c r="J18" s="46"/>
      <c r="K18" s="46"/>
      <c r="L18" s="46"/>
    </row>
    <row r="19" spans="1:12" s="4" customFormat="1" ht="15" customHeight="1" x14ac:dyDescent="0.3">
      <c r="A19" s="26" t="s">
        <v>147</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6</v>
      </c>
      <c r="D22" s="50">
        <f>VLOOKUP(C22,C17:D20,2,FALSE)</f>
        <v>20</v>
      </c>
      <c r="E22" s="47"/>
      <c r="F22" s="62" t="s">
        <v>7</v>
      </c>
      <c r="G22" s="50">
        <f>VLOOKUP(F22,F17:G20,2,FALSE)</f>
        <v>30</v>
      </c>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t="s">
        <v>14</v>
      </c>
      <c r="D43" s="50">
        <f>IF(C43="","",VLOOKUP(C43,C37:D41,2,FALSE))</f>
        <v>100</v>
      </c>
      <c r="E43" s="47"/>
      <c r="F43" s="96" t="s">
        <v>286</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2024-10-18T16:35:49Z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