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G\PycharmProjects\DCA\output\"/>
    </mc:Choice>
  </mc:AlternateContent>
  <xr:revisionPtr revIDLastSave="0" documentId="13_ncr:1_{AE609C1F-6382-4EED-8DCA-B250D96CC0FA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7" i="3" l="1"/>
  <c r="J18" i="3"/>
  <c r="J19" i="3"/>
  <c r="J20" i="3"/>
  <c r="J21" i="3"/>
  <c r="J22" i="3"/>
  <c r="J23" i="3"/>
  <c r="J24" i="3"/>
  <c r="J25" i="3"/>
  <c r="J26" i="3"/>
  <c r="J27" i="3"/>
  <c r="J28" i="3"/>
  <c r="J29" i="3"/>
  <c r="J17" i="3"/>
  <c r="K17" i="3" s="1"/>
  <c r="H18" i="3" s="1"/>
  <c r="Q26" i="3"/>
  <c r="P18" i="3"/>
  <c r="U18" i="3" s="1"/>
  <c r="P19" i="3"/>
  <c r="P20" i="3"/>
  <c r="Q20" i="3" s="1"/>
  <c r="P22" i="3"/>
  <c r="Q22" i="3" s="1"/>
  <c r="P23" i="3"/>
  <c r="Q23" i="3" s="1"/>
  <c r="P24" i="3"/>
  <c r="Q24" i="3" s="1"/>
  <c r="P25" i="3"/>
  <c r="Q25" i="3" s="1"/>
  <c r="P26" i="3"/>
  <c r="P27" i="3"/>
  <c r="Q27" i="3" s="1"/>
  <c r="P28" i="3"/>
  <c r="Q28" i="3" s="1"/>
  <c r="P29" i="3"/>
  <c r="Q29" i="3" s="1"/>
  <c r="P17" i="3"/>
  <c r="V17" i="3" s="1"/>
  <c r="O21" i="3"/>
  <c r="P21" i="3" s="1"/>
  <c r="T18" i="3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I19" i="3"/>
  <c r="I20" i="3"/>
  <c r="I21" i="3"/>
  <c r="I22" i="3"/>
  <c r="I23" i="3"/>
  <c r="I24" i="3"/>
  <c r="I25" i="3"/>
  <c r="I26" i="3"/>
  <c r="I27" i="3"/>
  <c r="I28" i="3"/>
  <c r="I29" i="3"/>
  <c r="I18" i="3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H3" i="3"/>
  <c r="U19" i="3" l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Q21" i="3"/>
  <c r="Q19" i="3"/>
  <c r="Q17" i="3"/>
  <c r="Q18" i="3"/>
  <c r="K18" i="3"/>
  <c r="H19" i="3" s="1"/>
  <c r="K19" i="3" s="1"/>
  <c r="H20" i="3" s="1"/>
  <c r="V18" i="3" l="1"/>
  <c r="K20" i="3"/>
  <c r="H21" i="3" s="1"/>
  <c r="V19" i="3" l="1"/>
  <c r="K21" i="3"/>
  <c r="H22" i="3" s="1"/>
  <c r="V20" i="3" l="1"/>
  <c r="K22" i="3"/>
  <c r="H23" i="3" s="1"/>
  <c r="V21" i="3" l="1"/>
  <c r="K23" i="3"/>
  <c r="H24" i="3" s="1"/>
  <c r="V22" i="3" l="1"/>
  <c r="K24" i="3"/>
  <c r="H25" i="3" s="1"/>
  <c r="V23" i="3" l="1"/>
  <c r="K25" i="3"/>
  <c r="H26" i="3" s="1"/>
  <c r="V24" i="3" l="1"/>
  <c r="K26" i="3"/>
  <c r="H27" i="3" s="1"/>
  <c r="V25" i="3" l="1"/>
  <c r="K27" i="3"/>
  <c r="H28" i="3" s="1"/>
  <c r="V26" i="3" l="1"/>
  <c r="K28" i="3"/>
  <c r="H29" i="3" s="1"/>
  <c r="K29" i="3" s="1"/>
  <c r="V27" i="3" l="1"/>
  <c r="V28" i="3" l="1"/>
  <c r="V29" i="3"/>
</calcChain>
</file>

<file path=xl/sharedStrings.xml><?xml version="1.0" encoding="utf-8"?>
<sst xmlns="http://schemas.openxmlformats.org/spreadsheetml/2006/main" count="93" uniqueCount="37">
  <si>
    <t>S</t>
  </si>
  <si>
    <t>RR</t>
  </si>
  <si>
    <t>Month</t>
  </si>
  <si>
    <t>Beg. Fund Volume</t>
  </si>
  <si>
    <t>Buy/Sell Fund Volume</t>
  </si>
  <si>
    <t>Net Fund Volume</t>
  </si>
  <si>
    <t>Fund NAV</t>
  </si>
  <si>
    <t>Fund Bid Price</t>
  </si>
  <si>
    <t>Fund Offer Price</t>
  </si>
  <si>
    <t>Capital Gain</t>
  </si>
  <si>
    <t>Beg. Fund Value</t>
  </si>
  <si>
    <t>Change in Fund Value</t>
  </si>
  <si>
    <t>Net Fund Value</t>
  </si>
  <si>
    <t>Beg. Cash</t>
  </si>
  <si>
    <t>Change in Cash</t>
  </si>
  <si>
    <t>Dividend Per Unit</t>
  </si>
  <si>
    <t>Dividend Gain</t>
  </si>
  <si>
    <t>Net Cash</t>
  </si>
  <si>
    <t>Total Wealth</t>
  </si>
  <si>
    <t>Profit/Loss</t>
  </si>
  <si>
    <t>IRR</t>
  </si>
  <si>
    <t>NAV_Last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</si>
  <si>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</si>
  <si>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</si>
  <si>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</si>
  <si>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</si>
  <si>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</si>
  <si>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</si>
  <si>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</si>
  <si>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</si>
  <si>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</si>
  <si>
    <t>Buy/Sell Fund Value</t>
  </si>
  <si>
    <t>Acc. Fee &amp; Tax</t>
  </si>
  <si>
    <t>Income Tax</t>
  </si>
  <si>
    <t>Acc. Dividend Gain</t>
  </si>
  <si>
    <t>Acc. Capital Gain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</si>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</sst>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opLeftCell="A43" workbookViewId="0"/>
  </sheetViews>
  <sheetFormatPr defaultRowHeight="14.4" x14ac:dyDescent="0.3"/>
  <cols>
    <col min="2" max="3" width="8.6640625" style="1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2">
        <v>0</v>
      </c>
      <c r="B2" s="1">
        <v>15.1952</v>
      </c>
    </row>
    <row r="3" spans="1:3" x14ac:dyDescent="0.3">
      <c r="A3" s="2">
        <v>1</v>
      </c>
      <c r="B3" s="1">
        <v>15.8668</v>
      </c>
      <c r="C3" s="1">
        <v>4.4200000000000003E-2</v>
      </c>
    </row>
    <row r="4" spans="1:3" x14ac:dyDescent="0.3">
      <c r="A4" s="2">
        <v>2</v>
      </c>
      <c r="B4" s="1">
        <v>15.349399999999999</v>
      </c>
      <c r="C4" s="1">
        <v>-3.2599999999999997E-2</v>
      </c>
    </row>
    <row r="5" spans="1:3" x14ac:dyDescent="0.3">
      <c r="A5" s="2">
        <v>3</v>
      </c>
      <c r="B5" s="1">
        <v>16.066099999999999</v>
      </c>
      <c r="C5" s="1">
        <v>4.6699999999999998E-2</v>
      </c>
    </row>
    <row r="6" spans="1:3" x14ac:dyDescent="0.3">
      <c r="A6" s="2">
        <v>4</v>
      </c>
      <c r="B6" s="1">
        <v>16.078700000000001</v>
      </c>
      <c r="C6" s="1">
        <v>8.0000000000000004E-4</v>
      </c>
    </row>
    <row r="7" spans="1:3" x14ac:dyDescent="0.3">
      <c r="A7" s="2">
        <v>5</v>
      </c>
      <c r="B7" s="1">
        <v>17.298500000000001</v>
      </c>
      <c r="C7" s="1">
        <v>7.5899999999999995E-2</v>
      </c>
    </row>
    <row r="8" spans="1:3" x14ac:dyDescent="0.3">
      <c r="A8" s="2">
        <v>6</v>
      </c>
      <c r="B8" s="1">
        <v>17.828700000000001</v>
      </c>
      <c r="C8" s="1">
        <v>3.0700000000000002E-2</v>
      </c>
    </row>
    <row r="9" spans="1:3" x14ac:dyDescent="0.3">
      <c r="A9" s="2">
        <v>7</v>
      </c>
      <c r="B9" s="1">
        <v>17.829000000000001</v>
      </c>
      <c r="C9" s="1">
        <v>0</v>
      </c>
    </row>
    <row r="10" spans="1:3" x14ac:dyDescent="0.3">
      <c r="A10" s="2">
        <v>8</v>
      </c>
      <c r="B10" s="1">
        <v>18.138400000000001</v>
      </c>
      <c r="C10" s="1">
        <v>1.7399999999999999E-2</v>
      </c>
    </row>
    <row r="11" spans="1:3" x14ac:dyDescent="0.3">
      <c r="A11" s="2">
        <v>9</v>
      </c>
      <c r="B11" s="1">
        <v>17.5657</v>
      </c>
      <c r="C11" s="1">
        <v>-3.1600000000000003E-2</v>
      </c>
    </row>
    <row r="12" spans="1:3" x14ac:dyDescent="0.3">
      <c r="A12" s="2">
        <v>10</v>
      </c>
      <c r="B12" s="1">
        <v>17.757999999999999</v>
      </c>
      <c r="C12" s="1">
        <v>1.09E-2</v>
      </c>
    </row>
    <row r="13" spans="1:3" x14ac:dyDescent="0.3">
      <c r="A13" s="2">
        <v>11</v>
      </c>
      <c r="B13" s="1">
        <v>18.302900000000001</v>
      </c>
      <c r="C13" s="1">
        <v>3.0700000000000002E-2</v>
      </c>
    </row>
    <row r="14" spans="1:3" x14ac:dyDescent="0.3">
      <c r="A14" s="2">
        <v>12</v>
      </c>
      <c r="B14" s="1">
        <v>17.7394</v>
      </c>
      <c r="C14" s="1">
        <v>-3.0800000000000001E-2</v>
      </c>
    </row>
    <row r="15" spans="1:3" x14ac:dyDescent="0.3">
      <c r="A15" s="2">
        <v>13</v>
      </c>
      <c r="B15" s="1">
        <v>18.077999999999999</v>
      </c>
      <c r="C15" s="1">
        <v>1.9099999999999999E-2</v>
      </c>
    </row>
    <row r="16" spans="1:3" x14ac:dyDescent="0.3">
      <c r="A16" s="2">
        <v>14</v>
      </c>
      <c r="B16" s="1">
        <v>17.833500000000001</v>
      </c>
      <c r="C16" s="1">
        <v>-1.35E-2</v>
      </c>
    </row>
    <row r="17" spans="1:3" x14ac:dyDescent="0.3">
      <c r="A17" s="2">
        <v>15</v>
      </c>
      <c r="B17" s="1">
        <v>17.843499999999999</v>
      </c>
      <c r="C17" s="1">
        <v>5.9999999999999995E-4</v>
      </c>
    </row>
    <row r="18" spans="1:3" x14ac:dyDescent="0.3">
      <c r="A18" s="2">
        <v>16</v>
      </c>
      <c r="B18" s="1">
        <v>16.2103</v>
      </c>
      <c r="C18" s="1">
        <v>-9.1499999999999998E-2</v>
      </c>
    </row>
    <row r="19" spans="1:3" x14ac:dyDescent="0.3">
      <c r="A19" s="2">
        <v>17</v>
      </c>
      <c r="B19" s="1">
        <v>15.4132</v>
      </c>
      <c r="C19" s="1">
        <v>-4.9200000000000001E-2</v>
      </c>
    </row>
    <row r="20" spans="1:3" x14ac:dyDescent="0.3">
      <c r="A20" s="2">
        <v>18</v>
      </c>
      <c r="B20" s="1">
        <v>15.5762</v>
      </c>
      <c r="C20" s="1">
        <v>1.06E-2</v>
      </c>
    </row>
    <row r="21" spans="1:3" x14ac:dyDescent="0.3">
      <c r="A21" s="2">
        <v>19</v>
      </c>
      <c r="B21" s="1">
        <v>16.0093</v>
      </c>
      <c r="C21" s="1">
        <v>2.7799999999999998E-2</v>
      </c>
    </row>
    <row r="22" spans="1:3" x14ac:dyDescent="0.3">
      <c r="A22" s="2">
        <v>20</v>
      </c>
      <c r="B22" s="1">
        <v>15.713699999999999</v>
      </c>
      <c r="C22" s="1">
        <v>-1.8499999999999999E-2</v>
      </c>
    </row>
    <row r="23" spans="1:3" x14ac:dyDescent="0.3">
      <c r="A23" s="2">
        <v>21</v>
      </c>
      <c r="B23" s="1">
        <v>15.319100000000001</v>
      </c>
      <c r="C23" s="1">
        <v>-2.5100000000000001E-2</v>
      </c>
    </row>
    <row r="24" spans="1:3" x14ac:dyDescent="0.3">
      <c r="A24" s="2">
        <v>22</v>
      </c>
      <c r="B24" s="1">
        <v>15.2384</v>
      </c>
      <c r="C24" s="1">
        <v>-5.3E-3</v>
      </c>
    </row>
    <row r="25" spans="1:3" x14ac:dyDescent="0.3">
      <c r="A25" s="2">
        <v>23</v>
      </c>
      <c r="B25" s="1">
        <v>15.3607</v>
      </c>
      <c r="C25" s="1">
        <v>8.0000000000000002E-3</v>
      </c>
    </row>
    <row r="26" spans="1:3" x14ac:dyDescent="0.3">
      <c r="A26" s="2">
        <v>24</v>
      </c>
      <c r="B26" s="1">
        <v>15.998799999999999</v>
      </c>
      <c r="C26" s="1">
        <v>4.1500000000000002E-2</v>
      </c>
    </row>
    <row r="27" spans="1:3" x14ac:dyDescent="0.3">
      <c r="A27" s="2">
        <v>25</v>
      </c>
      <c r="B27" s="1">
        <v>15.801500000000001</v>
      </c>
      <c r="C27" s="1">
        <v>-1.23E-2</v>
      </c>
    </row>
    <row r="28" spans="1:3" x14ac:dyDescent="0.3">
      <c r="A28" s="2">
        <v>26</v>
      </c>
      <c r="B28" s="1">
        <v>15.9278</v>
      </c>
      <c r="C28" s="1">
        <v>8.0000000000000002E-3</v>
      </c>
    </row>
    <row r="29" spans="1:3" x14ac:dyDescent="0.3">
      <c r="A29" s="2">
        <v>27</v>
      </c>
      <c r="B29" s="1">
        <v>16.697900000000001</v>
      </c>
      <c r="C29" s="1">
        <v>4.8300000000000003E-2</v>
      </c>
    </row>
    <row r="30" spans="1:3" x14ac:dyDescent="0.3">
      <c r="A30" s="2">
        <v>28</v>
      </c>
      <c r="B30" s="1">
        <v>17.571999999999999</v>
      </c>
      <c r="C30" s="1">
        <v>5.2299999999999999E-2</v>
      </c>
    </row>
    <row r="31" spans="1:3" x14ac:dyDescent="0.3">
      <c r="A31" s="2">
        <v>29</v>
      </c>
      <c r="B31" s="1">
        <v>17.617000000000001</v>
      </c>
      <c r="C31" s="1">
        <v>2.5999999999999999E-3</v>
      </c>
    </row>
    <row r="32" spans="1:3" x14ac:dyDescent="0.3">
      <c r="A32" s="2">
        <v>30</v>
      </c>
      <c r="B32" s="1">
        <v>17.212299999999999</v>
      </c>
      <c r="C32" s="1">
        <v>-2.3E-2</v>
      </c>
    </row>
    <row r="33" spans="1:3" x14ac:dyDescent="0.3">
      <c r="A33" s="2">
        <v>31</v>
      </c>
      <c r="B33" s="1">
        <v>16.801500000000001</v>
      </c>
      <c r="C33" s="1">
        <v>-2.3900000000000001E-2</v>
      </c>
    </row>
    <row r="34" spans="1:3" x14ac:dyDescent="0.3">
      <c r="A34" s="2">
        <v>32</v>
      </c>
      <c r="B34" s="1">
        <v>16.928100000000001</v>
      </c>
      <c r="C34" s="1">
        <v>7.4999999999999997E-3</v>
      </c>
    </row>
    <row r="35" spans="1:3" x14ac:dyDescent="0.3">
      <c r="A35" s="2">
        <v>33</v>
      </c>
      <c r="B35" s="1">
        <v>17.631</v>
      </c>
      <c r="C35" s="1">
        <v>4.1500000000000002E-2</v>
      </c>
    </row>
    <row r="36" spans="1:3" x14ac:dyDescent="0.3">
      <c r="A36" s="2">
        <v>34</v>
      </c>
      <c r="B36" s="1">
        <v>17.731300000000001</v>
      </c>
      <c r="C36" s="1">
        <v>5.7000000000000002E-3</v>
      </c>
    </row>
    <row r="37" spans="1:3" x14ac:dyDescent="0.3">
      <c r="A37" s="2">
        <v>35</v>
      </c>
      <c r="B37" s="1">
        <v>17.957000000000001</v>
      </c>
      <c r="C37" s="1">
        <v>1.2699999999999999E-2</v>
      </c>
    </row>
    <row r="38" spans="1:3" x14ac:dyDescent="0.3">
      <c r="A38" s="2">
        <v>36</v>
      </c>
      <c r="B38" s="1">
        <v>18.087499999999999</v>
      </c>
      <c r="C38" s="1">
        <v>7.3000000000000001E-3</v>
      </c>
    </row>
    <row r="39" spans="1:3" x14ac:dyDescent="0.3">
      <c r="A39" s="2">
        <v>37</v>
      </c>
      <c r="B39" s="1">
        <v>18.211300000000001</v>
      </c>
      <c r="C39" s="1">
        <v>6.7999999999999996E-3</v>
      </c>
    </row>
    <row r="40" spans="1:3" x14ac:dyDescent="0.3">
      <c r="A40" s="2">
        <v>38</v>
      </c>
      <c r="B40" s="1">
        <v>17.973500000000001</v>
      </c>
      <c r="C40" s="1">
        <v>-1.3100000000000001E-2</v>
      </c>
    </row>
    <row r="41" spans="1:3" x14ac:dyDescent="0.3">
      <c r="A41" s="2">
        <v>39</v>
      </c>
      <c r="B41" s="1">
        <v>18.235299999999999</v>
      </c>
      <c r="C41" s="1">
        <v>1.46E-2</v>
      </c>
    </row>
    <row r="42" spans="1:3" x14ac:dyDescent="0.3">
      <c r="A42" s="2">
        <v>40</v>
      </c>
      <c r="B42" s="1">
        <v>16.4406</v>
      </c>
      <c r="C42" s="1">
        <v>-9.8400000000000001E-2</v>
      </c>
    </row>
    <row r="43" spans="1:3" x14ac:dyDescent="0.3">
      <c r="A43" s="2">
        <v>41</v>
      </c>
      <c r="B43" s="1">
        <v>16.930700000000002</v>
      </c>
      <c r="C43" s="1">
        <v>2.98E-2</v>
      </c>
    </row>
    <row r="44" spans="1:3" x14ac:dyDescent="0.3">
      <c r="A44" s="2">
        <v>42</v>
      </c>
      <c r="B44" s="1">
        <v>17.367100000000001</v>
      </c>
      <c r="C44" s="1">
        <v>2.58E-2</v>
      </c>
    </row>
    <row r="45" spans="1:3" x14ac:dyDescent="0.3">
      <c r="A45" s="2">
        <v>43</v>
      </c>
      <c r="B45" s="1">
        <v>18.248100000000001</v>
      </c>
      <c r="C45" s="1">
        <v>5.0700000000000002E-2</v>
      </c>
    </row>
    <row r="46" spans="1:3" x14ac:dyDescent="0.3">
      <c r="A46" s="2">
        <v>44</v>
      </c>
      <c r="B46" s="1">
        <v>17.651299999999999</v>
      </c>
      <c r="C46" s="1">
        <v>-3.27E-2</v>
      </c>
    </row>
    <row r="47" spans="1:3" x14ac:dyDescent="0.3">
      <c r="A47" s="2">
        <v>45</v>
      </c>
      <c r="B47" s="1">
        <v>18.0108</v>
      </c>
      <c r="C47" s="1">
        <v>2.0400000000000001E-2</v>
      </c>
    </row>
    <row r="48" spans="1:3" x14ac:dyDescent="0.3">
      <c r="A48" s="2">
        <v>46</v>
      </c>
      <c r="B48" s="1">
        <v>18.645600000000002</v>
      </c>
      <c r="C48" s="1">
        <v>3.5200000000000002E-2</v>
      </c>
    </row>
    <row r="49" spans="1:3" x14ac:dyDescent="0.3">
      <c r="A49" s="2">
        <v>47</v>
      </c>
      <c r="B49" s="1">
        <v>17.822199999999999</v>
      </c>
      <c r="C49" s="1">
        <v>-4.4200000000000003E-2</v>
      </c>
    </row>
    <row r="50" spans="1:3" x14ac:dyDescent="0.3">
      <c r="A50" s="2">
        <v>48</v>
      </c>
      <c r="B50" s="1">
        <v>17.513100000000001</v>
      </c>
      <c r="C50" s="1">
        <v>-1.7299999999999999E-2</v>
      </c>
    </row>
    <row r="51" spans="1:3" x14ac:dyDescent="0.3">
      <c r="A51" s="2">
        <v>49</v>
      </c>
      <c r="B51" s="1">
        <v>17.3809</v>
      </c>
      <c r="C51" s="1">
        <v>-7.4999999999999997E-3</v>
      </c>
    </row>
    <row r="52" spans="1:3" x14ac:dyDescent="0.3">
      <c r="A52" s="2">
        <v>50</v>
      </c>
      <c r="B52" s="1">
        <v>17.5458</v>
      </c>
      <c r="C52" s="1">
        <v>9.4999999999999998E-3</v>
      </c>
    </row>
    <row r="53" spans="1:3" x14ac:dyDescent="0.3">
      <c r="A53" s="2">
        <v>51</v>
      </c>
      <c r="B53" s="1">
        <v>16.2302</v>
      </c>
      <c r="C53" s="1">
        <v>-7.4999999999999997E-2</v>
      </c>
    </row>
    <row r="54" spans="1:3" x14ac:dyDescent="0.3">
      <c r="A54" s="2">
        <v>52</v>
      </c>
      <c r="B54" s="1">
        <v>17.003699999999998</v>
      </c>
      <c r="C54" s="1">
        <v>4.7699999999999999E-2</v>
      </c>
    </row>
    <row r="55" spans="1:3" x14ac:dyDescent="0.3">
      <c r="A55" s="2">
        <v>53</v>
      </c>
      <c r="B55" s="1">
        <v>17.4145</v>
      </c>
      <c r="C55" s="1">
        <v>2.4199999999999999E-2</v>
      </c>
    </row>
    <row r="56" spans="1:3" x14ac:dyDescent="0.3">
      <c r="A56" s="2">
        <v>54</v>
      </c>
      <c r="B56" s="1">
        <v>17.776900000000001</v>
      </c>
      <c r="C56" s="1">
        <v>2.0799999999999999E-2</v>
      </c>
    </row>
    <row r="57" spans="1:3" x14ac:dyDescent="0.3">
      <c r="A57" s="2">
        <v>55</v>
      </c>
      <c r="B57" s="1">
        <v>16.799199999999999</v>
      </c>
      <c r="C57" s="1">
        <v>-5.5E-2</v>
      </c>
    </row>
    <row r="58" spans="1:3" x14ac:dyDescent="0.3">
      <c r="A58" s="2">
        <v>56</v>
      </c>
      <c r="B58" s="1">
        <v>16.415900000000001</v>
      </c>
      <c r="C58" s="1">
        <v>-2.2800000000000001E-2</v>
      </c>
    </row>
    <row r="59" spans="1:3" x14ac:dyDescent="0.3">
      <c r="A59" s="2">
        <v>57</v>
      </c>
      <c r="B59" s="1">
        <v>15.7638</v>
      </c>
      <c r="C59" s="1">
        <v>-3.9699999999999999E-2</v>
      </c>
    </row>
    <row r="60" spans="1:3" x14ac:dyDescent="0.3">
      <c r="A60" s="2">
        <v>58</v>
      </c>
      <c r="B60" s="1">
        <v>16.446999999999999</v>
      </c>
      <c r="C60" s="1">
        <v>4.3299999999999998E-2</v>
      </c>
    </row>
    <row r="61" spans="1:3" x14ac:dyDescent="0.3">
      <c r="A61" s="2">
        <v>59</v>
      </c>
      <c r="B61" s="1">
        <v>16.534300000000002</v>
      </c>
      <c r="C61" s="1">
        <v>5.3E-3</v>
      </c>
    </row>
    <row r="62" spans="1:3" x14ac:dyDescent="0.3">
      <c r="A62" s="2">
        <v>60</v>
      </c>
      <c r="B62" s="1">
        <v>16.249400000000001</v>
      </c>
      <c r="C62" s="1">
        <v>-1.72E-2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topLeftCell="I1" workbookViewId="0">
      <selection activeCell="Q8" sqref="Q8"/>
    </sheetView>
  </sheetViews>
  <sheetFormatPr defaultRowHeight="14.4" x14ac:dyDescent="0.3"/>
  <cols>
    <col min="2" max="2" width="17.6640625" style="1" customWidth="1"/>
    <col min="3" max="3" width="21.6640625" style="1" customWidth="1"/>
    <col min="4" max="4" width="16.6640625" style="1" customWidth="1"/>
    <col min="5" max="5" width="9.6640625" style="1" customWidth="1"/>
    <col min="6" max="6" width="15.6640625" style="1" customWidth="1"/>
    <col min="7" max="7" width="17.6640625" style="1" customWidth="1"/>
    <col min="8" max="9" width="13.6640625" style="1" customWidth="1"/>
    <col min="10" max="10" width="16.6640625" style="1" customWidth="1"/>
    <col min="11" max="11" width="21.6640625" style="1" customWidth="1"/>
    <col min="12" max="12" width="15.6640625" style="1" customWidth="1"/>
    <col min="13" max="13" width="10.6640625" style="1" customWidth="1"/>
    <col min="14" max="14" width="15.6640625" style="1" customWidth="1"/>
    <col min="15" max="15" width="18.6640625" style="1" customWidth="1"/>
    <col min="16" max="16" width="14.6640625" style="1" customWidth="1"/>
    <col min="17" max="17" width="12.6640625" style="1" customWidth="1"/>
    <col min="18" max="18" width="13.6640625" style="1" customWidth="1"/>
    <col min="19" max="19" width="12.6640625" style="1" customWidth="1"/>
    <col min="20" max="20" width="7.6640625" style="3" customWidth="1"/>
  </cols>
  <sheetData>
    <row r="1" spans="1:20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/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 x14ac:dyDescent="0.3">
      <c r="A2" s="2">
        <v>0</v>
      </c>
      <c r="B2" s="1">
        <v>0</v>
      </c>
      <c r="C2" s="1">
        <v>7875.9278999999997</v>
      </c>
      <c r="D2" s="1">
        <v>7875.9278999999997</v>
      </c>
      <c r="E2" s="1">
        <v>15.1952</v>
      </c>
      <c r="F2" s="1">
        <v>15.157299999999999</v>
      </c>
      <c r="G2" s="1">
        <v>15.2363</v>
      </c>
      <c r="H2" s="1">
        <v>0</v>
      </c>
      <c r="J2" s="1">
        <v>0</v>
      </c>
      <c r="K2" s="1">
        <v>119676.2994</v>
      </c>
      <c r="L2" s="1">
        <v>119676.2994</v>
      </c>
      <c r="M2" s="1">
        <v>120000</v>
      </c>
      <c r="N2" s="1">
        <v>-120000</v>
      </c>
      <c r="O2" s="1">
        <v>0</v>
      </c>
      <c r="P2" s="1">
        <v>0</v>
      </c>
      <c r="Q2" s="1">
        <v>0</v>
      </c>
      <c r="R2" s="1">
        <v>119676.2994</v>
      </c>
      <c r="S2" s="1">
        <v>-323.70060000000001</v>
      </c>
    </row>
    <row r="3" spans="1:20" x14ac:dyDescent="0.3">
      <c r="A3" s="2">
        <v>1</v>
      </c>
      <c r="B3" s="1">
        <v>7875.9278999999997</v>
      </c>
      <c r="C3" s="1">
        <v>0</v>
      </c>
      <c r="D3" s="1">
        <v>7875.9278999999997</v>
      </c>
      <c r="E3" s="1">
        <v>15.8668</v>
      </c>
      <c r="F3" s="1">
        <v>15.827199999999999</v>
      </c>
      <c r="G3" s="1">
        <v>15.909700000000001</v>
      </c>
      <c r="H3" s="1">
        <v>5289.4732000000004</v>
      </c>
      <c r="J3" s="1">
        <v>124965.77250000001</v>
      </c>
      <c r="K3" s="1">
        <v>0</v>
      </c>
      <c r="L3" s="1">
        <v>124965.77250000001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124965.77250000001</v>
      </c>
      <c r="S3" s="1">
        <v>4965.7725</v>
      </c>
    </row>
    <row r="4" spans="1:20" x14ac:dyDescent="0.3">
      <c r="A4" s="2">
        <v>2</v>
      </c>
      <c r="B4" s="1">
        <v>7875.9278999999997</v>
      </c>
      <c r="C4" s="1">
        <v>0</v>
      </c>
      <c r="D4" s="1">
        <v>7875.9278999999997</v>
      </c>
      <c r="E4" s="1">
        <v>15.349399999999999</v>
      </c>
      <c r="F4" s="1">
        <v>15.3111</v>
      </c>
      <c r="G4" s="1">
        <v>15.3909</v>
      </c>
      <c r="H4" s="1">
        <v>-4075.0050999999999</v>
      </c>
      <c r="J4" s="1">
        <v>120890.7674</v>
      </c>
      <c r="K4" s="1">
        <v>0</v>
      </c>
      <c r="L4" s="1">
        <v>120890.7674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120890.7674</v>
      </c>
      <c r="S4" s="1">
        <v>890.76739999999995</v>
      </c>
    </row>
    <row r="5" spans="1:20" x14ac:dyDescent="0.3">
      <c r="A5" s="2">
        <v>3</v>
      </c>
      <c r="B5" s="1">
        <v>7875.9278999999997</v>
      </c>
      <c r="C5" s="1">
        <v>0</v>
      </c>
      <c r="D5" s="1">
        <v>7875.9278999999997</v>
      </c>
      <c r="E5" s="1">
        <v>16.066099999999999</v>
      </c>
      <c r="F5" s="1">
        <v>16.026</v>
      </c>
      <c r="G5" s="1">
        <v>16.109500000000001</v>
      </c>
      <c r="H5" s="1">
        <v>5644.6774999999998</v>
      </c>
      <c r="J5" s="1">
        <v>126535.44500000001</v>
      </c>
      <c r="K5" s="1">
        <v>0</v>
      </c>
      <c r="L5" s="1">
        <v>126535.44500000001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126535.44500000001</v>
      </c>
      <c r="S5" s="1">
        <v>6535.4449999999997</v>
      </c>
    </row>
    <row r="6" spans="1:20" x14ac:dyDescent="0.3">
      <c r="A6" s="2">
        <v>4</v>
      </c>
      <c r="B6" s="1">
        <v>7875.9278999999997</v>
      </c>
      <c r="C6" s="1">
        <v>0</v>
      </c>
      <c r="D6" s="1">
        <v>7875.9278999999997</v>
      </c>
      <c r="E6" s="1">
        <v>16.078700000000001</v>
      </c>
      <c r="F6" s="1">
        <v>16.038599999999999</v>
      </c>
      <c r="G6" s="1">
        <v>16.122199999999999</v>
      </c>
      <c r="H6" s="1">
        <v>99.236699999999999</v>
      </c>
      <c r="J6" s="1">
        <v>126634.6816</v>
      </c>
      <c r="K6" s="1">
        <v>0</v>
      </c>
      <c r="L6" s="1">
        <v>126634.6816</v>
      </c>
      <c r="M6" s="1">
        <v>0</v>
      </c>
      <c r="N6" s="1">
        <v>0</v>
      </c>
      <c r="O6" s="1">
        <v>0.2</v>
      </c>
      <c r="P6" s="1">
        <v>1417.6669999999999</v>
      </c>
      <c r="Q6" s="1">
        <v>1417.6669999999999</v>
      </c>
      <c r="R6" s="1">
        <v>128052.3487</v>
      </c>
      <c r="S6" s="1">
        <v>8052.3486999999996</v>
      </c>
    </row>
    <row r="7" spans="1:20" x14ac:dyDescent="0.3">
      <c r="A7" s="2">
        <v>5</v>
      </c>
      <c r="B7" s="1">
        <v>7875.9278999999997</v>
      </c>
      <c r="C7" s="1">
        <v>0</v>
      </c>
      <c r="D7" s="1">
        <v>7875.9278999999997</v>
      </c>
      <c r="E7" s="1">
        <v>17.298500000000001</v>
      </c>
      <c r="F7" s="1">
        <v>17.255299999999998</v>
      </c>
      <c r="G7" s="1">
        <v>17.345300000000002</v>
      </c>
      <c r="H7" s="1">
        <v>9607.0568000000003</v>
      </c>
      <c r="J7" s="1">
        <v>136241.73850000001</v>
      </c>
      <c r="K7" s="1">
        <v>0</v>
      </c>
      <c r="L7" s="1">
        <v>136241.73850000001</v>
      </c>
      <c r="M7" s="1">
        <v>1417.6669999999999</v>
      </c>
      <c r="N7" s="1">
        <v>0</v>
      </c>
      <c r="O7" s="1">
        <v>0</v>
      </c>
      <c r="P7" s="1">
        <v>0</v>
      </c>
      <c r="Q7" s="1">
        <v>1417.6669999999999</v>
      </c>
      <c r="R7" s="1">
        <v>137659.40549999999</v>
      </c>
      <c r="S7" s="1">
        <v>17659.405500000001</v>
      </c>
    </row>
    <row r="8" spans="1:20" x14ac:dyDescent="0.3">
      <c r="A8" s="2">
        <v>6</v>
      </c>
      <c r="B8" s="1">
        <v>7875.9278999999997</v>
      </c>
      <c r="C8" s="1">
        <v>0</v>
      </c>
      <c r="D8" s="1">
        <v>7875.9278999999997</v>
      </c>
      <c r="E8" s="1">
        <v>17.828700000000001</v>
      </c>
      <c r="F8" s="1">
        <v>17.784199999999998</v>
      </c>
      <c r="G8" s="1">
        <v>17.876899999999999</v>
      </c>
      <c r="H8" s="1">
        <v>4175.817</v>
      </c>
      <c r="J8" s="1">
        <v>140417.55540000001</v>
      </c>
      <c r="K8" s="1">
        <v>0</v>
      </c>
      <c r="L8" s="1">
        <v>140417.55540000001</v>
      </c>
      <c r="M8" s="1">
        <v>1417.6669999999999</v>
      </c>
      <c r="N8" s="1">
        <v>0</v>
      </c>
      <c r="O8" s="1">
        <v>0</v>
      </c>
      <c r="P8" s="1">
        <v>0</v>
      </c>
      <c r="Q8" s="1">
        <v>1417.6669999999999</v>
      </c>
      <c r="R8" s="1">
        <v>141835.2225</v>
      </c>
      <c r="S8" s="1">
        <v>21835.2225</v>
      </c>
    </row>
    <row r="9" spans="1:20" x14ac:dyDescent="0.3">
      <c r="A9" s="2">
        <v>7</v>
      </c>
      <c r="B9" s="1">
        <v>7875.9278999999997</v>
      </c>
      <c r="C9" s="1">
        <v>0</v>
      </c>
      <c r="D9" s="1">
        <v>7875.9278999999997</v>
      </c>
      <c r="E9" s="1">
        <v>17.829000000000001</v>
      </c>
      <c r="F9" s="1">
        <v>17.784500000000001</v>
      </c>
      <c r="G9" s="1">
        <v>17.877199999999998</v>
      </c>
      <c r="H9" s="1">
        <v>2.3628</v>
      </c>
      <c r="J9" s="1">
        <v>140419.91819999999</v>
      </c>
      <c r="K9" s="1">
        <v>0</v>
      </c>
      <c r="L9" s="1">
        <v>140419.91819999999</v>
      </c>
      <c r="M9" s="1">
        <v>1417.6669999999999</v>
      </c>
      <c r="N9" s="1">
        <v>0</v>
      </c>
      <c r="O9" s="1">
        <v>0</v>
      </c>
      <c r="P9" s="1">
        <v>0</v>
      </c>
      <c r="Q9" s="1">
        <v>1417.6669999999999</v>
      </c>
      <c r="R9" s="1">
        <v>141837.5852</v>
      </c>
      <c r="S9" s="1">
        <v>21837.585200000001</v>
      </c>
    </row>
    <row r="10" spans="1:20" x14ac:dyDescent="0.3">
      <c r="A10" s="2">
        <v>8</v>
      </c>
      <c r="B10" s="1">
        <v>7875.9278999999997</v>
      </c>
      <c r="C10" s="1">
        <v>0</v>
      </c>
      <c r="D10" s="1">
        <v>7875.9278999999997</v>
      </c>
      <c r="E10" s="1">
        <v>18.138400000000001</v>
      </c>
      <c r="F10" s="1">
        <v>18.0931</v>
      </c>
      <c r="G10" s="1">
        <v>18.1874</v>
      </c>
      <c r="H10" s="1">
        <v>2436.8121000000001</v>
      </c>
      <c r="J10" s="1">
        <v>142856.7303</v>
      </c>
      <c r="K10" s="1">
        <v>0</v>
      </c>
      <c r="L10" s="1">
        <v>142856.7303</v>
      </c>
      <c r="M10" s="1">
        <v>1417.6669999999999</v>
      </c>
      <c r="N10" s="1">
        <v>0</v>
      </c>
      <c r="O10" s="1">
        <v>0</v>
      </c>
      <c r="P10" s="1">
        <v>0</v>
      </c>
      <c r="Q10" s="1">
        <v>1417.6669999999999</v>
      </c>
      <c r="R10" s="1">
        <v>144274.39730000001</v>
      </c>
      <c r="S10" s="1">
        <v>24274.397300000001</v>
      </c>
    </row>
    <row r="11" spans="1:20" x14ac:dyDescent="0.3">
      <c r="A11" s="2">
        <v>9</v>
      </c>
      <c r="B11" s="1">
        <v>7875.9278999999997</v>
      </c>
      <c r="C11" s="1">
        <v>0</v>
      </c>
      <c r="D11" s="1">
        <v>7875.9278999999997</v>
      </c>
      <c r="E11" s="1">
        <v>17.5657</v>
      </c>
      <c r="F11" s="1">
        <v>17.521799999999999</v>
      </c>
      <c r="G11" s="1">
        <v>17.613199999999999</v>
      </c>
      <c r="H11" s="1">
        <v>-4510.5438999999997</v>
      </c>
      <c r="J11" s="1">
        <v>138346.18640000001</v>
      </c>
      <c r="K11" s="1">
        <v>0</v>
      </c>
      <c r="L11" s="1">
        <v>138346.18640000001</v>
      </c>
      <c r="M11" s="1">
        <v>1417.6669999999999</v>
      </c>
      <c r="N11" s="1">
        <v>0</v>
      </c>
      <c r="O11" s="1">
        <v>0</v>
      </c>
      <c r="P11" s="1">
        <v>0</v>
      </c>
      <c r="Q11" s="1">
        <v>1417.6669999999999</v>
      </c>
      <c r="R11" s="1">
        <v>139763.85339999999</v>
      </c>
      <c r="S11" s="1">
        <v>19763.8534</v>
      </c>
    </row>
    <row r="12" spans="1:20" x14ac:dyDescent="0.3">
      <c r="A12" s="2">
        <v>10</v>
      </c>
      <c r="B12" s="1">
        <v>7875.9278999999997</v>
      </c>
      <c r="C12" s="1">
        <v>0</v>
      </c>
      <c r="D12" s="1">
        <v>7875.9278999999997</v>
      </c>
      <c r="E12" s="1">
        <v>17.757999999999999</v>
      </c>
      <c r="F12" s="1">
        <v>17.713699999999999</v>
      </c>
      <c r="G12" s="1">
        <v>17.806000000000001</v>
      </c>
      <c r="H12" s="1">
        <v>1514.5409</v>
      </c>
      <c r="J12" s="1">
        <v>139860.7273</v>
      </c>
      <c r="K12" s="1">
        <v>0</v>
      </c>
      <c r="L12" s="1">
        <v>139860.7273</v>
      </c>
      <c r="M12" s="1">
        <v>1417.6669999999999</v>
      </c>
      <c r="N12" s="1">
        <v>0</v>
      </c>
      <c r="O12" s="1">
        <v>0</v>
      </c>
      <c r="P12" s="1">
        <v>0</v>
      </c>
      <c r="Q12" s="1">
        <v>1417.6669999999999</v>
      </c>
      <c r="R12" s="1">
        <v>141278.39439999999</v>
      </c>
      <c r="S12" s="1">
        <v>21278.394400000001</v>
      </c>
    </row>
    <row r="13" spans="1:20" x14ac:dyDescent="0.3">
      <c r="A13" s="2">
        <v>11</v>
      </c>
      <c r="B13" s="1">
        <v>7875.9278999999997</v>
      </c>
      <c r="C13" s="1">
        <v>0</v>
      </c>
      <c r="D13" s="1">
        <v>7875.9278999999997</v>
      </c>
      <c r="E13" s="1">
        <v>18.302900000000001</v>
      </c>
      <c r="F13" s="1">
        <v>18.257200000000001</v>
      </c>
      <c r="G13" s="1">
        <v>18.352399999999999</v>
      </c>
      <c r="H13" s="1">
        <v>4291.5931</v>
      </c>
      <c r="J13" s="1">
        <v>144152.3204</v>
      </c>
      <c r="K13" s="1">
        <v>0</v>
      </c>
      <c r="L13" s="1">
        <v>144152.3204</v>
      </c>
      <c r="M13" s="1">
        <v>1417.6669999999999</v>
      </c>
      <c r="N13" s="1">
        <v>0</v>
      </c>
      <c r="O13" s="1">
        <v>0</v>
      </c>
      <c r="P13" s="1">
        <v>0</v>
      </c>
      <c r="Q13" s="1">
        <v>1417.6669999999999</v>
      </c>
      <c r="R13" s="1">
        <v>145569.98749999999</v>
      </c>
      <c r="S13" s="1">
        <v>25569.987499999999</v>
      </c>
    </row>
    <row r="14" spans="1:20" x14ac:dyDescent="0.3">
      <c r="A14" s="2">
        <v>12</v>
      </c>
      <c r="B14" s="1">
        <v>7875.9278999999997</v>
      </c>
      <c r="C14" s="1">
        <v>-7875.9278999999997</v>
      </c>
      <c r="D14" s="1">
        <v>0</v>
      </c>
      <c r="E14" s="1">
        <v>17.7394</v>
      </c>
      <c r="F14" s="1">
        <v>17.6951</v>
      </c>
      <c r="G14" s="1">
        <v>17.787299999999998</v>
      </c>
      <c r="H14" s="1">
        <v>-4438.0853999999999</v>
      </c>
      <c r="J14" s="1">
        <v>139714.23509999999</v>
      </c>
      <c r="K14" s="1">
        <v>-139714.23509999999</v>
      </c>
      <c r="L14" s="1">
        <v>0</v>
      </c>
      <c r="M14" s="1">
        <v>1417.6669999999999</v>
      </c>
      <c r="N14" s="1">
        <v>139365.3315</v>
      </c>
      <c r="O14" s="1">
        <v>0</v>
      </c>
      <c r="P14" s="1">
        <v>0</v>
      </c>
      <c r="Q14" s="1">
        <v>140782.99849999999</v>
      </c>
      <c r="R14" s="1">
        <v>140782.99849999999</v>
      </c>
      <c r="S14" s="1">
        <v>20782.998500000002</v>
      </c>
      <c r="T14" s="3">
        <v>0.16139999999999999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9"/>
  <sheetViews>
    <sheetView tabSelected="1" topLeftCell="I1" workbookViewId="0">
      <selection activeCell="U18" sqref="U18"/>
    </sheetView>
  </sheetViews>
  <sheetFormatPr defaultRowHeight="14.4" x14ac:dyDescent="0.3"/>
  <cols>
    <col min="2" max="2" width="17.6640625" style="1" customWidth="1"/>
    <col min="3" max="3" width="21.6640625" style="1" customWidth="1"/>
    <col min="4" max="4" width="16.6640625" style="1" customWidth="1"/>
    <col min="5" max="5" width="9.6640625" style="1" customWidth="1"/>
    <col min="6" max="6" width="15.6640625" style="1" customWidth="1"/>
    <col min="7" max="7" width="17.6640625" style="1" customWidth="1"/>
    <col min="8" max="8" width="16.6640625" style="1" customWidth="1"/>
    <col min="9" max="9" width="13.6640625" style="1" customWidth="1"/>
    <col min="10" max="10" width="21.6640625" style="1" customWidth="1"/>
    <col min="11" max="11" width="15.6640625" style="1" customWidth="1"/>
    <col min="12" max="12" width="10.6640625" style="1" customWidth="1"/>
    <col min="13" max="13" width="15.6640625" style="1" customWidth="1"/>
    <col min="14" max="14" width="18.6640625" style="1" customWidth="1"/>
    <col min="15" max="15" width="14.6640625" style="1" customWidth="1"/>
    <col min="16" max="16" width="12.6640625" style="1" customWidth="1"/>
    <col min="17" max="17" width="13.6640625" style="1" customWidth="1"/>
    <col min="18" max="18" width="12.6640625" style="1" customWidth="1"/>
    <col min="19" max="19" width="18.33203125" style="3" bestFit="1" customWidth="1"/>
    <col min="20" max="20" width="19.6640625" bestFit="1" customWidth="1"/>
    <col min="21" max="22" width="13.21875" bestFit="1" customWidth="1"/>
    <col min="23" max="23" width="13.21875" customWidth="1"/>
  </cols>
  <sheetData>
    <row r="1" spans="1:24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31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24" x14ac:dyDescent="0.3">
      <c r="A2" s="2">
        <v>0</v>
      </c>
      <c r="B2" s="1">
        <v>0</v>
      </c>
      <c r="C2" s="1">
        <v>656.32730000000004</v>
      </c>
      <c r="D2" s="1">
        <v>656.32730000000004</v>
      </c>
      <c r="E2" s="1">
        <v>15.1952</v>
      </c>
      <c r="F2" s="1">
        <v>15.157299999999999</v>
      </c>
      <c r="G2" s="1">
        <v>15.2363</v>
      </c>
      <c r="H2" s="1">
        <v>0</v>
      </c>
      <c r="I2" s="1">
        <v>0</v>
      </c>
      <c r="J2" s="1">
        <v>9973.0249000000003</v>
      </c>
      <c r="K2" s="1">
        <v>9973.0249000000003</v>
      </c>
      <c r="L2" s="1">
        <v>120000</v>
      </c>
      <c r="M2" s="1">
        <v>-10000</v>
      </c>
      <c r="N2" s="1">
        <v>0</v>
      </c>
      <c r="O2" s="1">
        <v>0</v>
      </c>
      <c r="P2" s="1">
        <v>110000</v>
      </c>
      <c r="Q2" s="1">
        <v>119973.0249</v>
      </c>
      <c r="R2" s="1">
        <v>-26.975100000000001</v>
      </c>
    </row>
    <row r="3" spans="1:24" x14ac:dyDescent="0.3">
      <c r="A3" s="2">
        <v>1</v>
      </c>
      <c r="B3" s="1">
        <v>656.32730000000004</v>
      </c>
      <c r="C3" s="1">
        <v>628.54740000000004</v>
      </c>
      <c r="D3" s="1">
        <v>1284.8747000000001</v>
      </c>
      <c r="E3" s="1">
        <v>15.8668</v>
      </c>
      <c r="F3" s="1">
        <v>15.827199999999999</v>
      </c>
      <c r="G3" s="1">
        <v>15.909700000000001</v>
      </c>
      <c r="H3" s="1">
        <f>K2</f>
        <v>9973.0249000000003</v>
      </c>
      <c r="I3" s="1">
        <v>440.7894</v>
      </c>
      <c r="J3" s="1">
        <v>9973.0352999999996</v>
      </c>
      <c r="K3" s="1">
        <v>20386.849699999999</v>
      </c>
      <c r="L3" s="1">
        <v>110000</v>
      </c>
      <c r="M3" s="1">
        <v>-10000</v>
      </c>
      <c r="N3" s="1">
        <v>0</v>
      </c>
      <c r="O3" s="1">
        <v>0</v>
      </c>
      <c r="P3" s="1">
        <v>100000</v>
      </c>
      <c r="Q3" s="1">
        <v>120386.84970000001</v>
      </c>
      <c r="R3" s="1">
        <v>386.84969999999998</v>
      </c>
    </row>
    <row r="4" spans="1:24" x14ac:dyDescent="0.3">
      <c r="A4" s="2">
        <v>2</v>
      </c>
      <c r="B4" s="1">
        <v>1284.8747000000001</v>
      </c>
      <c r="C4" s="1">
        <v>649.7346</v>
      </c>
      <c r="D4" s="1">
        <v>1934.6093000000001</v>
      </c>
      <c r="E4" s="1">
        <v>15.349399999999999</v>
      </c>
      <c r="F4" s="1">
        <v>15.3111</v>
      </c>
      <c r="G4" s="1">
        <v>15.3909</v>
      </c>
      <c r="H4" s="1">
        <v>19722.055499999999</v>
      </c>
      <c r="I4" s="1">
        <v>-664.79420000000005</v>
      </c>
      <c r="J4" s="1">
        <v>9973.0360000000001</v>
      </c>
      <c r="K4" s="1">
        <v>29695.091499999999</v>
      </c>
      <c r="L4" s="1">
        <v>100000</v>
      </c>
      <c r="M4" s="1">
        <v>-10000</v>
      </c>
      <c r="N4" s="1">
        <v>0</v>
      </c>
      <c r="O4" s="1">
        <v>0</v>
      </c>
      <c r="P4" s="1">
        <v>90000</v>
      </c>
      <c r="Q4" s="1">
        <v>119695.09149999999</v>
      </c>
      <c r="R4" s="1">
        <v>-304.9085</v>
      </c>
    </row>
    <row r="5" spans="1:24" x14ac:dyDescent="0.3">
      <c r="A5" s="2">
        <v>3</v>
      </c>
      <c r="B5" s="1">
        <v>1934.6093000000001</v>
      </c>
      <c r="C5" s="1">
        <v>620.75170000000003</v>
      </c>
      <c r="D5" s="1">
        <v>2555.3609999999999</v>
      </c>
      <c r="E5" s="1">
        <v>16.066099999999999</v>
      </c>
      <c r="F5" s="1">
        <v>16.026</v>
      </c>
      <c r="G5" s="1">
        <v>16.109500000000001</v>
      </c>
      <c r="H5" s="1">
        <v>31081.626</v>
      </c>
      <c r="I5" s="1">
        <v>1386.5345</v>
      </c>
      <c r="J5" s="1">
        <v>9973.0594000000001</v>
      </c>
      <c r="K5" s="1">
        <v>41054.685400000002</v>
      </c>
      <c r="L5" s="1">
        <v>90000</v>
      </c>
      <c r="M5" s="1">
        <v>-10000</v>
      </c>
      <c r="N5" s="1">
        <v>0</v>
      </c>
      <c r="O5" s="1">
        <v>0</v>
      </c>
      <c r="P5" s="1">
        <v>80000</v>
      </c>
      <c r="Q5" s="1">
        <v>121054.6854</v>
      </c>
      <c r="R5" s="1">
        <v>1054.6854000000001</v>
      </c>
    </row>
    <row r="6" spans="1:24" x14ac:dyDescent="0.3">
      <c r="A6" s="2">
        <v>4</v>
      </c>
      <c r="B6" s="1">
        <v>2555.3609999999999</v>
      </c>
      <c r="C6" s="1">
        <v>620.2627</v>
      </c>
      <c r="D6" s="1">
        <v>3175.6237000000001</v>
      </c>
      <c r="E6" s="1">
        <v>16.078700000000001</v>
      </c>
      <c r="F6" s="1">
        <v>16.038599999999999</v>
      </c>
      <c r="G6" s="1">
        <v>16.122199999999999</v>
      </c>
      <c r="H6" s="1">
        <v>41086.882899999997</v>
      </c>
      <c r="I6" s="1">
        <v>32.197499999999998</v>
      </c>
      <c r="J6" s="1">
        <v>9973.0185999999994</v>
      </c>
      <c r="K6" s="1">
        <v>51059.9015</v>
      </c>
      <c r="L6" s="1">
        <v>80000</v>
      </c>
      <c r="M6" s="1">
        <v>-10000</v>
      </c>
      <c r="N6" s="1">
        <v>0.2</v>
      </c>
      <c r="O6" s="1">
        <v>459.96499999999997</v>
      </c>
      <c r="P6" s="1">
        <v>70459.964999999997</v>
      </c>
      <c r="Q6" s="1">
        <v>121519.8665</v>
      </c>
      <c r="R6" s="1">
        <v>1519.8665000000001</v>
      </c>
    </row>
    <row r="7" spans="1:24" x14ac:dyDescent="0.3">
      <c r="A7" s="2">
        <v>5</v>
      </c>
      <c r="B7" s="1">
        <v>3175.6237000000001</v>
      </c>
      <c r="C7" s="1">
        <v>576.52509999999995</v>
      </c>
      <c r="D7" s="1">
        <v>3752.1487999999999</v>
      </c>
      <c r="E7" s="1">
        <v>17.298500000000001</v>
      </c>
      <c r="F7" s="1">
        <v>17.255299999999998</v>
      </c>
      <c r="G7" s="1">
        <v>17.345300000000002</v>
      </c>
      <c r="H7" s="1">
        <v>54933.527300000002</v>
      </c>
      <c r="I7" s="1">
        <v>3873.6257999999998</v>
      </c>
      <c r="J7" s="1">
        <v>9973.0185999999994</v>
      </c>
      <c r="K7" s="1">
        <v>64906.546000000002</v>
      </c>
      <c r="L7" s="1">
        <v>70459.964999999997</v>
      </c>
      <c r="M7" s="1">
        <v>-10000</v>
      </c>
      <c r="N7" s="1">
        <v>0</v>
      </c>
      <c r="O7" s="1">
        <v>0</v>
      </c>
      <c r="P7" s="1">
        <v>60459.964999999997</v>
      </c>
      <c r="Q7" s="1">
        <v>125366.511</v>
      </c>
      <c r="R7" s="1">
        <v>5366.5110000000004</v>
      </c>
    </row>
    <row r="8" spans="1:24" x14ac:dyDescent="0.3">
      <c r="A8" s="2">
        <v>6</v>
      </c>
      <c r="B8" s="1">
        <v>3752.1487999999999</v>
      </c>
      <c r="C8" s="1">
        <v>559.38109999999995</v>
      </c>
      <c r="D8" s="1">
        <v>4311.5299000000005</v>
      </c>
      <c r="E8" s="1">
        <v>17.828700000000001</v>
      </c>
      <c r="F8" s="1">
        <v>17.784199999999998</v>
      </c>
      <c r="G8" s="1">
        <v>17.876899999999999</v>
      </c>
      <c r="H8" s="1">
        <v>66895.935299999997</v>
      </c>
      <c r="I8" s="1">
        <v>1989.3893</v>
      </c>
      <c r="J8" s="1">
        <v>9973.0378000000001</v>
      </c>
      <c r="K8" s="1">
        <v>76868.973100000003</v>
      </c>
      <c r="L8" s="1">
        <v>60459.964999999997</v>
      </c>
      <c r="M8" s="1">
        <v>-10000</v>
      </c>
      <c r="N8" s="1">
        <v>0</v>
      </c>
      <c r="O8" s="1">
        <v>0</v>
      </c>
      <c r="P8" s="1">
        <v>50459.964999999997</v>
      </c>
      <c r="Q8" s="1">
        <v>127328.9381</v>
      </c>
      <c r="R8" s="1">
        <v>7328.9381000000003</v>
      </c>
    </row>
    <row r="9" spans="1:24" x14ac:dyDescent="0.3">
      <c r="A9" s="2">
        <v>7</v>
      </c>
      <c r="B9" s="1">
        <v>4311.5299000000005</v>
      </c>
      <c r="C9" s="1">
        <v>559.37170000000003</v>
      </c>
      <c r="D9" s="1">
        <v>4870.9016000000001</v>
      </c>
      <c r="E9" s="1">
        <v>17.829000000000001</v>
      </c>
      <c r="F9" s="1">
        <v>17.784500000000001</v>
      </c>
      <c r="G9" s="1">
        <v>17.877199999999998</v>
      </c>
      <c r="H9" s="1">
        <v>76870.266600000003</v>
      </c>
      <c r="I9" s="1">
        <v>1.2935000000000001</v>
      </c>
      <c r="J9" s="1">
        <v>9973.0383000000002</v>
      </c>
      <c r="K9" s="1">
        <v>86843.304799999998</v>
      </c>
      <c r="L9" s="1">
        <v>50459.964999999997</v>
      </c>
      <c r="M9" s="1">
        <v>-10000</v>
      </c>
      <c r="N9" s="1">
        <v>0</v>
      </c>
      <c r="O9" s="1">
        <v>0</v>
      </c>
      <c r="P9" s="1">
        <v>40459.964999999997</v>
      </c>
      <c r="Q9" s="1">
        <v>127303.26979999999</v>
      </c>
      <c r="R9" s="1">
        <v>7303.2698</v>
      </c>
    </row>
    <row r="10" spans="1:24" x14ac:dyDescent="0.3">
      <c r="A10" s="2">
        <v>8</v>
      </c>
      <c r="B10" s="1">
        <v>4870.9016000000001</v>
      </c>
      <c r="C10" s="1">
        <v>549.83119999999997</v>
      </c>
      <c r="D10" s="1">
        <v>5420.7327999999998</v>
      </c>
      <c r="E10" s="1">
        <v>18.138400000000001</v>
      </c>
      <c r="F10" s="1">
        <v>18.0931</v>
      </c>
      <c r="G10" s="1">
        <v>18.1874</v>
      </c>
      <c r="H10" s="1">
        <v>88350.361799999999</v>
      </c>
      <c r="I10" s="1">
        <v>1507.057</v>
      </c>
      <c r="J10" s="1">
        <v>9973.0583000000006</v>
      </c>
      <c r="K10" s="1">
        <v>98323.420100000003</v>
      </c>
      <c r="L10" s="1">
        <v>40459.964999999997</v>
      </c>
      <c r="M10" s="1">
        <v>-10000</v>
      </c>
      <c r="N10" s="1">
        <v>0</v>
      </c>
      <c r="O10" s="1">
        <v>0</v>
      </c>
      <c r="P10" s="1">
        <v>30459.965</v>
      </c>
      <c r="Q10" s="1">
        <v>128783.3851</v>
      </c>
      <c r="R10" s="1">
        <v>8783.3850999999995</v>
      </c>
    </row>
    <row r="11" spans="1:24" x14ac:dyDescent="0.3">
      <c r="A11" s="2">
        <v>9</v>
      </c>
      <c r="B11" s="1">
        <v>5420.7327999999998</v>
      </c>
      <c r="C11" s="1">
        <v>567.75599999999997</v>
      </c>
      <c r="D11" s="1">
        <v>5988.4888000000001</v>
      </c>
      <c r="E11" s="1">
        <v>17.5657</v>
      </c>
      <c r="F11" s="1">
        <v>17.521799999999999</v>
      </c>
      <c r="G11" s="1">
        <v>17.613199999999999</v>
      </c>
      <c r="H11" s="1">
        <v>95218.966400000005</v>
      </c>
      <c r="I11" s="1">
        <v>-3104.4537</v>
      </c>
      <c r="J11" s="1">
        <v>9973.0316000000003</v>
      </c>
      <c r="K11" s="1">
        <v>105191.99800000001</v>
      </c>
      <c r="L11" s="1">
        <v>30459.965</v>
      </c>
      <c r="M11" s="1">
        <v>-10000</v>
      </c>
      <c r="N11" s="1">
        <v>0</v>
      </c>
      <c r="O11" s="1">
        <v>0</v>
      </c>
      <c r="P11" s="1">
        <v>20459.965</v>
      </c>
      <c r="Q11" s="1">
        <v>125651.963</v>
      </c>
      <c r="R11" s="1">
        <v>5651.9629999999997</v>
      </c>
    </row>
    <row r="12" spans="1:24" x14ac:dyDescent="0.3">
      <c r="A12" s="2">
        <v>10</v>
      </c>
      <c r="B12" s="1">
        <v>5988.4888000000001</v>
      </c>
      <c r="C12" s="1">
        <v>561.60839999999996</v>
      </c>
      <c r="D12" s="1">
        <v>6550.0973000000004</v>
      </c>
      <c r="E12" s="1">
        <v>17.757999999999999</v>
      </c>
      <c r="F12" s="1">
        <v>17.713699999999999</v>
      </c>
      <c r="G12" s="1">
        <v>17.806000000000001</v>
      </c>
      <c r="H12" s="1">
        <v>106343.58440000001</v>
      </c>
      <c r="I12" s="1">
        <v>1151.5863999999999</v>
      </c>
      <c r="J12" s="1">
        <v>9973.0427999999993</v>
      </c>
      <c r="K12" s="1">
        <v>116316.6272</v>
      </c>
      <c r="L12" s="1">
        <v>20459.965</v>
      </c>
      <c r="M12" s="1">
        <v>-10000</v>
      </c>
      <c r="N12" s="1">
        <v>0</v>
      </c>
      <c r="O12" s="1">
        <v>0</v>
      </c>
      <c r="P12" s="1">
        <v>10459.965</v>
      </c>
      <c r="Q12" s="1">
        <v>126776.5922</v>
      </c>
      <c r="R12" s="1">
        <v>6776.5922</v>
      </c>
    </row>
    <row r="13" spans="1:24" x14ac:dyDescent="0.3">
      <c r="A13" s="2">
        <v>11</v>
      </c>
      <c r="B13" s="1">
        <v>6550.0973000000004</v>
      </c>
      <c r="C13" s="1">
        <v>544.88789999999995</v>
      </c>
      <c r="D13" s="1">
        <v>7094.9850999999999</v>
      </c>
      <c r="E13" s="1">
        <v>18.302900000000001</v>
      </c>
      <c r="F13" s="1">
        <v>18.257200000000001</v>
      </c>
      <c r="G13" s="1">
        <v>18.352399999999999</v>
      </c>
      <c r="H13" s="1">
        <v>119885.7752</v>
      </c>
      <c r="I13" s="1">
        <v>3569.1480000000001</v>
      </c>
      <c r="J13" s="1">
        <v>9973.0280999999995</v>
      </c>
      <c r="K13" s="1">
        <v>129858.80319999999</v>
      </c>
      <c r="L13" s="1">
        <v>10459.965</v>
      </c>
      <c r="M13" s="1">
        <v>-10000</v>
      </c>
      <c r="N13" s="1">
        <v>0</v>
      </c>
      <c r="O13" s="1">
        <v>0</v>
      </c>
      <c r="P13" s="1">
        <v>459.96499999999997</v>
      </c>
      <c r="Q13" s="1">
        <v>130318.76820000001</v>
      </c>
      <c r="R13" s="1">
        <v>10318.7682</v>
      </c>
    </row>
    <row r="14" spans="1:24" x14ac:dyDescent="0.3">
      <c r="A14" s="2">
        <v>12</v>
      </c>
      <c r="B14" s="1">
        <v>7094.9850999999999</v>
      </c>
      <c r="C14" s="1">
        <v>-7094.9850999999999</v>
      </c>
      <c r="D14" s="1">
        <v>0</v>
      </c>
      <c r="E14" s="1">
        <v>17.7394</v>
      </c>
      <c r="F14" s="1">
        <v>17.6951</v>
      </c>
      <c r="G14" s="1">
        <v>17.787299999999998</v>
      </c>
      <c r="H14" s="1">
        <v>125860.7791</v>
      </c>
      <c r="I14" s="1">
        <v>-3998.0241000000001</v>
      </c>
      <c r="J14" s="1">
        <v>-125860.7791</v>
      </c>
      <c r="K14" s="1">
        <v>0</v>
      </c>
      <c r="L14" s="1">
        <v>459.96499999999997</v>
      </c>
      <c r="M14" s="1">
        <v>125546.4713</v>
      </c>
      <c r="N14" s="1">
        <v>0</v>
      </c>
      <c r="O14" s="1">
        <v>0</v>
      </c>
      <c r="P14" s="1">
        <v>126006.4362</v>
      </c>
      <c r="Q14" s="1">
        <v>126006.4362</v>
      </c>
      <c r="R14" s="1">
        <v>6006.4362000000001</v>
      </c>
      <c r="S14" s="3">
        <v>8.6400000000000005E-2</v>
      </c>
    </row>
    <row r="16" spans="1:24" x14ac:dyDescent="0.3">
      <c r="A16" s="2" t="s">
        <v>2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10</v>
      </c>
      <c r="I16" s="2" t="s">
        <v>9</v>
      </c>
      <c r="J16" s="2" t="s">
        <v>31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  <c r="P16" s="2" t="s">
        <v>33</v>
      </c>
      <c r="Q16" s="2" t="s">
        <v>17</v>
      </c>
      <c r="R16" s="2" t="s">
        <v>18</v>
      </c>
      <c r="S16" s="3" t="s">
        <v>35</v>
      </c>
      <c r="T16" s="3" t="s">
        <v>34</v>
      </c>
      <c r="U16" s="4" t="s">
        <v>32</v>
      </c>
      <c r="V16" s="4"/>
      <c r="W16" s="2" t="s">
        <v>36</v>
      </c>
      <c r="X16" s="2" t="s">
        <v>20</v>
      </c>
    </row>
    <row r="17" spans="1:24" x14ac:dyDescent="0.3">
      <c r="A17" s="2">
        <v>0</v>
      </c>
      <c r="B17" s="1">
        <v>0</v>
      </c>
      <c r="C17" s="1">
        <v>656.32730000000004</v>
      </c>
      <c r="D17" s="1">
        <v>656.32730000000004</v>
      </c>
      <c r="E17" s="1">
        <v>15.1952</v>
      </c>
      <c r="F17" s="1">
        <v>15.157299999999999</v>
      </c>
      <c r="G17" s="1">
        <v>15.2363</v>
      </c>
      <c r="H17" s="1">
        <v>0</v>
      </c>
      <c r="I17" s="1">
        <v>0</v>
      </c>
      <c r="J17" s="1">
        <f>C17*E17</f>
        <v>9973.024588960001</v>
      </c>
      <c r="K17" s="1">
        <f>H17+I17+J17</f>
        <v>9973.024588960001</v>
      </c>
      <c r="L17" s="1">
        <v>120000</v>
      </c>
      <c r="M17" s="1">
        <v>-10000</v>
      </c>
      <c r="N17" s="1">
        <v>0</v>
      </c>
      <c r="O17" s="1">
        <v>0</v>
      </c>
      <c r="P17" s="1">
        <f>O17*-0.1</f>
        <v>0</v>
      </c>
      <c r="Q17" s="1">
        <f>L17+M17+O17+P17</f>
        <v>110000</v>
      </c>
      <c r="R17" s="1">
        <v>119973.0249</v>
      </c>
      <c r="S17" s="1">
        <v>0</v>
      </c>
      <c r="T17" s="1">
        <v>0</v>
      </c>
      <c r="U17">
        <f>IF(C17&gt;0,E17-G17,E17-F17)*C17+P17</f>
        <v>-26.975052030000089</v>
      </c>
      <c r="V17" s="1">
        <f>SUM(S17:U17)</f>
        <v>-26.975052030000089</v>
      </c>
      <c r="W17" s="1">
        <v>-26.975100000000001</v>
      </c>
      <c r="X17" s="3"/>
    </row>
    <row r="18" spans="1:24" x14ac:dyDescent="0.3">
      <c r="A18" s="2">
        <v>1</v>
      </c>
      <c r="B18" s="1">
        <v>656.32730000000004</v>
      </c>
      <c r="C18" s="1">
        <v>628.54740000000004</v>
      </c>
      <c r="D18" s="1">
        <v>1284.8747000000001</v>
      </c>
      <c r="E18" s="1">
        <v>15.8668</v>
      </c>
      <c r="F18" s="1">
        <v>15.827199999999999</v>
      </c>
      <c r="G18" s="1">
        <v>15.909700000000001</v>
      </c>
      <c r="H18" s="1">
        <f>K17</f>
        <v>9973.024588960001</v>
      </c>
      <c r="I18" s="1">
        <f>(E18-E17)*B18</f>
        <v>440.78941467999988</v>
      </c>
      <c r="J18" s="1">
        <f t="shared" ref="J18:J29" si="0">C18*E18</f>
        <v>9973.0358863199999</v>
      </c>
      <c r="K18" s="1">
        <f t="shared" ref="K18:K29" si="1">H18+I18+J18</f>
        <v>20386.849889960002</v>
      </c>
      <c r="L18" s="1">
        <v>110000</v>
      </c>
      <c r="M18" s="1">
        <v>-10000</v>
      </c>
      <c r="N18" s="1">
        <v>0</v>
      </c>
      <c r="O18" s="1">
        <v>0</v>
      </c>
      <c r="P18" s="1">
        <f t="shared" ref="P18:P29" si="2">O18*-0.1</f>
        <v>0</v>
      </c>
      <c r="Q18" s="1">
        <f t="shared" ref="Q18:Q29" si="3">L18+M18+O18+P18</f>
        <v>100000</v>
      </c>
      <c r="R18" s="1">
        <v>120386.84970000001</v>
      </c>
      <c r="S18" s="1">
        <f>S17+I18</f>
        <v>440.78941467999988</v>
      </c>
      <c r="T18" s="1">
        <f>T17+O18</f>
        <v>0</v>
      </c>
      <c r="U18">
        <f>IF(C18&gt;0,E18-G18,E18-F18)*C18+P18+U17</f>
        <v>-53.939735490000885</v>
      </c>
      <c r="V18" s="1">
        <f t="shared" ref="V18:V29" si="4">SUM(S18:U18)</f>
        <v>386.84967918999899</v>
      </c>
      <c r="W18" s="1">
        <v>386.84969999999998</v>
      </c>
      <c r="X18" s="3"/>
    </row>
    <row r="19" spans="1:24" x14ac:dyDescent="0.3">
      <c r="A19" s="2">
        <v>2</v>
      </c>
      <c r="B19" s="1">
        <v>1284.8747000000001</v>
      </c>
      <c r="C19" s="1">
        <v>649.7346</v>
      </c>
      <c r="D19" s="1">
        <v>1934.6093000000001</v>
      </c>
      <c r="E19" s="1">
        <v>15.349399999999999</v>
      </c>
      <c r="F19" s="1">
        <v>15.3111</v>
      </c>
      <c r="G19" s="1">
        <v>15.3909</v>
      </c>
      <c r="H19" s="1">
        <f t="shared" ref="H19:H29" si="5">K18</f>
        <v>20386.849889960002</v>
      </c>
      <c r="I19" s="1">
        <f t="shared" ref="I19:I29" si="6">(E19-E18)*B19</f>
        <v>-664.7941697800004</v>
      </c>
      <c r="J19" s="1">
        <f t="shared" si="0"/>
        <v>9973.0362692399995</v>
      </c>
      <c r="K19" s="1">
        <f t="shared" si="1"/>
        <v>29695.091989419998</v>
      </c>
      <c r="L19" s="1">
        <v>100000</v>
      </c>
      <c r="M19" s="1">
        <v>-10000</v>
      </c>
      <c r="N19" s="1">
        <v>0</v>
      </c>
      <c r="O19" s="1">
        <v>0</v>
      </c>
      <c r="P19" s="1">
        <f t="shared" si="2"/>
        <v>0</v>
      </c>
      <c r="Q19" s="1">
        <f t="shared" si="3"/>
        <v>90000</v>
      </c>
      <c r="R19" s="1">
        <v>119695.09149999999</v>
      </c>
      <c r="S19" s="1">
        <f>S18+I19</f>
        <v>-224.00475510000052</v>
      </c>
      <c r="T19" s="1">
        <f>T18+O19</f>
        <v>0</v>
      </c>
      <c r="U19">
        <f>IF(C19&gt;0,E19-G19,E19-F19)*C19+P19+U18</f>
        <v>-80.903721390001522</v>
      </c>
      <c r="V19" s="1">
        <f t="shared" si="4"/>
        <v>-304.90847649000204</v>
      </c>
      <c r="W19" s="1">
        <v>-304.9085</v>
      </c>
      <c r="X19" s="3"/>
    </row>
    <row r="20" spans="1:24" x14ac:dyDescent="0.3">
      <c r="A20" s="2">
        <v>3</v>
      </c>
      <c r="B20" s="1">
        <v>1934.6093000000001</v>
      </c>
      <c r="C20" s="1">
        <v>620.75170000000003</v>
      </c>
      <c r="D20" s="1">
        <v>2555.3609999999999</v>
      </c>
      <c r="E20" s="1">
        <v>16.066099999999999</v>
      </c>
      <c r="F20" s="1">
        <v>16.026</v>
      </c>
      <c r="G20" s="1">
        <v>16.109500000000001</v>
      </c>
      <c r="H20" s="1">
        <f t="shared" si="5"/>
        <v>29695.091989419998</v>
      </c>
      <c r="I20" s="1">
        <f t="shared" si="6"/>
        <v>1386.5344853099989</v>
      </c>
      <c r="J20" s="1">
        <f t="shared" si="0"/>
        <v>9973.0588873699999</v>
      </c>
      <c r="K20" s="1">
        <f t="shared" si="1"/>
        <v>41054.685362099997</v>
      </c>
      <c r="L20" s="1">
        <v>90000</v>
      </c>
      <c r="M20" s="1">
        <v>-10000</v>
      </c>
      <c r="N20" s="1">
        <v>0</v>
      </c>
      <c r="O20" s="1">
        <v>0</v>
      </c>
      <c r="P20" s="1">
        <f t="shared" si="2"/>
        <v>0</v>
      </c>
      <c r="Q20" s="1">
        <f t="shared" si="3"/>
        <v>80000</v>
      </c>
      <c r="R20" s="1">
        <v>121054.6854</v>
      </c>
      <c r="S20" s="1">
        <f>S19+I20</f>
        <v>1162.5297302099984</v>
      </c>
      <c r="T20" s="1">
        <f>T19+O20</f>
        <v>0</v>
      </c>
      <c r="U20">
        <f>IF(C20&gt;0,E20-G20,E20-F20)*C20+P20+U19</f>
        <v>-107.8443451700027</v>
      </c>
      <c r="V20" s="1">
        <f t="shared" si="4"/>
        <v>1054.6853850399957</v>
      </c>
      <c r="W20" s="1">
        <v>1054.6854000000001</v>
      </c>
      <c r="X20" s="3"/>
    </row>
    <row r="21" spans="1:24" x14ac:dyDescent="0.3">
      <c r="A21" s="2">
        <v>4</v>
      </c>
      <c r="B21" s="1">
        <v>2555.3609999999999</v>
      </c>
      <c r="C21" s="1">
        <v>620.2627</v>
      </c>
      <c r="D21" s="1">
        <v>3175.6237000000001</v>
      </c>
      <c r="E21" s="1">
        <v>16.078700000000001</v>
      </c>
      <c r="F21" s="1">
        <v>16.038599999999999</v>
      </c>
      <c r="G21" s="1">
        <v>16.122199999999999</v>
      </c>
      <c r="H21" s="1">
        <f t="shared" si="5"/>
        <v>41054.685362099997</v>
      </c>
      <c r="I21" s="1">
        <f t="shared" si="6"/>
        <v>32.197548600006662</v>
      </c>
      <c r="J21" s="1">
        <f t="shared" si="0"/>
        <v>9973.0178744900004</v>
      </c>
      <c r="K21" s="1">
        <f t="shared" si="1"/>
        <v>51059.90078519001</v>
      </c>
      <c r="L21" s="1">
        <v>80000</v>
      </c>
      <c r="M21" s="1">
        <v>-10000</v>
      </c>
      <c r="N21" s="1">
        <v>0.2</v>
      </c>
      <c r="O21" s="1">
        <f>459.965/0.9</f>
        <v>511.07222222222219</v>
      </c>
      <c r="P21" s="1">
        <f t="shared" si="2"/>
        <v>-51.107222222222219</v>
      </c>
      <c r="Q21" s="1">
        <f t="shared" si="3"/>
        <v>70459.964999999997</v>
      </c>
      <c r="R21" s="1">
        <v>121519.8665</v>
      </c>
      <c r="S21" s="1">
        <f>S20+I21</f>
        <v>1194.7272788100051</v>
      </c>
      <c r="T21" s="1">
        <f>T20+O21</f>
        <v>511.07222222222219</v>
      </c>
      <c r="U21">
        <f>IF(C21&gt;0,E21-G21,E21-F21)*C21+P21+U20</f>
        <v>-185.93299484222374</v>
      </c>
      <c r="V21" s="1">
        <f t="shared" si="4"/>
        <v>1519.8665061900037</v>
      </c>
      <c r="W21" s="1">
        <v>1519.8665000000001</v>
      </c>
      <c r="X21" s="3"/>
    </row>
    <row r="22" spans="1:24" x14ac:dyDescent="0.3">
      <c r="A22" s="2">
        <v>5</v>
      </c>
      <c r="B22" s="1">
        <v>3175.6237000000001</v>
      </c>
      <c r="C22" s="1">
        <v>576.52509999999995</v>
      </c>
      <c r="D22" s="1">
        <v>3752.1487999999999</v>
      </c>
      <c r="E22" s="1">
        <v>17.298500000000001</v>
      </c>
      <c r="F22" s="1">
        <v>17.255299999999998</v>
      </c>
      <c r="G22" s="1">
        <v>17.345300000000002</v>
      </c>
      <c r="H22" s="1">
        <f t="shared" si="5"/>
        <v>51059.90078519001</v>
      </c>
      <c r="I22" s="1">
        <f t="shared" si="6"/>
        <v>3873.6257892599979</v>
      </c>
      <c r="J22" s="1">
        <f t="shared" si="0"/>
        <v>9973.0194423499997</v>
      </c>
      <c r="K22" s="1">
        <f t="shared" si="1"/>
        <v>64906.546016800006</v>
      </c>
      <c r="L22" s="1">
        <v>70459.964999999997</v>
      </c>
      <c r="M22" s="1">
        <v>-10000</v>
      </c>
      <c r="N22" s="1">
        <v>0</v>
      </c>
      <c r="O22" s="1">
        <v>0</v>
      </c>
      <c r="P22" s="1">
        <f t="shared" si="2"/>
        <v>0</v>
      </c>
      <c r="Q22" s="1">
        <f t="shared" si="3"/>
        <v>60459.964999999997</v>
      </c>
      <c r="R22" s="1">
        <v>125366.511</v>
      </c>
      <c r="S22" s="1">
        <f>S21+I22</f>
        <v>5068.3530680700032</v>
      </c>
      <c r="T22" s="1">
        <f>T21+O22</f>
        <v>511.07222222222219</v>
      </c>
      <c r="U22">
        <f>IF(C22&gt;0,E22-G22,E22-F22)*C22+P22+U21</f>
        <v>-212.91436952222435</v>
      </c>
      <c r="V22" s="1">
        <f t="shared" si="4"/>
        <v>5366.5109207700007</v>
      </c>
      <c r="W22" s="1">
        <v>5366.5110000000004</v>
      </c>
      <c r="X22" s="3"/>
    </row>
    <row r="23" spans="1:24" x14ac:dyDescent="0.3">
      <c r="A23" s="2">
        <v>6</v>
      </c>
      <c r="B23" s="1">
        <v>3752.1487999999999</v>
      </c>
      <c r="C23" s="1">
        <v>559.38109999999995</v>
      </c>
      <c r="D23" s="1">
        <v>4311.5299000000005</v>
      </c>
      <c r="E23" s="1">
        <v>17.828700000000001</v>
      </c>
      <c r="F23" s="1">
        <v>17.784199999999998</v>
      </c>
      <c r="G23" s="1">
        <v>17.876899999999999</v>
      </c>
      <c r="H23" s="1">
        <f t="shared" si="5"/>
        <v>64906.546016800006</v>
      </c>
      <c r="I23" s="1">
        <f t="shared" si="6"/>
        <v>1989.3892937600024</v>
      </c>
      <c r="J23" s="1">
        <f t="shared" si="0"/>
        <v>9973.0378175700007</v>
      </c>
      <c r="K23" s="1">
        <f t="shared" si="1"/>
        <v>76868.973128130005</v>
      </c>
      <c r="L23" s="1">
        <v>60459.964999999997</v>
      </c>
      <c r="M23" s="1">
        <v>-10000</v>
      </c>
      <c r="N23" s="1">
        <v>0</v>
      </c>
      <c r="O23" s="1">
        <v>0</v>
      </c>
      <c r="P23" s="1">
        <f t="shared" si="2"/>
        <v>0</v>
      </c>
      <c r="Q23" s="1">
        <f t="shared" si="3"/>
        <v>50459.964999999997</v>
      </c>
      <c r="R23" s="1">
        <v>127328.9381</v>
      </c>
      <c r="S23" s="1">
        <f>S22+I23</f>
        <v>7057.7423618300054</v>
      </c>
      <c r="T23" s="1">
        <f>T22+O23</f>
        <v>511.07222222222219</v>
      </c>
      <c r="U23">
        <f>IF(C23&gt;0,E23-G23,E23-F23)*C23+P23+U22</f>
        <v>-239.8765385422231</v>
      </c>
      <c r="V23" s="1">
        <f t="shared" si="4"/>
        <v>7328.9380455100045</v>
      </c>
      <c r="W23" s="1">
        <v>7328.9381000000003</v>
      </c>
      <c r="X23" s="3"/>
    </row>
    <row r="24" spans="1:24" x14ac:dyDescent="0.3">
      <c r="A24" s="2">
        <v>7</v>
      </c>
      <c r="B24" s="1">
        <v>4311.5299000000005</v>
      </c>
      <c r="C24" s="1">
        <v>559.37170000000003</v>
      </c>
      <c r="D24" s="1">
        <v>4870.9016000000001</v>
      </c>
      <c r="E24" s="1">
        <v>17.829000000000001</v>
      </c>
      <c r="F24" s="1">
        <v>17.784500000000001</v>
      </c>
      <c r="G24" s="1">
        <v>17.877199999999998</v>
      </c>
      <c r="H24" s="1">
        <f t="shared" si="5"/>
        <v>76868.973128130005</v>
      </c>
      <c r="I24" s="1">
        <f t="shared" si="6"/>
        <v>1.2934589699969856</v>
      </c>
      <c r="J24" s="1">
        <f t="shared" si="0"/>
        <v>9973.0380393000014</v>
      </c>
      <c r="K24" s="1">
        <f t="shared" si="1"/>
        <v>86843.3046264</v>
      </c>
      <c r="L24" s="1">
        <v>50459.964999999997</v>
      </c>
      <c r="M24" s="1">
        <v>-10000</v>
      </c>
      <c r="N24" s="1">
        <v>0</v>
      </c>
      <c r="O24" s="1">
        <v>0</v>
      </c>
      <c r="P24" s="1">
        <f t="shared" si="2"/>
        <v>0</v>
      </c>
      <c r="Q24" s="1">
        <f t="shared" si="3"/>
        <v>40459.964999999997</v>
      </c>
      <c r="R24" s="1">
        <v>127303.26979999999</v>
      </c>
      <c r="S24" s="1">
        <f>S23+I24</f>
        <v>7059.0358208000025</v>
      </c>
      <c r="T24" s="1">
        <f>T23+O24</f>
        <v>511.07222222222219</v>
      </c>
      <c r="U24">
        <f>IF(C24&gt;0,E24-G24,E24-F24)*C24+P24+U23</f>
        <v>-266.83825448222188</v>
      </c>
      <c r="V24" s="1">
        <f t="shared" si="4"/>
        <v>7303.269788540003</v>
      </c>
      <c r="W24" s="1">
        <v>7303.2698</v>
      </c>
      <c r="X24" s="3"/>
    </row>
    <row r="25" spans="1:24" x14ac:dyDescent="0.3">
      <c r="A25" s="2">
        <v>8</v>
      </c>
      <c r="B25" s="1">
        <v>4870.9016000000001</v>
      </c>
      <c r="C25" s="1">
        <v>549.83119999999997</v>
      </c>
      <c r="D25" s="1">
        <v>5420.7327999999998</v>
      </c>
      <c r="E25" s="1">
        <v>18.138400000000001</v>
      </c>
      <c r="F25" s="1">
        <v>18.0931</v>
      </c>
      <c r="G25" s="1">
        <v>18.1874</v>
      </c>
      <c r="H25" s="1">
        <f t="shared" si="5"/>
        <v>86843.3046264</v>
      </c>
      <c r="I25" s="1">
        <f t="shared" si="6"/>
        <v>1507.0569550400007</v>
      </c>
      <c r="J25" s="1">
        <f t="shared" si="0"/>
        <v>9973.0582380800006</v>
      </c>
      <c r="K25" s="1">
        <f t="shared" si="1"/>
        <v>98323.419819520001</v>
      </c>
      <c r="L25" s="1">
        <v>40459.964999999997</v>
      </c>
      <c r="M25" s="1">
        <v>-10000</v>
      </c>
      <c r="N25" s="1">
        <v>0</v>
      </c>
      <c r="O25" s="1">
        <v>0</v>
      </c>
      <c r="P25" s="1">
        <f t="shared" si="2"/>
        <v>0</v>
      </c>
      <c r="Q25" s="1">
        <f t="shared" si="3"/>
        <v>30459.964999999997</v>
      </c>
      <c r="R25" s="1">
        <v>128783.3851</v>
      </c>
      <c r="S25" s="1">
        <f>S24+I25</f>
        <v>8566.092775840003</v>
      </c>
      <c r="T25" s="1">
        <f>T24+O25</f>
        <v>511.07222222222219</v>
      </c>
      <c r="U25">
        <f>IF(C25&gt;0,E25-G25,E25-F25)*C25+P25+U24</f>
        <v>-293.77998328222162</v>
      </c>
      <c r="V25" s="1">
        <f t="shared" si="4"/>
        <v>8783.385014780004</v>
      </c>
      <c r="W25" s="1">
        <v>8783.3850999999995</v>
      </c>
      <c r="X25" s="3"/>
    </row>
    <row r="26" spans="1:24" x14ac:dyDescent="0.3">
      <c r="A26" s="2">
        <v>9</v>
      </c>
      <c r="B26" s="1">
        <v>5420.7327999999998</v>
      </c>
      <c r="C26" s="1">
        <v>567.75599999999997</v>
      </c>
      <c r="D26" s="1">
        <v>5988.4888000000001</v>
      </c>
      <c r="E26" s="1">
        <v>17.5657</v>
      </c>
      <c r="F26" s="1">
        <v>17.521799999999999</v>
      </c>
      <c r="G26" s="1">
        <v>17.613199999999999</v>
      </c>
      <c r="H26" s="1">
        <f t="shared" si="5"/>
        <v>98323.419819520001</v>
      </c>
      <c r="I26" s="1">
        <f t="shared" si="6"/>
        <v>-3104.4536745600058</v>
      </c>
      <c r="J26" s="1">
        <f t="shared" si="0"/>
        <v>9973.0315691999986</v>
      </c>
      <c r="K26" s="1">
        <f t="shared" si="1"/>
        <v>105191.99771416</v>
      </c>
      <c r="L26" s="1">
        <v>30459.965</v>
      </c>
      <c r="M26" s="1">
        <v>-10000</v>
      </c>
      <c r="N26" s="1">
        <v>0</v>
      </c>
      <c r="O26" s="1">
        <v>0</v>
      </c>
      <c r="P26" s="1">
        <f t="shared" si="2"/>
        <v>0</v>
      </c>
      <c r="Q26" s="1">
        <f t="shared" si="3"/>
        <v>20459.965</v>
      </c>
      <c r="R26" s="1">
        <v>125651.963</v>
      </c>
      <c r="S26" s="1">
        <f>S25+I26</f>
        <v>5461.6391012799977</v>
      </c>
      <c r="T26" s="1">
        <f>T25+O26</f>
        <v>511.07222222222219</v>
      </c>
      <c r="U26">
        <f>IF(C26&gt;0,E26-G26,E26-F26)*C26+P26+U25</f>
        <v>-320.74839328222129</v>
      </c>
      <c r="V26" s="1">
        <f t="shared" si="4"/>
        <v>5651.9629302199983</v>
      </c>
      <c r="W26" s="1">
        <v>5651.9629999999997</v>
      </c>
      <c r="X26" s="3"/>
    </row>
    <row r="27" spans="1:24" x14ac:dyDescent="0.3">
      <c r="A27" s="2">
        <v>10</v>
      </c>
      <c r="B27" s="1">
        <v>5988.4888000000001</v>
      </c>
      <c r="C27" s="1">
        <v>561.60839999999996</v>
      </c>
      <c r="D27" s="1">
        <v>6550.0973000000004</v>
      </c>
      <c r="E27" s="1">
        <v>17.757999999999999</v>
      </c>
      <c r="F27" s="1">
        <v>17.713699999999999</v>
      </c>
      <c r="G27" s="1">
        <v>17.806000000000001</v>
      </c>
      <c r="H27" s="1">
        <f t="shared" si="5"/>
        <v>105191.99771416</v>
      </c>
      <c r="I27" s="1">
        <f t="shared" si="6"/>
        <v>1151.5863962399969</v>
      </c>
      <c r="J27" s="1">
        <f t="shared" si="0"/>
        <v>9973.0419671999989</v>
      </c>
      <c r="K27" s="1">
        <f t="shared" si="1"/>
        <v>116316.6260776</v>
      </c>
      <c r="L27" s="1">
        <v>20459.965</v>
      </c>
      <c r="M27" s="1">
        <v>-10000</v>
      </c>
      <c r="N27" s="1">
        <v>0</v>
      </c>
      <c r="O27" s="1">
        <v>0</v>
      </c>
      <c r="P27" s="1">
        <f t="shared" si="2"/>
        <v>0</v>
      </c>
      <c r="Q27" s="1">
        <f t="shared" si="3"/>
        <v>10459.965</v>
      </c>
      <c r="R27" s="1">
        <v>126776.5922</v>
      </c>
      <c r="S27" s="1">
        <f>S26+I27</f>
        <v>6613.2254975199949</v>
      </c>
      <c r="T27" s="1">
        <f>T26+O27</f>
        <v>511.07222222222219</v>
      </c>
      <c r="U27">
        <f>IF(C27&gt;0,E27-G27,E27-F27)*C27+P27+U26</f>
        <v>-347.70559648222229</v>
      </c>
      <c r="V27" s="1">
        <f t="shared" si="4"/>
        <v>6776.5921232599949</v>
      </c>
      <c r="W27" s="1">
        <v>6776.5922</v>
      </c>
      <c r="X27" s="3"/>
    </row>
    <row r="28" spans="1:24" x14ac:dyDescent="0.3">
      <c r="A28" s="2">
        <v>11</v>
      </c>
      <c r="B28" s="1">
        <v>6550.0973000000004</v>
      </c>
      <c r="C28" s="1">
        <v>544.88789999999995</v>
      </c>
      <c r="D28" s="1">
        <v>7094.9850999999999</v>
      </c>
      <c r="E28" s="1">
        <v>18.302900000000001</v>
      </c>
      <c r="F28" s="1">
        <v>18.257200000000001</v>
      </c>
      <c r="G28" s="1">
        <v>18.352399999999999</v>
      </c>
      <c r="H28" s="1">
        <f t="shared" si="5"/>
        <v>116316.6260776</v>
      </c>
      <c r="I28" s="1">
        <f t="shared" si="6"/>
        <v>3569.1480187700131</v>
      </c>
      <c r="J28" s="1">
        <f t="shared" si="0"/>
        <v>9973.0287449099997</v>
      </c>
      <c r="K28" s="1">
        <f t="shared" si="1"/>
        <v>129858.80284128</v>
      </c>
      <c r="L28" s="1">
        <v>10459.965</v>
      </c>
      <c r="M28" s="1">
        <v>-10000</v>
      </c>
      <c r="N28" s="1">
        <v>0</v>
      </c>
      <c r="O28" s="1">
        <v>0</v>
      </c>
      <c r="P28" s="1">
        <f t="shared" si="2"/>
        <v>0</v>
      </c>
      <c r="Q28" s="1">
        <f t="shared" si="3"/>
        <v>459.96500000000015</v>
      </c>
      <c r="R28" s="1">
        <v>130318.76820000001</v>
      </c>
      <c r="S28" s="1">
        <f>S27+I28</f>
        <v>10182.373516290008</v>
      </c>
      <c r="T28" s="1">
        <f>T27+O28</f>
        <v>511.07222222222219</v>
      </c>
      <c r="U28">
        <f>IF(C28&gt;0,E28-G28,E28-F28)*C28+P28+U27</f>
        <v>-374.67754753222135</v>
      </c>
      <c r="V28" s="1">
        <f t="shared" si="4"/>
        <v>10318.76819098001</v>
      </c>
      <c r="W28" s="1">
        <v>10318.7682</v>
      </c>
      <c r="X28" s="3"/>
    </row>
    <row r="29" spans="1:24" x14ac:dyDescent="0.3">
      <c r="A29" s="2">
        <v>12</v>
      </c>
      <c r="B29" s="1">
        <v>7094.9850999999999</v>
      </c>
      <c r="C29" s="1">
        <v>-7094.9850999999999</v>
      </c>
      <c r="D29" s="1">
        <v>0</v>
      </c>
      <c r="E29" s="1">
        <v>17.7394</v>
      </c>
      <c r="F29" s="1">
        <v>17.6951</v>
      </c>
      <c r="G29" s="1">
        <v>17.787299999999998</v>
      </c>
      <c r="H29" s="1">
        <f t="shared" si="5"/>
        <v>129858.80284128</v>
      </c>
      <c r="I29" s="1">
        <f t="shared" si="6"/>
        <v>-3998.0241038500085</v>
      </c>
      <c r="J29" s="1">
        <f t="shared" si="0"/>
        <v>-125860.77868294</v>
      </c>
      <c r="K29" s="1">
        <f t="shared" si="1"/>
        <v>5.4489995818585157E-5</v>
      </c>
      <c r="L29" s="1">
        <v>459.96499999999997</v>
      </c>
      <c r="M29" s="1">
        <v>125546.4713</v>
      </c>
      <c r="N29" s="1">
        <v>0</v>
      </c>
      <c r="O29" s="1">
        <v>0</v>
      </c>
      <c r="P29" s="1">
        <f t="shared" si="2"/>
        <v>0</v>
      </c>
      <c r="Q29" s="1">
        <f t="shared" si="3"/>
        <v>126006.4363</v>
      </c>
      <c r="R29" s="1">
        <v>126006.4362</v>
      </c>
      <c r="S29" s="1">
        <f>S28+I29</f>
        <v>6184.3494124400004</v>
      </c>
      <c r="T29" s="1">
        <f>T28+O29</f>
        <v>511.07222222222219</v>
      </c>
      <c r="U29">
        <f>IF(C29&gt;0,E29-G29,E29-F29)*C29+P29+U28</f>
        <v>-688.98538746221982</v>
      </c>
      <c r="V29" s="1">
        <f t="shared" si="4"/>
        <v>6006.436247200003</v>
      </c>
      <c r="W29" s="1">
        <v>6006.4362000000001</v>
      </c>
      <c r="X29" s="3">
        <v>8.6400000000000005E-2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4"/>
  <sheetViews>
    <sheetView topLeftCell="G1" workbookViewId="0">
      <selection activeCell="H14" sqref="H14"/>
    </sheetView>
  </sheetViews>
  <sheetFormatPr defaultRowHeight="14.4" x14ac:dyDescent="0.3"/>
  <cols>
    <col min="2" max="2" width="17.6640625" style="1" customWidth="1"/>
    <col min="3" max="3" width="21.6640625" style="1" customWidth="1"/>
    <col min="4" max="4" width="16.6640625" style="1" customWidth="1"/>
    <col min="5" max="5" width="9.6640625" style="1" customWidth="1"/>
    <col min="6" max="6" width="15.6640625" style="1" customWidth="1"/>
    <col min="7" max="7" width="17.6640625" style="1" customWidth="1"/>
    <col min="8" max="8" width="13.6640625" style="1" customWidth="1"/>
    <col min="9" max="9" width="16.6640625" style="1" customWidth="1"/>
    <col min="10" max="10" width="21.6640625" style="1" customWidth="1"/>
    <col min="11" max="11" width="15.6640625" style="1" customWidth="1"/>
    <col min="12" max="12" width="12.6640625" style="1" customWidth="1"/>
    <col min="13" max="13" width="15.6640625" style="1" customWidth="1"/>
    <col min="14" max="14" width="18.6640625" style="1" customWidth="1"/>
    <col min="15" max="15" width="14.6640625" style="1" customWidth="1"/>
    <col min="16" max="16" width="12.6640625" style="1" customWidth="1"/>
    <col min="17" max="17" width="13.6640625" style="1" customWidth="1"/>
    <col min="18" max="18" width="12.6640625" style="1" customWidth="1"/>
    <col min="19" max="19" width="6.6640625" style="3" customWidth="1"/>
  </cols>
  <sheetData>
    <row r="1" spans="1:19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3">
      <c r="A2" s="2">
        <v>0</v>
      </c>
      <c r="B2" s="1">
        <v>0</v>
      </c>
      <c r="C2" s="1">
        <v>658.10260000000005</v>
      </c>
      <c r="D2" s="1">
        <v>658.10260000000005</v>
      </c>
      <c r="E2" s="1">
        <v>15.1952</v>
      </c>
      <c r="F2" s="1">
        <v>15.157299999999999</v>
      </c>
      <c r="G2" s="1">
        <v>15.2363</v>
      </c>
      <c r="H2" s="1">
        <v>0</v>
      </c>
      <c r="I2" s="1">
        <v>0</v>
      </c>
      <c r="J2" s="1">
        <v>10000</v>
      </c>
      <c r="K2" s="1">
        <v>10000</v>
      </c>
      <c r="L2" s="1">
        <v>120000</v>
      </c>
      <c r="M2" s="1">
        <v>-10027.048000000001</v>
      </c>
      <c r="N2" s="1">
        <v>0</v>
      </c>
      <c r="O2" s="1">
        <v>0</v>
      </c>
      <c r="P2" s="1">
        <v>109972.952</v>
      </c>
      <c r="Q2" s="1">
        <v>119972.952</v>
      </c>
      <c r="R2" s="1">
        <v>-27.047999999999998</v>
      </c>
    </row>
    <row r="3" spans="1:19" x14ac:dyDescent="0.3">
      <c r="A3" s="2">
        <v>1</v>
      </c>
      <c r="B3" s="1">
        <v>658.10260000000005</v>
      </c>
      <c r="C3" s="1">
        <v>602.39110000000005</v>
      </c>
      <c r="D3" s="1">
        <v>1260.4936</v>
      </c>
      <c r="E3" s="1">
        <v>15.8668</v>
      </c>
      <c r="F3" s="1">
        <v>15.827199999999999</v>
      </c>
      <c r="G3" s="1">
        <v>15.909700000000001</v>
      </c>
      <c r="H3" s="1">
        <v>441.98169999999999</v>
      </c>
      <c r="I3" s="1">
        <v>10441.9817</v>
      </c>
      <c r="J3" s="1">
        <v>9558.0182999999997</v>
      </c>
      <c r="K3" s="1">
        <v>20000</v>
      </c>
      <c r="L3" s="1">
        <v>109972.952</v>
      </c>
      <c r="M3" s="1">
        <v>-9583.8608999999997</v>
      </c>
      <c r="N3" s="1">
        <v>0</v>
      </c>
      <c r="O3" s="1">
        <v>0</v>
      </c>
      <c r="P3" s="1">
        <v>100389.09110000001</v>
      </c>
      <c r="Q3" s="1">
        <v>120389.09110000001</v>
      </c>
      <c r="R3" s="1">
        <v>389.09109999999998</v>
      </c>
    </row>
    <row r="4" spans="1:19" x14ac:dyDescent="0.3">
      <c r="A4" s="2">
        <v>2</v>
      </c>
      <c r="B4" s="1">
        <v>1260.4936</v>
      </c>
      <c r="C4" s="1">
        <v>693.98019999999997</v>
      </c>
      <c r="D4" s="1">
        <v>1954.4738</v>
      </c>
      <c r="E4" s="1">
        <v>15.349399999999999</v>
      </c>
      <c r="F4" s="1">
        <v>15.3111</v>
      </c>
      <c r="G4" s="1">
        <v>15.3909</v>
      </c>
      <c r="H4" s="1">
        <v>-652.17939999999999</v>
      </c>
      <c r="I4" s="1">
        <v>19347.820599999999</v>
      </c>
      <c r="J4" s="1">
        <v>10652.179400000001</v>
      </c>
      <c r="K4" s="1">
        <v>30000</v>
      </c>
      <c r="L4" s="1">
        <v>100389.09110000001</v>
      </c>
      <c r="M4" s="1">
        <v>-10680.979600000001</v>
      </c>
      <c r="N4" s="1">
        <v>0</v>
      </c>
      <c r="O4" s="1">
        <v>0</v>
      </c>
      <c r="P4" s="1">
        <v>89708.111499999999</v>
      </c>
      <c r="Q4" s="1">
        <v>119708.1115</v>
      </c>
      <c r="R4" s="1">
        <v>-291.88850000000002</v>
      </c>
    </row>
    <row r="5" spans="1:19" x14ac:dyDescent="0.3">
      <c r="A5" s="2">
        <v>3</v>
      </c>
      <c r="B5" s="1">
        <v>1954.4738</v>
      </c>
      <c r="C5" s="1">
        <v>535.24059999999997</v>
      </c>
      <c r="D5" s="1">
        <v>2489.7143999999998</v>
      </c>
      <c r="E5" s="1">
        <v>16.066099999999999</v>
      </c>
      <c r="F5" s="1">
        <v>16.026</v>
      </c>
      <c r="G5" s="1">
        <v>16.109500000000001</v>
      </c>
      <c r="H5" s="1">
        <v>1400.7714000000001</v>
      </c>
      <c r="I5" s="1">
        <v>31400.771400000001</v>
      </c>
      <c r="J5" s="1">
        <v>8599.2286000000004</v>
      </c>
      <c r="K5" s="1">
        <v>40000</v>
      </c>
      <c r="L5" s="1">
        <v>89708.111499999999</v>
      </c>
      <c r="M5" s="1">
        <v>-8622.4580999999998</v>
      </c>
      <c r="N5" s="1">
        <v>0</v>
      </c>
      <c r="O5" s="1">
        <v>0</v>
      </c>
      <c r="P5" s="1">
        <v>81085.653399999996</v>
      </c>
      <c r="Q5" s="1">
        <v>121085.6534</v>
      </c>
      <c r="R5" s="1">
        <v>1085.6533999999999</v>
      </c>
    </row>
    <row r="6" spans="1:19" x14ac:dyDescent="0.3">
      <c r="A6" s="2">
        <v>4</v>
      </c>
      <c r="B6" s="1">
        <v>2489.7143999999998</v>
      </c>
      <c r="C6" s="1">
        <v>619.98979999999995</v>
      </c>
      <c r="D6" s="1">
        <v>3109.7040999999999</v>
      </c>
      <c r="E6" s="1">
        <v>16.078700000000001</v>
      </c>
      <c r="F6" s="1">
        <v>16.038599999999999</v>
      </c>
      <c r="G6" s="1">
        <v>16.122199999999999</v>
      </c>
      <c r="H6" s="1">
        <v>31.3704</v>
      </c>
      <c r="I6" s="1">
        <v>40031.3704</v>
      </c>
      <c r="J6" s="1">
        <v>9968.6296000000002</v>
      </c>
      <c r="K6" s="1">
        <v>50000</v>
      </c>
      <c r="L6" s="1">
        <v>81085.653399999996</v>
      </c>
      <c r="M6" s="1">
        <v>-9995.5992000000006</v>
      </c>
      <c r="N6" s="1">
        <v>0.2</v>
      </c>
      <c r="O6" s="1">
        <v>448.14859999999999</v>
      </c>
      <c r="P6" s="1">
        <v>71538.202900000004</v>
      </c>
      <c r="Q6" s="1">
        <v>121538.2029</v>
      </c>
      <c r="R6" s="1">
        <v>1538.2029</v>
      </c>
    </row>
    <row r="7" spans="1:19" x14ac:dyDescent="0.3">
      <c r="A7" s="2">
        <v>5</v>
      </c>
      <c r="B7" s="1">
        <v>3109.7040999999999</v>
      </c>
      <c r="C7" s="1">
        <v>358.80470000000003</v>
      </c>
      <c r="D7" s="1">
        <v>3468.5088000000001</v>
      </c>
      <c r="E7" s="1">
        <v>17.298500000000001</v>
      </c>
      <c r="F7" s="1">
        <v>17.255299999999998</v>
      </c>
      <c r="G7" s="1">
        <v>17.345300000000002</v>
      </c>
      <c r="H7" s="1">
        <v>3793.2170999999998</v>
      </c>
      <c r="I7" s="1">
        <v>53793.217100000002</v>
      </c>
      <c r="J7" s="1">
        <v>6206.7829000000002</v>
      </c>
      <c r="K7" s="1">
        <v>60000</v>
      </c>
      <c r="L7" s="1">
        <v>71538.202900000004</v>
      </c>
      <c r="M7" s="1">
        <v>-6223.5748999999996</v>
      </c>
      <c r="N7" s="1">
        <v>0</v>
      </c>
      <c r="O7" s="1">
        <v>0</v>
      </c>
      <c r="P7" s="1">
        <v>65314.627899999999</v>
      </c>
      <c r="Q7" s="1">
        <v>125314.62790000001</v>
      </c>
      <c r="R7" s="1">
        <v>5314.6279000000004</v>
      </c>
    </row>
    <row r="8" spans="1:19" x14ac:dyDescent="0.3">
      <c r="A8" s="2">
        <v>6</v>
      </c>
      <c r="B8" s="1">
        <v>3468.5088000000001</v>
      </c>
      <c r="C8" s="1">
        <v>457.74489999999997</v>
      </c>
      <c r="D8" s="1">
        <v>3926.2537000000002</v>
      </c>
      <c r="E8" s="1">
        <v>17.828700000000001</v>
      </c>
      <c r="F8" s="1">
        <v>17.784199999999998</v>
      </c>
      <c r="G8" s="1">
        <v>17.876899999999999</v>
      </c>
      <c r="H8" s="1">
        <v>1839.0034000000001</v>
      </c>
      <c r="I8" s="1">
        <v>61839.003400000001</v>
      </c>
      <c r="J8" s="1">
        <v>8160.9966000000004</v>
      </c>
      <c r="K8" s="1">
        <v>70000</v>
      </c>
      <c r="L8" s="1">
        <v>65314.627899999999</v>
      </c>
      <c r="M8" s="1">
        <v>-8183.0599000000002</v>
      </c>
      <c r="N8" s="1">
        <v>0</v>
      </c>
      <c r="O8" s="1">
        <v>0</v>
      </c>
      <c r="P8" s="1">
        <v>57131.567999999999</v>
      </c>
      <c r="Q8" s="1">
        <v>127131.568</v>
      </c>
      <c r="R8" s="1">
        <v>7131.5680000000002</v>
      </c>
    </row>
    <row r="9" spans="1:19" x14ac:dyDescent="0.3">
      <c r="A9" s="2">
        <v>7</v>
      </c>
      <c r="B9" s="1">
        <v>3926.2537000000002</v>
      </c>
      <c r="C9" s="1">
        <v>560.81790000000001</v>
      </c>
      <c r="D9" s="1">
        <v>4487.0716000000002</v>
      </c>
      <c r="E9" s="1">
        <v>17.829000000000001</v>
      </c>
      <c r="F9" s="1">
        <v>17.784500000000001</v>
      </c>
      <c r="G9" s="1">
        <v>17.877199999999998</v>
      </c>
      <c r="H9" s="1">
        <v>1.1778999999999999</v>
      </c>
      <c r="I9" s="1">
        <v>70001.177899999995</v>
      </c>
      <c r="J9" s="1">
        <v>9998.8220999999994</v>
      </c>
      <c r="K9" s="1">
        <v>80000</v>
      </c>
      <c r="L9" s="1">
        <v>57131.567999999999</v>
      </c>
      <c r="M9" s="1">
        <v>-10025.853499999999</v>
      </c>
      <c r="N9" s="1">
        <v>0</v>
      </c>
      <c r="O9" s="1">
        <v>0</v>
      </c>
      <c r="P9" s="1">
        <v>47105.714500000002</v>
      </c>
      <c r="Q9" s="1">
        <v>127105.7145</v>
      </c>
      <c r="R9" s="1">
        <v>7105.7145</v>
      </c>
    </row>
    <row r="10" spans="1:19" x14ac:dyDescent="0.3">
      <c r="A10" s="2">
        <v>8</v>
      </c>
      <c r="B10" s="1">
        <v>4487.0716000000002</v>
      </c>
      <c r="C10" s="1">
        <v>474.77730000000003</v>
      </c>
      <c r="D10" s="1">
        <v>4961.8489</v>
      </c>
      <c r="E10" s="1">
        <v>18.138400000000001</v>
      </c>
      <c r="F10" s="1">
        <v>18.0931</v>
      </c>
      <c r="G10" s="1">
        <v>18.1874</v>
      </c>
      <c r="H10" s="1">
        <v>1388.3</v>
      </c>
      <c r="I10" s="1">
        <v>81388.3</v>
      </c>
      <c r="J10" s="1">
        <v>8611.7000000000007</v>
      </c>
      <c r="K10" s="1">
        <v>90000</v>
      </c>
      <c r="L10" s="1">
        <v>47105.714500000002</v>
      </c>
      <c r="M10" s="1">
        <v>-8634.9640999999992</v>
      </c>
      <c r="N10" s="1">
        <v>0</v>
      </c>
      <c r="O10" s="1">
        <v>0</v>
      </c>
      <c r="P10" s="1">
        <v>38470.7503</v>
      </c>
      <c r="Q10" s="1">
        <v>128470.7503</v>
      </c>
      <c r="R10" s="1">
        <v>8470.7502999999997</v>
      </c>
    </row>
    <row r="11" spans="1:19" x14ac:dyDescent="0.3">
      <c r="A11" s="2">
        <v>9</v>
      </c>
      <c r="B11" s="1">
        <v>4961.8489</v>
      </c>
      <c r="C11" s="1">
        <v>731.06399999999996</v>
      </c>
      <c r="D11" s="1">
        <v>5692.9129000000003</v>
      </c>
      <c r="E11" s="1">
        <v>17.5657</v>
      </c>
      <c r="F11" s="1">
        <v>17.521799999999999</v>
      </c>
      <c r="G11" s="1">
        <v>17.613199999999999</v>
      </c>
      <c r="H11" s="1">
        <v>-2841.6509000000001</v>
      </c>
      <c r="I11" s="1">
        <v>87158.349100000007</v>
      </c>
      <c r="J11" s="1">
        <v>12841.650900000001</v>
      </c>
      <c r="K11" s="1">
        <v>100000</v>
      </c>
      <c r="L11" s="1">
        <v>38470.7503</v>
      </c>
      <c r="M11" s="1">
        <v>-12876.376399999999</v>
      </c>
      <c r="N11" s="1">
        <v>0</v>
      </c>
      <c r="O11" s="1">
        <v>0</v>
      </c>
      <c r="P11" s="1">
        <v>25594.373899999999</v>
      </c>
      <c r="Q11" s="1">
        <v>125594.37390000001</v>
      </c>
      <c r="R11" s="1">
        <v>5594.3738999999996</v>
      </c>
    </row>
    <row r="12" spans="1:19" x14ac:dyDescent="0.3">
      <c r="A12" s="2">
        <v>10</v>
      </c>
      <c r="B12" s="1">
        <v>5692.9129000000003</v>
      </c>
      <c r="C12" s="1">
        <v>501.47840000000002</v>
      </c>
      <c r="D12" s="1">
        <v>6194.3913000000002</v>
      </c>
      <c r="E12" s="1">
        <v>17.757999999999999</v>
      </c>
      <c r="F12" s="1">
        <v>17.713699999999999</v>
      </c>
      <c r="G12" s="1">
        <v>17.806000000000001</v>
      </c>
      <c r="H12" s="1">
        <v>1094.7471</v>
      </c>
      <c r="I12" s="1">
        <v>101094.74709999999</v>
      </c>
      <c r="J12" s="1">
        <v>8905.2528999999995</v>
      </c>
      <c r="K12" s="1">
        <v>110000</v>
      </c>
      <c r="L12" s="1">
        <v>25594.373899999999</v>
      </c>
      <c r="M12" s="1">
        <v>-8929.3238000000001</v>
      </c>
      <c r="N12" s="1">
        <v>0</v>
      </c>
      <c r="O12" s="1">
        <v>0</v>
      </c>
      <c r="P12" s="1">
        <v>16665.0501</v>
      </c>
      <c r="Q12" s="1">
        <v>126665.05009999999</v>
      </c>
      <c r="R12" s="1">
        <v>6665.0501000000004</v>
      </c>
    </row>
    <row r="13" spans="1:19" x14ac:dyDescent="0.3">
      <c r="A13" s="2">
        <v>11</v>
      </c>
      <c r="B13" s="1">
        <v>6194.3913000000002</v>
      </c>
      <c r="C13" s="1">
        <v>361.9468</v>
      </c>
      <c r="D13" s="1">
        <v>6556.3380999999999</v>
      </c>
      <c r="E13" s="1">
        <v>18.302900000000001</v>
      </c>
      <c r="F13" s="1">
        <v>18.257200000000001</v>
      </c>
      <c r="G13" s="1">
        <v>18.352399999999999</v>
      </c>
      <c r="H13" s="1">
        <v>3375.3238000000001</v>
      </c>
      <c r="I13" s="1">
        <v>113375.3238</v>
      </c>
      <c r="J13" s="1">
        <v>6624.6761999999999</v>
      </c>
      <c r="K13" s="1">
        <v>120000</v>
      </c>
      <c r="L13" s="1">
        <v>16665.0501</v>
      </c>
      <c r="M13" s="1">
        <v>-6642.5925999999999</v>
      </c>
      <c r="N13" s="1">
        <v>0</v>
      </c>
      <c r="O13" s="1">
        <v>0</v>
      </c>
      <c r="P13" s="1">
        <v>10022.4575</v>
      </c>
      <c r="Q13" s="1">
        <v>130022.4575</v>
      </c>
      <c r="R13" s="1">
        <v>10022.4575</v>
      </c>
    </row>
    <row r="14" spans="1:19" x14ac:dyDescent="0.3">
      <c r="A14" s="2">
        <v>12</v>
      </c>
      <c r="B14" s="1">
        <v>6556.3380999999999</v>
      </c>
      <c r="C14" s="1">
        <v>-6556.3380999999999</v>
      </c>
      <c r="D14" s="1">
        <v>0</v>
      </c>
      <c r="E14" s="1">
        <v>17.7394</v>
      </c>
      <c r="F14" s="1">
        <v>17.6951</v>
      </c>
      <c r="G14" s="1">
        <v>17.787299999999998</v>
      </c>
      <c r="H14" s="1">
        <v>-3694.4965000000002</v>
      </c>
      <c r="I14" s="1">
        <v>116305.50350000001</v>
      </c>
      <c r="J14" s="1">
        <v>-116305.50350000001</v>
      </c>
      <c r="K14" s="1">
        <v>0</v>
      </c>
      <c r="L14" s="1">
        <v>10022.4575</v>
      </c>
      <c r="M14" s="1">
        <v>116015.0577</v>
      </c>
      <c r="N14" s="1">
        <v>0</v>
      </c>
      <c r="O14" s="1">
        <v>0</v>
      </c>
      <c r="P14" s="1">
        <v>126037.5153</v>
      </c>
      <c r="Q14" s="1">
        <v>126037.5153</v>
      </c>
      <c r="R14" s="1">
        <v>6037.5153</v>
      </c>
      <c r="S14" s="3">
        <v>9.2999999999999999E-2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4.4" x14ac:dyDescent="0.3"/>
  <cols>
    <col min="2" max="2" width="11.6640625" style="1" customWidth="1"/>
    <col min="3" max="3" width="10.6640625" style="3" customWidth="1"/>
    <col min="4" max="4" width="9.6640625" style="3" customWidth="1"/>
    <col min="5" max="6" width="10.6640625" style="1" customWidth="1"/>
    <col min="7" max="9" width="10.6640625" style="3" customWidth="1"/>
  </cols>
  <sheetData>
    <row r="1" spans="1:9" x14ac:dyDescent="0.3">
      <c r="A1" s="2" t="s">
        <v>29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3">
      <c r="A2" s="2">
        <v>1</v>
      </c>
      <c r="G2" s="3">
        <v>0.16139999999999999</v>
      </c>
      <c r="H2" s="3">
        <v>8.6400000000000005E-2</v>
      </c>
      <c r="I2" s="3">
        <v>9.2999999999999999E-2</v>
      </c>
    </row>
    <row r="3" spans="1:9" x14ac:dyDescent="0.3">
      <c r="A3" s="2">
        <v>2</v>
      </c>
      <c r="G3" s="3">
        <v>-0.1028</v>
      </c>
      <c r="H3" s="3">
        <v>-4.2000000000000003E-2</v>
      </c>
      <c r="I3" s="3">
        <v>-4.1799999999999997E-2</v>
      </c>
    </row>
    <row r="4" spans="1:9" x14ac:dyDescent="0.3">
      <c r="A4" s="2">
        <v>3</v>
      </c>
      <c r="G4" s="3">
        <v>0.12470000000000001</v>
      </c>
      <c r="H4" s="3">
        <v>0.11459999999999999</v>
      </c>
      <c r="I4" s="3">
        <v>0.11749999999999999</v>
      </c>
    </row>
    <row r="5" spans="1:9" x14ac:dyDescent="0.3">
      <c r="A5" s="2">
        <v>4</v>
      </c>
      <c r="G5" s="3">
        <v>-3.6799999999999999E-2</v>
      </c>
      <c r="H5" s="3">
        <v>-3.7100000000000001E-2</v>
      </c>
      <c r="I5" s="3">
        <v>-2.9499999999999998E-2</v>
      </c>
    </row>
    <row r="6" spans="1:9" x14ac:dyDescent="0.3">
      <c r="A6" s="2">
        <v>5</v>
      </c>
      <c r="G6" s="3">
        <v>-7.6999999999999999E-2</v>
      </c>
      <c r="H6" s="3">
        <v>-7.7299999999999994E-2</v>
      </c>
      <c r="I6" s="3">
        <v>-7.0699999999999999E-2</v>
      </c>
    </row>
    <row r="7" spans="1:9" x14ac:dyDescent="0.3">
      <c r="A7" s="2" t="s">
        <v>30</v>
      </c>
      <c r="B7" s="1">
        <v>16.249400000000001</v>
      </c>
      <c r="C7" s="3">
        <v>2.0899999999999998E-2</v>
      </c>
      <c r="D7" s="3">
        <v>0.1227</v>
      </c>
      <c r="E7" s="1">
        <v>-0.63280000000000003</v>
      </c>
      <c r="F7" s="1">
        <v>0.58840000000000003</v>
      </c>
      <c r="G7" s="3">
        <v>8.3000000000000001E-3</v>
      </c>
      <c r="H7" s="3">
        <v>6.1000000000000004E-3</v>
      </c>
      <c r="I7" s="3">
        <v>1.09E-2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SCG</cp:lastModifiedBy>
  <dcterms:created xsi:type="dcterms:W3CDTF">2019-05-16T00:45:15Z</dcterms:created>
  <dcterms:modified xsi:type="dcterms:W3CDTF">2019-05-16T11:56:21Z</dcterms:modified>
</cp:coreProperties>
</file>