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edro.arrieta\Desktop\proyectos_pcr\en_ejecucion\masterpcr\php\vistas\documentos_generados\"/>
    </mc:Choice>
  </mc:AlternateContent>
  <xr:revisionPtr revIDLastSave="0" documentId="8_{AE215066-CF36-44E3-AF12-879F9A1201DD}" xr6:coauthVersionLast="47" xr6:coauthVersionMax="47" xr10:uidLastSave="{00000000-0000-0000-0000-000000000000}"/>
  <workbookProtection workbookAlgorithmName="SHA-512" workbookHashValue="auIljLSPKYO7PuHQE7rnj2jLLtvdTIB0rvNr8Kp3LEseMbQDyRtz3bPKQ8n1TQzuo8hAVsAg/pJPb4fPedi7Ew==" workbookSaltValue="sZiozuB5ZvH3F3BvFZ7iCw==" workbookSpinCount="100000" lockStructure="1"/>
  <bookViews>
    <workbookView xWindow="-120" yWindow="-120" windowWidth="29040" windowHeight="15840" xr2:uid="{BB344D4F-37FF-47C9-A1A4-D18F6F3A740C}"/>
  </bookViews>
  <sheets>
    <sheet name="RBA" sheetId="1" r:id="rId1"/>
    <sheet name="FACTORES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6" i="1" l="1"/>
  <c r="N95" i="1"/>
  <c r="N94" i="1"/>
  <c r="N93" i="1"/>
  <c r="N92" i="1"/>
  <c r="N91" i="1"/>
  <c r="N90" i="1"/>
  <c r="N89" i="1"/>
  <c r="L89" i="1"/>
  <c r="M96" i="1"/>
  <c r="L96" i="1"/>
  <c r="L83" i="1"/>
  <c r="L88" i="1"/>
  <c r="J29" i="1"/>
  <c r="M95" i="1"/>
  <c r="M94" i="1"/>
  <c r="M93" i="1"/>
  <c r="M92" i="1"/>
  <c r="M91" i="1"/>
  <c r="M90" i="1"/>
  <c r="L95" i="1"/>
  <c r="L94" i="1"/>
  <c r="L93" i="1"/>
  <c r="L92" i="1"/>
  <c r="J19" i="1"/>
  <c r="I19" i="1"/>
  <c r="J27" i="1"/>
  <c r="I26" i="1" s="1"/>
  <c r="I27" i="1"/>
  <c r="P162" i="1"/>
  <c r="Q162" i="1" s="1"/>
  <c r="R162" i="1"/>
  <c r="S162" i="1"/>
  <c r="P103" i="1"/>
  <c r="R103" i="1" s="1"/>
  <c r="S103" i="1" s="1"/>
  <c r="P239" i="1"/>
  <c r="R239" i="1"/>
  <c r="L97" i="1"/>
  <c r="L99" i="1"/>
  <c r="J25" i="1"/>
  <c r="J23" i="1"/>
  <c r="J21" i="1"/>
  <c r="I29" i="1"/>
  <c r="I25" i="1"/>
  <c r="I23" i="1"/>
  <c r="I21" i="1"/>
  <c r="L113" i="1"/>
  <c r="L112" i="1"/>
  <c r="L111" i="1"/>
  <c r="L110" i="1"/>
  <c r="L109" i="1"/>
  <c r="L108" i="1"/>
  <c r="L107" i="1"/>
  <c r="L106" i="1"/>
  <c r="L105" i="1"/>
  <c r="L104" i="1"/>
  <c r="I12" i="1" s="1"/>
  <c r="L98" i="1"/>
  <c r="L91" i="1"/>
  <c r="L90" i="1"/>
  <c r="L87" i="1"/>
  <c r="I8" i="1" s="1"/>
  <c r="L86" i="1"/>
  <c r="L85" i="1"/>
  <c r="L84" i="1"/>
  <c r="L82" i="1"/>
  <c r="L81" i="1"/>
  <c r="L80" i="1"/>
  <c r="L79" i="1"/>
  <c r="L78" i="1"/>
  <c r="L77" i="1"/>
  <c r="L76" i="1"/>
  <c r="L75" i="1"/>
  <c r="L74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49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P246" i="1"/>
  <c r="P245" i="1"/>
  <c r="P244" i="1"/>
  <c r="Q244" i="1" s="1"/>
  <c r="P243" i="1"/>
  <c r="Q243" i="1" s="1"/>
  <c r="P242" i="1"/>
  <c r="P241" i="1"/>
  <c r="R241" i="1"/>
  <c r="S241" i="1" s="1"/>
  <c r="P240" i="1"/>
  <c r="P238" i="1"/>
  <c r="P237" i="1"/>
  <c r="P236" i="1"/>
  <c r="Q236" i="1"/>
  <c r="P235" i="1"/>
  <c r="Q235" i="1" s="1"/>
  <c r="P234" i="1"/>
  <c r="R234" i="1" s="1"/>
  <c r="S234" i="1" s="1"/>
  <c r="P233" i="1"/>
  <c r="R233" i="1"/>
  <c r="S233" i="1" s="1"/>
  <c r="P232" i="1"/>
  <c r="R232" i="1" s="1"/>
  <c r="S232" i="1" s="1"/>
  <c r="P231" i="1"/>
  <c r="P230" i="1"/>
  <c r="P229" i="1"/>
  <c r="P228" i="1"/>
  <c r="Q228" i="1" s="1"/>
  <c r="P227" i="1"/>
  <c r="Q227" i="1" s="1"/>
  <c r="P226" i="1"/>
  <c r="Q226" i="1" s="1"/>
  <c r="P225" i="1"/>
  <c r="Q225" i="1" s="1"/>
  <c r="R225" i="1"/>
  <c r="S225" i="1" s="1"/>
  <c r="P224" i="1"/>
  <c r="R224" i="1" s="1"/>
  <c r="S224" i="1" s="1"/>
  <c r="P223" i="1"/>
  <c r="P222" i="1"/>
  <c r="R222" i="1" s="1"/>
  <c r="S222" i="1" s="1"/>
  <c r="P221" i="1"/>
  <c r="R221" i="1" s="1"/>
  <c r="S221" i="1" s="1"/>
  <c r="P220" i="1"/>
  <c r="Q220" i="1" s="1"/>
  <c r="P219" i="1"/>
  <c r="R219" i="1" s="1"/>
  <c r="S219" i="1" s="1"/>
  <c r="Q219" i="1"/>
  <c r="P218" i="1"/>
  <c r="Q218" i="1" s="1"/>
  <c r="P217" i="1"/>
  <c r="R217" i="1"/>
  <c r="S217" i="1" s="1"/>
  <c r="P216" i="1"/>
  <c r="R216" i="1"/>
  <c r="S216" i="1"/>
  <c r="P215" i="1"/>
  <c r="P214" i="1"/>
  <c r="R214" i="1" s="1"/>
  <c r="S214" i="1" s="1"/>
  <c r="P213" i="1"/>
  <c r="Q213" i="1" s="1"/>
  <c r="P212" i="1"/>
  <c r="Q212" i="1"/>
  <c r="P211" i="1"/>
  <c r="Q211" i="1" s="1"/>
  <c r="P210" i="1"/>
  <c r="P209" i="1"/>
  <c r="R209" i="1" s="1"/>
  <c r="S209" i="1" s="1"/>
  <c r="P208" i="1"/>
  <c r="R208" i="1" s="1"/>
  <c r="S208" i="1" s="1"/>
  <c r="P207" i="1"/>
  <c r="P206" i="1"/>
  <c r="P205" i="1"/>
  <c r="P204" i="1"/>
  <c r="Q204" i="1" s="1"/>
  <c r="P203" i="1"/>
  <c r="Q203" i="1" s="1"/>
  <c r="P202" i="1"/>
  <c r="P201" i="1"/>
  <c r="R201" i="1"/>
  <c r="S201" i="1" s="1"/>
  <c r="P200" i="1"/>
  <c r="R200" i="1" s="1"/>
  <c r="S200" i="1" s="1"/>
  <c r="P199" i="1"/>
  <c r="Q199" i="1" s="1"/>
  <c r="P198" i="1"/>
  <c r="Q198" i="1" s="1"/>
  <c r="P197" i="1"/>
  <c r="P196" i="1"/>
  <c r="Q196" i="1" s="1"/>
  <c r="P195" i="1"/>
  <c r="Q195" i="1"/>
  <c r="P194" i="1"/>
  <c r="P193" i="1"/>
  <c r="R193" i="1" s="1"/>
  <c r="S193" i="1" s="1"/>
  <c r="P192" i="1"/>
  <c r="Q192" i="1" s="1"/>
  <c r="R192" i="1"/>
  <c r="S192" i="1" s="1"/>
  <c r="P191" i="1"/>
  <c r="P190" i="1"/>
  <c r="P189" i="1"/>
  <c r="P188" i="1"/>
  <c r="Q188" i="1"/>
  <c r="P187" i="1"/>
  <c r="Q187" i="1" s="1"/>
  <c r="P186" i="1"/>
  <c r="R186" i="1" s="1"/>
  <c r="S186" i="1" s="1"/>
  <c r="P185" i="1"/>
  <c r="R185" i="1"/>
  <c r="S185" i="1"/>
  <c r="P184" i="1"/>
  <c r="R184" i="1" s="1"/>
  <c r="S184" i="1" s="1"/>
  <c r="P183" i="1"/>
  <c r="P182" i="1"/>
  <c r="P181" i="1"/>
  <c r="P180" i="1"/>
  <c r="Q180" i="1" s="1"/>
  <c r="P179" i="1"/>
  <c r="Q179" i="1" s="1"/>
  <c r="P178" i="1"/>
  <c r="P177" i="1"/>
  <c r="Q177" i="1" s="1"/>
  <c r="R177" i="1"/>
  <c r="S177" i="1" s="1"/>
  <c r="P176" i="1"/>
  <c r="R176" i="1" s="1"/>
  <c r="S176" i="1" s="1"/>
  <c r="P175" i="1"/>
  <c r="P174" i="1"/>
  <c r="P173" i="1"/>
  <c r="P172" i="1"/>
  <c r="Q172" i="1" s="1"/>
  <c r="P171" i="1"/>
  <c r="R171" i="1" s="1"/>
  <c r="S171" i="1" s="1"/>
  <c r="Q171" i="1"/>
  <c r="P170" i="1"/>
  <c r="Q170" i="1" s="1"/>
  <c r="P169" i="1"/>
  <c r="R169" i="1"/>
  <c r="S169" i="1" s="1"/>
  <c r="P168" i="1"/>
  <c r="R168" i="1" s="1"/>
  <c r="S168" i="1" s="1"/>
  <c r="P167" i="1"/>
  <c r="P166" i="1"/>
  <c r="P165" i="1"/>
  <c r="Q165" i="1" s="1"/>
  <c r="P164" i="1"/>
  <c r="R164" i="1" s="1"/>
  <c r="S164" i="1" s="1"/>
  <c r="Q164" i="1"/>
  <c r="P163" i="1"/>
  <c r="Q163" i="1" s="1"/>
  <c r="P161" i="1"/>
  <c r="R161" i="1" s="1"/>
  <c r="S161" i="1" s="1"/>
  <c r="P160" i="1"/>
  <c r="R160" i="1"/>
  <c r="S160" i="1" s="1"/>
  <c r="P159" i="1"/>
  <c r="R159" i="1" s="1"/>
  <c r="S159" i="1" s="1"/>
  <c r="P158" i="1"/>
  <c r="R158" i="1" s="1"/>
  <c r="S158" i="1" s="1"/>
  <c r="P157" i="1"/>
  <c r="Q157" i="1" s="1"/>
  <c r="P156" i="1"/>
  <c r="R156" i="1" s="1"/>
  <c r="S156" i="1" s="1"/>
  <c r="Q156" i="1"/>
  <c r="P155" i="1"/>
  <c r="Q155" i="1"/>
  <c r="P154" i="1"/>
  <c r="P153" i="1"/>
  <c r="R153" i="1" s="1"/>
  <c r="S153" i="1" s="1"/>
  <c r="P152" i="1"/>
  <c r="R152" i="1" s="1"/>
  <c r="S152" i="1" s="1"/>
  <c r="P151" i="1"/>
  <c r="Q151" i="1" s="1"/>
  <c r="P150" i="1"/>
  <c r="R150" i="1" s="1"/>
  <c r="S150" i="1" s="1"/>
  <c r="P149" i="1"/>
  <c r="Q149" i="1" s="1"/>
  <c r="P148" i="1"/>
  <c r="Q148" i="1"/>
  <c r="P147" i="1"/>
  <c r="Q147" i="1" s="1"/>
  <c r="P146" i="1"/>
  <c r="P145" i="1"/>
  <c r="R145" i="1" s="1"/>
  <c r="S145" i="1" s="1"/>
  <c r="P144" i="1"/>
  <c r="R144" i="1"/>
  <c r="S144" i="1"/>
  <c r="P143" i="1"/>
  <c r="R143" i="1" s="1"/>
  <c r="S143" i="1" s="1"/>
  <c r="P142" i="1"/>
  <c r="P141" i="1"/>
  <c r="P140" i="1"/>
  <c r="Q140" i="1" s="1"/>
  <c r="P139" i="1"/>
  <c r="Q139" i="1"/>
  <c r="P138" i="1"/>
  <c r="P137" i="1"/>
  <c r="R137" i="1" s="1"/>
  <c r="S137" i="1" s="1"/>
  <c r="P136" i="1"/>
  <c r="Q136" i="1" s="1"/>
  <c r="R136" i="1"/>
  <c r="S136" i="1" s="1"/>
  <c r="P135" i="1"/>
  <c r="P134" i="1"/>
  <c r="P133" i="1"/>
  <c r="P132" i="1"/>
  <c r="Q132" i="1"/>
  <c r="P131" i="1"/>
  <c r="Q131" i="1" s="1"/>
  <c r="P130" i="1"/>
  <c r="Q130" i="1" s="1"/>
  <c r="P129" i="1"/>
  <c r="Q129" i="1" s="1"/>
  <c r="R129" i="1"/>
  <c r="S129" i="1"/>
  <c r="P128" i="1"/>
  <c r="R128" i="1" s="1"/>
  <c r="S128" i="1" s="1"/>
  <c r="P127" i="1"/>
  <c r="P126" i="1"/>
  <c r="P125" i="1"/>
  <c r="R125" i="1" s="1"/>
  <c r="S125" i="1" s="1"/>
  <c r="P124" i="1"/>
  <c r="Q124" i="1" s="1"/>
  <c r="P123" i="1"/>
  <c r="Q123" i="1"/>
  <c r="P122" i="1"/>
  <c r="P121" i="1"/>
  <c r="R121" i="1" s="1"/>
  <c r="S121" i="1" s="1"/>
  <c r="P120" i="1"/>
  <c r="R120" i="1" s="1"/>
  <c r="S120" i="1" s="1"/>
  <c r="P119" i="1"/>
  <c r="P118" i="1"/>
  <c r="R118" i="1" s="1"/>
  <c r="S118" i="1" s="1"/>
  <c r="P117" i="1"/>
  <c r="P116" i="1"/>
  <c r="R116" i="1" s="1"/>
  <c r="S116" i="1" s="1"/>
  <c r="Q116" i="1"/>
  <c r="P115" i="1"/>
  <c r="R115" i="1" s="1"/>
  <c r="S115" i="1" s="1"/>
  <c r="Q115" i="1"/>
  <c r="P114" i="1"/>
  <c r="P113" i="1"/>
  <c r="R113" i="1" s="1"/>
  <c r="S113" i="1" s="1"/>
  <c r="P112" i="1"/>
  <c r="R112" i="1"/>
  <c r="S112" i="1" s="1"/>
  <c r="P111" i="1"/>
  <c r="P110" i="1"/>
  <c r="P109" i="1"/>
  <c r="R109" i="1" s="1"/>
  <c r="S109" i="1" s="1"/>
  <c r="P108" i="1"/>
  <c r="R108" i="1" s="1"/>
  <c r="S108" i="1" s="1"/>
  <c r="Q108" i="1"/>
  <c r="P107" i="1"/>
  <c r="Q107" i="1" s="1"/>
  <c r="P106" i="1"/>
  <c r="P105" i="1"/>
  <c r="R105" i="1"/>
  <c r="S105" i="1"/>
  <c r="P104" i="1"/>
  <c r="R104" i="1" s="1"/>
  <c r="S104" i="1" s="1"/>
  <c r="P102" i="1"/>
  <c r="Q102" i="1" s="1"/>
  <c r="P101" i="1"/>
  <c r="Q101" i="1" s="1"/>
  <c r="P100" i="1"/>
  <c r="Q100" i="1" s="1"/>
  <c r="P99" i="1"/>
  <c r="Q99" i="1" s="1"/>
  <c r="P98" i="1"/>
  <c r="P97" i="1"/>
  <c r="R97" i="1"/>
  <c r="S97" i="1" s="1"/>
  <c r="P96" i="1"/>
  <c r="R96" i="1" s="1"/>
  <c r="S96" i="1" s="1"/>
  <c r="P95" i="1"/>
  <c r="R95" i="1" s="1"/>
  <c r="S95" i="1" s="1"/>
  <c r="P94" i="1"/>
  <c r="Q94" i="1" s="1"/>
  <c r="P93" i="1"/>
  <c r="P92" i="1"/>
  <c r="Q92" i="1" s="1"/>
  <c r="P91" i="1"/>
  <c r="Q91" i="1" s="1"/>
  <c r="P90" i="1"/>
  <c r="P89" i="1"/>
  <c r="R89" i="1" s="1"/>
  <c r="S89" i="1" s="1"/>
  <c r="P88" i="1"/>
  <c r="Q88" i="1" s="1"/>
  <c r="R88" i="1"/>
  <c r="S88" i="1"/>
  <c r="P87" i="1"/>
  <c r="P86" i="1"/>
  <c r="P85" i="1"/>
  <c r="P84" i="1"/>
  <c r="Q84" i="1" s="1"/>
  <c r="P83" i="1"/>
  <c r="Q83" i="1"/>
  <c r="P82" i="1"/>
  <c r="P81" i="1"/>
  <c r="Q81" i="1" s="1"/>
  <c r="R81" i="1"/>
  <c r="S81" i="1"/>
  <c r="P80" i="1"/>
  <c r="R80" i="1" s="1"/>
  <c r="S80" i="1" s="1"/>
  <c r="P79" i="1"/>
  <c r="P78" i="1"/>
  <c r="R78" i="1" s="1"/>
  <c r="S78" i="1" s="1"/>
  <c r="P77" i="1"/>
  <c r="P76" i="1"/>
  <c r="Q76" i="1" s="1"/>
  <c r="P75" i="1"/>
  <c r="R75" i="1" s="1"/>
  <c r="S75" i="1" s="1"/>
  <c r="Q75" i="1"/>
  <c r="P74" i="1"/>
  <c r="Q74" i="1" s="1"/>
  <c r="P73" i="1"/>
  <c r="R73" i="1" s="1"/>
  <c r="S73" i="1" s="1"/>
  <c r="P72" i="1"/>
  <c r="R72" i="1" s="1"/>
  <c r="S72" i="1" s="1"/>
  <c r="P71" i="1"/>
  <c r="P70" i="1"/>
  <c r="R70" i="1" s="1"/>
  <c r="S70" i="1" s="1"/>
  <c r="P69" i="1"/>
  <c r="R69" i="1" s="1"/>
  <c r="S69" i="1" s="1"/>
  <c r="P68" i="1"/>
  <c r="Q68" i="1" s="1"/>
  <c r="P67" i="1"/>
  <c r="Q67" i="1"/>
  <c r="P66" i="1"/>
  <c r="P65" i="1"/>
  <c r="R65" i="1"/>
  <c r="S65" i="1" s="1"/>
  <c r="P64" i="1"/>
  <c r="R64" i="1" s="1"/>
  <c r="S64" i="1" s="1"/>
  <c r="P63" i="1"/>
  <c r="R63" i="1" s="1"/>
  <c r="S63" i="1" s="1"/>
  <c r="P62" i="1"/>
  <c r="R62" i="1" s="1"/>
  <c r="S62" i="1" s="1"/>
  <c r="P61" i="1"/>
  <c r="R61" i="1" s="1"/>
  <c r="S61" i="1" s="1"/>
  <c r="P60" i="1"/>
  <c r="R60" i="1" s="1"/>
  <c r="S60" i="1" s="1"/>
  <c r="Q60" i="1"/>
  <c r="P59" i="1"/>
  <c r="Q59" i="1" s="1"/>
  <c r="P58" i="1"/>
  <c r="Q58" i="1" s="1"/>
  <c r="R58" i="1"/>
  <c r="S58" i="1"/>
  <c r="P57" i="1"/>
  <c r="R57" i="1" s="1"/>
  <c r="S57" i="1" s="1"/>
  <c r="P56" i="1"/>
  <c r="R56" i="1" s="1"/>
  <c r="S56" i="1" s="1"/>
  <c r="P55" i="1"/>
  <c r="R55" i="1" s="1"/>
  <c r="S55" i="1" s="1"/>
  <c r="P54" i="1"/>
  <c r="Q54" i="1" s="1"/>
  <c r="R54" i="1"/>
  <c r="S54" i="1"/>
  <c r="P53" i="1"/>
  <c r="R53" i="1" s="1"/>
  <c r="S53" i="1" s="1"/>
  <c r="P52" i="1"/>
  <c r="R52" i="1" s="1"/>
  <c r="S52" i="1" s="1"/>
  <c r="P51" i="1"/>
  <c r="R51" i="1" s="1"/>
  <c r="S51" i="1" s="1"/>
  <c r="P50" i="1"/>
  <c r="Q50" i="1" s="1"/>
  <c r="R50" i="1"/>
  <c r="S50" i="1"/>
  <c r="P49" i="1"/>
  <c r="R49" i="1" s="1"/>
  <c r="S49" i="1" s="1"/>
  <c r="P48" i="1"/>
  <c r="R48" i="1" s="1"/>
  <c r="S48" i="1" s="1"/>
  <c r="P47" i="1"/>
  <c r="R47" i="1" s="1"/>
  <c r="S47" i="1" s="1"/>
  <c r="P46" i="1"/>
  <c r="Q46" i="1" s="1"/>
  <c r="R46" i="1"/>
  <c r="S46" i="1"/>
  <c r="P45" i="1"/>
  <c r="R45" i="1" s="1"/>
  <c r="S45" i="1" s="1"/>
  <c r="P44" i="1"/>
  <c r="Q44" i="1" s="1"/>
  <c r="P43" i="1"/>
  <c r="Q43" i="1"/>
  <c r="P42" i="1"/>
  <c r="R42" i="1" s="1"/>
  <c r="S42" i="1" s="1"/>
  <c r="P41" i="1"/>
  <c r="Q41" i="1" s="1"/>
  <c r="R41" i="1"/>
  <c r="S41" i="1" s="1"/>
  <c r="P40" i="1"/>
  <c r="R40" i="1" s="1"/>
  <c r="S40" i="1" s="1"/>
  <c r="P39" i="1"/>
  <c r="R39" i="1"/>
  <c r="S39" i="1"/>
  <c r="P38" i="1"/>
  <c r="R38" i="1" s="1"/>
  <c r="S38" i="1" s="1"/>
  <c r="P37" i="1"/>
  <c r="Q37" i="1" s="1"/>
  <c r="R37" i="1"/>
  <c r="S37" i="1" s="1"/>
  <c r="P36" i="1"/>
  <c r="Q36" i="1" s="1"/>
  <c r="P35" i="1"/>
  <c r="Q35" i="1" s="1"/>
  <c r="P34" i="1"/>
  <c r="Q34" i="1" s="1"/>
  <c r="R34" i="1"/>
  <c r="S34" i="1" s="1"/>
  <c r="P33" i="1"/>
  <c r="R33" i="1"/>
  <c r="S33" i="1" s="1"/>
  <c r="P32" i="1"/>
  <c r="R32" i="1" s="1"/>
  <c r="S32" i="1" s="1"/>
  <c r="P31" i="1"/>
  <c r="R31" i="1"/>
  <c r="S31" i="1" s="1"/>
  <c r="P30" i="1"/>
  <c r="R30" i="1"/>
  <c r="S30" i="1" s="1"/>
  <c r="P29" i="1"/>
  <c r="Q29" i="1" s="1"/>
  <c r="R29" i="1"/>
  <c r="S29" i="1"/>
  <c r="P28" i="1"/>
  <c r="R28" i="1" s="1"/>
  <c r="S28" i="1" s="1"/>
  <c r="P27" i="1"/>
  <c r="Q27" i="1" s="1"/>
  <c r="P26" i="1"/>
  <c r="R26" i="1" s="1"/>
  <c r="S26" i="1" s="1"/>
  <c r="P25" i="1"/>
  <c r="R25" i="1" s="1"/>
  <c r="S25" i="1" s="1"/>
  <c r="P24" i="1"/>
  <c r="Q24" i="1" s="1"/>
  <c r="R24" i="1"/>
  <c r="S24" i="1"/>
  <c r="P23" i="1"/>
  <c r="R23" i="1" s="1"/>
  <c r="S23" i="1" s="1"/>
  <c r="P22" i="1"/>
  <c r="R22" i="1" s="1"/>
  <c r="S22" i="1" s="1"/>
  <c r="P21" i="1"/>
  <c r="R21" i="1" s="1"/>
  <c r="S21" i="1" s="1"/>
  <c r="P20" i="1"/>
  <c r="Q20" i="1" s="1"/>
  <c r="R20" i="1"/>
  <c r="S20" i="1"/>
  <c r="P19" i="1"/>
  <c r="R19" i="1" s="1"/>
  <c r="S19" i="1" s="1"/>
  <c r="P18" i="1"/>
  <c r="R18" i="1" s="1"/>
  <c r="S18" i="1" s="1"/>
  <c r="P17" i="1"/>
  <c r="R17" i="1" s="1"/>
  <c r="S17" i="1" s="1"/>
  <c r="P16" i="1"/>
  <c r="Q16" i="1" s="1"/>
  <c r="R16" i="1"/>
  <c r="S16" i="1"/>
  <c r="P15" i="1"/>
  <c r="R15" i="1" s="1"/>
  <c r="S15" i="1" s="1"/>
  <c r="P14" i="1"/>
  <c r="R14" i="1" s="1"/>
  <c r="S14" i="1" s="1"/>
  <c r="P13" i="1"/>
  <c r="R13" i="1" s="1"/>
  <c r="S13" i="1" s="1"/>
  <c r="P12" i="1"/>
  <c r="Q12" i="1"/>
  <c r="P11" i="1"/>
  <c r="Q11" i="1" s="1"/>
  <c r="P10" i="1"/>
  <c r="R10" i="1" s="1"/>
  <c r="S10" i="1" s="1"/>
  <c r="P9" i="1"/>
  <c r="R9" i="1"/>
  <c r="S9" i="1" s="1"/>
  <c r="P8" i="1"/>
  <c r="R8" i="1" s="1"/>
  <c r="S8" i="1" s="1"/>
  <c r="P7" i="1"/>
  <c r="Q7" i="1" s="1"/>
  <c r="R7" i="1"/>
  <c r="S7" i="1" s="1"/>
  <c r="P6" i="1"/>
  <c r="R6" i="1" s="1"/>
  <c r="S6" i="1" s="1"/>
  <c r="P5" i="1"/>
  <c r="R5" i="1"/>
  <c r="S5" i="1"/>
  <c r="P4" i="1"/>
  <c r="R4" i="1" s="1"/>
  <c r="S4" i="1" s="1"/>
  <c r="P3" i="1"/>
  <c r="I13" i="1" s="1"/>
  <c r="Q3" i="1"/>
  <c r="P2" i="1"/>
  <c r="R2" i="1" s="1"/>
  <c r="I28" i="1"/>
  <c r="Q103" i="1"/>
  <c r="Q239" i="1"/>
  <c r="S239" i="1"/>
  <c r="I22" i="1"/>
  <c r="I20" i="1"/>
  <c r="Q14" i="1"/>
  <c r="Q56" i="1"/>
  <c r="Q144" i="1"/>
  <c r="R244" i="1"/>
  <c r="S244" i="1" s="1"/>
  <c r="Q145" i="1"/>
  <c r="Q241" i="1"/>
  <c r="R92" i="1"/>
  <c r="S92" i="1" s="1"/>
  <c r="I11" i="1"/>
  <c r="Q38" i="1"/>
  <c r="Q61" i="1"/>
  <c r="Q176" i="1"/>
  <c r="R27" i="1"/>
  <c r="S27" i="1"/>
  <c r="R100" i="1"/>
  <c r="S100" i="1" s="1"/>
  <c r="Q40" i="1"/>
  <c r="R123" i="1"/>
  <c r="S123" i="1" s="1"/>
  <c r="R188" i="1"/>
  <c r="S188" i="1" s="1"/>
  <c r="Q22" i="1"/>
  <c r="Q45" i="1"/>
  <c r="Q78" i="1"/>
  <c r="Q208" i="1"/>
  <c r="R36" i="1"/>
  <c r="S36" i="1" s="1"/>
  <c r="R124" i="1"/>
  <c r="S124" i="1"/>
  <c r="R196" i="1"/>
  <c r="S196" i="1"/>
  <c r="Q5" i="1"/>
  <c r="Q209" i="1"/>
  <c r="R59" i="1"/>
  <c r="S59" i="1"/>
  <c r="R132" i="1"/>
  <c r="S132" i="1" s="1"/>
  <c r="R212" i="1"/>
  <c r="S212" i="1"/>
  <c r="Q6" i="1"/>
  <c r="Q48" i="1"/>
  <c r="Q112" i="1"/>
  <c r="Q217" i="1"/>
  <c r="R155" i="1"/>
  <c r="S155" i="1" s="1"/>
  <c r="Q8" i="1"/>
  <c r="Q30" i="1"/>
  <c r="Q53" i="1"/>
  <c r="Q113" i="1"/>
  <c r="Q224" i="1"/>
  <c r="R220" i="1"/>
  <c r="S220" i="1" s="1"/>
  <c r="Q13" i="1"/>
  <c r="R91" i="1"/>
  <c r="S91" i="1" s="1"/>
  <c r="Q114" i="1"/>
  <c r="R114" i="1"/>
  <c r="S114" i="1"/>
  <c r="Q154" i="1"/>
  <c r="R154" i="1"/>
  <c r="S154" i="1" s="1"/>
  <c r="Q194" i="1"/>
  <c r="R194" i="1"/>
  <c r="S194" i="1" s="1"/>
  <c r="Q234" i="1"/>
  <c r="Q98" i="1"/>
  <c r="R98" i="1"/>
  <c r="S98" i="1" s="1"/>
  <c r="Q138" i="1"/>
  <c r="R138" i="1"/>
  <c r="S138" i="1"/>
  <c r="Q178" i="1"/>
  <c r="R178" i="1"/>
  <c r="S178" i="1" s="1"/>
  <c r="Q15" i="1"/>
  <c r="Q23" i="1"/>
  <c r="Q31" i="1"/>
  <c r="Q39" i="1"/>
  <c r="Q47" i="1"/>
  <c r="Q55" i="1"/>
  <c r="Q64" i="1"/>
  <c r="Q120" i="1"/>
  <c r="Q216" i="1"/>
  <c r="R35" i="1"/>
  <c r="S35" i="1" s="1"/>
  <c r="R67" i="1"/>
  <c r="S67" i="1" s="1"/>
  <c r="R99" i="1"/>
  <c r="S99" i="1" s="1"/>
  <c r="R195" i="1"/>
  <c r="S195" i="1"/>
  <c r="R227" i="1"/>
  <c r="S227" i="1" s="1"/>
  <c r="Q90" i="1"/>
  <c r="R90" i="1"/>
  <c r="S90" i="1" s="1"/>
  <c r="Q210" i="1"/>
  <c r="R210" i="1"/>
  <c r="S210" i="1" s="1"/>
  <c r="Q242" i="1"/>
  <c r="R242" i="1"/>
  <c r="S242" i="1" s="1"/>
  <c r="Q85" i="1"/>
  <c r="R85" i="1"/>
  <c r="S85" i="1"/>
  <c r="Q133" i="1"/>
  <c r="R133" i="1"/>
  <c r="S133" i="1"/>
  <c r="R149" i="1"/>
  <c r="S149" i="1" s="1"/>
  <c r="Q181" i="1"/>
  <c r="R181" i="1"/>
  <c r="S181" i="1"/>
  <c r="R213" i="1"/>
  <c r="S213" i="1" s="1"/>
  <c r="Q229" i="1"/>
  <c r="R229" i="1"/>
  <c r="S229" i="1"/>
  <c r="Q89" i="1"/>
  <c r="Q185" i="1"/>
  <c r="R86" i="1"/>
  <c r="S86" i="1" s="1"/>
  <c r="Q86" i="1"/>
  <c r="R110" i="1"/>
  <c r="S110" i="1"/>
  <c r="Q110" i="1"/>
  <c r="R126" i="1"/>
  <c r="S126" i="1" s="1"/>
  <c r="Q126" i="1"/>
  <c r="R134" i="1"/>
  <c r="S134" i="1" s="1"/>
  <c r="Q134" i="1"/>
  <c r="R142" i="1"/>
  <c r="S142" i="1" s="1"/>
  <c r="Q142" i="1"/>
  <c r="Q158" i="1"/>
  <c r="R166" i="1"/>
  <c r="S166" i="1" s="1"/>
  <c r="Q166" i="1"/>
  <c r="R174" i="1"/>
  <c r="S174" i="1"/>
  <c r="Q174" i="1"/>
  <c r="R182" i="1"/>
  <c r="S182" i="1"/>
  <c r="Q182" i="1"/>
  <c r="R190" i="1"/>
  <c r="S190" i="1" s="1"/>
  <c r="Q190" i="1"/>
  <c r="R206" i="1"/>
  <c r="S206" i="1" s="1"/>
  <c r="Q206" i="1"/>
  <c r="Q222" i="1"/>
  <c r="R230" i="1"/>
  <c r="S230" i="1"/>
  <c r="Q230" i="1"/>
  <c r="R238" i="1"/>
  <c r="S238" i="1"/>
  <c r="Q238" i="1"/>
  <c r="R246" i="1"/>
  <c r="S246" i="1" s="1"/>
  <c r="Q246" i="1"/>
  <c r="Q9" i="1"/>
  <c r="Q25" i="1"/>
  <c r="Q33" i="1"/>
  <c r="Q49" i="1"/>
  <c r="Q57" i="1"/>
  <c r="Q70" i="1"/>
  <c r="Q96" i="1"/>
  <c r="Q128" i="1"/>
  <c r="Q160" i="1"/>
  <c r="R43" i="1"/>
  <c r="S43" i="1" s="1"/>
  <c r="R107" i="1"/>
  <c r="S107" i="1" s="1"/>
  <c r="R139" i="1"/>
  <c r="S139" i="1" s="1"/>
  <c r="R203" i="1"/>
  <c r="S203" i="1" s="1"/>
  <c r="R235" i="1"/>
  <c r="S235" i="1"/>
  <c r="Q82" i="1"/>
  <c r="R82" i="1"/>
  <c r="S82" i="1"/>
  <c r="Q122" i="1"/>
  <c r="R122" i="1"/>
  <c r="S122" i="1" s="1"/>
  <c r="Q202" i="1"/>
  <c r="R202" i="1"/>
  <c r="S202" i="1" s="1"/>
  <c r="Q93" i="1"/>
  <c r="R93" i="1"/>
  <c r="S93" i="1"/>
  <c r="Q117" i="1"/>
  <c r="R117" i="1"/>
  <c r="S117" i="1" s="1"/>
  <c r="Q141" i="1"/>
  <c r="R141" i="1"/>
  <c r="S141" i="1"/>
  <c r="R165" i="1"/>
  <c r="S165" i="1" s="1"/>
  <c r="Q189" i="1"/>
  <c r="R189" i="1"/>
  <c r="S189" i="1" s="1"/>
  <c r="Q205" i="1"/>
  <c r="R205" i="1"/>
  <c r="S205" i="1" s="1"/>
  <c r="Q237" i="1"/>
  <c r="R237" i="1"/>
  <c r="S237" i="1" s="1"/>
  <c r="R71" i="1"/>
  <c r="S71" i="1"/>
  <c r="Q71" i="1"/>
  <c r="R79" i="1"/>
  <c r="S79" i="1" s="1"/>
  <c r="Q79" i="1"/>
  <c r="R87" i="1"/>
  <c r="S87" i="1" s="1"/>
  <c r="Q87" i="1"/>
  <c r="R111" i="1"/>
  <c r="S111" i="1"/>
  <c r="Q111" i="1"/>
  <c r="R119" i="1"/>
  <c r="S119" i="1" s="1"/>
  <c r="Q119" i="1"/>
  <c r="R127" i="1"/>
  <c r="S127" i="1"/>
  <c r="Q127" i="1"/>
  <c r="R135" i="1"/>
  <c r="S135" i="1" s="1"/>
  <c r="Q135" i="1"/>
  <c r="R151" i="1"/>
  <c r="S151" i="1" s="1"/>
  <c r="R167" i="1"/>
  <c r="S167" i="1"/>
  <c r="Q167" i="1"/>
  <c r="R175" i="1"/>
  <c r="S175" i="1"/>
  <c r="Q175" i="1"/>
  <c r="R183" i="1"/>
  <c r="S183" i="1" s="1"/>
  <c r="Q183" i="1"/>
  <c r="R191" i="1"/>
  <c r="S191" i="1" s="1"/>
  <c r="Q191" i="1"/>
  <c r="R207" i="1"/>
  <c r="S207" i="1"/>
  <c r="Q207" i="1"/>
  <c r="R215" i="1"/>
  <c r="S215" i="1" s="1"/>
  <c r="Q215" i="1"/>
  <c r="R223" i="1"/>
  <c r="S223" i="1"/>
  <c r="Q223" i="1"/>
  <c r="R231" i="1"/>
  <c r="S231" i="1"/>
  <c r="Q231" i="1"/>
  <c r="Q2" i="1"/>
  <c r="Q10" i="1"/>
  <c r="Q18" i="1"/>
  <c r="Q26" i="1"/>
  <c r="Q72" i="1"/>
  <c r="Q97" i="1"/>
  <c r="Q161" i="1"/>
  <c r="Q193" i="1"/>
  <c r="R12" i="1"/>
  <c r="S12" i="1" s="1"/>
  <c r="R44" i="1"/>
  <c r="S44" i="1" s="1"/>
  <c r="R140" i="1"/>
  <c r="S140" i="1"/>
  <c r="R172" i="1"/>
  <c r="S172" i="1"/>
  <c r="R236" i="1"/>
  <c r="S236" i="1"/>
  <c r="Q66" i="1"/>
  <c r="R66" i="1"/>
  <c r="S66" i="1" s="1"/>
  <c r="Q106" i="1"/>
  <c r="R106" i="1"/>
  <c r="S106" i="1"/>
  <c r="Q146" i="1"/>
  <c r="R146" i="1"/>
  <c r="S146" i="1"/>
  <c r="Q186" i="1"/>
  <c r="Q77" i="1"/>
  <c r="R77" i="1"/>
  <c r="S77" i="1"/>
  <c r="Q125" i="1"/>
  <c r="Q173" i="1"/>
  <c r="R173" i="1"/>
  <c r="S173" i="1" s="1"/>
  <c r="Q197" i="1"/>
  <c r="R197" i="1"/>
  <c r="S197" i="1" s="1"/>
  <c r="Q221" i="1"/>
  <c r="Q245" i="1"/>
  <c r="R245" i="1"/>
  <c r="S245" i="1" s="1"/>
  <c r="Q65" i="1"/>
  <c r="Q153" i="1"/>
  <c r="R240" i="1"/>
  <c r="S240" i="1"/>
  <c r="Q240" i="1"/>
  <c r="Q19" i="1"/>
  <c r="Q51" i="1"/>
  <c r="Q73" i="1"/>
  <c r="Q104" i="1"/>
  <c r="Q168" i="1"/>
  <c r="R83" i="1"/>
  <c r="S83" i="1"/>
  <c r="R147" i="1"/>
  <c r="S147" i="1"/>
  <c r="Q4" i="1"/>
  <c r="Q52" i="1"/>
  <c r="Q105" i="1"/>
  <c r="Q137" i="1"/>
  <c r="Q169" i="1"/>
  <c r="Q201" i="1"/>
  <c r="Q233" i="1"/>
  <c r="R84" i="1"/>
  <c r="S84" i="1"/>
  <c r="R148" i="1"/>
  <c r="S148" i="1" s="1"/>
  <c r="I18" i="1" l="1"/>
  <c r="S2" i="1"/>
  <c r="R204" i="1"/>
  <c r="S204" i="1" s="1"/>
  <c r="Q143" i="1"/>
  <c r="R101" i="1"/>
  <c r="S101" i="1" s="1"/>
  <c r="R102" i="1"/>
  <c r="S102" i="1" s="1"/>
  <c r="R243" i="1"/>
  <c r="S243" i="1" s="1"/>
  <c r="Q200" i="1"/>
  <c r="Q159" i="1"/>
  <c r="Q121" i="1"/>
  <c r="Q69" i="1"/>
  <c r="Q17" i="1"/>
  <c r="I14" i="1" s="1"/>
  <c r="Q109" i="1"/>
  <c r="R170" i="1"/>
  <c r="S170" i="1" s="1"/>
  <c r="R228" i="1"/>
  <c r="S228" i="1" s="1"/>
  <c r="Q95" i="1"/>
  <c r="R11" i="1"/>
  <c r="S11" i="1" s="1"/>
  <c r="R94" i="1"/>
  <c r="S94" i="1" s="1"/>
  <c r="R163" i="1"/>
  <c r="S163" i="1" s="1"/>
  <c r="Q184" i="1"/>
  <c r="R68" i="1"/>
  <c r="S68" i="1" s="1"/>
  <c r="Q80" i="1"/>
  <c r="Q21" i="1"/>
  <c r="R199" i="1"/>
  <c r="S199" i="1" s="1"/>
  <c r="R3" i="1"/>
  <c r="S3" i="1" s="1"/>
  <c r="R157" i="1"/>
  <c r="S157" i="1" s="1"/>
  <c r="R218" i="1"/>
  <c r="S218" i="1" s="1"/>
  <c r="R211" i="1"/>
  <c r="S211" i="1" s="1"/>
  <c r="R76" i="1"/>
  <c r="S76" i="1" s="1"/>
  <c r="Q214" i="1"/>
  <c r="Q150" i="1"/>
  <c r="Q118" i="1"/>
  <c r="Q152" i="1"/>
  <c r="R226" i="1"/>
  <c r="S226" i="1" s="1"/>
  <c r="R74" i="1"/>
  <c r="S74" i="1" s="1"/>
  <c r="Q32" i="1"/>
  <c r="Q63" i="1"/>
  <c r="Q232" i="1"/>
  <c r="Q62" i="1"/>
  <c r="R187" i="1"/>
  <c r="S187" i="1" s="1"/>
  <c r="R180" i="1"/>
  <c r="S180" i="1" s="1"/>
  <c r="R198" i="1"/>
  <c r="S198" i="1" s="1"/>
  <c r="Q42" i="1"/>
  <c r="R130" i="1"/>
  <c r="S130" i="1" s="1"/>
  <c r="R131" i="1"/>
  <c r="S131" i="1" s="1"/>
  <c r="R179" i="1"/>
  <c r="S179" i="1" s="1"/>
  <c r="Q28" i="1"/>
  <c r="I9" i="1"/>
  <c r="I24" i="1"/>
  <c r="I10" i="1"/>
  <c r="I7" i="1"/>
  <c r="I6" i="1"/>
  <c r="I16" i="1" l="1"/>
  <c r="I15" i="1"/>
  <c r="F33" i="1"/>
  <c r="F34" i="1" s="1"/>
</calcChain>
</file>

<file path=xl/sharedStrings.xml><?xml version="1.0" encoding="utf-8"?>
<sst xmlns="http://schemas.openxmlformats.org/spreadsheetml/2006/main" count="905" uniqueCount="453">
  <si>
    <t>MATRIZ DE CLASIFICACION DE RIESGO DEL CLIENTE</t>
  </si>
  <si>
    <t>BAJO</t>
  </si>
  <si>
    <t>Abogado</t>
  </si>
  <si>
    <t>Afghanistan</t>
  </si>
  <si>
    <t>Nombre de Cliente:</t>
  </si>
  <si>
    <t>Tipo de Cliente:</t>
  </si>
  <si>
    <t>Persona Natural</t>
  </si>
  <si>
    <t>MEDIO</t>
  </si>
  <si>
    <t>Actuario</t>
  </si>
  <si>
    <t>Åland Islands</t>
  </si>
  <si>
    <t>Fecha de compra:</t>
  </si>
  <si>
    <t>Clasificación:</t>
  </si>
  <si>
    <t>Nacional</t>
  </si>
  <si>
    <t>ALTO</t>
  </si>
  <si>
    <t>Agencia de Seguridad</t>
  </si>
  <si>
    <t>Albania</t>
  </si>
  <si>
    <t>Segmento:</t>
  </si>
  <si>
    <t>Financiado</t>
  </si>
  <si>
    <t>Residencia Fiscal:</t>
  </si>
  <si>
    <t>Panama</t>
  </si>
  <si>
    <t>Agente Deportivo</t>
  </si>
  <si>
    <t>Algeria</t>
  </si>
  <si>
    <t>País de Registro:</t>
  </si>
  <si>
    <t>Nacionalidad:</t>
  </si>
  <si>
    <t>Agente Inmobiliario</t>
  </si>
  <si>
    <t>American Samoa</t>
  </si>
  <si>
    <t>Sucursal o canal de distribución:</t>
  </si>
  <si>
    <t>Vía Israel</t>
  </si>
  <si>
    <t>Persona Políticamente Expuesta:</t>
  </si>
  <si>
    <t>No</t>
  </si>
  <si>
    <t>Agricultor</t>
  </si>
  <si>
    <t>Andorra</t>
  </si>
  <si>
    <t>Abono o separación:</t>
  </si>
  <si>
    <t>ACH</t>
  </si>
  <si>
    <t>Almacenamiento</t>
  </si>
  <si>
    <t>Angola</t>
  </si>
  <si>
    <t>Lista de Verificación</t>
  </si>
  <si>
    <t>Seleccione la Respuesta</t>
  </si>
  <si>
    <t>Comentarios</t>
  </si>
  <si>
    <t>Ama de Casa</t>
  </si>
  <si>
    <t>Anguilla</t>
  </si>
  <si>
    <t>Formulario Conozca a su cliente.</t>
  </si>
  <si>
    <t xml:space="preserve">√ </t>
  </si>
  <si>
    <t>Arte</t>
  </si>
  <si>
    <t>Antigua and Barbuda</t>
  </si>
  <si>
    <t>Copia reciente del certificado de registro, vigencia o existencia en su jurisdicción de registro.</t>
  </si>
  <si>
    <t>N/A</t>
  </si>
  <si>
    <t>Asalariado</t>
  </si>
  <si>
    <t>Argentina</t>
  </si>
  <si>
    <t>Copia del registro de directores y accionistas de la compañía.</t>
  </si>
  <si>
    <t>Asesor Fiscal - Financiero</t>
  </si>
  <si>
    <t>Armenia</t>
  </si>
  <si>
    <t>Copia de los pasaportes o cédulas vigentes de los directores, accionistas y beneficiarios finales de la compañía.</t>
  </si>
  <si>
    <t>Asesora de Inversión</t>
  </si>
  <si>
    <t>Aruba</t>
  </si>
  <si>
    <t>Copia del pasaporte o cédula vigente (individuo).</t>
  </si>
  <si>
    <t>Banca y Finanzas</t>
  </si>
  <si>
    <t>Australia</t>
  </si>
  <si>
    <t>Copia de comprobante de domicilio (factura de servicio o estado de cuenta dentro de los últimos 3 meses).</t>
  </si>
  <si>
    <t>Cadena de Restaurantes</t>
  </si>
  <si>
    <t>Austria</t>
  </si>
  <si>
    <t>Referencia bancaria, profesional o comercial.</t>
  </si>
  <si>
    <t>Casa de Cambio</t>
  </si>
  <si>
    <t>Azerbaijan</t>
  </si>
  <si>
    <t>Contrato firmado</t>
  </si>
  <si>
    <t>Casa de Empeño</t>
  </si>
  <si>
    <t>Bahamas</t>
  </si>
  <si>
    <t>Declaración de Beneficiario Final</t>
  </si>
  <si>
    <t>Casa de Remesas</t>
  </si>
  <si>
    <t>Bahrain</t>
  </si>
  <si>
    <t>Análisis</t>
  </si>
  <si>
    <t>Casa de Valores</t>
  </si>
  <si>
    <t>Bangladesh</t>
  </si>
  <si>
    <t>Origen de los fondos o Fuente de ingresos.</t>
  </si>
  <si>
    <t>Otros, detalle:</t>
  </si>
  <si>
    <t>Casino</t>
  </si>
  <si>
    <t>Barbados</t>
  </si>
  <si>
    <t>Actividad u Ocupación del Beneficiario Final.</t>
  </si>
  <si>
    <t>Independiente</t>
  </si>
  <si>
    <t>Coaching</t>
  </si>
  <si>
    <t>Belarus</t>
  </si>
  <si>
    <t>La Entidad o individuo licita con el Estado o cotiza en el mercado de valores.</t>
  </si>
  <si>
    <t>Comunicación y Telefonía</t>
  </si>
  <si>
    <t>Belgium</t>
  </si>
  <si>
    <t>La compra y el traspaso se realizan a nombre de la misma persona natural o jurídica.</t>
  </si>
  <si>
    <t>Sí</t>
  </si>
  <si>
    <t>Concesionario de Autos</t>
  </si>
  <si>
    <t>Belize</t>
  </si>
  <si>
    <t>La persona natural que participa en la transacción cuenta con autorización o poder para representar al cliente. (En caso de tratarse de la compra en nombre de un tercero o representación de una persona jurídica).</t>
  </si>
  <si>
    <t>Construcción</t>
  </si>
  <si>
    <t>Benin</t>
  </si>
  <si>
    <t>El destino del bien es dentro del territorio nacional.</t>
  </si>
  <si>
    <t>Consultor de Riesgo</t>
  </si>
  <si>
    <t>Bermuda</t>
  </si>
  <si>
    <t>Hallazgos, noticias adversas, aparición en listas de sanciones.</t>
  </si>
  <si>
    <t>Contador</t>
  </si>
  <si>
    <t>Bhutan</t>
  </si>
  <si>
    <t>Pais de Origen 
de los fondos</t>
  </si>
  <si>
    <t>Forma de pago
Abono</t>
  </si>
  <si>
    <t>Forma de pago
Saldo Insoluto</t>
  </si>
  <si>
    <t>Límite</t>
  </si>
  <si>
    <t>Precio de venta</t>
  </si>
  <si>
    <t>Cooperativas de Ahorro y Crédito</t>
  </si>
  <si>
    <t>Bolivia</t>
  </si>
  <si>
    <t>Financiamiento al 100%</t>
  </si>
  <si>
    <t>10K - 25K US$</t>
  </si>
  <si>
    <t>Corredor Bienes Raíces</t>
  </si>
  <si>
    <t>Bonaire, Sint Eustatius and Saba</t>
  </si>
  <si>
    <t>Búsqueda y revisión de listas</t>
  </si>
  <si>
    <t>Corredor de Bolsa</t>
  </si>
  <si>
    <t>Bosnia-Herzegovina</t>
  </si>
  <si>
    <t>Listas de sanciones</t>
  </si>
  <si>
    <t>NO SE ENCONTRO NADA</t>
  </si>
  <si>
    <t>Corredor de Seguros</t>
  </si>
  <si>
    <t>Botswana - On FATF AML Def List</t>
  </si>
  <si>
    <t>Búsqueda de Google</t>
  </si>
  <si>
    <t>Correos y Telégrafos</t>
  </si>
  <si>
    <t>Brazil</t>
  </si>
  <si>
    <t>Resultado de la evaluación</t>
  </si>
  <si>
    <t>Cumplimiento Normativo</t>
  </si>
  <si>
    <t>British Indian Ocean Territory</t>
  </si>
  <si>
    <t>Evaluado por: ______________________________</t>
  </si>
  <si>
    <t>Ponderación</t>
  </si>
  <si>
    <t>Dependiente</t>
  </si>
  <si>
    <t>British Virgin Islands</t>
  </si>
  <si>
    <t>Fecha: ______________________________</t>
  </si>
  <si>
    <t>Nivel de riesgo</t>
  </si>
  <si>
    <t>Deportista</t>
  </si>
  <si>
    <t>Brunei Darussalam</t>
  </si>
  <si>
    <t>*</t>
  </si>
  <si>
    <t>Copia para el expediente</t>
  </si>
  <si>
    <t>Desempleado</t>
  </si>
  <si>
    <t>Bulgaria</t>
  </si>
  <si>
    <t>Distribuidor de Alimentos</t>
  </si>
  <si>
    <t>Burkina Faso - On FATF AML Def Lis</t>
  </si>
  <si>
    <t>Economista</t>
  </si>
  <si>
    <t>Burundi</t>
  </si>
  <si>
    <t>Emprendedor</t>
  </si>
  <si>
    <t>Cambodia</t>
  </si>
  <si>
    <t>Energía e Hidroeléctrica</t>
  </si>
  <si>
    <t>Cameroon</t>
  </si>
  <si>
    <t>Entretenimiento</t>
  </si>
  <si>
    <t>Canada</t>
  </si>
  <si>
    <t>Estudiante</t>
  </si>
  <si>
    <t>Cape Verde</t>
  </si>
  <si>
    <t>Factoring</t>
  </si>
  <si>
    <t>Cayman Islands</t>
  </si>
  <si>
    <t>Funcionario</t>
  </si>
  <si>
    <t>Central African Rep</t>
  </si>
  <si>
    <t>Importador &amp; Exportador</t>
  </si>
  <si>
    <t>Chad</t>
  </si>
  <si>
    <t>Chile</t>
  </si>
  <si>
    <t>Industria Farmacéutica</t>
  </si>
  <si>
    <t>China</t>
  </si>
  <si>
    <t>Industria Médica</t>
  </si>
  <si>
    <t>Christmas Island</t>
  </si>
  <si>
    <t>Industria Petrolera</t>
  </si>
  <si>
    <t>Cocos (Keeling) Islands</t>
  </si>
  <si>
    <t>Industria Química</t>
  </si>
  <si>
    <t>Colombia</t>
  </si>
  <si>
    <t>Industria Textil</t>
  </si>
  <si>
    <t>Comoros</t>
  </si>
  <si>
    <t>Ingeniero Civil</t>
  </si>
  <si>
    <t>Congo (Brazzaville)</t>
  </si>
  <si>
    <t>Ingeniero Industrial</t>
  </si>
  <si>
    <t>Congo, the Democratic Republic</t>
  </si>
  <si>
    <t>Inversionista</t>
  </si>
  <si>
    <t>Cook Islands</t>
  </si>
  <si>
    <t>Logística</t>
  </si>
  <si>
    <t>Costa Rica</t>
  </si>
  <si>
    <t>Marítimo y Portuario</t>
  </si>
  <si>
    <t>Cote D'Ivoire</t>
  </si>
  <si>
    <t>Minería</t>
  </si>
  <si>
    <t>Croatia</t>
  </si>
  <si>
    <t>ONG</t>
  </si>
  <si>
    <t>Cuba</t>
  </si>
  <si>
    <t>Organizador de Eventos</t>
  </si>
  <si>
    <t>Curacao</t>
  </si>
  <si>
    <t>Piloto</t>
  </si>
  <si>
    <t>Cyprus</t>
  </si>
  <si>
    <t>Policía</t>
  </si>
  <si>
    <t>Czech Republic</t>
  </si>
  <si>
    <t>Promotora</t>
  </si>
  <si>
    <t>Denmark</t>
  </si>
  <si>
    <t>Seguros y Reaseguros</t>
  </si>
  <si>
    <t>Djibouti</t>
  </si>
  <si>
    <t>Servicio al Cliente</t>
  </si>
  <si>
    <t>Dominica </t>
  </si>
  <si>
    <t>Tecnología e Informática</t>
  </si>
  <si>
    <t>Dominican Republic</t>
  </si>
  <si>
    <t>Trader</t>
  </si>
  <si>
    <t>Ecuador</t>
  </si>
  <si>
    <t>Transporte de Valores</t>
  </si>
  <si>
    <t>Egypt</t>
  </si>
  <si>
    <t>Transportista</t>
  </si>
  <si>
    <t>El Salvador</t>
  </si>
  <si>
    <t>Turismo y Hotelería</t>
  </si>
  <si>
    <t>Equatorial Guinea</t>
  </si>
  <si>
    <t>Ventas al por Mayor</t>
  </si>
  <si>
    <t>Eritrea</t>
  </si>
  <si>
    <t>Ventas al por Menor</t>
  </si>
  <si>
    <t>Estonia</t>
  </si>
  <si>
    <t xml:space="preserve"> Otro:</t>
  </si>
  <si>
    <t>Ethiopia</t>
  </si>
  <si>
    <t>Falkland Islands (Malvinas)</t>
  </si>
  <si>
    <t>Faroe islands</t>
  </si>
  <si>
    <t>Ahorros</t>
  </si>
  <si>
    <t>Fiji</t>
  </si>
  <si>
    <t>Bonificaciones</t>
  </si>
  <si>
    <t>Finland</t>
  </si>
  <si>
    <t>Comisiones</t>
  </si>
  <si>
    <t>France</t>
  </si>
  <si>
    <t>Ganancias</t>
  </si>
  <si>
    <t>French Guiana</t>
  </si>
  <si>
    <t>Herencia</t>
  </si>
  <si>
    <t>French Polynesia</t>
  </si>
  <si>
    <t>Ingresos por actividad económica</t>
  </si>
  <si>
    <t>Gabon</t>
  </si>
  <si>
    <t>Salarios</t>
  </si>
  <si>
    <t>Gambia</t>
  </si>
  <si>
    <t>Negocio Propio</t>
  </si>
  <si>
    <t>Gaza Strip</t>
  </si>
  <si>
    <t>Retirado</t>
  </si>
  <si>
    <t>Georgia</t>
  </si>
  <si>
    <t>Germany</t>
  </si>
  <si>
    <t>Ghana</t>
  </si>
  <si>
    <t>Persona Jurídica</t>
  </si>
  <si>
    <t>Gibraltar</t>
  </si>
  <si>
    <t>Entidad Pública o Semipública</t>
  </si>
  <si>
    <t>Greece</t>
  </si>
  <si>
    <t>Greenland</t>
  </si>
  <si>
    <t>Extranjero</t>
  </si>
  <si>
    <t>Grenada</t>
  </si>
  <si>
    <t>Guadeloupe</t>
  </si>
  <si>
    <t>Guam</t>
  </si>
  <si>
    <t>Déposito bancario</t>
  </si>
  <si>
    <t>Guatemala</t>
  </si>
  <si>
    <t>Yappy Comercial</t>
  </si>
  <si>
    <t>Guernsey </t>
  </si>
  <si>
    <t>Cheque</t>
  </si>
  <si>
    <t>Guinea</t>
  </si>
  <si>
    <t>Tarjeta crédito</t>
  </si>
  <si>
    <t>Guinea Bissau</t>
  </si>
  <si>
    <t>Tarjeta débito</t>
  </si>
  <si>
    <t>Guyana</t>
  </si>
  <si>
    <t>Haiti</t>
  </si>
  <si>
    <t>Honduras</t>
  </si>
  <si>
    <t>Contado</t>
  </si>
  <si>
    <t>Hong Kong</t>
  </si>
  <si>
    <t>Trade-In</t>
  </si>
  <si>
    <t>Hungary</t>
  </si>
  <si>
    <t>Iceland</t>
  </si>
  <si>
    <t>India</t>
  </si>
  <si>
    <t>Indonesia</t>
  </si>
  <si>
    <t>Iran, Islamic Republic of</t>
  </si>
  <si>
    <t>&lt; 5 K US$</t>
  </si>
  <si>
    <t>Iraq</t>
  </si>
  <si>
    <t>5 K - 10 K US$</t>
  </si>
  <si>
    <t>Ireland</t>
  </si>
  <si>
    <t>Isle Of Man</t>
  </si>
  <si>
    <t>25 K - 50 K US$</t>
  </si>
  <si>
    <t>Israel</t>
  </si>
  <si>
    <t>50 K - 100 K US$</t>
  </si>
  <si>
    <t>Italy</t>
  </si>
  <si>
    <t>100 K - 150 K US$</t>
  </si>
  <si>
    <t>Jamaica</t>
  </si>
  <si>
    <t>150 K - 250 K US$</t>
  </si>
  <si>
    <t>Japan</t>
  </si>
  <si>
    <t>250 K -  1 M US$</t>
  </si>
  <si>
    <t>Jersey </t>
  </si>
  <si>
    <t>1 M - 10 M US$</t>
  </si>
  <si>
    <t>Jordan</t>
  </si>
  <si>
    <t>&gt; 10 M US$</t>
  </si>
  <si>
    <t>Kazakhstan</t>
  </si>
  <si>
    <t>Kenya</t>
  </si>
  <si>
    <t>Kiribati</t>
  </si>
  <si>
    <t>Kosovo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</si>
  <si>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</si>
  <si>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</si>
  <si>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</si>
  <si>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</si>
  <si>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</si>
  <si>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</si>
  <si>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</si>
  <si>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</si>
  <si>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</si>
  <si>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</si>
  <si>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</si>
  <si>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</si>
  <si>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</si>
  <si>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</si>
  <si>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</si>
  <si>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</si>
  <si>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</si>
  <si>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</si>
  <si>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</si>
  <si>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</si>
  <si>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</si>
  <si>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</si>
  <si>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 - On FATF AML Def List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</si>
  <si>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</si>
  <si>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</si>
  <si>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</si>
  <si>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</si>
  <si>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</si>
  <si>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</si>
  <si>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</si>
  <si>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</si>
  <si>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</si>
  <si>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</si>
  <si>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</si>
  <si>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</si>
  <si>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</si>
  <si>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</si>
  <si>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</si>
  <si>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</si>
  <si>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</si>
  <si>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</si>
  <si>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</si>
  <si>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</si>
  <si>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</si>
  <si>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</si>
  <si>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</si>
  <si>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Mariana Islands</t>
  </si>
  <si>
    <t>Norway</t>
  </si>
  <si>
    <t>Oman</t>
  </si>
  <si>
    <t>Pakistan</t>
  </si>
  <si>
    <t>Palau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</si>
  <si>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</si>
  <si>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</si>
  <si>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</si>
  <si>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</si>
  <si>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</si>
  <si>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</si>
  <si>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</si>
  <si>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</si>
  <si>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 </t>
  </si>
  <si>
    <t>Réunion</t>
  </si>
  <si>
    <t>Romania</t>
  </si>
  <si>
    <t>Russian Federation</t>
  </si>
  <si>
    <t>Rwanda</t>
  </si>
  <si>
    <t>Saint Berthélemy</t>
  </si>
  <si>
    <t>Saint Helena, Ascension and Trista</t>
  </si>
  <si>
    <t>Saint Martin (French part)</t>
  </si>
  <si>
    <t>Saint Pierre and Miquelon</t>
  </si>
  <si>
    <t>Samoa</t>
  </si>
  <si>
    <t>San Marino</t>
  </si>
  <si>
    <t>Sao Tome &amp; Prin.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</si>
  <si>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</si>
  <si>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</si>
  <si>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</si>
  <si>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</si>
  <si>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</si>
  <si>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</si>
  <si>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</si>
  <si>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</si>
  <si>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</si>
  <si>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</si>
  <si>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</si>
  <si>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 </t>
  </si>
  <si>
    <t>South Sudan</t>
  </si>
  <si>
    <t>Spain</t>
  </si>
  <si>
    <t>Sri Lanka</t>
  </si>
  <si>
    <t>St Kitts &amp; Nevis</t>
  </si>
  <si>
    <t>St Lucia</t>
  </si>
  <si>
    <t>St Maarten</t>
  </si>
  <si>
    <t>St Vincent &amp; Gren</t>
  </si>
  <si>
    <t>Sudan</t>
  </si>
  <si>
    <t>Suriname</t>
  </si>
  <si>
    <t>Svalbard and Mayen</t>
  </si>
  <si>
    <t>Swaziland (Eswatini)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</si>
  <si>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</si>
  <si>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</si>
  <si>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</si>
  <si>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</si>
  <si>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</si>
  <si>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</si>
  <si>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</si>
  <si>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</si>
  <si>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</si>
  <si>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</si>
  <si>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</si>
  <si>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&amp; Tobago</t>
  </si>
  <si>
    <t>Tunisia</t>
  </si>
  <si>
    <t>Turkey</t>
  </si>
  <si>
    <t>Turkmenistan</t>
  </si>
  <si>
    <t>Turks &amp; Caicos</t>
  </si>
  <si>
    <t>Tuvalu</t>
  </si>
  <si>
    <t>Uganda</t>
  </si>
  <si>
    <t>Ukraine</t>
  </si>
  <si>
    <t>United Arab Emirates</t>
  </si>
  <si>
    <t>United Kingdom</t>
  </si>
  <si>
    <t>United States</t>
  </si>
  <si>
    <t>United States Virgin Islands</t>
  </si>
  <si>
    <t>Uruguay</t>
  </si>
  <si>
    <t>Uzbekistan</t>
  </si>
  <si>
    <t>Vanuatu</t>
  </si>
  <si>
    <t>Vatican City State (Holy See)</t>
  </si>
  <si>
    <t>Venezuela</t>
  </si>
  <si>
    <t>Vietnam</t>
  </si>
  <si>
    <t>Wallis and Futuna</t>
  </si>
  <si>
    <t>West Bank (Palestinian Territory, O</t>
  </si>
  <si>
    <t>Western Sahara</t>
  </si>
  <si>
    <t>Yemen</t>
  </si>
  <si>
    <t>Zambia</t>
  </si>
  <si>
    <t>Zimbabwe</t>
  </si>
  <si>
    <t>Clasificación del Cliente</t>
  </si>
  <si>
    <t>This data has been last updated: Wed, 04 May 2022 15:48:13 GMT.</t>
  </si>
  <si>
    <t>Lower</t>
  </si>
  <si>
    <t>Lower - Med</t>
  </si>
  <si>
    <t>Medium</t>
  </si>
  <si>
    <t>Med - Higher</t>
  </si>
  <si>
    <t>High</t>
  </si>
  <si>
    <t>80 - 100</t>
  </si>
  <si>
    <t>70 - 80</t>
  </si>
  <si>
    <t>60 - 70</t>
  </si>
  <si>
    <t>50 - 60</t>
  </si>
  <si>
    <t>&lt;50</t>
  </si>
  <si>
    <t>Position</t>
  </si>
  <si>
    <t>Country</t>
  </si>
  <si>
    <t>Score</t>
  </si>
  <si>
    <t>ponderación</t>
  </si>
  <si>
    <t xml:space="preserve"> X</t>
  </si>
  <si>
    <t>Forma de Pago</t>
  </si>
  <si>
    <t>segmento</t>
  </si>
  <si>
    <t>Sucursal</t>
  </si>
  <si>
    <t>Aeropuerto de Albrook</t>
  </si>
  <si>
    <t>Aeropuerto Enrique Malek</t>
  </si>
  <si>
    <t>Aeropuerto de Tocumen</t>
  </si>
  <si>
    <t>David</t>
  </si>
  <si>
    <t>Botswana</t>
  </si>
  <si>
    <t>Torres de Alba</t>
  </si>
  <si>
    <t>Chorrera</t>
  </si>
  <si>
    <t>Penonomé</t>
  </si>
  <si>
    <t>Río Hato</t>
  </si>
  <si>
    <t>Santa María</t>
  </si>
  <si>
    <t>Santiago</t>
  </si>
  <si>
    <t>Burkina Faso</t>
  </si>
  <si>
    <t>Tocumen Commercial Park (TCP)</t>
  </si>
  <si>
    <t>Tumba Muerto</t>
  </si>
  <si>
    <t>Descripción</t>
  </si>
  <si>
    <t>Riesgo</t>
  </si>
  <si>
    <t>value</t>
  </si>
  <si>
    <t>Fuente de Riqueza</t>
  </si>
  <si>
    <t>Medio</t>
  </si>
  <si>
    <t>Alto</t>
  </si>
  <si>
    <t>Bajo</t>
  </si>
  <si>
    <t>Actividad Económica</t>
  </si>
  <si>
    <t>Eswatini</t>
  </si>
  <si>
    <t>Mauritius</t>
  </si>
  <si>
    <t>North Macedonia</t>
  </si>
  <si>
    <t>Saint Helena, Ascension and Tristan</t>
  </si>
  <si>
    <t>West Bank (Palestinian Territory, Occupied)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</si>
</sst>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B/.&quot;* #,##0.00_-;\-&quot;B/.&quot;* #,##0.00_-;_-&quot;B/.&quot;* &quot;-&quot;??_-;_-@_-"/>
  </numFmts>
  <fonts count="21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sz val="10"/>
      <color rgb="FF333333"/>
      <name val="Verdana"/>
      <family val="2"/>
    </font>
    <font>
      <b/>
      <sz val="14"/>
      <color rgb="FFFFFFFF"/>
      <name val="Calibri"/>
      <family val="2"/>
    </font>
    <font>
      <b/>
      <sz val="14"/>
      <color rgb="FFE7E6E6"/>
      <name val="Calibri"/>
      <family val="2"/>
    </font>
    <font>
      <sz val="11"/>
      <color rgb="FFFF0000"/>
      <name val="Calibri"/>
      <family val="2"/>
    </font>
    <font>
      <sz val="10"/>
      <color theme="1"/>
      <name val="Gill Sans MT"/>
      <family val="2"/>
      <scheme val="minor"/>
    </font>
    <font>
      <sz val="11"/>
      <name val="Gill Sans MT"/>
      <family val="2"/>
      <scheme val="minor"/>
    </font>
    <font>
      <sz val="10"/>
      <color theme="1"/>
      <name val="Book Antiqua"/>
      <family val="1"/>
    </font>
    <font>
      <sz val="11"/>
      <color rgb="FF000000"/>
      <name val="Gill Sans MT"/>
      <family val="2"/>
      <scheme val="minor"/>
    </font>
    <font>
      <sz val="11"/>
      <color rgb="FFFF0000"/>
      <name val="Gill Sans MT"/>
      <family val="2"/>
      <scheme val="minor"/>
    </font>
    <font>
      <sz val="12"/>
      <color theme="1"/>
      <name val="Avenir Next LT Pro"/>
      <family val="2"/>
    </font>
    <font>
      <b/>
      <sz val="12"/>
      <color rgb="FF0070C0"/>
      <name val="Avenir Next LT Pro"/>
      <family val="2"/>
    </font>
    <font>
      <i/>
      <sz val="12"/>
      <color theme="1"/>
      <name val="Avenir Next LT Pro"/>
      <family val="2"/>
    </font>
    <font>
      <b/>
      <sz val="12"/>
      <color theme="1"/>
      <name val="Avenir Next LT Pro"/>
      <family val="2"/>
    </font>
    <font>
      <b/>
      <i/>
      <sz val="12"/>
      <color rgb="FF0070C0"/>
      <name val="Avenir Next LT Pro"/>
      <family val="2"/>
    </font>
    <font>
      <sz val="10"/>
      <color rgb="FF25292F"/>
      <name val="Arial"/>
      <family val="2"/>
    </font>
    <font>
      <sz val="11"/>
      <color rgb="FF25292F"/>
      <name val="Montserrat"/>
    </font>
    <font>
      <b/>
      <sz val="11"/>
      <color rgb="FF0070C0"/>
      <name val="Avenir Next LT Pro"/>
      <family val="2"/>
    </font>
    <font>
      <b/>
      <sz val="10"/>
      <color rgb="FF0070C0"/>
      <name val="Avenir Next LT Pro"/>
      <family val="2"/>
    </font>
  </fonts>
  <fills count="12">
    <fill>
      <patternFill patternType="none"/>
    </fill>
    <fill>
      <patternFill patternType="gray125"/>
    </fill>
    <fill>
      <patternFill patternType="solid">
        <fgColor rgb="FFF7CAAC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C459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AFAFA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F1F1F1"/>
      </right>
      <top/>
      <bottom/>
      <diagonal/>
    </border>
    <border>
      <left style="medium">
        <color rgb="FFF1F1F1"/>
      </left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49" fontId="1" fillId="0" borderId="0"/>
  </cellStyleXfs>
  <cellXfs count="13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" fillId="6" borderId="15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8" fillId="0" borderId="0" xfId="0" applyFont="1"/>
    <xf numFmtId="0" fontId="2" fillId="0" borderId="0" xfId="0" applyFont="1" applyAlignment="1">
      <alignment horizontal="center"/>
    </xf>
    <xf numFmtId="0" fontId="7" fillId="0" borderId="0" xfId="0" applyFont="1"/>
    <xf numFmtId="0" fontId="9" fillId="9" borderId="1" xfId="2" applyFont="1" applyFill="1" applyBorder="1"/>
    <xf numFmtId="49" fontId="9" fillId="0" borderId="0" xfId="3" applyFont="1"/>
    <xf numFmtId="0" fontId="10" fillId="0" borderId="0" xfId="0" applyFont="1"/>
    <xf numFmtId="0" fontId="0" fillId="0" borderId="0" xfId="0" applyAlignment="1">
      <alignment horizontal="left" vertical="center" indent="2"/>
    </xf>
    <xf numFmtId="164" fontId="0" fillId="0" borderId="0" xfId="1" applyFont="1" applyAlignment="1">
      <alignment horizontal="left" vertical="center"/>
    </xf>
    <xf numFmtId="0" fontId="0" fillId="10" borderId="0" xfId="0" applyFill="1"/>
    <xf numFmtId="0" fontId="11" fillId="10" borderId="0" xfId="0" applyFont="1" applyFill="1"/>
    <xf numFmtId="0" fontId="6" fillId="10" borderId="0" xfId="0" applyFont="1" applyFill="1"/>
    <xf numFmtId="0" fontId="11" fillId="10" borderId="0" xfId="0" applyFont="1" applyFill="1" applyAlignment="1">
      <alignment horizontal="left" vertical="center"/>
    </xf>
    <xf numFmtId="0" fontId="11" fillId="10" borderId="0" xfId="0" applyFont="1" applyFill="1" applyAlignment="1">
      <alignment horizontal="left"/>
    </xf>
    <xf numFmtId="0" fontId="11" fillId="10" borderId="0" xfId="0" applyFont="1" applyFill="1" applyAlignment="1">
      <alignment horizontal="right"/>
    </xf>
    <xf numFmtId="0" fontId="6" fillId="10" borderId="0" xfId="0" applyFont="1" applyFill="1" applyAlignment="1">
      <alignment horizontal="left" vertical="center"/>
    </xf>
    <xf numFmtId="164" fontId="11" fillId="10" borderId="0" xfId="1" applyFont="1" applyFill="1" applyBorder="1" applyAlignment="1">
      <alignment horizontal="left" vertical="center"/>
    </xf>
    <xf numFmtId="0" fontId="11" fillId="10" borderId="0" xfId="0" applyFont="1" applyFill="1" applyAlignment="1">
      <alignment horizontal="left" vertical="center" indent="2"/>
    </xf>
    <xf numFmtId="0" fontId="14" fillId="8" borderId="9" xfId="0" applyFont="1" applyFill="1" applyBorder="1" applyAlignment="1">
      <alignment horizontal="left" vertical="center" wrapText="1"/>
    </xf>
    <xf numFmtId="0" fontId="14" fillId="8" borderId="6" xfId="0" applyFont="1" applyFill="1" applyBorder="1" applyAlignment="1">
      <alignment horizontal="left" vertical="center"/>
    </xf>
    <xf numFmtId="0" fontId="16" fillId="8" borderId="34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top"/>
    </xf>
    <xf numFmtId="0" fontId="12" fillId="0" borderId="9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>
      <alignment horizontal="center" vertical="top"/>
    </xf>
    <xf numFmtId="0" fontId="12" fillId="0" borderId="6" xfId="0" applyFont="1" applyBorder="1" applyAlignment="1" applyProtection="1">
      <alignment horizontal="center" vertical="center"/>
      <protection locked="0"/>
    </xf>
    <xf numFmtId="0" fontId="12" fillId="0" borderId="26" xfId="0" applyFont="1" applyBorder="1" applyAlignment="1">
      <alignment horizontal="center" vertical="top"/>
    </xf>
    <xf numFmtId="0" fontId="12" fillId="0" borderId="31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alignment horizontal="left"/>
      <protection locked="0"/>
    </xf>
    <xf numFmtId="0" fontId="12" fillId="8" borderId="0" xfId="0" applyFont="1" applyFill="1" applyAlignment="1" applyProtection="1">
      <alignment horizontal="left"/>
      <protection locked="0"/>
    </xf>
    <xf numFmtId="0" fontId="12" fillId="8" borderId="21" xfId="0" applyFont="1" applyFill="1" applyBorder="1" applyAlignment="1">
      <alignment horizontal="right"/>
    </xf>
    <xf numFmtId="0" fontId="12" fillId="8" borderId="22" xfId="0" applyFont="1" applyFill="1" applyBorder="1"/>
    <xf numFmtId="0" fontId="12" fillId="8" borderId="4" xfId="0" applyFont="1" applyFill="1" applyBorder="1"/>
    <xf numFmtId="0" fontId="12" fillId="0" borderId="6" xfId="0" applyFont="1" applyBorder="1" applyAlignment="1" applyProtection="1">
      <alignment horizontal="center"/>
      <protection locked="0"/>
    </xf>
    <xf numFmtId="0" fontId="13" fillId="8" borderId="34" xfId="0" applyFont="1" applyFill="1" applyBorder="1" applyAlignment="1">
      <alignment horizontal="center" vertical="center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15" xfId="0" applyFont="1" applyBorder="1" applyAlignment="1" applyProtection="1">
      <alignment horizontal="center"/>
      <protection locked="0"/>
    </xf>
    <xf numFmtId="0" fontId="17" fillId="7" borderId="35" xfId="0" applyFont="1" applyFill="1" applyBorder="1" applyAlignment="1">
      <alignment horizontal="left" vertical="center" wrapText="1" indent="1"/>
    </xf>
    <xf numFmtId="0" fontId="17" fillId="7" borderId="0" xfId="0" applyFont="1" applyFill="1" applyAlignment="1">
      <alignment vertical="center" wrapText="1"/>
    </xf>
    <xf numFmtId="0" fontId="17" fillId="7" borderId="36" xfId="0" applyFont="1" applyFill="1" applyBorder="1" applyAlignment="1">
      <alignment horizontal="left" vertical="center" wrapText="1" indent="2"/>
    </xf>
    <xf numFmtId="0" fontId="17" fillId="11" borderId="35" xfId="0" applyFont="1" applyFill="1" applyBorder="1" applyAlignment="1">
      <alignment horizontal="left" vertical="center" wrapText="1" indent="1"/>
    </xf>
    <xf numFmtId="0" fontId="17" fillId="11" borderId="0" xfId="0" applyFont="1" applyFill="1" applyAlignment="1">
      <alignment vertical="center" wrapText="1"/>
    </xf>
    <xf numFmtId="0" fontId="17" fillId="11" borderId="36" xfId="0" applyFont="1" applyFill="1" applyBorder="1" applyAlignment="1">
      <alignment horizontal="left" vertical="center" wrapText="1" indent="2"/>
    </xf>
    <xf numFmtId="0" fontId="18" fillId="0" borderId="0" xfId="0" applyFont="1"/>
    <xf numFmtId="0" fontId="20" fillId="8" borderId="34" xfId="0" applyFont="1" applyFill="1" applyBorder="1" applyAlignment="1">
      <alignment horizontal="center" vertical="center" wrapText="1"/>
    </xf>
    <xf numFmtId="0" fontId="12" fillId="0" borderId="9" xfId="0" applyFont="1" applyBorder="1" applyProtection="1">
      <protection locked="0"/>
    </xf>
    <xf numFmtId="0" fontId="12" fillId="8" borderId="6" xfId="0" applyFont="1" applyFill="1" applyBorder="1" applyAlignment="1" applyProtection="1">
      <alignment horizontal="center" vertical="center"/>
      <protection locked="0"/>
    </xf>
    <xf numFmtId="0" fontId="12" fillId="8" borderId="25" xfId="0" applyFont="1" applyFill="1" applyBorder="1" applyAlignment="1" applyProtection="1">
      <alignment horizontal="center" vertical="center"/>
      <protection locked="0"/>
    </xf>
    <xf numFmtId="0" fontId="12" fillId="0" borderId="6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/>
    </xf>
    <xf numFmtId="0" fontId="12" fillId="0" borderId="6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4" fillId="8" borderId="24" xfId="0" applyFont="1" applyFill="1" applyBorder="1" applyAlignment="1">
      <alignment vertical="center"/>
    </xf>
    <xf numFmtId="0" fontId="14" fillId="8" borderId="6" xfId="0" applyFont="1" applyFill="1" applyBorder="1" applyAlignment="1">
      <alignment vertical="center"/>
    </xf>
    <xf numFmtId="0" fontId="12" fillId="8" borderId="6" xfId="0" applyFont="1" applyFill="1" applyBorder="1" applyAlignment="1" applyProtection="1">
      <alignment horizontal="center"/>
      <protection locked="0"/>
    </xf>
    <xf numFmtId="0" fontId="14" fillId="8" borderId="6" xfId="0" applyFont="1" applyFill="1" applyBorder="1" applyAlignment="1">
      <alignment horizontal="left" vertical="center" wrapText="1"/>
    </xf>
    <xf numFmtId="0" fontId="15" fillId="8" borderId="15" xfId="0" applyFont="1" applyFill="1" applyBorder="1" applyAlignment="1">
      <alignment horizontal="left" vertical="center" wrapText="1"/>
    </xf>
    <xf numFmtId="0" fontId="12" fillId="8" borderId="15" xfId="0" applyFont="1" applyFill="1" applyBorder="1" applyAlignment="1" applyProtection="1">
      <alignment horizontal="center" vertical="center"/>
      <protection locked="0"/>
    </xf>
    <xf numFmtId="0" fontId="12" fillId="8" borderId="27" xfId="0" applyFont="1" applyFill="1" applyBorder="1" applyAlignment="1" applyProtection="1">
      <alignment horizontal="center" vertical="center"/>
      <protection locked="0"/>
    </xf>
    <xf numFmtId="0" fontId="14" fillId="8" borderId="26" xfId="0" applyFont="1" applyFill="1" applyBorder="1" applyAlignment="1">
      <alignment vertical="center"/>
    </xf>
    <xf numFmtId="0" fontId="14" fillId="8" borderId="15" xfId="0" applyFont="1" applyFill="1" applyBorder="1" applyAlignment="1">
      <alignment vertical="center"/>
    </xf>
    <xf numFmtId="0" fontId="12" fillId="8" borderId="15" xfId="0" applyFont="1" applyFill="1" applyBorder="1" applyAlignment="1" applyProtection="1">
      <alignment horizontal="center"/>
      <protection locked="0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3" fillId="8" borderId="34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left" vertical="top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32" xfId="0" applyFont="1" applyBorder="1" applyAlignment="1" applyProtection="1">
      <alignment horizontal="center"/>
      <protection locked="0"/>
    </xf>
    <xf numFmtId="0" fontId="12" fillId="8" borderId="6" xfId="0" applyFont="1" applyFill="1" applyBorder="1" applyAlignment="1" applyProtection="1">
      <alignment horizontal="center" vertical="center" wrapText="1"/>
      <protection locked="0"/>
    </xf>
    <xf numFmtId="0" fontId="14" fillId="8" borderId="24" xfId="0" applyFont="1" applyFill="1" applyBorder="1" applyAlignment="1">
      <alignment vertical="center" wrapText="1"/>
    </xf>
    <xf numFmtId="0" fontId="14" fillId="8" borderId="6" xfId="0" applyFont="1" applyFill="1" applyBorder="1" applyAlignment="1">
      <alignment vertical="center" wrapText="1"/>
    </xf>
    <xf numFmtId="0" fontId="14" fillId="8" borderId="31" xfId="0" applyFont="1" applyFill="1" applyBorder="1" applyAlignment="1">
      <alignment vertical="center" wrapText="1"/>
    </xf>
    <xf numFmtId="0" fontId="14" fillId="8" borderId="9" xfId="0" applyFont="1" applyFill="1" applyBorder="1" applyAlignment="1">
      <alignment vertical="center"/>
    </xf>
    <xf numFmtId="0" fontId="12" fillId="8" borderId="9" xfId="0" applyFont="1" applyFill="1" applyBorder="1" applyAlignment="1" applyProtection="1">
      <alignment horizontal="left"/>
      <protection locked="0"/>
    </xf>
    <xf numFmtId="0" fontId="12" fillId="8" borderId="9" xfId="0" applyFont="1" applyFill="1" applyBorder="1" applyAlignment="1" applyProtection="1">
      <alignment horizontal="center" vertical="center"/>
      <protection locked="0"/>
    </xf>
    <xf numFmtId="0" fontId="12" fillId="8" borderId="32" xfId="0" applyFont="1" applyFill="1" applyBorder="1" applyAlignment="1" applyProtection="1">
      <alignment horizontal="center" vertical="center"/>
      <protection locked="0"/>
    </xf>
    <xf numFmtId="14" fontId="12" fillId="8" borderId="6" xfId="0" applyNumberFormat="1" applyFont="1" applyFill="1" applyBorder="1" applyAlignment="1" applyProtection="1">
      <alignment horizontal="left"/>
      <protection locked="0"/>
    </xf>
    <xf numFmtId="0" fontId="12" fillId="0" borderId="15" xfId="0" applyFont="1" applyBorder="1" applyAlignment="1">
      <alignment horizontal="left" vertical="top"/>
    </xf>
    <xf numFmtId="0" fontId="12" fillId="0" borderId="7" xfId="0" applyFont="1" applyBorder="1" applyAlignment="1">
      <alignment horizontal="left" vertical="top"/>
    </xf>
    <xf numFmtId="0" fontId="12" fillId="0" borderId="8" xfId="0" applyFont="1" applyBorder="1" applyAlignment="1">
      <alignment horizontal="left" vertical="top"/>
    </xf>
    <xf numFmtId="0" fontId="12" fillId="0" borderId="5" xfId="0" applyFont="1" applyBorder="1" applyAlignment="1">
      <alignment horizontal="left" vertical="top"/>
    </xf>
    <xf numFmtId="0" fontId="13" fillId="8" borderId="33" xfId="0" applyFont="1" applyFill="1" applyBorder="1" applyAlignment="1">
      <alignment horizontal="center" vertical="center"/>
    </xf>
    <xf numFmtId="0" fontId="13" fillId="8" borderId="34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12" fillId="0" borderId="31" xfId="0" applyFont="1" applyBorder="1" applyAlignment="1" applyProtection="1">
      <alignment horizontal="center"/>
      <protection locked="0"/>
    </xf>
    <xf numFmtId="0" fontId="12" fillId="0" borderId="15" xfId="0" applyFont="1" applyBorder="1" applyAlignment="1" applyProtection="1">
      <alignment horizontal="center"/>
      <protection locked="0"/>
    </xf>
    <xf numFmtId="0" fontId="12" fillId="0" borderId="27" xfId="0" applyFont="1" applyBorder="1" applyAlignment="1" applyProtection="1">
      <alignment horizontal="center"/>
      <protection locked="0"/>
    </xf>
    <xf numFmtId="0" fontId="19" fillId="8" borderId="33" xfId="0" applyFont="1" applyFill="1" applyBorder="1" applyAlignment="1">
      <alignment horizontal="center" vertical="center" wrapText="1"/>
    </xf>
    <xf numFmtId="0" fontId="19" fillId="8" borderId="34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/>
    </xf>
    <xf numFmtId="0" fontId="12" fillId="0" borderId="15" xfId="0" applyFont="1" applyBorder="1" applyAlignment="1">
      <alignment horizontal="left" wrapText="1"/>
    </xf>
    <xf numFmtId="4" fontId="12" fillId="0" borderId="9" xfId="0" applyNumberFormat="1" applyFont="1" applyBorder="1" applyAlignment="1" applyProtection="1">
      <alignment horizontal="center"/>
      <protection locked="0"/>
    </xf>
    <xf numFmtId="0" fontId="12" fillId="0" borderId="7" xfId="0" applyFont="1" applyBorder="1" applyAlignment="1">
      <alignment horizontal="left" wrapText="1"/>
    </xf>
    <xf numFmtId="0" fontId="12" fillId="0" borderId="8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12" fillId="0" borderId="6" xfId="0" applyFont="1" applyBorder="1" applyAlignment="1">
      <alignment horizontal="left" wrapText="1"/>
    </xf>
    <xf numFmtId="0" fontId="12" fillId="0" borderId="6" xfId="0" applyFont="1" applyBorder="1" applyAlignment="1" applyProtection="1">
      <alignment horizontal="left"/>
      <protection locked="0"/>
    </xf>
    <xf numFmtId="0" fontId="12" fillId="0" borderId="25" xfId="0" applyFont="1" applyBorder="1" applyAlignment="1" applyProtection="1">
      <alignment horizontal="left"/>
      <protection locked="0"/>
    </xf>
    <xf numFmtId="0" fontId="12" fillId="8" borderId="23" xfId="0" applyFont="1" applyFill="1" applyBorder="1" applyAlignment="1">
      <alignment horizontal="left"/>
    </xf>
    <xf numFmtId="0" fontId="12" fillId="8" borderId="13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0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12" fillId="8" borderId="12" xfId="0" applyFont="1" applyFill="1" applyBorder="1" applyAlignment="1">
      <alignment horizontal="left"/>
    </xf>
    <xf numFmtId="0" fontId="12" fillId="0" borderId="21" xfId="0" applyFont="1" applyBorder="1" applyAlignment="1" applyProtection="1">
      <alignment horizontal="center"/>
      <protection hidden="1"/>
    </xf>
    <xf numFmtId="0" fontId="12" fillId="0" borderId="22" xfId="0" applyFont="1" applyBorder="1" applyAlignment="1" applyProtection="1">
      <alignment horizontal="center"/>
      <protection hidden="1"/>
    </xf>
    <xf numFmtId="0" fontId="12" fillId="0" borderId="4" xfId="0" applyFont="1" applyBorder="1" applyAlignment="1" applyProtection="1">
      <alignment horizontal="center"/>
      <protection hidden="1"/>
    </xf>
    <xf numFmtId="1" fontId="12" fillId="8" borderId="16" xfId="0" applyNumberFormat="1" applyFont="1" applyFill="1" applyBorder="1" applyAlignment="1" applyProtection="1">
      <alignment horizontal="center"/>
      <protection hidden="1"/>
    </xf>
    <xf numFmtId="1" fontId="12" fillId="8" borderId="0" xfId="0" applyNumberFormat="1" applyFont="1" applyFill="1" applyAlignment="1" applyProtection="1">
      <alignment horizontal="center"/>
      <protection hidden="1"/>
    </xf>
    <xf numFmtId="1" fontId="12" fillId="8" borderId="17" xfId="0" applyNumberFormat="1" applyFont="1" applyFill="1" applyBorder="1" applyAlignment="1" applyProtection="1">
      <alignment horizontal="center"/>
      <protection hidden="1"/>
    </xf>
    <xf numFmtId="0" fontId="12" fillId="8" borderId="0" xfId="0" applyFont="1" applyFill="1" applyAlignment="1">
      <alignment horizontal="right"/>
    </xf>
    <xf numFmtId="0" fontId="12" fillId="8" borderId="17" xfId="0" applyFont="1" applyFill="1" applyBorder="1" applyAlignment="1">
      <alignment horizontal="right"/>
    </xf>
    <xf numFmtId="0" fontId="13" fillId="8" borderId="28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0" fontId="13" fillId="8" borderId="3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">
    <cellStyle name="Currency" xfId="1" builtinId="4"/>
    <cellStyle name="gGridExColumnaDescripcionEN" xfId="3" xr:uid="{F886D499-C542-4F45-BC46-87D9402B8037}"/>
    <cellStyle name="Normal" xfId="0" builtinId="0"/>
    <cellStyle name="Normal 2" xfId="2" xr:uid="{69B7C497-1675-4DB8-9F09-5C5D30B9C48D}"/>
  </cellStyles>
  <dxfs count="3">
    <dxf>
      <fill>
        <gradientFill degree="90">
          <stop position="0">
            <color rgb="FF63BE7B"/>
          </stop>
          <stop position="1">
            <color rgb="FF63BE7B"/>
          </stop>
        </gradientFill>
      </fill>
    </dxf>
    <dxf>
      <fill>
        <gradientFill degree="90">
          <stop position="0">
            <color theme="4" tint="0.40000610370189521"/>
          </stop>
          <stop position="1">
            <color theme="4" tint="0.40000610370189521"/>
          </stop>
        </gradientFill>
      </fill>
    </dxf>
    <dxf>
      <fill>
        <gradientFill degree="90">
          <stop position="0">
            <color rgb="FFF8696B"/>
          </stop>
          <stop position="1">
            <color rgb="FFF8696B"/>
          </stop>
        </gradientFill>
      </fill>
    </dxf>
  </dxfs>
  <tableStyles count="0" defaultTableStyle="TableStyleMedium2" defaultPivotStyle="PivotStyleLight16"/>
  <colors>
    <mruColors>
      <color rgb="FFF8696B"/>
      <color rgb="FF63BE7B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29</xdr:row>
          <xdr:rowOff>28575</xdr:rowOff>
        </xdr:from>
        <xdr:to>
          <xdr:col>4</xdr:col>
          <xdr:colOff>409575</xdr:colOff>
          <xdr:row>30</xdr:row>
          <xdr:rowOff>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30</xdr:row>
          <xdr:rowOff>38100</xdr:rowOff>
        </xdr:from>
        <xdr:to>
          <xdr:col>4</xdr:col>
          <xdr:colOff>409575</xdr:colOff>
          <xdr:row>30</xdr:row>
          <xdr:rowOff>257175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19050</xdr:colOff>
      <xdr:row>0</xdr:row>
      <xdr:rowOff>0</xdr:rowOff>
    </xdr:from>
    <xdr:to>
      <xdr:col>2</xdr:col>
      <xdr:colOff>28575</xdr:colOff>
      <xdr:row>2</xdr:row>
      <xdr:rowOff>66675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628" b="29753"/>
        <a:stretch/>
      </xdr:blipFill>
      <xdr:spPr>
        <a:xfrm>
          <a:off x="19050" y="0"/>
          <a:ext cx="2314575" cy="809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133</xdr:row>
      <xdr:rowOff>0</xdr:rowOff>
    </xdr:from>
    <xdr:to>
      <xdr:col>10</xdr:col>
      <xdr:colOff>133350</xdr:colOff>
      <xdr:row>133</xdr:row>
      <xdr:rowOff>133350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1353800" y="43148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118</xdr:row>
      <xdr:rowOff>0</xdr:rowOff>
    </xdr:from>
    <xdr:to>
      <xdr:col>10</xdr:col>
      <xdr:colOff>133350</xdr:colOff>
      <xdr:row>118</xdr:row>
      <xdr:rowOff>142875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11353800" y="13296900"/>
          <a:ext cx="1333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161</xdr:row>
      <xdr:rowOff>0</xdr:rowOff>
    </xdr:from>
    <xdr:to>
      <xdr:col>10</xdr:col>
      <xdr:colOff>133350</xdr:colOff>
      <xdr:row>161</xdr:row>
      <xdr:rowOff>142875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1353800" y="17459325"/>
          <a:ext cx="1333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133350</xdr:colOff>
      <xdr:row>14</xdr:row>
      <xdr:rowOff>142875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11353800" y="43186350"/>
          <a:ext cx="1333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133350</xdr:colOff>
      <xdr:row>29</xdr:row>
      <xdr:rowOff>142875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11353800" y="48006000"/>
          <a:ext cx="1333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137</xdr:row>
      <xdr:rowOff>0</xdr:rowOff>
    </xdr:from>
    <xdr:ext cx="133350" cy="133350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0515600" y="292893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133350" cy="142875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0515600" y="26003250"/>
          <a:ext cx="1333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</xdr:row>
      <xdr:rowOff>0</xdr:rowOff>
    </xdr:from>
    <xdr:ext cx="133350" cy="14287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0515600" y="35423475"/>
          <a:ext cx="1333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133350" cy="142875"/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0515600" y="3219450"/>
          <a:ext cx="1333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33</xdr:row>
      <xdr:rowOff>0</xdr:rowOff>
    </xdr:from>
    <xdr:ext cx="133350" cy="142875"/>
    <xdr:sp macro="" textlink="">
      <xdr:nvSpPr>
        <xdr:cNvPr id="11" name="AutoShape 5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515600" y="6505575"/>
          <a:ext cx="1333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133</xdr:row>
      <xdr:rowOff>0</xdr:rowOff>
    </xdr:from>
    <xdr:ext cx="133350" cy="133350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324600" y="30165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133350" cy="142875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6324600" y="26879550"/>
          <a:ext cx="1333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161</xdr:row>
      <xdr:rowOff>0</xdr:rowOff>
    </xdr:from>
    <xdr:ext cx="133350" cy="14287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6324600" y="36299775"/>
          <a:ext cx="1333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133350" cy="142875"/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6324600" y="4095750"/>
          <a:ext cx="1333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</xdr:row>
      <xdr:rowOff>0</xdr:rowOff>
    </xdr:from>
    <xdr:ext cx="133350" cy="142875"/>
    <xdr:sp macro="" textlink="">
      <xdr:nvSpPr>
        <xdr:cNvPr id="16" name="AutoShape 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6324600" y="7381875"/>
          <a:ext cx="1333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Distintivo">
  <a:themeElements>
    <a:clrScheme name="Distintivo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Distintivo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9EAB8-C19D-4EE0-8DD9-6F846AD76CD8}">
  <sheetPr>
    <pageSetUpPr fitToPage="1"/>
  </sheetPr>
  <dimension ref="A1:S246"/>
  <sheetViews>
    <sheetView showGridLines="0" showRowColHeaders="0" tabSelected="1" view="pageBreakPreview" zoomScaleNormal="100" zoomScaleSheetLayoutView="100" workbookViewId="0">
      <selection activeCell="F10" sqref="F10"/>
    </sheetView>
  </sheetViews>
  <sheetFormatPr defaultColWidth="0" defaultRowHeight="17.25" zeroHeight="1" x14ac:dyDescent="0.35"/>
  <cols>
    <col min="1" max="1" width="2.75" style="19" customWidth="1"/>
    <col min="2" max="2" width="27.5" style="19" customWidth="1"/>
    <col min="3" max="4" width="23.125" style="19" bestFit="1" customWidth="1"/>
    <col min="5" max="5" width="15.875" style="19" bestFit="1" customWidth="1"/>
    <col min="6" max="6" width="21.625" style="19" bestFit="1" customWidth="1"/>
    <col min="7" max="7" width="11.125" style="19" customWidth="1"/>
    <col min="8" max="8" width="12.125" style="19" customWidth="1"/>
    <col min="9" max="9" width="11" style="20" hidden="1" customWidth="1"/>
    <col min="10" max="10" width="11" style="23" hidden="1" customWidth="1"/>
    <col min="11" max="11" width="34.875" style="20" hidden="1" customWidth="1"/>
    <col min="12" max="12" width="8.875" style="20" hidden="1" customWidth="1"/>
    <col min="13" max="14" width="11" style="20" hidden="1" customWidth="1"/>
    <col min="15" max="15" width="28.25" style="20" hidden="1" customWidth="1"/>
    <col min="16" max="19" width="4.25" style="21" hidden="1" customWidth="1"/>
    <col min="20" max="16384" width="11" style="20" hidden="1"/>
  </cols>
  <sheetData>
    <row r="1" spans="1:19" ht="24.75" customHeight="1" x14ac:dyDescent="0.35">
      <c r="A1" s="73" t="s">
        <v>0</v>
      </c>
      <c r="B1" s="74"/>
      <c r="C1" s="74"/>
      <c r="D1" s="74"/>
      <c r="E1" s="74"/>
      <c r="F1" s="74"/>
      <c r="G1" s="74"/>
      <c r="H1" s="75"/>
      <c r="J1" s="20"/>
    </row>
    <row r="2" spans="1:19" ht="33.75" customHeight="1" thickBot="1" x14ac:dyDescent="0.4">
      <c r="A2" s="76"/>
      <c r="B2" s="77"/>
      <c r="C2" s="77"/>
      <c r="D2" s="77"/>
      <c r="E2" s="77"/>
      <c r="F2" s="77"/>
      <c r="G2" s="77"/>
      <c r="H2" s="78"/>
      <c r="J2" s="20" t="s">
        <v>1</v>
      </c>
      <c r="K2" s="22" t="s">
        <v>2</v>
      </c>
      <c r="L2" s="20">
        <f>IF(F21=K2,6,0)</f>
        <v>0</v>
      </c>
      <c r="O2" s="25" t="s">
        <v>3</v>
      </c>
      <c r="P2" s="21">
        <f>IF(C6=O2,9,0)</f>
        <v>0</v>
      </c>
      <c r="Q2" s="21">
        <f>IF(G5=P2,9,0)</f>
        <v>9</v>
      </c>
      <c r="R2" s="21">
        <f>IF(G6=P2,9,0)</f>
        <v>9</v>
      </c>
      <c r="S2" s="21">
        <f>IF(A28=R2,9,0)</f>
        <v>0</v>
      </c>
    </row>
    <row r="3" spans="1:19" ht="24" customHeight="1" x14ac:dyDescent="0.35">
      <c r="A3" s="88" t="s">
        <v>4</v>
      </c>
      <c r="B3" s="89"/>
      <c r="C3" s="90"/>
      <c r="D3" s="90"/>
      <c r="E3" s="90"/>
      <c r="F3" s="28" t="s">
        <v>5</v>
      </c>
      <c r="G3" s="91"/>
      <c r="H3" s="92"/>
      <c r="J3" s="20" t="s">
        <v>7</v>
      </c>
      <c r="K3" s="22" t="s">
        <v>8</v>
      </c>
      <c r="L3" s="20">
        <f>IF(F21=K3,6,0)</f>
        <v>0</v>
      </c>
      <c r="O3" s="25" t="s">
        <v>9</v>
      </c>
      <c r="P3" s="21">
        <f>IF(C6=O3,5,0)</f>
        <v>0</v>
      </c>
      <c r="Q3" s="21">
        <f>IF(G5=P3,5,0)</f>
        <v>5</v>
      </c>
      <c r="R3" s="21">
        <f>IF(G6=P3,5,0)</f>
        <v>5</v>
      </c>
      <c r="S3" s="21">
        <f>IF(A28=R3,5,0)</f>
        <v>0</v>
      </c>
    </row>
    <row r="4" spans="1:19" x14ac:dyDescent="0.35">
      <c r="A4" s="86" t="s">
        <v>10</v>
      </c>
      <c r="B4" s="64"/>
      <c r="C4" s="93"/>
      <c r="D4" s="93"/>
      <c r="E4" s="93"/>
      <c r="F4" s="29" t="s">
        <v>11</v>
      </c>
      <c r="G4" s="57"/>
      <c r="H4" s="58"/>
      <c r="J4" s="20" t="s">
        <v>13</v>
      </c>
      <c r="K4" s="22" t="s">
        <v>14</v>
      </c>
      <c r="L4" s="20">
        <f>IF(F21=K4,6,0)</f>
        <v>0</v>
      </c>
      <c r="O4" s="25" t="s">
        <v>15</v>
      </c>
      <c r="P4" s="21">
        <f>IF(C6=O4,7,0)</f>
        <v>0</v>
      </c>
      <c r="Q4" s="21">
        <f>IF(G5=P4,7,0)</f>
        <v>7</v>
      </c>
      <c r="R4" s="21">
        <f>IF(G6=P4,7,0)</f>
        <v>7</v>
      </c>
      <c r="S4" s="21">
        <f>IF(A28=R4,7,0)</f>
        <v>0</v>
      </c>
    </row>
    <row r="5" spans="1:19" x14ac:dyDescent="0.35">
      <c r="A5" s="63" t="s">
        <v>16</v>
      </c>
      <c r="B5" s="64"/>
      <c r="C5" s="85"/>
      <c r="D5" s="57"/>
      <c r="E5" s="57"/>
      <c r="F5" s="29" t="s">
        <v>18</v>
      </c>
      <c r="G5" s="57"/>
      <c r="H5" s="58"/>
      <c r="J5" s="20"/>
      <c r="K5" s="22" t="s">
        <v>20</v>
      </c>
      <c r="L5" s="20">
        <f>IF(F21=K5,8,0)</f>
        <v>0</v>
      </c>
      <c r="O5" s="25" t="s">
        <v>21</v>
      </c>
      <c r="P5" s="21">
        <f>IF(C6=O5,5,0)</f>
        <v>0</v>
      </c>
      <c r="Q5" s="21">
        <f>IF(G5=P5,5,0)</f>
        <v>5</v>
      </c>
      <c r="R5" s="21">
        <f>IF(G6=P5,5,0)</f>
        <v>5</v>
      </c>
      <c r="S5" s="21">
        <f>IF(A28=R5,5,0)</f>
        <v>0</v>
      </c>
    </row>
    <row r="6" spans="1:19" ht="33.75" customHeight="1" x14ac:dyDescent="0.35">
      <c r="A6" s="86" t="s">
        <v>22</v>
      </c>
      <c r="B6" s="87"/>
      <c r="C6" s="57"/>
      <c r="D6" s="57"/>
      <c r="E6" s="57"/>
      <c r="F6" s="29" t="s">
        <v>23</v>
      </c>
      <c r="G6" s="57"/>
      <c r="H6" s="58"/>
      <c r="I6" s="24">
        <f>SUM(L2:L71)</f>
        <v>3</v>
      </c>
      <c r="K6" s="22" t="s">
        <v>24</v>
      </c>
      <c r="L6" s="20">
        <f>IF(F21=K6,6,0)</f>
        <v>0</v>
      </c>
      <c r="O6" s="25" t="s">
        <v>25</v>
      </c>
      <c r="P6" s="21">
        <f>IF(C6=O6,3,0)</f>
        <v>0</v>
      </c>
      <c r="Q6" s="21">
        <f>IF(G5=P6,3,0)</f>
        <v>3</v>
      </c>
      <c r="R6" s="21">
        <f>IF(G6=P6,3,0)</f>
        <v>3</v>
      </c>
      <c r="S6" s="21">
        <f>IF(A28=R6,3,0)</f>
        <v>0</v>
      </c>
    </row>
    <row r="7" spans="1:19" x14ac:dyDescent="0.35">
      <c r="A7" s="63" t="s">
        <v>26</v>
      </c>
      <c r="B7" s="64"/>
      <c r="C7" s="65"/>
      <c r="D7" s="65"/>
      <c r="E7" s="65"/>
      <c r="F7" s="66" t="s">
        <v>28</v>
      </c>
      <c r="G7" s="57"/>
      <c r="H7" s="58"/>
      <c r="I7" s="24">
        <f>SUM(L74:L82)</f>
        <v>0</v>
      </c>
      <c r="K7" s="22" t="s">
        <v>30</v>
      </c>
      <c r="L7" s="20">
        <f>IF(F21=K7,8,0)</f>
        <v>0</v>
      </c>
      <c r="O7" s="25" t="s">
        <v>31</v>
      </c>
      <c r="P7" s="21">
        <f>IF(C6=O7,7,0)</f>
        <v>0</v>
      </c>
      <c r="Q7" s="21">
        <f>IF(G5=P7,7,0)</f>
        <v>7</v>
      </c>
      <c r="R7" s="21">
        <f>IF(G6=P7,7,0)</f>
        <v>7</v>
      </c>
      <c r="S7" s="21">
        <f>IF(A28=R7,7,0)</f>
        <v>0</v>
      </c>
    </row>
    <row r="8" spans="1:19" ht="18" thickBot="1" x14ac:dyDescent="0.4">
      <c r="A8" s="70" t="s">
        <v>32</v>
      </c>
      <c r="B8" s="71"/>
      <c r="C8" s="72"/>
      <c r="D8" s="72"/>
      <c r="E8" s="72"/>
      <c r="F8" s="67"/>
      <c r="G8" s="68"/>
      <c r="H8" s="69"/>
      <c r="I8" s="24">
        <f>SUM(L87:L88)</f>
        <v>0</v>
      </c>
      <c r="K8" s="22" t="s">
        <v>34</v>
      </c>
      <c r="L8" s="20">
        <f>IF(F21=K8,6,0)</f>
        <v>0</v>
      </c>
      <c r="O8" s="25" t="s">
        <v>35</v>
      </c>
      <c r="P8" s="21">
        <f>IF(C6=O8,3,0)</f>
        <v>0</v>
      </c>
      <c r="Q8" s="21">
        <f>IF(G5=P8,3,0)</f>
        <v>3</v>
      </c>
      <c r="R8" s="21">
        <f>IF(G6=P8,3,0)</f>
        <v>3</v>
      </c>
      <c r="S8" s="21">
        <f>IF(A28=R8,3,0)</f>
        <v>0</v>
      </c>
    </row>
    <row r="9" spans="1:19" ht="30.75" thickBot="1" x14ac:dyDescent="0.4">
      <c r="A9" s="79" t="s">
        <v>36</v>
      </c>
      <c r="B9" s="80"/>
      <c r="C9" s="80"/>
      <c r="D9" s="80"/>
      <c r="E9" s="80"/>
      <c r="F9" s="30" t="s">
        <v>37</v>
      </c>
      <c r="G9" s="80" t="s">
        <v>38</v>
      </c>
      <c r="H9" s="81"/>
      <c r="I9" s="24">
        <f>SUM(L89:L96,N89:N96)</f>
        <v>3</v>
      </c>
      <c r="K9" s="22" t="s">
        <v>39</v>
      </c>
      <c r="L9" s="20">
        <f>IF(F21=K9,8,0)</f>
        <v>0</v>
      </c>
      <c r="O9" s="25" t="s">
        <v>40</v>
      </c>
      <c r="P9" s="21">
        <f>IF(C6=O9,5,0)</f>
        <v>0</v>
      </c>
      <c r="Q9" s="21">
        <f>IF(G5=P9,5,0)</f>
        <v>5</v>
      </c>
      <c r="R9" s="21">
        <f>IF(G6=P9,5,0)</f>
        <v>5</v>
      </c>
      <c r="S9" s="21">
        <f>IF(A28=R9,5,0)</f>
        <v>0</v>
      </c>
    </row>
    <row r="10" spans="1:19" x14ac:dyDescent="0.35">
      <c r="A10" s="31">
        <v>1</v>
      </c>
      <c r="B10" s="82" t="s">
        <v>41</v>
      </c>
      <c r="C10" s="82"/>
      <c r="D10" s="82"/>
      <c r="E10" s="82"/>
      <c r="F10" s="32" t="s">
        <v>42</v>
      </c>
      <c r="G10" s="83"/>
      <c r="H10" s="84"/>
      <c r="I10" s="24">
        <f>SUM(L74:L82)</f>
        <v>0</v>
      </c>
      <c r="K10" s="22" t="s">
        <v>43</v>
      </c>
      <c r="L10" s="20">
        <f>IF(F21=K10,6,0)</f>
        <v>0</v>
      </c>
      <c r="O10" s="25" t="s">
        <v>44</v>
      </c>
      <c r="P10" s="21">
        <f>IF(C6=O10,5,0)</f>
        <v>0</v>
      </c>
      <c r="Q10" s="21">
        <f>IF(G5=P10,5,0)</f>
        <v>5</v>
      </c>
      <c r="R10" s="21">
        <f>IF(G6=P10,5,0)</f>
        <v>5</v>
      </c>
      <c r="S10" s="21">
        <f>IF(A28=R10,5,0)</f>
        <v>0</v>
      </c>
    </row>
    <row r="11" spans="1:19" ht="32.25" customHeight="1" x14ac:dyDescent="0.35">
      <c r="A11" s="33">
        <v>2</v>
      </c>
      <c r="B11" s="59" t="s">
        <v>45</v>
      </c>
      <c r="C11" s="60"/>
      <c r="D11" s="60"/>
      <c r="E11" s="60"/>
      <c r="F11" s="34" t="s">
        <v>46</v>
      </c>
      <c r="G11" s="61"/>
      <c r="H11" s="62"/>
      <c r="I11" s="24">
        <f>SUM(L101:L102)</f>
        <v>0</v>
      </c>
      <c r="K11" s="22" t="s">
        <v>47</v>
      </c>
      <c r="L11" s="20">
        <f>IF(F21=K11,3,0)</f>
        <v>0</v>
      </c>
      <c r="O11" s="25" t="s">
        <v>48</v>
      </c>
      <c r="P11" s="21">
        <f>IF(C6=O11,5,0)</f>
        <v>0</v>
      </c>
      <c r="Q11" s="21">
        <f>IF(G5=P11,5,0)</f>
        <v>5</v>
      </c>
      <c r="R11" s="21">
        <f>IF(G6=P11,5,0)</f>
        <v>5</v>
      </c>
      <c r="S11" s="21">
        <f>IF(A28=R11,5,0)</f>
        <v>0</v>
      </c>
    </row>
    <row r="12" spans="1:19" x14ac:dyDescent="0.35">
      <c r="A12" s="33">
        <v>3</v>
      </c>
      <c r="B12" s="59" t="s">
        <v>49</v>
      </c>
      <c r="C12" s="60"/>
      <c r="D12" s="60"/>
      <c r="E12" s="60"/>
      <c r="F12" s="34" t="s">
        <v>46</v>
      </c>
      <c r="G12" s="61"/>
      <c r="H12" s="62"/>
      <c r="I12" s="24">
        <f>SUM(L104:L113)</f>
        <v>2</v>
      </c>
      <c r="K12" s="22" t="s">
        <v>50</v>
      </c>
      <c r="L12" s="20">
        <f>IF(F21=K12,6,0)</f>
        <v>0</v>
      </c>
      <c r="O12" s="25" t="s">
        <v>51</v>
      </c>
      <c r="P12" s="21">
        <f>IF(C6=O12,3,0)</f>
        <v>0</v>
      </c>
      <c r="Q12" s="21">
        <f>IF(G5=P12,3,0)</f>
        <v>3</v>
      </c>
      <c r="R12" s="21">
        <f>IF(G6=P12,3,0)</f>
        <v>3</v>
      </c>
      <c r="S12" s="21">
        <f>IF(A28=R12,3,0)</f>
        <v>0</v>
      </c>
    </row>
    <row r="13" spans="1:19" ht="35.25" customHeight="1" x14ac:dyDescent="0.35">
      <c r="A13" s="33">
        <v>4</v>
      </c>
      <c r="B13" s="59" t="s">
        <v>52</v>
      </c>
      <c r="C13" s="60"/>
      <c r="D13" s="60"/>
      <c r="E13" s="60"/>
      <c r="F13" s="34" t="s">
        <v>46</v>
      </c>
      <c r="G13" s="61"/>
      <c r="H13" s="62"/>
      <c r="I13" s="24">
        <f>SUM(P2:P246)</f>
        <v>0</v>
      </c>
      <c r="K13" s="22" t="s">
        <v>53</v>
      </c>
      <c r="L13" s="20">
        <f>IF(F21=K13,6,0)</f>
        <v>0</v>
      </c>
      <c r="O13" s="25" t="s">
        <v>54</v>
      </c>
      <c r="P13" s="21">
        <f>IF(C6=O13,3,0)</f>
        <v>0</v>
      </c>
      <c r="Q13" s="21">
        <f>IF(G5=P13,3,0)</f>
        <v>3</v>
      </c>
      <c r="R13" s="21">
        <f>IF(G6=P13,3,0)</f>
        <v>3</v>
      </c>
      <c r="S13" s="21">
        <f>IF(A28=R13,3,0)</f>
        <v>0</v>
      </c>
    </row>
    <row r="14" spans="1:19" ht="21.75" customHeight="1" x14ac:dyDescent="0.35">
      <c r="A14" s="33">
        <v>5</v>
      </c>
      <c r="B14" s="59" t="s">
        <v>55</v>
      </c>
      <c r="C14" s="60"/>
      <c r="D14" s="60"/>
      <c r="E14" s="60"/>
      <c r="F14" s="34" t="s">
        <v>42</v>
      </c>
      <c r="G14" s="61"/>
      <c r="H14" s="62"/>
      <c r="I14" s="24">
        <f>SUM(Q2:Q246)</f>
        <v>1435</v>
      </c>
      <c r="K14" s="22" t="s">
        <v>56</v>
      </c>
      <c r="L14" s="20">
        <f>IF(F21=K14,6,0)</f>
        <v>0</v>
      </c>
      <c r="O14" s="25" t="s">
        <v>57</v>
      </c>
      <c r="P14" s="21">
        <f>IF(C6=O14,4,0)</f>
        <v>0</v>
      </c>
      <c r="Q14" s="21">
        <f>IF(G5=P14,4,0)</f>
        <v>4</v>
      </c>
      <c r="R14" s="21">
        <f>IF(G6=P14,4,0)</f>
        <v>4</v>
      </c>
      <c r="S14" s="21">
        <f>IF(A28=R14,4,0)</f>
        <v>0</v>
      </c>
    </row>
    <row r="15" spans="1:19" ht="34.5" customHeight="1" x14ac:dyDescent="0.35">
      <c r="A15" s="33">
        <v>6</v>
      </c>
      <c r="B15" s="59" t="s">
        <v>58</v>
      </c>
      <c r="C15" s="60"/>
      <c r="D15" s="60"/>
      <c r="E15" s="60"/>
      <c r="F15" s="34" t="s">
        <v>42</v>
      </c>
      <c r="G15" s="61"/>
      <c r="H15" s="62"/>
      <c r="I15" s="24">
        <f>SUM(R2:R246)</f>
        <v>1432</v>
      </c>
      <c r="K15" s="22" t="s">
        <v>59</v>
      </c>
      <c r="L15" s="20">
        <f>IF(F21=K15,3,0)</f>
        <v>0</v>
      </c>
      <c r="O15" s="25" t="s">
        <v>60</v>
      </c>
      <c r="P15" s="21">
        <f>IF(C6=O15,3,0)</f>
        <v>0</v>
      </c>
      <c r="Q15" s="21">
        <f>IF(G5=P15,3,0)</f>
        <v>3</v>
      </c>
      <c r="R15" s="21">
        <f>IF(G6=P15,3,0)</f>
        <v>3</v>
      </c>
      <c r="S15" s="21">
        <f>IF(A28=R15,3,0)</f>
        <v>0</v>
      </c>
    </row>
    <row r="16" spans="1:19" x14ac:dyDescent="0.35">
      <c r="A16" s="33">
        <v>7</v>
      </c>
      <c r="B16" s="95" t="s">
        <v>61</v>
      </c>
      <c r="C16" s="96"/>
      <c r="D16" s="96"/>
      <c r="E16" s="97"/>
      <c r="F16" s="34" t="s">
        <v>46</v>
      </c>
      <c r="G16" s="61"/>
      <c r="H16" s="62"/>
      <c r="I16" s="24">
        <f>SUM(S2:S246)</f>
        <v>0</v>
      </c>
      <c r="K16" s="22" t="s">
        <v>62</v>
      </c>
      <c r="L16" s="20">
        <f>IF(F21=K16,6,0)</f>
        <v>0</v>
      </c>
      <c r="O16" s="25" t="s">
        <v>63</v>
      </c>
      <c r="P16" s="21">
        <f>IF(C6=O16,6,0)</f>
        <v>0</v>
      </c>
      <c r="Q16" s="21">
        <f>IF(G5=P16,6,0)</f>
        <v>6</v>
      </c>
      <c r="R16" s="21">
        <f>IF(G6=P16,6,0)</f>
        <v>6</v>
      </c>
      <c r="S16" s="21">
        <f>IF(A28=R16,6,0)</f>
        <v>0</v>
      </c>
    </row>
    <row r="17" spans="1:19" x14ac:dyDescent="0.35">
      <c r="A17" s="33">
        <v>8</v>
      </c>
      <c r="B17" s="60" t="s">
        <v>64</v>
      </c>
      <c r="C17" s="60"/>
      <c r="D17" s="60"/>
      <c r="E17" s="60"/>
      <c r="F17" s="34" t="s">
        <v>42</v>
      </c>
      <c r="G17" s="61"/>
      <c r="H17" s="62"/>
      <c r="I17" s="24"/>
      <c r="K17" s="22" t="s">
        <v>65</v>
      </c>
      <c r="L17" s="20">
        <f>IF(F21=K17,6,0)</f>
        <v>0</v>
      </c>
      <c r="O17" s="25" t="s">
        <v>66</v>
      </c>
      <c r="P17" s="21">
        <f>IF(C6=O17,5,0)</f>
        <v>0</v>
      </c>
      <c r="Q17" s="21">
        <f>IF(G5=P17,5,0)</f>
        <v>5</v>
      </c>
      <c r="R17" s="21">
        <f>IF(G6=P17,5,0)</f>
        <v>5</v>
      </c>
      <c r="S17" s="21">
        <f>IF(A28=R17,5,0)</f>
        <v>0</v>
      </c>
    </row>
    <row r="18" spans="1:19" ht="17.25" customHeight="1" thickBot="1" x14ac:dyDescent="0.4">
      <c r="A18" s="33">
        <v>9</v>
      </c>
      <c r="B18" s="94" t="s">
        <v>67</v>
      </c>
      <c r="C18" s="94"/>
      <c r="D18" s="94"/>
      <c r="E18" s="94"/>
      <c r="F18" s="34" t="s">
        <v>46</v>
      </c>
      <c r="G18" s="61"/>
      <c r="H18" s="62"/>
      <c r="I18" s="24">
        <f>I19+J19</f>
        <v>0</v>
      </c>
      <c r="K18" s="22" t="s">
        <v>68</v>
      </c>
      <c r="L18" s="20">
        <f>IF(F21=K18,6,0)</f>
        <v>0</v>
      </c>
      <c r="O18" s="25" t="s">
        <v>69</v>
      </c>
      <c r="P18" s="21">
        <f>IF(C6=O18,5,0)</f>
        <v>0</v>
      </c>
      <c r="Q18" s="21">
        <f>IF(G5=P18,5,0)</f>
        <v>5</v>
      </c>
      <c r="R18" s="21">
        <f>IF(G6=P18,5,0)</f>
        <v>5</v>
      </c>
      <c r="S18" s="21">
        <f>IF(A28=R18,5,0)</f>
        <v>0</v>
      </c>
    </row>
    <row r="19" spans="1:19" ht="30.75" thickBot="1" x14ac:dyDescent="0.4">
      <c r="A19" s="79" t="s">
        <v>70</v>
      </c>
      <c r="B19" s="80"/>
      <c r="C19" s="80"/>
      <c r="D19" s="80"/>
      <c r="E19" s="80"/>
      <c r="F19" s="30" t="s">
        <v>37</v>
      </c>
      <c r="G19" s="80" t="s">
        <v>38</v>
      </c>
      <c r="H19" s="81"/>
      <c r="I19" s="24">
        <f>IF(G7="No",0,0)</f>
        <v>0</v>
      </c>
      <c r="J19" s="23">
        <f>IF(G7="Sí",90,0)</f>
        <v>0</v>
      </c>
      <c r="K19" s="22" t="s">
        <v>71</v>
      </c>
      <c r="L19" s="20">
        <f>IF(F21=K19,6,0)</f>
        <v>0</v>
      </c>
      <c r="O19" s="25" t="s">
        <v>72</v>
      </c>
      <c r="P19" s="21">
        <f>IF(C6=O19,6,0)</f>
        <v>0</v>
      </c>
      <c r="Q19" s="21">
        <f>IF(G5=P19,6,0)</f>
        <v>6</v>
      </c>
      <c r="R19" s="21">
        <f>IF(G6=P19,6,0)</f>
        <v>6</v>
      </c>
      <c r="S19" s="21">
        <f>IF(A28=R19,6,0)</f>
        <v>0</v>
      </c>
    </row>
    <row r="20" spans="1:19" x14ac:dyDescent="0.35">
      <c r="A20" s="31">
        <v>1</v>
      </c>
      <c r="B20" s="113" t="s">
        <v>73</v>
      </c>
      <c r="C20" s="114"/>
      <c r="D20" s="114"/>
      <c r="E20" s="115"/>
      <c r="F20" s="46" t="s">
        <v>74</v>
      </c>
      <c r="G20" s="83"/>
      <c r="H20" s="84"/>
      <c r="I20" s="24">
        <f>I22+J22</f>
        <v>0</v>
      </c>
      <c r="K20" s="22" t="s">
        <v>75</v>
      </c>
      <c r="L20" s="20">
        <f>IF(F21=K20,9,0)</f>
        <v>0</v>
      </c>
      <c r="O20" s="25" t="s">
        <v>76</v>
      </c>
      <c r="P20" s="21">
        <f>IF(C6=O20,4,0)</f>
        <v>0</v>
      </c>
      <c r="Q20" s="21">
        <f>IF(G5=P20,4,0)</f>
        <v>4</v>
      </c>
      <c r="R20" s="21">
        <f>IF(G6=P20,4,0)</f>
        <v>4</v>
      </c>
      <c r="S20" s="21">
        <f>IF(A28=R20,4,0)</f>
        <v>0</v>
      </c>
    </row>
    <row r="21" spans="1:19" x14ac:dyDescent="0.35">
      <c r="A21" s="33">
        <v>2</v>
      </c>
      <c r="B21" s="112" t="s">
        <v>77</v>
      </c>
      <c r="C21" s="110"/>
      <c r="D21" s="110"/>
      <c r="E21" s="111"/>
      <c r="F21" s="44" t="s">
        <v>78</v>
      </c>
      <c r="G21" s="61"/>
      <c r="H21" s="62"/>
      <c r="I21" s="24">
        <f>IF(F22="No",1,0)</f>
        <v>1</v>
      </c>
      <c r="J21" s="23">
        <f>IF(F22="Sí",0,0)</f>
        <v>0</v>
      </c>
      <c r="K21" s="22" t="s">
        <v>79</v>
      </c>
      <c r="L21" s="20">
        <f>IF(F21=K21,3,0)</f>
        <v>0</v>
      </c>
      <c r="O21" s="25" t="s">
        <v>80</v>
      </c>
      <c r="P21" s="21">
        <f>IF(C6=O21,6,0)</f>
        <v>0</v>
      </c>
      <c r="Q21" s="21">
        <f>IF(G5=P21,6,0)</f>
        <v>6</v>
      </c>
      <c r="R21" s="21">
        <f>IF(G6=P21,6,0)</f>
        <v>6</v>
      </c>
      <c r="S21" s="21">
        <f>IF(A28=R21,6,0)</f>
        <v>0</v>
      </c>
    </row>
    <row r="22" spans="1:19" x14ac:dyDescent="0.35">
      <c r="A22" s="33">
        <v>3</v>
      </c>
      <c r="B22" s="106" t="s">
        <v>81</v>
      </c>
      <c r="C22" s="106"/>
      <c r="D22" s="106"/>
      <c r="E22" s="106"/>
      <c r="F22" s="44" t="s">
        <v>29</v>
      </c>
      <c r="G22" s="61"/>
      <c r="H22" s="62"/>
      <c r="I22" s="24">
        <f>I23+J23</f>
        <v>0</v>
      </c>
      <c r="K22" s="22" t="s">
        <v>82</v>
      </c>
      <c r="L22" s="20">
        <f>IF(F21=K22,3,0)</f>
        <v>0</v>
      </c>
      <c r="O22" s="25" t="s">
        <v>83</v>
      </c>
      <c r="P22" s="21">
        <f>IF(C6=O22,2,0)</f>
        <v>0</v>
      </c>
      <c r="Q22" s="21">
        <f>IF(G5=P22,2,0)</f>
        <v>2</v>
      </c>
      <c r="R22" s="21">
        <f>IF(G6=P22,2,0)</f>
        <v>2</v>
      </c>
      <c r="S22" s="21">
        <f>IF(A28=R22,2,0)</f>
        <v>0</v>
      </c>
    </row>
    <row r="23" spans="1:19" s="23" customFormat="1" ht="35.25" customHeight="1" x14ac:dyDescent="0.35">
      <c r="A23" s="33">
        <v>4</v>
      </c>
      <c r="B23" s="116" t="s">
        <v>84</v>
      </c>
      <c r="C23" s="116"/>
      <c r="D23" s="116"/>
      <c r="E23" s="116"/>
      <c r="F23" s="44" t="s">
        <v>85</v>
      </c>
      <c r="G23" s="117"/>
      <c r="H23" s="118"/>
      <c r="I23" s="24">
        <f>IF(F23="No",1,0)</f>
        <v>0</v>
      </c>
      <c r="J23" s="23">
        <f>IF(F23="Sí",0,0)</f>
        <v>0</v>
      </c>
      <c r="K23" s="22" t="s">
        <v>86</v>
      </c>
      <c r="L23" s="24">
        <f>IF(F21=K23,6,0)</f>
        <v>0</v>
      </c>
      <c r="O23" s="25" t="s">
        <v>87</v>
      </c>
      <c r="P23" s="21">
        <f>IF(C6=O23,5,0)</f>
        <v>0</v>
      </c>
      <c r="Q23" s="21">
        <f>IF(G5=P23,5,0)</f>
        <v>5</v>
      </c>
      <c r="R23" s="21">
        <f>IF(G6=P23,5,0)</f>
        <v>5</v>
      </c>
      <c r="S23" s="21">
        <f>IF(A28=R23,5,0)</f>
        <v>0</v>
      </c>
    </row>
    <row r="24" spans="1:19" ht="51" customHeight="1" x14ac:dyDescent="0.35">
      <c r="A24" s="33">
        <v>5</v>
      </c>
      <c r="B24" s="109" t="s">
        <v>88</v>
      </c>
      <c r="C24" s="110"/>
      <c r="D24" s="110"/>
      <c r="E24" s="111"/>
      <c r="F24" s="44" t="s">
        <v>85</v>
      </c>
      <c r="G24" s="61"/>
      <c r="H24" s="62"/>
      <c r="I24" s="24">
        <f>I25+J25</f>
        <v>0</v>
      </c>
      <c r="K24" s="22" t="s">
        <v>89</v>
      </c>
      <c r="L24" s="20">
        <f>IF(F21=K24,8,0)</f>
        <v>0</v>
      </c>
      <c r="O24" s="25" t="s">
        <v>90</v>
      </c>
      <c r="P24" s="21">
        <f>IF(C6=O24,3,0)</f>
        <v>0</v>
      </c>
      <c r="Q24" s="21">
        <f>IF(G5=P24,3,0)</f>
        <v>3</v>
      </c>
      <c r="R24" s="21">
        <f>IF(G6=P24,3,0)</f>
        <v>3</v>
      </c>
      <c r="S24" s="21">
        <f>IF(A28=R24,3,0)</f>
        <v>0</v>
      </c>
    </row>
    <row r="25" spans="1:19" x14ac:dyDescent="0.35">
      <c r="A25" s="33">
        <v>6</v>
      </c>
      <c r="B25" s="106" t="s">
        <v>91</v>
      </c>
      <c r="C25" s="106"/>
      <c r="D25" s="106"/>
      <c r="E25" s="106"/>
      <c r="F25" s="44" t="s">
        <v>85</v>
      </c>
      <c r="G25" s="61"/>
      <c r="H25" s="62"/>
      <c r="I25" s="24">
        <f>IF(F24="No",1,0)</f>
        <v>0</v>
      </c>
      <c r="J25" s="23">
        <f>IF(F24="Sí",0,0)</f>
        <v>0</v>
      </c>
      <c r="K25" s="22" t="s">
        <v>92</v>
      </c>
      <c r="L25" s="20">
        <f>IF(F22=K25,3,0)</f>
        <v>0</v>
      </c>
      <c r="O25" s="25" t="s">
        <v>93</v>
      </c>
      <c r="P25" s="21">
        <f>IF(C6=O25,5,0)</f>
        <v>0</v>
      </c>
      <c r="Q25" s="21">
        <f>IF(G5=P25,5,0)</f>
        <v>5</v>
      </c>
      <c r="R25" s="21">
        <f>IF(G6=P25,5,0)</f>
        <v>5</v>
      </c>
      <c r="S25" s="21">
        <f>IF(A28=R25,5,0)</f>
        <v>0</v>
      </c>
    </row>
    <row r="26" spans="1:19" ht="18" thickBot="1" x14ac:dyDescent="0.4">
      <c r="A26" s="35">
        <v>7</v>
      </c>
      <c r="B26" s="107" t="s">
        <v>94</v>
      </c>
      <c r="C26" s="107"/>
      <c r="D26" s="107"/>
      <c r="E26" s="107"/>
      <c r="F26" s="47" t="s">
        <v>29</v>
      </c>
      <c r="G26" s="102"/>
      <c r="H26" s="103"/>
      <c r="I26" s="24">
        <f>I27+J27</f>
        <v>0</v>
      </c>
      <c r="K26" s="22" t="s">
        <v>95</v>
      </c>
      <c r="L26" s="20">
        <f>IF(F23=K26,8,0)</f>
        <v>0</v>
      </c>
      <c r="O26" s="25" t="s">
        <v>96</v>
      </c>
      <c r="P26" s="21">
        <f>IF(C6=O26,6,0)</f>
        <v>0</v>
      </c>
      <c r="Q26" s="21">
        <f>IF(G5=P26,6,0)</f>
        <v>6</v>
      </c>
      <c r="R26" s="21">
        <f>IF(G6=P26,6,0)</f>
        <v>6</v>
      </c>
      <c r="S26" s="21">
        <f>IF(A28=R26,6,0)</f>
        <v>0</v>
      </c>
    </row>
    <row r="27" spans="1:19" ht="27.75" customHeight="1" thickBot="1" x14ac:dyDescent="0.4">
      <c r="A27" s="104" t="s">
        <v>97</v>
      </c>
      <c r="B27" s="105"/>
      <c r="C27" s="55" t="s">
        <v>98</v>
      </c>
      <c r="D27" s="55" t="s">
        <v>99</v>
      </c>
      <c r="E27" s="45" t="s">
        <v>100</v>
      </c>
      <c r="F27" s="99" t="s">
        <v>101</v>
      </c>
      <c r="G27" s="99"/>
      <c r="H27" s="100"/>
      <c r="I27" s="24">
        <f>IF(F25="No",6,0)</f>
        <v>0</v>
      </c>
      <c r="J27" s="23">
        <f>IF(F25="Sí",0,0)</f>
        <v>0</v>
      </c>
      <c r="K27" s="22" t="s">
        <v>102</v>
      </c>
      <c r="L27" s="20">
        <f>IF(F24=K27,6,0)</f>
        <v>0</v>
      </c>
      <c r="O27" s="25" t="s">
        <v>103</v>
      </c>
      <c r="P27" s="21">
        <f>IF(C6=O27,7,0)</f>
        <v>0</v>
      </c>
      <c r="Q27" s="21">
        <f>IF(G5=P27,7,0)</f>
        <v>7</v>
      </c>
      <c r="R27" s="21">
        <f>IF(G6=P27,7,0)</f>
        <v>7</v>
      </c>
      <c r="S27" s="21">
        <f>IF(A28=R27,7,0)</f>
        <v>0</v>
      </c>
    </row>
    <row r="28" spans="1:19" ht="18" thickBot="1" x14ac:dyDescent="0.4">
      <c r="A28" s="101" t="s">
        <v>19</v>
      </c>
      <c r="B28" s="83"/>
      <c r="C28" s="56" t="s">
        <v>33</v>
      </c>
      <c r="D28" s="56" t="s">
        <v>104</v>
      </c>
      <c r="E28" s="46" t="s">
        <v>105</v>
      </c>
      <c r="F28" s="108">
        <v>23500</v>
      </c>
      <c r="G28" s="83"/>
      <c r="H28" s="84"/>
      <c r="I28" s="24">
        <f>I29+J29</f>
        <v>1</v>
      </c>
      <c r="K28" s="22" t="s">
        <v>106</v>
      </c>
      <c r="L28" s="20">
        <f>IF(F25=K28,6,0)</f>
        <v>0</v>
      </c>
      <c r="O28" s="25" t="s">
        <v>107</v>
      </c>
      <c r="P28" s="21">
        <f>IF(C6=O28,3,0)</f>
        <v>0</v>
      </c>
      <c r="Q28" s="21">
        <f>IF(G5=P28,3,0)</f>
        <v>3</v>
      </c>
      <c r="R28" s="21">
        <f>IF(G6=P28,3,0)</f>
        <v>3</v>
      </c>
      <c r="S28" s="21">
        <f>IF(A28=R28,3,0)</f>
        <v>0</v>
      </c>
    </row>
    <row r="29" spans="1:19" ht="18" thickBot="1" x14ac:dyDescent="0.4">
      <c r="A29" s="98" t="s">
        <v>108</v>
      </c>
      <c r="B29" s="80"/>
      <c r="C29" s="80"/>
      <c r="D29" s="80"/>
      <c r="E29" s="80"/>
      <c r="F29" s="99" t="s">
        <v>38</v>
      </c>
      <c r="G29" s="99"/>
      <c r="H29" s="100"/>
      <c r="I29" s="24">
        <f>IF(F26="No",1,0)</f>
        <v>1</v>
      </c>
      <c r="J29" s="23">
        <f>IF(F26="Sí",75,0)</f>
        <v>0</v>
      </c>
      <c r="K29" s="22" t="s">
        <v>109</v>
      </c>
      <c r="L29" s="20">
        <f>IF(F26=K29,6,0)</f>
        <v>0</v>
      </c>
      <c r="O29" s="25" t="s">
        <v>110</v>
      </c>
      <c r="P29" s="21">
        <f>IF(C6=O29,5,0)</f>
        <v>0</v>
      </c>
      <c r="Q29" s="21">
        <f>IF(G5=P29,5,0)</f>
        <v>5</v>
      </c>
      <c r="R29" s="21">
        <f>IF(G6=P29,5,0)</f>
        <v>5</v>
      </c>
      <c r="S29" s="21">
        <f>IF(A28=R29,5,0)</f>
        <v>0</v>
      </c>
    </row>
    <row r="30" spans="1:19" ht="20.25" customHeight="1" x14ac:dyDescent="0.35">
      <c r="A30" s="36">
        <v>1</v>
      </c>
      <c r="B30" s="122" t="s">
        <v>111</v>
      </c>
      <c r="C30" s="123"/>
      <c r="D30" s="124"/>
      <c r="E30" s="32"/>
      <c r="F30" s="83" t="s">
        <v>112</v>
      </c>
      <c r="G30" s="83"/>
      <c r="H30" s="84"/>
      <c r="I30" s="24"/>
      <c r="K30" s="22" t="s">
        <v>113</v>
      </c>
      <c r="L30" s="20">
        <f>IF(F27=K30,6,0)</f>
        <v>0</v>
      </c>
      <c r="O30" s="25" t="s">
        <v>114</v>
      </c>
      <c r="P30" s="21">
        <f>IF(C6=O30,5,0)</f>
        <v>0</v>
      </c>
      <c r="Q30" s="21">
        <f>IF(G5=P30,5,0)</f>
        <v>5</v>
      </c>
      <c r="R30" s="21">
        <f>IF(G6=P30,5,0)</f>
        <v>5</v>
      </c>
      <c r="S30" s="21">
        <f>IF(A28=R30,5,0)</f>
        <v>0</v>
      </c>
    </row>
    <row r="31" spans="1:19" ht="21" customHeight="1" thickBot="1" x14ac:dyDescent="0.4">
      <c r="A31" s="37">
        <v>2</v>
      </c>
      <c r="B31" s="119" t="s">
        <v>115</v>
      </c>
      <c r="C31" s="120"/>
      <c r="D31" s="121"/>
      <c r="E31" s="38"/>
      <c r="F31" s="102" t="s">
        <v>112</v>
      </c>
      <c r="G31" s="102"/>
      <c r="H31" s="103"/>
      <c r="I31" s="24"/>
      <c r="K31" s="22" t="s">
        <v>116</v>
      </c>
      <c r="L31" s="20">
        <f>IF(F28=K31,3,0)</f>
        <v>0</v>
      </c>
      <c r="O31" s="25" t="s">
        <v>117</v>
      </c>
      <c r="P31" s="21">
        <f>IF(C6=O31,4,0)</f>
        <v>0</v>
      </c>
      <c r="Q31" s="21">
        <f>IF(G5=P31,4,0)</f>
        <v>4</v>
      </c>
      <c r="R31" s="21">
        <f>IF(G6=P31,4,0)</f>
        <v>4</v>
      </c>
      <c r="S31" s="21">
        <f>IF(A28=R31,4,0)</f>
        <v>0</v>
      </c>
    </row>
    <row r="32" spans="1:19" ht="18" thickBot="1" x14ac:dyDescent="0.4">
      <c r="A32" s="133" t="s">
        <v>118</v>
      </c>
      <c r="B32" s="134"/>
      <c r="C32" s="134"/>
      <c r="D32" s="134"/>
      <c r="E32" s="134"/>
      <c r="F32" s="134"/>
      <c r="G32" s="134"/>
      <c r="H32" s="135"/>
      <c r="I32" s="24"/>
      <c r="K32" s="22" t="s">
        <v>119</v>
      </c>
      <c r="L32" s="20">
        <f>IF(F29=K32,3,0)</f>
        <v>0</v>
      </c>
      <c r="O32" s="25" t="s">
        <v>120</v>
      </c>
      <c r="P32" s="21">
        <f>IF(C6=O32,5,0)</f>
        <v>0</v>
      </c>
      <c r="Q32" s="21">
        <f>IF(G5=P32,5,0)</f>
        <v>5</v>
      </c>
      <c r="R32" s="21">
        <f>IF(G6=P32,5,0)</f>
        <v>5</v>
      </c>
      <c r="S32" s="21">
        <f>IF(A28=R32,5,0)</f>
        <v>0</v>
      </c>
    </row>
    <row r="33" spans="1:19" x14ac:dyDescent="0.35">
      <c r="A33" s="39" t="s">
        <v>121</v>
      </c>
      <c r="B33" s="40"/>
      <c r="C33" s="40"/>
      <c r="D33" s="131" t="s">
        <v>122</v>
      </c>
      <c r="E33" s="132"/>
      <c r="F33" s="128">
        <f t="shared" ref="F33" si="0">AVERAGE(I6:I18,I20,I22,I24,I26,I28)</f>
        <v>169.1764705882353</v>
      </c>
      <c r="G33" s="129"/>
      <c r="H33" s="130"/>
      <c r="I33" s="24"/>
      <c r="K33" s="22" t="s">
        <v>123</v>
      </c>
      <c r="L33" s="20">
        <f>IF(F30=K33,8,0)</f>
        <v>0</v>
      </c>
      <c r="O33" s="25" t="s">
        <v>124</v>
      </c>
      <c r="P33" s="21">
        <f>IF(C6=O33,5,0)</f>
        <v>0</v>
      </c>
      <c r="Q33" s="21">
        <f>IF(G5=P33,5,0)</f>
        <v>5</v>
      </c>
      <c r="R33" s="21">
        <f>IF(G6=P33,5,0)</f>
        <v>5</v>
      </c>
      <c r="S33" s="21">
        <f>IF(A28=R33,5,0)</f>
        <v>0</v>
      </c>
    </row>
    <row r="34" spans="1:19" ht="18" thickBot="1" x14ac:dyDescent="0.4">
      <c r="A34" s="39" t="s">
        <v>125</v>
      </c>
      <c r="B34" s="40"/>
      <c r="C34" s="40"/>
      <c r="D34" s="131" t="s">
        <v>126</v>
      </c>
      <c r="E34" s="132"/>
      <c r="F34" s="125" t="b">
        <f>IF(F33&lt;=3,J2,IF(F33&lt;=6,J3,IF(F33&lt;=15,J4)))</f>
        <v>0</v>
      </c>
      <c r="G34" s="126"/>
      <c r="H34" s="127"/>
      <c r="I34" s="24"/>
      <c r="K34" s="22" t="s">
        <v>127</v>
      </c>
      <c r="L34" s="20">
        <f>IF(F31=K34,3,0)</f>
        <v>0</v>
      </c>
      <c r="O34" s="25" t="s">
        <v>128</v>
      </c>
      <c r="P34" s="21">
        <f>IF(C6=O34,7,0)</f>
        <v>0</v>
      </c>
      <c r="Q34" s="21">
        <f>IF(G5=P34,7,0)</f>
        <v>7</v>
      </c>
      <c r="R34" s="21">
        <f>IF(G6=P34,7,0)</f>
        <v>7</v>
      </c>
      <c r="S34" s="21">
        <f>IF(A28=R34,7,0)</f>
        <v>0</v>
      </c>
    </row>
    <row r="35" spans="1:19" ht="18" thickBot="1" x14ac:dyDescent="0.4">
      <c r="A35" s="41" t="s">
        <v>129</v>
      </c>
      <c r="B35" s="42" t="s">
        <v>130</v>
      </c>
      <c r="C35" s="42"/>
      <c r="D35" s="42"/>
      <c r="E35" s="42"/>
      <c r="F35" s="42"/>
      <c r="G35" s="42"/>
      <c r="H35" s="43"/>
      <c r="I35" s="24"/>
      <c r="K35" s="22" t="s">
        <v>131</v>
      </c>
      <c r="L35" s="20">
        <f>IF(F21=K35,8,0)</f>
        <v>0</v>
      </c>
      <c r="O35" s="25" t="s">
        <v>132</v>
      </c>
      <c r="P35" s="21">
        <f>IF(C6=O35,6,0)</f>
        <v>0</v>
      </c>
      <c r="Q35" s="21">
        <f>IF(G5=P35,6,0)</f>
        <v>6</v>
      </c>
      <c r="R35" s="21">
        <f>IF(G6=P35,6,0)</f>
        <v>6</v>
      </c>
      <c r="S35" s="21">
        <f>IF(A28=R35,6,0)</f>
        <v>0</v>
      </c>
    </row>
    <row r="36" spans="1:19" ht="49.5" hidden="1" customHeight="1" x14ac:dyDescent="0.35">
      <c r="I36" s="24"/>
      <c r="K36" s="22" t="s">
        <v>133</v>
      </c>
      <c r="L36" s="20">
        <f>IF(F21=K36,6,0)</f>
        <v>0</v>
      </c>
      <c r="O36" s="25" t="s">
        <v>134</v>
      </c>
      <c r="P36" s="21">
        <f>IF(C6=O36,6,0)</f>
        <v>0</v>
      </c>
      <c r="Q36" s="21">
        <f>IF(G5=P36,6,0)</f>
        <v>6</v>
      </c>
      <c r="R36" s="21">
        <f>IF(G6=P36,6,0)</f>
        <v>6</v>
      </c>
      <c r="S36" s="21">
        <f>IF(A28=R36,6,0)</f>
        <v>0</v>
      </c>
    </row>
    <row r="37" spans="1:19" hidden="1" x14ac:dyDescent="0.35">
      <c r="I37" s="24"/>
      <c r="K37" s="22" t="s">
        <v>135</v>
      </c>
      <c r="L37" s="20">
        <f>IF(21=K37,6,0)</f>
        <v>0</v>
      </c>
      <c r="O37" s="25" t="s">
        <v>136</v>
      </c>
      <c r="P37" s="21">
        <f>IF(C6=O37,3,0)</f>
        <v>0</v>
      </c>
      <c r="Q37" s="21">
        <f>IF(G5=P37,3,0)</f>
        <v>3</v>
      </c>
      <c r="R37" s="21">
        <f>IF(G6=P37,3,0)</f>
        <v>3</v>
      </c>
      <c r="S37" s="21">
        <f>IF(A28=R37,3,0)</f>
        <v>0</v>
      </c>
    </row>
    <row r="38" spans="1:19" hidden="1" x14ac:dyDescent="0.35">
      <c r="I38" s="24"/>
      <c r="K38" s="22" t="s">
        <v>137</v>
      </c>
      <c r="L38" s="20">
        <f>IF(F21=K38,6,0)</f>
        <v>0</v>
      </c>
      <c r="O38" s="25" t="s">
        <v>138</v>
      </c>
      <c r="P38" s="21">
        <f>IF(C6=O38,4,0)</f>
        <v>0</v>
      </c>
      <c r="Q38" s="21">
        <f>IF(G5=P38,4,0)</f>
        <v>4</v>
      </c>
      <c r="R38" s="21">
        <f>IF(G6=P38,4,0)</f>
        <v>4</v>
      </c>
      <c r="S38" s="21">
        <f>IF(A28=R38,4,0)</f>
        <v>0</v>
      </c>
    </row>
    <row r="39" spans="1:19" hidden="1" x14ac:dyDescent="0.35">
      <c r="I39" s="24"/>
      <c r="K39" s="22" t="s">
        <v>139</v>
      </c>
      <c r="L39" s="20">
        <f>IF(F21=K39,3,0)</f>
        <v>0</v>
      </c>
      <c r="O39" s="25" t="s">
        <v>140</v>
      </c>
      <c r="P39" s="21">
        <f>IF(C6=O39,4,0)</f>
        <v>0</v>
      </c>
      <c r="Q39" s="21">
        <f>IF(G5=P39,4,0)</f>
        <v>4</v>
      </c>
      <c r="R39" s="21">
        <f>IF(G6=P39,4,0)</f>
        <v>4</v>
      </c>
      <c r="S39" s="21">
        <f>IF(A28=R39,4,0)</f>
        <v>0</v>
      </c>
    </row>
    <row r="40" spans="1:19" hidden="1" x14ac:dyDescent="0.35">
      <c r="I40" s="24"/>
      <c r="K40" s="22" t="s">
        <v>141</v>
      </c>
      <c r="L40" s="20">
        <f>IF(F21=K40,3,0)</f>
        <v>0</v>
      </c>
      <c r="O40" s="25" t="s">
        <v>142</v>
      </c>
      <c r="P40" s="21">
        <f>IF(C6=O40,7,0)</f>
        <v>0</v>
      </c>
      <c r="Q40" s="21">
        <f>IF(G5=P40,7,0)</f>
        <v>7</v>
      </c>
      <c r="R40" s="21">
        <f>IF(G6=P40,7,0)</f>
        <v>7</v>
      </c>
      <c r="S40" s="21">
        <f>IF(A28=R40,7,0)</f>
        <v>0</v>
      </c>
    </row>
    <row r="41" spans="1:19" hidden="1" x14ac:dyDescent="0.35">
      <c r="I41" s="24"/>
      <c r="K41" s="22" t="s">
        <v>143</v>
      </c>
      <c r="L41" s="20">
        <f>IF(F38=K41,3,0)</f>
        <v>0</v>
      </c>
      <c r="O41" s="25" t="s">
        <v>144</v>
      </c>
      <c r="P41" s="21">
        <f>IF(C6=O41,6,0)</f>
        <v>0</v>
      </c>
      <c r="Q41" s="21">
        <f>IF(G5=P41,6,0)</f>
        <v>6</v>
      </c>
      <c r="R41" s="21">
        <f>IF(G6=P41,6,0)</f>
        <v>6</v>
      </c>
      <c r="S41" s="21">
        <f>IF(A28=R41,6,0)</f>
        <v>0</v>
      </c>
    </row>
    <row r="42" spans="1:19" hidden="1" x14ac:dyDescent="0.35">
      <c r="I42" s="24"/>
      <c r="K42" s="22" t="s">
        <v>145</v>
      </c>
      <c r="L42" s="20">
        <f>IF(F21=K42,8,0)</f>
        <v>0</v>
      </c>
      <c r="O42" s="25" t="s">
        <v>146</v>
      </c>
      <c r="P42" s="21">
        <f>IF(C6=O42,4,0)</f>
        <v>0</v>
      </c>
      <c r="Q42" s="21">
        <f>IF(G5=P42,4,0)</f>
        <v>4</v>
      </c>
      <c r="R42" s="21">
        <f>IF(G6=P42,4,0)</f>
        <v>4</v>
      </c>
      <c r="S42" s="21">
        <f>IF(A28=R42,4,0)</f>
        <v>0</v>
      </c>
    </row>
    <row r="43" spans="1:19" hidden="1" x14ac:dyDescent="0.35">
      <c r="I43" s="24"/>
      <c r="K43" s="22" t="s">
        <v>147</v>
      </c>
      <c r="L43" s="20">
        <f>IF(F21=K43,8,0)</f>
        <v>0</v>
      </c>
      <c r="O43" s="25" t="s">
        <v>148</v>
      </c>
      <c r="P43" s="21">
        <f>IF(C6=O43,6,0)</f>
        <v>0</v>
      </c>
      <c r="Q43" s="21">
        <f>IF(G5=P43,6,0)</f>
        <v>6</v>
      </c>
      <c r="R43" s="21">
        <f>IF(G6=P43,6,0)</f>
        <v>6</v>
      </c>
      <c r="S43" s="21">
        <f>IF(A28=R43,6,0)</f>
        <v>0</v>
      </c>
    </row>
    <row r="44" spans="1:19" hidden="1" x14ac:dyDescent="0.35">
      <c r="I44" s="24"/>
      <c r="K44" s="22" t="s">
        <v>149</v>
      </c>
      <c r="L44" s="20">
        <f>IF(F21=K44,8,0)</f>
        <v>0</v>
      </c>
      <c r="O44" s="25" t="s">
        <v>150</v>
      </c>
      <c r="P44" s="21">
        <f>IF(C6=O44,5,0)</f>
        <v>0</v>
      </c>
      <c r="Q44" s="21">
        <f>IF(G5=P44,5,0)</f>
        <v>5</v>
      </c>
      <c r="R44" s="21">
        <f>IF(G6=P44,5,0)</f>
        <v>5</v>
      </c>
      <c r="S44" s="21">
        <f>IF(A28=R44,5,0)</f>
        <v>0</v>
      </c>
    </row>
    <row r="45" spans="1:19" hidden="1" x14ac:dyDescent="0.35">
      <c r="I45" s="24"/>
      <c r="K45" s="22" t="s">
        <v>78</v>
      </c>
      <c r="L45" s="20">
        <f>IF(F21=K45,3,0)</f>
        <v>3</v>
      </c>
      <c r="O45" s="25" t="s">
        <v>151</v>
      </c>
      <c r="P45" s="21">
        <f>IF(C6=O45,6,0)</f>
        <v>0</v>
      </c>
      <c r="Q45" s="21">
        <f>IF(G5=P45,6,0)</f>
        <v>6</v>
      </c>
      <c r="R45" s="21">
        <f>IF(G6=P45,6,0)</f>
        <v>6</v>
      </c>
      <c r="S45" s="21">
        <f>IF(A28=R45,6,0)</f>
        <v>0</v>
      </c>
    </row>
    <row r="46" spans="1:19" hidden="1" x14ac:dyDescent="0.35">
      <c r="I46" s="24"/>
      <c r="K46" s="22" t="s">
        <v>152</v>
      </c>
      <c r="L46" s="20">
        <f>IF(F21=K46,9,0)</f>
        <v>0</v>
      </c>
      <c r="O46" s="25" t="s">
        <v>153</v>
      </c>
      <c r="P46" s="21">
        <f>IF(C6=O46,6,0)</f>
        <v>0</v>
      </c>
      <c r="Q46" s="21">
        <f>IF(G5=P46,6,0)</f>
        <v>6</v>
      </c>
      <c r="R46" s="21">
        <f>IF(G6=P46,6,0)</f>
        <v>6</v>
      </c>
      <c r="S46" s="21">
        <f>IF(A28=R46,6,0)</f>
        <v>0</v>
      </c>
    </row>
    <row r="47" spans="1:19" hidden="1" x14ac:dyDescent="0.35">
      <c r="I47" s="24"/>
      <c r="K47" s="22" t="s">
        <v>154</v>
      </c>
      <c r="L47" s="20">
        <f>IF(F21=K47,6,0)</f>
        <v>0</v>
      </c>
      <c r="O47" s="25" t="s">
        <v>155</v>
      </c>
      <c r="P47" s="21">
        <f>IF(C6=O47,7,0)</f>
        <v>0</v>
      </c>
      <c r="Q47" s="21">
        <f>IF(G5=P47,7,0)</f>
        <v>7</v>
      </c>
      <c r="R47" s="21">
        <f>IF(G6=P47,7,0)</f>
        <v>7</v>
      </c>
      <c r="S47" s="21">
        <f>IF(A28=R47,7,0)</f>
        <v>0</v>
      </c>
    </row>
    <row r="48" spans="1:19" hidden="1" x14ac:dyDescent="0.35">
      <c r="I48" s="24"/>
      <c r="K48" s="22" t="s">
        <v>156</v>
      </c>
      <c r="L48" s="20">
        <f>IF(F21=K48,9,0)</f>
        <v>0</v>
      </c>
      <c r="O48" s="25" t="s">
        <v>157</v>
      </c>
      <c r="P48" s="21">
        <f>IF(C6=O48,5,0)</f>
        <v>0</v>
      </c>
      <c r="Q48" s="21">
        <f>IF(G5=P48,5,0)</f>
        <v>5</v>
      </c>
      <c r="R48" s="21">
        <f>IF(G6=P48,5,0)</f>
        <v>5</v>
      </c>
      <c r="S48" s="21">
        <f>IF(A28=R48,5,0)</f>
        <v>0</v>
      </c>
    </row>
    <row r="49" spans="9:19" hidden="1" x14ac:dyDescent="0.35">
      <c r="I49" s="24"/>
      <c r="K49" s="22" t="s">
        <v>158</v>
      </c>
      <c r="L49" s="20">
        <f>IF(F21=K49,9,0)</f>
        <v>0</v>
      </c>
      <c r="O49" s="25" t="s">
        <v>159</v>
      </c>
      <c r="P49" s="21">
        <f>IF(C6=O49,5,0)</f>
        <v>0</v>
      </c>
      <c r="Q49" s="21">
        <f>IF(G5=P49,5,0)</f>
        <v>5</v>
      </c>
      <c r="R49" s="21">
        <f>IF(G6=P49,5,0)</f>
        <v>5</v>
      </c>
      <c r="S49" s="21">
        <f>IF(A28=R49,5,0)</f>
        <v>0</v>
      </c>
    </row>
    <row r="50" spans="9:19" hidden="1" x14ac:dyDescent="0.35">
      <c r="I50" s="24"/>
      <c r="K50" s="22" t="s">
        <v>160</v>
      </c>
      <c r="L50" s="20">
        <f>IF(F21=K50,8,0)</f>
        <v>0</v>
      </c>
      <c r="O50" s="25" t="s">
        <v>161</v>
      </c>
      <c r="P50" s="21">
        <f>IF(C6=O50,7,0)</f>
        <v>0</v>
      </c>
      <c r="Q50" s="21">
        <f>IF(G5=P50,7,0)</f>
        <v>7</v>
      </c>
      <c r="R50" s="21">
        <f>IF(G6=P50,7,0)</f>
        <v>7</v>
      </c>
      <c r="S50" s="21">
        <f>IF(A28=R50,7,0)</f>
        <v>0</v>
      </c>
    </row>
    <row r="51" spans="9:19" hidden="1" x14ac:dyDescent="0.35">
      <c r="I51" s="24"/>
      <c r="K51" s="22" t="s">
        <v>162</v>
      </c>
      <c r="L51" s="20">
        <f>IF(F21=K51,6,0)</f>
        <v>0</v>
      </c>
      <c r="O51" s="25" t="s">
        <v>163</v>
      </c>
      <c r="P51" s="21">
        <f>IF(C6=O51,3,0)</f>
        <v>0</v>
      </c>
      <c r="Q51" s="21">
        <f>IF(G5=P51,3,0)</f>
        <v>3</v>
      </c>
      <c r="R51" s="21">
        <f>IF(G6=P51,3,0)</f>
        <v>3</v>
      </c>
      <c r="S51" s="21">
        <f>IF(A28=R51,3,0)</f>
        <v>0</v>
      </c>
    </row>
    <row r="52" spans="9:19" hidden="1" x14ac:dyDescent="0.35">
      <c r="I52" s="24"/>
      <c r="K52" s="22" t="s">
        <v>164</v>
      </c>
      <c r="L52" s="20">
        <f>IF(F21=K52,6,0)</f>
        <v>0</v>
      </c>
      <c r="O52" s="25" t="s">
        <v>165</v>
      </c>
      <c r="P52" s="21">
        <f>IF(C6=O52,6,0)</f>
        <v>0</v>
      </c>
      <c r="Q52" s="21">
        <f>IF(G5=P52,6,0)</f>
        <v>6</v>
      </c>
      <c r="R52" s="21">
        <f>IF(G6=P52,6,0)</f>
        <v>6</v>
      </c>
      <c r="S52" s="21">
        <f>IF(A28=R52,6,0)</f>
        <v>0</v>
      </c>
    </row>
    <row r="53" spans="9:19" hidden="1" x14ac:dyDescent="0.35">
      <c r="K53" s="22" t="s">
        <v>166</v>
      </c>
      <c r="L53" s="20">
        <f>IF(F21=K53,8,0)</f>
        <v>0</v>
      </c>
      <c r="O53" s="25" t="s">
        <v>167</v>
      </c>
      <c r="P53" s="21">
        <f>IF(C6=O53,5,0)</f>
        <v>0</v>
      </c>
      <c r="Q53" s="21">
        <f>IF(G5=P53,5,0)</f>
        <v>5</v>
      </c>
      <c r="R53" s="21">
        <f>IF(G6=P53,5,0)</f>
        <v>5</v>
      </c>
      <c r="S53" s="21">
        <f>IF(A28=R53,5,0)</f>
        <v>0</v>
      </c>
    </row>
    <row r="54" spans="9:19" hidden="1" x14ac:dyDescent="0.35">
      <c r="K54" s="22" t="s">
        <v>168</v>
      </c>
      <c r="L54" s="20">
        <f>IF(F21=K54,6,0)</f>
        <v>0</v>
      </c>
      <c r="O54" s="25" t="s">
        <v>169</v>
      </c>
      <c r="P54" s="21">
        <f>IF(C6=O54,4,0)</f>
        <v>0</v>
      </c>
      <c r="Q54" s="21">
        <f>IF(G5=P54,4,0)</f>
        <v>4</v>
      </c>
      <c r="R54" s="21">
        <f>IF(G6=P54,4,0)</f>
        <v>4</v>
      </c>
      <c r="S54" s="21">
        <f>IF(A28=R54,4,0)</f>
        <v>0</v>
      </c>
    </row>
    <row r="55" spans="9:19" hidden="1" x14ac:dyDescent="0.35">
      <c r="K55" s="22" t="s">
        <v>170</v>
      </c>
      <c r="L55" s="20">
        <f>IF(F21=K55,8,0)</f>
        <v>0</v>
      </c>
      <c r="O55" s="25" t="s">
        <v>171</v>
      </c>
      <c r="P55" s="21">
        <f>IF(C6=O55,4,0)</f>
        <v>0</v>
      </c>
      <c r="Q55" s="21">
        <f>IF(G5=P55,4,0)</f>
        <v>4</v>
      </c>
      <c r="R55" s="21">
        <f>IF(G6=P55,4,0)</f>
        <v>4</v>
      </c>
      <c r="S55" s="21">
        <f>IF(A28=R55,4,0)</f>
        <v>0</v>
      </c>
    </row>
    <row r="56" spans="9:19" hidden="1" x14ac:dyDescent="0.35">
      <c r="K56" s="22" t="s">
        <v>172</v>
      </c>
      <c r="L56" s="20">
        <f>IF(F21=K56,8,0)</f>
        <v>0</v>
      </c>
      <c r="O56" s="25" t="s">
        <v>173</v>
      </c>
      <c r="P56" s="21">
        <f>IF(C6=O56,1,0)</f>
        <v>0</v>
      </c>
      <c r="Q56" s="21">
        <f>IF(G5=P56,1,0)</f>
        <v>1</v>
      </c>
      <c r="R56" s="21">
        <f>IF(G6=P56,1,0)</f>
        <v>1</v>
      </c>
      <c r="S56" s="21">
        <f>IF(A28=R56,1,0)</f>
        <v>0</v>
      </c>
    </row>
    <row r="57" spans="9:19" hidden="1" x14ac:dyDescent="0.35">
      <c r="K57" s="22" t="s">
        <v>174</v>
      </c>
      <c r="L57" s="20">
        <f>IF(F21=K57,8,0)</f>
        <v>0</v>
      </c>
      <c r="O57" s="25" t="s">
        <v>175</v>
      </c>
      <c r="P57" s="21">
        <f>IF(C6=O57,5,0)</f>
        <v>0</v>
      </c>
      <c r="Q57" s="21">
        <f>IF(G5=P57,5,0)</f>
        <v>5</v>
      </c>
      <c r="R57" s="21">
        <f>IF(G6=P57,5,0)</f>
        <v>5</v>
      </c>
      <c r="S57" s="21">
        <f>IF(A28=R57,5,0)</f>
        <v>0</v>
      </c>
    </row>
    <row r="58" spans="9:19" hidden="1" x14ac:dyDescent="0.35">
      <c r="K58" s="22" t="s">
        <v>176</v>
      </c>
      <c r="L58" s="20">
        <f>IF(F21=K58,8,0)</f>
        <v>0</v>
      </c>
      <c r="O58" s="25" t="s">
        <v>177</v>
      </c>
      <c r="P58" s="21">
        <f>IF(C6=O58,4,0)</f>
        <v>0</v>
      </c>
      <c r="Q58" s="21">
        <f>IF(G5=P58,4,0)</f>
        <v>4</v>
      </c>
      <c r="R58" s="21">
        <f>IF(G6=P58,4,0)</f>
        <v>4</v>
      </c>
      <c r="S58" s="21">
        <f>IF(A28=R58,4,0)</f>
        <v>0</v>
      </c>
    </row>
    <row r="59" spans="9:19" hidden="1" x14ac:dyDescent="0.35">
      <c r="K59" s="22" t="s">
        <v>178</v>
      </c>
      <c r="L59" s="20">
        <f>IF(F21=K59,3,0)</f>
        <v>0</v>
      </c>
      <c r="O59" s="25" t="s">
        <v>179</v>
      </c>
      <c r="P59" s="21">
        <f>IF(C6=O59,6,0)</f>
        <v>0</v>
      </c>
      <c r="Q59" s="21">
        <f>IF(G5=P59,6,0)</f>
        <v>6</v>
      </c>
      <c r="R59" s="21">
        <f>IF(G6=P59,6,0)</f>
        <v>6</v>
      </c>
      <c r="S59" s="21">
        <f>IF(A28=R59,6,0)</f>
        <v>0</v>
      </c>
    </row>
    <row r="60" spans="9:19" hidden="1" x14ac:dyDescent="0.35">
      <c r="K60" s="22" t="s">
        <v>180</v>
      </c>
      <c r="L60" s="20">
        <f>IF(F21=K60,3,0)</f>
        <v>0</v>
      </c>
      <c r="O60" s="25" t="s">
        <v>181</v>
      </c>
      <c r="P60" s="21">
        <f>IF(C6=O60,7,0)</f>
        <v>0</v>
      </c>
      <c r="Q60" s="21">
        <f>IF(G5=P60,7,0)</f>
        <v>7</v>
      </c>
      <c r="R60" s="21">
        <f>IF(G6=P60,7,0)</f>
        <v>7</v>
      </c>
      <c r="S60" s="21">
        <f>IF(A28=R60,7,0)</f>
        <v>0</v>
      </c>
    </row>
    <row r="61" spans="9:19" hidden="1" x14ac:dyDescent="0.35">
      <c r="K61" s="22" t="s">
        <v>182</v>
      </c>
      <c r="L61" s="20">
        <f>IF(F21=K61,8,0)</f>
        <v>0</v>
      </c>
      <c r="O61" s="25" t="s">
        <v>183</v>
      </c>
      <c r="P61" s="21">
        <f>IF(C6=O61,6,0)</f>
        <v>0</v>
      </c>
      <c r="Q61" s="21">
        <f>IF(G5=P61,6,0)</f>
        <v>6</v>
      </c>
      <c r="R61" s="21">
        <f>IF(G6=P61,6,0)</f>
        <v>6</v>
      </c>
      <c r="S61" s="21">
        <f>IF(A28=R61,6,0)</f>
        <v>0</v>
      </c>
    </row>
    <row r="62" spans="9:19" hidden="1" x14ac:dyDescent="0.35">
      <c r="K62" s="22" t="s">
        <v>184</v>
      </c>
      <c r="L62" s="20">
        <f>IF(F21=K62,3,0)</f>
        <v>0</v>
      </c>
      <c r="O62" s="25" t="s">
        <v>185</v>
      </c>
      <c r="P62" s="21">
        <f>IF(C6=O62,5,0)</f>
        <v>0</v>
      </c>
      <c r="Q62" s="21">
        <f>IF(G5=P62,5,0)</f>
        <v>5</v>
      </c>
      <c r="R62" s="21">
        <f>IF(G6=P62,5,0)</f>
        <v>5</v>
      </c>
      <c r="S62" s="21">
        <f>IF(A28=R62,5,0)</f>
        <v>0</v>
      </c>
    </row>
    <row r="63" spans="9:19" hidden="1" x14ac:dyDescent="0.35">
      <c r="K63" s="22" t="s">
        <v>186</v>
      </c>
      <c r="L63" s="20">
        <f>IF(F21=K63,3,0)</f>
        <v>0</v>
      </c>
      <c r="O63" s="25" t="s">
        <v>187</v>
      </c>
      <c r="P63" s="21">
        <f>IF(C6=O63,6,0)</f>
        <v>0</v>
      </c>
      <c r="Q63" s="21">
        <f>IF(G5=P63,6,0)</f>
        <v>6</v>
      </c>
      <c r="R63" s="21">
        <f>IF(G6=P63,6,0)</f>
        <v>6</v>
      </c>
      <c r="S63" s="21">
        <f>IF(A28=R63,6,0)</f>
        <v>0</v>
      </c>
    </row>
    <row r="64" spans="9:19" hidden="1" x14ac:dyDescent="0.35">
      <c r="K64" s="22" t="s">
        <v>188</v>
      </c>
      <c r="L64" s="20">
        <f>IF(F21=K64,3,0)</f>
        <v>0</v>
      </c>
      <c r="O64" s="25" t="s">
        <v>189</v>
      </c>
      <c r="P64" s="21">
        <f>IF(C6=O64,7,0)</f>
        <v>0</v>
      </c>
      <c r="Q64" s="21">
        <f>IF(G5=P64,7,0)</f>
        <v>7</v>
      </c>
      <c r="R64" s="21">
        <f>IF(G6=P64,7,0)</f>
        <v>7</v>
      </c>
      <c r="S64" s="21">
        <f>IF(A28=R64,7,0)</f>
        <v>0</v>
      </c>
    </row>
    <row r="65" spans="11:19" hidden="1" x14ac:dyDescent="0.35">
      <c r="K65" s="22" t="s">
        <v>190</v>
      </c>
      <c r="L65" s="20">
        <f>IF(F21=K65,3,0)</f>
        <v>0</v>
      </c>
      <c r="O65" s="25" t="s">
        <v>191</v>
      </c>
      <c r="P65" s="21">
        <f>IF(C6=O65,2,0)</f>
        <v>0</v>
      </c>
      <c r="Q65" s="21">
        <f>IF(G5=P65,2,0)</f>
        <v>2</v>
      </c>
      <c r="R65" s="21">
        <f>IF(G6=P65,2,0)</f>
        <v>2</v>
      </c>
      <c r="S65" s="21">
        <f>IF(A28=R65,2,0)</f>
        <v>0</v>
      </c>
    </row>
    <row r="66" spans="11:19" hidden="1" x14ac:dyDescent="0.35">
      <c r="K66" s="22" t="s">
        <v>192</v>
      </c>
      <c r="L66" s="20">
        <f>IF(F21=K66,8,0)</f>
        <v>0</v>
      </c>
      <c r="O66" s="25" t="s">
        <v>193</v>
      </c>
      <c r="P66" s="21">
        <f>IF(C6=O66,5,0)</f>
        <v>0</v>
      </c>
      <c r="Q66" s="21">
        <f>IF(G5=P66,5,0)</f>
        <v>5</v>
      </c>
      <c r="R66" s="21">
        <f>IF(G6=P66,5,0)</f>
        <v>5</v>
      </c>
      <c r="S66" s="21">
        <f>IF(A28=R66,5,0)</f>
        <v>0</v>
      </c>
    </row>
    <row r="67" spans="11:19" hidden="1" x14ac:dyDescent="0.35">
      <c r="K67" s="22" t="s">
        <v>194</v>
      </c>
      <c r="L67" s="20">
        <f>IF(F21=K67,8,0)</f>
        <v>0</v>
      </c>
      <c r="O67" s="25" t="s">
        <v>195</v>
      </c>
      <c r="P67" s="21">
        <f>IF(C6=O67,5,0)</f>
        <v>0</v>
      </c>
      <c r="Q67" s="21">
        <f>IF(G5=P67,5,0)</f>
        <v>5</v>
      </c>
      <c r="R67" s="21">
        <f>IF(G6=P67,5,0)</f>
        <v>5</v>
      </c>
      <c r="S67" s="21">
        <f>IF(A28=R67,5,0)</f>
        <v>0</v>
      </c>
    </row>
    <row r="68" spans="11:19" hidden="1" x14ac:dyDescent="0.35">
      <c r="K68" s="22" t="s">
        <v>196</v>
      </c>
      <c r="L68" s="20">
        <f>IF(F21=K68,8,0)</f>
        <v>0</v>
      </c>
      <c r="O68" s="25" t="s">
        <v>197</v>
      </c>
      <c r="P68" s="21">
        <f>IF(C6=O68,1,0)</f>
        <v>0</v>
      </c>
      <c r="Q68" s="21">
        <f>IF(G5=P68,1,0)</f>
        <v>1</v>
      </c>
      <c r="R68" s="21">
        <f>IF(G6=P68,1,0)</f>
        <v>1</v>
      </c>
      <c r="S68" s="21">
        <f>IF(A28=R68,1,0)</f>
        <v>0</v>
      </c>
    </row>
    <row r="69" spans="11:19" hidden="1" x14ac:dyDescent="0.35">
      <c r="K69" s="22" t="s">
        <v>198</v>
      </c>
      <c r="L69" s="20">
        <f>IF(F21=K69,6,0)</f>
        <v>0</v>
      </c>
      <c r="O69" s="25" t="s">
        <v>199</v>
      </c>
      <c r="P69" s="21">
        <f>IF(C6=O69,3,0)</f>
        <v>0</v>
      </c>
      <c r="Q69" s="21">
        <f>IF(G5=P69,3,0)</f>
        <v>3</v>
      </c>
      <c r="R69" s="21">
        <f>IF(G6=P69,3,0)</f>
        <v>3</v>
      </c>
      <c r="S69" s="21">
        <f>IF(A28=R69,3,0)</f>
        <v>0</v>
      </c>
    </row>
    <row r="70" spans="11:19" hidden="1" x14ac:dyDescent="0.35">
      <c r="K70" s="22" t="s">
        <v>200</v>
      </c>
      <c r="L70" s="20">
        <f>IF(F21=K70,6,0)</f>
        <v>0</v>
      </c>
      <c r="O70" s="25" t="s">
        <v>201</v>
      </c>
      <c r="P70" s="21">
        <f>IF(C6=O70,5,0)</f>
        <v>0</v>
      </c>
      <c r="Q70" s="21">
        <f>IF(G5=P70,5,0)</f>
        <v>5</v>
      </c>
      <c r="R70" s="21">
        <f>IF(G6=P70,5,0)</f>
        <v>5</v>
      </c>
      <c r="S70" s="21">
        <f>IF(A28=R70,5,0)</f>
        <v>0</v>
      </c>
    </row>
    <row r="71" spans="11:19" hidden="1" x14ac:dyDescent="0.35">
      <c r="K71" s="22" t="s">
        <v>202</v>
      </c>
      <c r="L71" s="20">
        <f>IF(F21=K71,6,0)</f>
        <v>0</v>
      </c>
      <c r="O71" s="25" t="s">
        <v>203</v>
      </c>
      <c r="P71" s="21">
        <f>IF(C6=O71,5,0)</f>
        <v>0</v>
      </c>
      <c r="Q71" s="21">
        <f>IF(G5=P71,5,0)</f>
        <v>5</v>
      </c>
      <c r="R71" s="21">
        <f>IF(G6=P71,5,0)</f>
        <v>5</v>
      </c>
      <c r="S71" s="21">
        <f>IF(A28=R71,5,0)</f>
        <v>0</v>
      </c>
    </row>
    <row r="72" spans="11:19" hidden="1" x14ac:dyDescent="0.35">
      <c r="O72" s="25" t="s">
        <v>204</v>
      </c>
      <c r="P72" s="21">
        <f>IF(C6=O72,7,0)</f>
        <v>0</v>
      </c>
      <c r="Q72" s="21">
        <f>IF(G5=P72,7,0)</f>
        <v>7</v>
      </c>
      <c r="R72" s="21">
        <f>IF(G6=P72,7,0)</f>
        <v>7</v>
      </c>
      <c r="S72" s="21">
        <f>IF(A28=R72,7,0)</f>
        <v>0</v>
      </c>
    </row>
    <row r="73" spans="11:19" hidden="1" x14ac:dyDescent="0.35">
      <c r="O73" s="25" t="s">
        <v>205</v>
      </c>
      <c r="P73" s="21">
        <f>IF(C6=O73,4,0)</f>
        <v>0</v>
      </c>
      <c r="Q73" s="21">
        <f>IF(G5=P73,4,0)</f>
        <v>4</v>
      </c>
      <c r="R73" s="21">
        <f>IF(G6=P73,4,0)</f>
        <v>4</v>
      </c>
      <c r="S73" s="21">
        <f>IF(A28=R73,4,0)</f>
        <v>0</v>
      </c>
    </row>
    <row r="74" spans="11:19" hidden="1" x14ac:dyDescent="0.35">
      <c r="K74" s="27" t="s">
        <v>206</v>
      </c>
      <c r="L74" s="20">
        <f>IF(F20=K74,8,0)</f>
        <v>0</v>
      </c>
      <c r="O74" s="25" t="s">
        <v>207</v>
      </c>
      <c r="P74" s="21">
        <f>IF(C6=O74,3,0)</f>
        <v>0</v>
      </c>
      <c r="Q74" s="21">
        <f>IF(G5=P74,3,0)</f>
        <v>3</v>
      </c>
      <c r="R74" s="21">
        <f>IF(G6=P74,3,0)</f>
        <v>3</v>
      </c>
      <c r="S74" s="21">
        <f>IF(A28=R74,3,0)</f>
        <v>0</v>
      </c>
    </row>
    <row r="75" spans="11:19" hidden="1" x14ac:dyDescent="0.35">
      <c r="K75" s="27" t="s">
        <v>208</v>
      </c>
      <c r="L75" s="20">
        <f>IF(F20=K75,6,0)</f>
        <v>0</v>
      </c>
      <c r="O75" s="25" t="s">
        <v>209</v>
      </c>
      <c r="P75" s="21">
        <f>IF(C6=O75,5,0)</f>
        <v>0</v>
      </c>
      <c r="Q75" s="21">
        <f>IF(G5=P75,5,0)</f>
        <v>5</v>
      </c>
      <c r="R75" s="21">
        <f>IF(G6=P75,5,0)</f>
        <v>5</v>
      </c>
      <c r="S75" s="21">
        <f>IF(A28=R75,5,0)</f>
        <v>0</v>
      </c>
    </row>
    <row r="76" spans="11:19" hidden="1" x14ac:dyDescent="0.35">
      <c r="K76" s="27" t="s">
        <v>210</v>
      </c>
      <c r="L76" s="20">
        <f>IF(F20=K76,9,0)</f>
        <v>0</v>
      </c>
      <c r="O76" s="25" t="s">
        <v>211</v>
      </c>
      <c r="P76" s="21">
        <f>IF(C6=O76,5,0)</f>
        <v>0</v>
      </c>
      <c r="Q76" s="21">
        <f>IF(G5=P76,5,0)</f>
        <v>5</v>
      </c>
      <c r="R76" s="21">
        <f>IF(G6=P76,5,0)</f>
        <v>5</v>
      </c>
      <c r="S76" s="21">
        <f>IF(A28=R76,5,0)</f>
        <v>0</v>
      </c>
    </row>
    <row r="77" spans="11:19" hidden="1" x14ac:dyDescent="0.35">
      <c r="K77" s="27" t="s">
        <v>212</v>
      </c>
      <c r="L77" s="20">
        <f>IF(F20=K77,6,0)</f>
        <v>0</v>
      </c>
      <c r="O77" s="25" t="s">
        <v>213</v>
      </c>
      <c r="P77" s="21">
        <f>IF(C6=O77,4,0)</f>
        <v>0</v>
      </c>
      <c r="Q77" s="21">
        <f>IF(G5=P77,4,0)</f>
        <v>4</v>
      </c>
      <c r="R77" s="21">
        <f>IF(G6=P77,4,0)</f>
        <v>4</v>
      </c>
      <c r="S77" s="21">
        <f>IF(A28=R77,4,0)</f>
        <v>0</v>
      </c>
    </row>
    <row r="78" spans="11:19" hidden="1" x14ac:dyDescent="0.35">
      <c r="K78" s="27" t="s">
        <v>214</v>
      </c>
      <c r="L78" s="20">
        <f>IF(F20=K78,9,0)</f>
        <v>0</v>
      </c>
      <c r="O78" s="25" t="s">
        <v>215</v>
      </c>
      <c r="P78" s="21">
        <f>IF(C6=O78,5,0)</f>
        <v>0</v>
      </c>
      <c r="Q78" s="21">
        <f>IF(G5=P78,5,0)</f>
        <v>5</v>
      </c>
      <c r="R78" s="21">
        <f>IF(G6=P78,5,0)</f>
        <v>5</v>
      </c>
      <c r="S78" s="21">
        <f>IF(A28=R78,5,0)</f>
        <v>0</v>
      </c>
    </row>
    <row r="79" spans="11:19" hidden="1" x14ac:dyDescent="0.35">
      <c r="K79" s="27" t="s">
        <v>216</v>
      </c>
      <c r="L79" s="20">
        <f>IF(F20=K79,3,0)</f>
        <v>0</v>
      </c>
      <c r="O79" s="25" t="s">
        <v>217</v>
      </c>
      <c r="P79" s="21">
        <f>IF(C6=O79,5,0)</f>
        <v>0</v>
      </c>
      <c r="Q79" s="21">
        <f>IF(G5=P79,5,0)</f>
        <v>5</v>
      </c>
      <c r="R79" s="21">
        <f>IF(G6=P79,5,0)</f>
        <v>5</v>
      </c>
      <c r="S79" s="21">
        <f>IF(A28=R79,5,0)</f>
        <v>0</v>
      </c>
    </row>
    <row r="80" spans="11:19" hidden="1" x14ac:dyDescent="0.35">
      <c r="K80" s="27" t="s">
        <v>218</v>
      </c>
      <c r="L80" s="20">
        <f>IF(F20=K80,3,0)</f>
        <v>0</v>
      </c>
      <c r="O80" s="25" t="s">
        <v>219</v>
      </c>
      <c r="P80" s="21">
        <f>IF(C6=O80,6,0)</f>
        <v>0</v>
      </c>
      <c r="Q80" s="21">
        <f>IF(G5=P80,6,0)</f>
        <v>6</v>
      </c>
      <c r="R80" s="21">
        <f>IF(G6=P80,6,0)</f>
        <v>6</v>
      </c>
      <c r="S80" s="21">
        <f>IF(A28=R80,6,0)</f>
        <v>0</v>
      </c>
    </row>
    <row r="81" spans="11:19" hidden="1" x14ac:dyDescent="0.35">
      <c r="K81" s="27" t="s">
        <v>220</v>
      </c>
      <c r="L81" s="20">
        <f>IF(F20=K81,4,0)</f>
        <v>0</v>
      </c>
      <c r="O81" s="25" t="s">
        <v>221</v>
      </c>
      <c r="P81" s="21">
        <f>IF(C6=O81,4,0)</f>
        <v>0</v>
      </c>
      <c r="Q81" s="21">
        <f>IF(G5=P81,4,0)</f>
        <v>4</v>
      </c>
      <c r="R81" s="21">
        <f>IF(G6=P81,4,0)</f>
        <v>4</v>
      </c>
      <c r="S81" s="21">
        <f>IF(A28=R81,4,0)</f>
        <v>0</v>
      </c>
    </row>
    <row r="82" spans="11:19" hidden="1" x14ac:dyDescent="0.35">
      <c r="K82" s="27" t="s">
        <v>222</v>
      </c>
      <c r="L82" s="20">
        <f>IF(F20=K82,5,0)</f>
        <v>0</v>
      </c>
      <c r="O82" s="25" t="s">
        <v>223</v>
      </c>
      <c r="P82" s="21">
        <f>IF(C6=O82,6,0)</f>
        <v>0</v>
      </c>
      <c r="Q82" s="21">
        <f>IF(G5=P82,6,0)</f>
        <v>6</v>
      </c>
      <c r="R82" s="21">
        <f>IF(G6=P82,6,0)</f>
        <v>6</v>
      </c>
      <c r="S82" s="21">
        <f>IF(A28=R82,6,0)</f>
        <v>0</v>
      </c>
    </row>
    <row r="83" spans="11:19" hidden="1" x14ac:dyDescent="0.35">
      <c r="K83" s="20" t="s">
        <v>74</v>
      </c>
      <c r="L83" s="20">
        <f>IF(F20=K83,6,0)</f>
        <v>6</v>
      </c>
      <c r="O83" s="25" t="s">
        <v>224</v>
      </c>
      <c r="P83" s="21">
        <f>IF(C6=O83,6,0)</f>
        <v>0</v>
      </c>
      <c r="Q83" s="21">
        <f>IF(G5=P83,6,0)</f>
        <v>6</v>
      </c>
      <c r="R83" s="21">
        <f>IF(G6=P83,6,0)</f>
        <v>6</v>
      </c>
      <c r="S83" s="21">
        <f>IF(A28=R83,6,0)</f>
        <v>0</v>
      </c>
    </row>
    <row r="84" spans="11:19" hidden="1" x14ac:dyDescent="0.35">
      <c r="K84" s="20" t="s">
        <v>6</v>
      </c>
      <c r="L84" s="20">
        <f>IF(G3=K84,3,0)</f>
        <v>0</v>
      </c>
      <c r="O84" s="25" t="s">
        <v>225</v>
      </c>
      <c r="P84" s="21">
        <f>IF(C6=O84,7,0)</f>
        <v>0</v>
      </c>
      <c r="Q84" s="21">
        <f>IF(G5=P84,7,0)</f>
        <v>7</v>
      </c>
      <c r="R84" s="21">
        <f>IF(G6=P84,7,0)</f>
        <v>7</v>
      </c>
      <c r="S84" s="21">
        <f>IF(A28=R84,7,0)</f>
        <v>0</v>
      </c>
    </row>
    <row r="85" spans="11:19" hidden="1" x14ac:dyDescent="0.35">
      <c r="K85" s="20" t="s">
        <v>226</v>
      </c>
      <c r="L85" s="20">
        <f>IF(G3=K85,5,0)</f>
        <v>0</v>
      </c>
      <c r="O85" s="25" t="s">
        <v>227</v>
      </c>
      <c r="P85" s="21">
        <f>IF(C6=O85,7,0)</f>
        <v>0</v>
      </c>
      <c r="Q85" s="21">
        <f>IF(G5=P85,7,0)</f>
        <v>7</v>
      </c>
      <c r="R85" s="21">
        <f>IF(G6=P85,7,0)</f>
        <v>7</v>
      </c>
      <c r="S85" s="21">
        <f>IF(A28=R85,7,0)</f>
        <v>0</v>
      </c>
    </row>
    <row r="86" spans="11:19" hidden="1" x14ac:dyDescent="0.35">
      <c r="K86" s="20" t="s">
        <v>228</v>
      </c>
      <c r="L86" s="20">
        <f>IF(G3=K86,7,0)</f>
        <v>0</v>
      </c>
      <c r="O86" s="25" t="s">
        <v>229</v>
      </c>
      <c r="P86" s="21">
        <f>IF(C6=O86,6,0)</f>
        <v>0</v>
      </c>
      <c r="Q86" s="21">
        <f>IF(G5=P86,6,0)</f>
        <v>6</v>
      </c>
      <c r="R86" s="21">
        <f>IF(G6=P86,6,0)</f>
        <v>6</v>
      </c>
      <c r="S86" s="21">
        <f>IF(A28=R86,6,0)</f>
        <v>0</v>
      </c>
    </row>
    <row r="87" spans="11:19" hidden="1" x14ac:dyDescent="0.35">
      <c r="K87" s="20" t="s">
        <v>12</v>
      </c>
      <c r="L87" s="20">
        <f>IF(G4=K87,3,0)</f>
        <v>0</v>
      </c>
      <c r="O87" s="25" t="s">
        <v>230</v>
      </c>
      <c r="P87" s="21">
        <f>IF(C6=O87,4,0)</f>
        <v>0</v>
      </c>
      <c r="Q87" s="21">
        <f>IF(G5=P87,4,0)</f>
        <v>4</v>
      </c>
      <c r="R87" s="21">
        <f>IF(G6=P87,4,0)</f>
        <v>4</v>
      </c>
      <c r="S87" s="21">
        <f>IF(A28=R87,4,0)</f>
        <v>0</v>
      </c>
    </row>
    <row r="88" spans="11:19" hidden="1" x14ac:dyDescent="0.35">
      <c r="K88" s="20" t="s">
        <v>231</v>
      </c>
      <c r="L88" s="20">
        <f>IF(G4=K88,30,0)</f>
        <v>0</v>
      </c>
      <c r="O88" s="25" t="s">
        <v>232</v>
      </c>
      <c r="P88" s="21">
        <f>IF(C6=O88,3,0)</f>
        <v>0</v>
      </c>
      <c r="Q88" s="21">
        <f>IF(G5=P88,3,0)</f>
        <v>3</v>
      </c>
      <c r="R88" s="21">
        <f>IF(G6=P88,3,0)</f>
        <v>3</v>
      </c>
      <c r="S88" s="21">
        <f>IF(A28=R88,3,0)</f>
        <v>0</v>
      </c>
    </row>
    <row r="89" spans="11:19" hidden="1" x14ac:dyDescent="0.35">
      <c r="K89" s="20" t="s">
        <v>46</v>
      </c>
      <c r="L89" s="20">
        <f>IF(C28=K89,0,0)</f>
        <v>0</v>
      </c>
      <c r="N89" s="20">
        <f>IF(D28=K89,0,0)</f>
        <v>0</v>
      </c>
      <c r="O89" s="25" t="s">
        <v>233</v>
      </c>
      <c r="P89" s="21">
        <f>IF(C6=O89,2,0)</f>
        <v>0</v>
      </c>
      <c r="Q89" s="21">
        <f>IF(G5=P89,2,0)</f>
        <v>2</v>
      </c>
      <c r="R89" s="21">
        <f>IF(6=P89,2,0)</f>
        <v>0</v>
      </c>
      <c r="S89" s="21">
        <f>IF(A28=R89,2,0)</f>
        <v>0</v>
      </c>
    </row>
    <row r="90" spans="11:19" hidden="1" x14ac:dyDescent="0.35">
      <c r="K90" s="20" t="s">
        <v>33</v>
      </c>
      <c r="L90" s="20">
        <f>IF(C28=K90,2,0)</f>
        <v>2</v>
      </c>
      <c r="M90" s="20">
        <f>IF(C8=K90,6,0)</f>
        <v>0</v>
      </c>
      <c r="N90" s="20">
        <f>IF(D28=K90,2,0)</f>
        <v>0</v>
      </c>
      <c r="O90" s="25" t="s">
        <v>234</v>
      </c>
      <c r="P90" s="21">
        <f>IF(C6=O90,5,0)</f>
        <v>0</v>
      </c>
      <c r="Q90" s="21">
        <f>IF(G5=P90,5,0)</f>
        <v>5</v>
      </c>
      <c r="R90" s="21">
        <f>IF(G6=P90,5,0)</f>
        <v>5</v>
      </c>
      <c r="S90" s="21">
        <f>IF(A28=R90,5,0)</f>
        <v>0</v>
      </c>
    </row>
    <row r="91" spans="11:19" hidden="1" x14ac:dyDescent="0.35">
      <c r="K91" s="20" t="s">
        <v>235</v>
      </c>
      <c r="L91" s="20">
        <f>IF(C28=K91,6,0)</f>
        <v>0</v>
      </c>
      <c r="M91" s="20">
        <f>IF(C8=K91,6,0)</f>
        <v>0</v>
      </c>
      <c r="N91" s="20">
        <f>IF(D28=K91,6,0)</f>
        <v>0</v>
      </c>
      <c r="O91" s="25" t="s">
        <v>236</v>
      </c>
      <c r="P91" s="21">
        <f>IF(C6=O91,6,0)</f>
        <v>0</v>
      </c>
      <c r="Q91" s="21">
        <f>IF(G5=P91,6,0)</f>
        <v>6</v>
      </c>
      <c r="R91" s="21">
        <f>IF(G6=P91,6,0)</f>
        <v>6</v>
      </c>
      <c r="S91" s="21">
        <f>IF(A28=R91,6,0)</f>
        <v>0</v>
      </c>
    </row>
    <row r="92" spans="11:19" hidden="1" x14ac:dyDescent="0.35">
      <c r="K92" s="20" t="s">
        <v>237</v>
      </c>
      <c r="L92" s="20">
        <f>IF(C28=K92,6,0)</f>
        <v>0</v>
      </c>
      <c r="M92" s="20">
        <f>IF(C8=K92,6,0)</f>
        <v>0</v>
      </c>
      <c r="N92" s="20">
        <f>IF(D28=K92,6,0)</f>
        <v>0</v>
      </c>
      <c r="O92" s="25" t="s">
        <v>238</v>
      </c>
      <c r="P92" s="21">
        <f>IF(C6=O92,9,0)</f>
        <v>0</v>
      </c>
      <c r="Q92" s="21">
        <f>IF(G5=P92,9,0)</f>
        <v>9</v>
      </c>
      <c r="R92" s="21">
        <f>IF(G6=P92,9,0)</f>
        <v>9</v>
      </c>
      <c r="S92" s="21">
        <f>IF(A28=R92,9,0)</f>
        <v>0</v>
      </c>
    </row>
    <row r="93" spans="11:19" hidden="1" x14ac:dyDescent="0.35">
      <c r="K93" s="20" t="s">
        <v>239</v>
      </c>
      <c r="L93" s="20">
        <f>IF(C28=K93,8,0)</f>
        <v>0</v>
      </c>
      <c r="M93" s="20">
        <f>IF(C8=K93,8,0)</f>
        <v>0</v>
      </c>
      <c r="N93" s="20">
        <f>IF(D28=K93,8,0)</f>
        <v>0</v>
      </c>
      <c r="O93" s="25" t="s">
        <v>240</v>
      </c>
      <c r="P93" s="21">
        <f>IF(C6=O93,8,0)</f>
        <v>0</v>
      </c>
      <c r="Q93" s="21">
        <f>IF(G5=P93,8,0)</f>
        <v>8</v>
      </c>
      <c r="R93" s="21">
        <f>IF(G6=P93,8,0)</f>
        <v>8</v>
      </c>
      <c r="S93" s="21">
        <f>IF(A28=R93,8,0)</f>
        <v>0</v>
      </c>
    </row>
    <row r="94" spans="11:19" hidden="1" x14ac:dyDescent="0.35">
      <c r="K94" s="20" t="s">
        <v>241</v>
      </c>
      <c r="L94" s="20">
        <f>IF(C28=K94,2,0)</f>
        <v>0</v>
      </c>
      <c r="M94" s="20">
        <f>IF(C8=K94,2,0)</f>
        <v>0</v>
      </c>
      <c r="N94" s="20">
        <f>IF(D28=K94,2,0)</f>
        <v>0</v>
      </c>
      <c r="O94" s="25" t="s">
        <v>242</v>
      </c>
      <c r="P94" s="21">
        <f>IF(C6=O94,2,0)</f>
        <v>0</v>
      </c>
      <c r="Q94" s="21">
        <f>IF(G5=P94,2,0)</f>
        <v>2</v>
      </c>
      <c r="R94" s="21">
        <f>IF(G6=P94,2,0)</f>
        <v>2</v>
      </c>
      <c r="S94" s="21">
        <f>IF(A28=R94,2,0)</f>
        <v>0</v>
      </c>
    </row>
    <row r="95" spans="11:19" hidden="1" x14ac:dyDescent="0.35">
      <c r="K95" s="20" t="s">
        <v>243</v>
      </c>
      <c r="L95" s="20">
        <f>IF(C28=K95,4,0)</f>
        <v>0</v>
      </c>
      <c r="M95" s="20">
        <f>IF(C8=K95,4,0)</f>
        <v>0</v>
      </c>
      <c r="N95" s="20">
        <f>IF(D28=K95,4,0)</f>
        <v>0</v>
      </c>
      <c r="O95" s="25" t="s">
        <v>244</v>
      </c>
      <c r="P95" s="21">
        <f>IF(C6=O95,4,0)</f>
        <v>0</v>
      </c>
      <c r="Q95" s="21">
        <f>IF(G5=P95,4,0)</f>
        <v>4</v>
      </c>
      <c r="R95" s="21">
        <f>IF(G6=P95,4,0)</f>
        <v>4</v>
      </c>
      <c r="S95" s="21">
        <f>IF(A28=R95,4,0)</f>
        <v>0</v>
      </c>
    </row>
    <row r="96" spans="11:19" hidden="1" x14ac:dyDescent="0.35">
      <c r="K96" s="20" t="s">
        <v>104</v>
      </c>
      <c r="L96" s="20">
        <f>IF(C28=K96,1,0)</f>
        <v>0</v>
      </c>
      <c r="M96" s="20">
        <f>IF(C8=K96,1,0)</f>
        <v>0</v>
      </c>
      <c r="N96" s="20">
        <f>IF(D28=K96,1,0)</f>
        <v>1</v>
      </c>
      <c r="O96" s="25" t="s">
        <v>245</v>
      </c>
      <c r="P96" s="21">
        <f>IF(C6=O96,6,0)</f>
        <v>0</v>
      </c>
      <c r="Q96" s="21">
        <f>IF(G5=P96,6,0)</f>
        <v>6</v>
      </c>
      <c r="R96" s="21">
        <f>IF(G6=P96,6,0)</f>
        <v>6</v>
      </c>
      <c r="S96" s="21">
        <f>IF(A28=R96,6,0)</f>
        <v>0</v>
      </c>
    </row>
    <row r="97" spans="11:19" hidden="1" x14ac:dyDescent="0.35">
      <c r="K97" s="20" t="s">
        <v>17</v>
      </c>
      <c r="L97" s="20">
        <f>IF(C5=K97,3,0)</f>
        <v>0</v>
      </c>
      <c r="O97" s="25" t="s">
        <v>246</v>
      </c>
      <c r="P97" s="21">
        <f>IF(C6=O97,4,0)</f>
        <v>0</v>
      </c>
      <c r="Q97" s="21">
        <f>IF(G5=P97,4,0)</f>
        <v>4</v>
      </c>
      <c r="R97" s="21">
        <f>IF(G6=P97,4,0)</f>
        <v>4</v>
      </c>
      <c r="S97" s="21">
        <f>IF(A28=R97,4,0)</f>
        <v>0</v>
      </c>
    </row>
    <row r="98" spans="11:19" hidden="1" x14ac:dyDescent="0.35">
      <c r="K98" s="20" t="s">
        <v>247</v>
      </c>
      <c r="L98" s="20">
        <f>IF(C5=K98,9,0)</f>
        <v>0</v>
      </c>
      <c r="O98" s="25" t="s">
        <v>248</v>
      </c>
      <c r="P98" s="21">
        <f>IF(C6=O98,5,0)</f>
        <v>0</v>
      </c>
      <c r="Q98" s="21">
        <f>IF(G5=P98,5,0)</f>
        <v>5</v>
      </c>
      <c r="R98" s="21">
        <f>IF(G6=P98,5,0)</f>
        <v>5</v>
      </c>
      <c r="S98" s="21">
        <f>IF(A28=R98,5,0)</f>
        <v>0</v>
      </c>
    </row>
    <row r="99" spans="11:19" hidden="1" x14ac:dyDescent="0.35">
      <c r="K99" s="20" t="s">
        <v>249</v>
      </c>
      <c r="L99" s="20">
        <f>IF(C5=K84,3,0)</f>
        <v>0</v>
      </c>
      <c r="O99" s="25" t="s">
        <v>250</v>
      </c>
      <c r="P99" s="21">
        <f>IF(C6=O99,5,0)</f>
        <v>0</v>
      </c>
      <c r="Q99" s="21">
        <f>IF(G5=P99,5,0)</f>
        <v>5</v>
      </c>
      <c r="R99" s="21">
        <f>IF(G6=P99,5,0)</f>
        <v>5</v>
      </c>
      <c r="S99" s="21">
        <f>IF(A28=R99,5,0)</f>
        <v>0</v>
      </c>
    </row>
    <row r="100" spans="11:19" hidden="1" x14ac:dyDescent="0.35">
      <c r="O100" s="25" t="s">
        <v>251</v>
      </c>
      <c r="P100" s="21">
        <f>IF(C6=O100,4,0)</f>
        <v>0</v>
      </c>
      <c r="Q100" s="21">
        <f>IF(G5=P100,4,0)</f>
        <v>4</v>
      </c>
      <c r="R100" s="21">
        <f>IF(G6=P100,4,0)</f>
        <v>4</v>
      </c>
      <c r="S100" s="21">
        <f>IF(A28=R100,4,0)</f>
        <v>0</v>
      </c>
    </row>
    <row r="101" spans="11:19" hidden="1" x14ac:dyDescent="0.35">
      <c r="O101" s="25" t="s">
        <v>252</v>
      </c>
      <c r="P101" s="21">
        <f>IF(C6=O101,5,0)</f>
        <v>0</v>
      </c>
      <c r="Q101" s="21">
        <f>IF(G5=P101,5,0)</f>
        <v>5</v>
      </c>
      <c r="R101" s="21">
        <f>IF(G6=P101,5,0)</f>
        <v>5</v>
      </c>
      <c r="S101" s="21">
        <f>IF(A28=R101,5,0)</f>
        <v>0</v>
      </c>
    </row>
    <row r="102" spans="11:19" hidden="1" x14ac:dyDescent="0.35">
      <c r="O102" s="25" t="s">
        <v>253</v>
      </c>
      <c r="P102" s="21">
        <f>IF(C6=O102,5,0)</f>
        <v>0</v>
      </c>
      <c r="Q102" s="21">
        <f>IF(G5=P102,5,0)</f>
        <v>5</v>
      </c>
      <c r="R102" s="21">
        <f>IF(G6=P102,5,0)</f>
        <v>5</v>
      </c>
      <c r="S102" s="21">
        <f>IF(A28=R102,5,0)</f>
        <v>0</v>
      </c>
    </row>
    <row r="103" spans="11:19" hidden="1" x14ac:dyDescent="0.35">
      <c r="O103" s="25" t="s">
        <v>254</v>
      </c>
      <c r="P103" s="21">
        <f>IF(C6=O103,60,0)</f>
        <v>0</v>
      </c>
      <c r="Q103" s="21">
        <f>IF(G5=P103,60,0)</f>
        <v>60</v>
      </c>
      <c r="R103" s="21">
        <f>IF(G6=P103,60,0)</f>
        <v>60</v>
      </c>
      <c r="S103" s="21">
        <f>IF(A28=R103,60,0)</f>
        <v>0</v>
      </c>
    </row>
    <row r="104" spans="11:19" hidden="1" x14ac:dyDescent="0.35">
      <c r="K104" s="26" t="s">
        <v>255</v>
      </c>
      <c r="L104" s="20">
        <f>IF(E28=K104,0,0)</f>
        <v>0</v>
      </c>
      <c r="O104" s="25" t="s">
        <v>256</v>
      </c>
      <c r="P104" s="21">
        <f>IF(C6=O104,5,0)</f>
        <v>0</v>
      </c>
      <c r="Q104" s="21">
        <f>IF(G5=P104,5,0)</f>
        <v>5</v>
      </c>
      <c r="R104" s="21">
        <f>IF(G6=P104,5,0)</f>
        <v>5</v>
      </c>
      <c r="S104" s="21">
        <f>IF(A28=R104,5,0)</f>
        <v>0</v>
      </c>
    </row>
    <row r="105" spans="11:19" hidden="1" x14ac:dyDescent="0.35">
      <c r="K105" s="26" t="s">
        <v>257</v>
      </c>
      <c r="L105" s="20">
        <f>IF(E28=K105,1,0)</f>
        <v>0</v>
      </c>
      <c r="O105" s="25" t="s">
        <v>258</v>
      </c>
      <c r="P105" s="21">
        <f>IF(C6=O105,6,0)</f>
        <v>0</v>
      </c>
      <c r="Q105" s="21">
        <f>IF(G5=P105,6,0)</f>
        <v>6</v>
      </c>
      <c r="R105" s="21">
        <f>IF(G6=P105,6,0)</f>
        <v>6</v>
      </c>
      <c r="S105" s="21">
        <f>IF(A28=R105,6,0)</f>
        <v>0</v>
      </c>
    </row>
    <row r="106" spans="11:19" hidden="1" x14ac:dyDescent="0.35">
      <c r="K106" s="26" t="s">
        <v>105</v>
      </c>
      <c r="L106" s="20">
        <f>IF(E28=K106,2,0)</f>
        <v>2</v>
      </c>
      <c r="O106" s="25" t="s">
        <v>259</v>
      </c>
      <c r="P106" s="21">
        <f>IF(C6=O106,5,0)</f>
        <v>0</v>
      </c>
      <c r="Q106" s="21">
        <f>IF(G5=P106,5,0)</f>
        <v>5</v>
      </c>
      <c r="R106" s="21">
        <f>IF(G6=P106,5,0)</f>
        <v>5</v>
      </c>
      <c r="S106" s="21">
        <f>IF(A28=R106,5,0)</f>
        <v>0</v>
      </c>
    </row>
    <row r="107" spans="11:19" hidden="1" x14ac:dyDescent="0.35">
      <c r="K107" s="26" t="s">
        <v>260</v>
      </c>
      <c r="L107" s="20">
        <f>IF(E28=K107,3,0)</f>
        <v>0</v>
      </c>
      <c r="O107" s="25" t="s">
        <v>261</v>
      </c>
      <c r="P107" s="21">
        <f>IF(C6=O107,5,0)</f>
        <v>0</v>
      </c>
      <c r="Q107" s="21">
        <f>IF(G5=P107,5,0)</f>
        <v>5</v>
      </c>
      <c r="R107" s="21">
        <f>IF(G6=P107,5,0)</f>
        <v>5</v>
      </c>
      <c r="S107" s="21">
        <f>IF(A28=R107,5,0)</f>
        <v>0</v>
      </c>
    </row>
    <row r="108" spans="11:19" hidden="1" x14ac:dyDescent="0.35">
      <c r="K108" s="26" t="s">
        <v>262</v>
      </c>
      <c r="L108" s="20">
        <f>IF(E28=K108,3,0)</f>
        <v>0</v>
      </c>
      <c r="O108" s="25" t="s">
        <v>263</v>
      </c>
      <c r="P108" s="21">
        <f>IF(C6=O108,7,0)</f>
        <v>0</v>
      </c>
      <c r="Q108" s="21">
        <f>IF(G5=P108,7,0)</f>
        <v>7</v>
      </c>
      <c r="R108" s="21">
        <f>IF(G6=P108,7,0)</f>
        <v>7</v>
      </c>
      <c r="S108" s="21">
        <f>IF(A28=R108,7,0)</f>
        <v>0</v>
      </c>
    </row>
    <row r="109" spans="11:19" hidden="1" x14ac:dyDescent="0.35">
      <c r="K109" s="26" t="s">
        <v>264</v>
      </c>
      <c r="L109" s="20">
        <f>IF(E28=K109,3,0)</f>
        <v>0</v>
      </c>
      <c r="O109" s="25" t="s">
        <v>265</v>
      </c>
      <c r="P109" s="21">
        <f>IF(C6=O109,4,0)</f>
        <v>0</v>
      </c>
      <c r="Q109" s="21">
        <f>IF(G5=P109,4,0)</f>
        <v>4</v>
      </c>
      <c r="R109" s="21">
        <f>IF(G6=P109,4,0)</f>
        <v>4</v>
      </c>
      <c r="S109" s="21">
        <f>IF(A28=R109,4,0)</f>
        <v>0</v>
      </c>
    </row>
    <row r="110" spans="11:19" hidden="1" x14ac:dyDescent="0.35">
      <c r="K110" s="26" t="s">
        <v>266</v>
      </c>
      <c r="L110" s="20">
        <f>IF(E28=K110,3,0)</f>
        <v>0</v>
      </c>
      <c r="O110" s="25" t="s">
        <v>267</v>
      </c>
      <c r="P110" s="21">
        <f>IF(C6=O110,8.5,0)</f>
        <v>0</v>
      </c>
      <c r="Q110" s="21">
        <f>IF(G5=P110,8.5,0)</f>
        <v>8.5</v>
      </c>
      <c r="R110" s="21">
        <f>IF(G6=P110,8.5,0)</f>
        <v>8.5</v>
      </c>
      <c r="S110" s="21">
        <f>IF(A28=R110,8.5,0)</f>
        <v>0</v>
      </c>
    </row>
    <row r="111" spans="11:19" hidden="1" x14ac:dyDescent="0.35">
      <c r="K111" s="22" t="s">
        <v>268</v>
      </c>
      <c r="L111" s="20">
        <f>IF(E28=K111,4,0)</f>
        <v>0</v>
      </c>
      <c r="O111" s="25" t="s">
        <v>269</v>
      </c>
      <c r="P111" s="21">
        <f>IF(C6=O111,4,0)</f>
        <v>0</v>
      </c>
      <c r="Q111" s="21">
        <f>IF(G5=P111,4,0)</f>
        <v>4</v>
      </c>
      <c r="R111" s="21">
        <f>IF(G6=P111,4,0)</f>
        <v>4</v>
      </c>
      <c r="S111" s="21">
        <f>IF(A28=R111,4,0)</f>
        <v>0</v>
      </c>
    </row>
    <row r="112" spans="11:19" hidden="1" x14ac:dyDescent="0.35">
      <c r="K112" s="22" t="s">
        <v>270</v>
      </c>
      <c r="L112" s="20">
        <f>IF(E28=K112,5,0)</f>
        <v>0</v>
      </c>
      <c r="O112" s="25" t="s">
        <v>271</v>
      </c>
      <c r="P112" s="21">
        <f>IF(C6=O112,6,0)</f>
        <v>0</v>
      </c>
      <c r="Q112" s="21">
        <f>IF(G5=P112,6,0)</f>
        <v>6</v>
      </c>
      <c r="R112" s="21">
        <f>IF(G6=P112,6,0)</f>
        <v>6</v>
      </c>
      <c r="S112" s="21">
        <f>IF(A28=R112,6,0)</f>
        <v>0</v>
      </c>
    </row>
    <row r="113" spans="11:19" hidden="1" x14ac:dyDescent="0.35">
      <c r="K113" s="22" t="s">
        <v>272</v>
      </c>
      <c r="L113" s="20">
        <f>IF(E28=K113,6,0)</f>
        <v>0</v>
      </c>
      <c r="O113" s="25" t="s">
        <v>273</v>
      </c>
      <c r="P113" s="21">
        <f>IF(C6=O113,8.5,0)</f>
        <v>0</v>
      </c>
      <c r="Q113" s="21">
        <f>IF(G5=P113,8.5,0)</f>
        <v>8.5</v>
      </c>
      <c r="R113" s="21">
        <f>IF(G6=P113,8.5,0)</f>
        <v>8.5</v>
      </c>
      <c r="S113" s="21">
        <f>IF(A28=R113,8.5,0)</f>
        <v>0</v>
      </c>
    </row>
    <row r="114" spans="11:19" hidden="1" x14ac:dyDescent="0.35">
      <c r="O114" s="25" t="s">
        <v>274</v>
      </c>
      <c r="P114" s="21">
        <f>IF(C6=O114,4,0)</f>
        <v>0</v>
      </c>
      <c r="Q114" s="21">
        <f>IF(G5=P114,4,0)</f>
        <v>4</v>
      </c>
      <c r="R114" s="21">
        <f>IF(G6=P114,4,0)</f>
        <v>4</v>
      </c>
      <c r="S114" s="21">
        <f>IF(A28=R114,4,0)</f>
        <v>0</v>
      </c>
    </row>
    <row r="115" spans="11:19" hidden="1" x14ac:dyDescent="0.35">
      <c r="O115" s="25" t="s">
        <v>275</v>
      </c>
      <c r="P115" s="21">
        <f>IF(C6=O115,3,0)</f>
        <v>0</v>
      </c>
      <c r="Q115" s="21">
        <f>IF(G5=P115,3,0)</f>
        <v>3</v>
      </c>
      <c r="R115" s="21">
        <f>IF(G6=P115,3,0)</f>
        <v>3</v>
      </c>
      <c r="S115" s="21">
        <f>IF(A28=R115,3,0)</f>
        <v>0</v>
      </c>
    </row>
    <row r="116" spans="11:19" hidden="1" x14ac:dyDescent="0.35">
      <c r="O116" s="25" t="s">
        <v>276</v>
      </c>
      <c r="P116" s="21">
        <f>IF(C6=O116,4,0)</f>
        <v>0</v>
      </c>
      <c r="Q116" s="21">
        <f>IF(G5=P116,4,0)</f>
        <v>4</v>
      </c>
      <c r="R116" s="21">
        <f>IF(G6=P116,4,0)</f>
        <v>4</v>
      </c>
      <c r="S116" s="21">
        <f>IF(A28=R116,4,0)</f>
        <v>0</v>
      </c>
    </row>
    <row r="117" spans="11:19" hidden="1" x14ac:dyDescent="0.35">
      <c r="O117" s="25" t="s">
        <v>277</v>
      </c>
      <c r="P117" s="21">
        <f>IF(C6=O117,5,0)</f>
        <v>0</v>
      </c>
      <c r="Q117" s="21">
        <f>IF(G5=P117,5,0)</f>
        <v>5</v>
      </c>
      <c r="R117" s="21">
        <f>IF(G6=P117,5,0)</f>
        <v>5</v>
      </c>
      <c r="S117" s="21">
        <f>IF(A28=R117,5,0)</f>
        <v>0</v>
      </c>
    </row>
    <row r="118" spans="11:19" hidden="1" x14ac:dyDescent="0.35">
      <c r="O118" s="25" t="s">
        <v>278</v>
      </c>
      <c r="P118" s="21">
        <f>IF(C6=O118,4,0)</f>
        <v>0</v>
      </c>
      <c r="Q118" s="21">
        <f>IF(G5=P118,4,0)</f>
        <v>4</v>
      </c>
      <c r="R118" s="21">
        <f>IF(G6=P118,4,0)</f>
        <v>4</v>
      </c>
      <c r="S118" s="21">
        <f>IF(A28=R118,4,0)</f>
        <v>0</v>
      </c>
    </row>
    <row r="119" spans="11:19" hidden="1" x14ac:dyDescent="0.35">
      <c r="O119" s="25" t="s">
        <v>279</v>
      </c>
      <c r="P119" s="21">
        <f>IF(C6=O119,5,0)</f>
        <v>0</v>
      </c>
      <c r="Q119" s="21">
        <f>IF(G5=P119,5,0)</f>
        <v>5</v>
      </c>
      <c r="R119" s="21">
        <f>IF(G6=P119,5,0)</f>
        <v>5</v>
      </c>
      <c r="S119" s="21">
        <f>IF(A28=R119,5,0)</f>
        <v>0</v>
      </c>
    </row>
    <row r="120" spans="11:19" hidden="1" x14ac:dyDescent="0.35">
      <c r="O120" s="25" t="s">
        <v>280</v>
      </c>
      <c r="P120" s="21">
        <f>IF(C6=O120,4,0)</f>
        <v>0</v>
      </c>
      <c r="Q120" s="21">
        <f>IF(G5=P120,4,0)</f>
        <v>4</v>
      </c>
      <c r="R120" s="21">
        <f>IF(G6=P120,4,0)</f>
        <v>4</v>
      </c>
      <c r="S120" s="21">
        <f>IF(A28=R120,4,0)</f>
        <v>0</v>
      </c>
    </row>
    <row r="121" spans="11:19" hidden="1" x14ac:dyDescent="0.35">
      <c r="O121" s="25" t="s">
        <v>281</v>
      </c>
      <c r="P121" s="21">
        <f>IF(C6=O121,4,0)</f>
        <v>0</v>
      </c>
      <c r="Q121" s="21">
        <f>IF(G5=P121,4,0)</f>
        <v>4</v>
      </c>
      <c r="R121" s="21">
        <f>IF(G6=P121,4,0)</f>
        <v>4</v>
      </c>
      <c r="S121" s="21">
        <f>IF(A28=R121,4,0)</f>
        <v>0</v>
      </c>
    </row>
    <row r="122" spans="11:19" hidden="1" x14ac:dyDescent="0.35">
      <c r="O122" s="25" t="s">
        <v>282</v>
      </c>
      <c r="P122" s="21">
        <f>IF(C6=O122,5,0)</f>
        <v>0</v>
      </c>
      <c r="Q122" s="21">
        <f>IF(G5=P122,5,0)</f>
        <v>5</v>
      </c>
      <c r="R122" s="21">
        <f>IF(G6=P122,5,0)</f>
        <v>5</v>
      </c>
      <c r="S122" s="21">
        <f>IF(A28=R122,5,0)</f>
        <v>0</v>
      </c>
    </row>
    <row r="123" spans="11:19" hidden="1" x14ac:dyDescent="0.35">
      <c r="O123" s="25" t="s">
        <v>283</v>
      </c>
      <c r="P123" s="21">
        <f>IF(C6=O123,5,0)</f>
        <v>0</v>
      </c>
      <c r="Q123" s="21">
        <f>IF(G5=P123,5,0)</f>
        <v>5</v>
      </c>
      <c r="R123" s="21">
        <f>IF(G6=P123,5,0)</f>
        <v>5</v>
      </c>
      <c r="S123" s="21">
        <f>IF(A28=R123,5,0)</f>
        <v>0</v>
      </c>
    </row>
    <row r="124" spans="11:19" hidden="1" x14ac:dyDescent="0.35">
      <c r="O124" s="25" t="s">
        <v>284</v>
      </c>
      <c r="P124" s="21">
        <f>IF(C6=O124,2,0)</f>
        <v>0</v>
      </c>
      <c r="Q124" s="21">
        <f>IF(G5=P124,2,0)</f>
        <v>2</v>
      </c>
      <c r="R124" s="21">
        <f>IF(G6=P124,2,0)</f>
        <v>2</v>
      </c>
      <c r="S124" s="21">
        <f>IF(A28=R124,2,0)</f>
        <v>0</v>
      </c>
    </row>
    <row r="125" spans="11:19" hidden="1" x14ac:dyDescent="0.35">
      <c r="O125" s="25" t="s">
        <v>285</v>
      </c>
      <c r="P125" s="21">
        <f>IF(C6=O125,4,0)</f>
        <v>0</v>
      </c>
      <c r="Q125" s="21">
        <f>IF(G5=P125,4,0)</f>
        <v>4</v>
      </c>
      <c r="R125" s="21">
        <f>IF(G6=P125,4,0)</f>
        <v>4</v>
      </c>
      <c r="S125" s="21">
        <f>IF(A28=R125,4,0)</f>
        <v>0</v>
      </c>
    </row>
    <row r="126" spans="11:19" hidden="1" x14ac:dyDescent="0.35">
      <c r="O126" s="25" t="s">
        <v>286</v>
      </c>
      <c r="P126" s="21">
        <f>IF(C6=O126,5,0)</f>
        <v>0</v>
      </c>
      <c r="Q126" s="21">
        <f>IF(G5=P126,5,0)</f>
        <v>5</v>
      </c>
      <c r="R126" s="21">
        <f>IF(G6=P126,5,0)</f>
        <v>5</v>
      </c>
      <c r="S126" s="21">
        <f>IF(A28=R126,5,0)</f>
        <v>0</v>
      </c>
    </row>
    <row r="127" spans="11:19" hidden="1" x14ac:dyDescent="0.35">
      <c r="O127" s="25" t="s">
        <v>287</v>
      </c>
      <c r="P127" s="21">
        <f>IF(C6=O127,4,0)</f>
        <v>0</v>
      </c>
      <c r="Q127" s="21">
        <f>IF(G5=P127,4,0)</f>
        <v>4</v>
      </c>
      <c r="R127" s="21">
        <f>IF(G6=P127,4,0)</f>
        <v>4</v>
      </c>
      <c r="S127" s="21">
        <f>IF(A28=R127,4,0)</f>
        <v>0</v>
      </c>
    </row>
    <row r="128" spans="11:19" hidden="1" x14ac:dyDescent="0.35">
      <c r="O128" s="25" t="s">
        <v>288</v>
      </c>
      <c r="P128" s="21">
        <f>IF(C6=O128,5,0)</f>
        <v>0</v>
      </c>
      <c r="Q128" s="21">
        <f>IF(G5=P128,5,0)</f>
        <v>5</v>
      </c>
      <c r="R128" s="21">
        <f>IF(G6=P128,5,0)</f>
        <v>5</v>
      </c>
      <c r="S128" s="21">
        <f>IF(A28=R128,5,0)</f>
        <v>0</v>
      </c>
    </row>
    <row r="129" spans="15:19" hidden="1" x14ac:dyDescent="0.35">
      <c r="O129" s="25" t="s">
        <v>289</v>
      </c>
      <c r="P129" s="21">
        <f>IF(C6=O129,5,0)</f>
        <v>0</v>
      </c>
      <c r="Q129" s="21">
        <f>IF(G5=P129,5,0)</f>
        <v>5</v>
      </c>
      <c r="R129" s="21">
        <f>IF(G6=P129,5,0)</f>
        <v>5</v>
      </c>
      <c r="S129" s="21">
        <f>IF(A28=R129,5,0)</f>
        <v>0</v>
      </c>
    </row>
    <row r="130" spans="15:19" hidden="1" x14ac:dyDescent="0.35">
      <c r="O130" s="25" t="s">
        <v>290</v>
      </c>
      <c r="P130" s="21">
        <f>IF(C6=O130,6,0)</f>
        <v>0</v>
      </c>
      <c r="Q130" s="21">
        <f>IF(G5=P130,6,0)</f>
        <v>6</v>
      </c>
      <c r="R130" s="21">
        <f>IF(G6=P130,6,0)</f>
        <v>6</v>
      </c>
      <c r="S130" s="21">
        <f>IF(A28=R130,6,0)</f>
        <v>0</v>
      </c>
    </row>
    <row r="131" spans="15:19" hidden="1" x14ac:dyDescent="0.35">
      <c r="O131" s="25" t="s">
        <v>291</v>
      </c>
      <c r="P131" s="21">
        <f>IF(C6=O131,5,0)</f>
        <v>0</v>
      </c>
      <c r="Q131" s="21">
        <f>IF(G5=P131,5,0)</f>
        <v>5</v>
      </c>
      <c r="R131" s="21">
        <f>IF(G6=P131,5,0)</f>
        <v>5</v>
      </c>
      <c r="S131" s="21">
        <f>IF(A28=R131,5,0)</f>
        <v>0</v>
      </c>
    </row>
    <row r="132" spans="15:19" hidden="1" x14ac:dyDescent="0.35">
      <c r="O132" s="25" t="s">
        <v>292</v>
      </c>
      <c r="P132" s="21">
        <f>IF(C6=O132,5,0)</f>
        <v>0</v>
      </c>
      <c r="Q132" s="21">
        <f>IF(G5=P132,5,0)</f>
        <v>5</v>
      </c>
      <c r="R132" s="21">
        <f>IF(G6=P132,5,0)</f>
        <v>5</v>
      </c>
      <c r="S132" s="21">
        <f>IF(A28=R132,5,0)</f>
        <v>0</v>
      </c>
    </row>
    <row r="133" spans="15:19" hidden="1" x14ac:dyDescent="0.35">
      <c r="O133" s="25" t="s">
        <v>293</v>
      </c>
      <c r="P133" s="21">
        <f>IF(C6=O133,5,0)</f>
        <v>0</v>
      </c>
      <c r="Q133" s="21">
        <f>IF(G5=P133,5,0)</f>
        <v>5</v>
      </c>
      <c r="R133" s="21">
        <f>IF(G6=P133,5,0)</f>
        <v>5</v>
      </c>
      <c r="S133" s="21">
        <f>IF(A28=R133,5,0)</f>
        <v>0</v>
      </c>
    </row>
    <row r="134" spans="15:19" hidden="1" x14ac:dyDescent="0.35">
      <c r="O134" s="25" t="s">
        <v>294</v>
      </c>
      <c r="P134" s="21">
        <f>IF(C6=O134,4,0)</f>
        <v>0</v>
      </c>
      <c r="Q134" s="21">
        <f>IF(G5=P134,4,0)</f>
        <v>4</v>
      </c>
      <c r="R134" s="21">
        <f>IF(G6=P134,4,0)</f>
        <v>4</v>
      </c>
      <c r="S134" s="21">
        <f>IF(A28=R134,4,0)</f>
        <v>0</v>
      </c>
    </row>
    <row r="135" spans="15:19" hidden="1" x14ac:dyDescent="0.35">
      <c r="O135" s="25" t="s">
        <v>295</v>
      </c>
      <c r="P135" s="21">
        <f>IF(C6=O135,6,0)</f>
        <v>0</v>
      </c>
      <c r="Q135" s="21">
        <f>IF(G5=P135,6,0)</f>
        <v>6</v>
      </c>
      <c r="R135" s="21">
        <f>IF(G6=P135,6,0)</f>
        <v>6</v>
      </c>
      <c r="S135" s="21">
        <f>IF(A28=R135,6,0)</f>
        <v>0</v>
      </c>
    </row>
    <row r="136" spans="15:19" hidden="1" x14ac:dyDescent="0.35">
      <c r="O136" s="25" t="s">
        <v>296</v>
      </c>
      <c r="P136" s="21">
        <f>IF(C6=O136,5,0)</f>
        <v>0</v>
      </c>
      <c r="Q136" s="21">
        <f>IF(G5=P136,5,0)</f>
        <v>5</v>
      </c>
      <c r="R136" s="21">
        <f>IF(G6=P136,5,0)</f>
        <v>5</v>
      </c>
      <c r="S136" s="21">
        <f>IF(A28=R136,5,0)</f>
        <v>0</v>
      </c>
    </row>
    <row r="137" spans="15:19" hidden="1" x14ac:dyDescent="0.35">
      <c r="O137" s="25" t="s">
        <v>297</v>
      </c>
      <c r="P137" s="21">
        <f>IF(C6=O137,8,0)</f>
        <v>0</v>
      </c>
      <c r="Q137" s="21">
        <f>IF(G5=P137,8,0)</f>
        <v>8</v>
      </c>
      <c r="R137" s="21">
        <f>IF(G6=P137,8,0)</f>
        <v>8</v>
      </c>
      <c r="S137" s="21">
        <f>IF(A28=R137,8,0)</f>
        <v>0</v>
      </c>
    </row>
    <row r="138" spans="15:19" hidden="1" x14ac:dyDescent="0.35">
      <c r="O138" s="25" t="s">
        <v>298</v>
      </c>
      <c r="P138" s="21">
        <f>IF(C6=O138,4,0)</f>
        <v>0</v>
      </c>
      <c r="Q138" s="21">
        <f>IF(G5=P138,4,0)</f>
        <v>4</v>
      </c>
      <c r="R138" s="21">
        <f>IF(G6=P138,4,0)</f>
        <v>4</v>
      </c>
      <c r="S138" s="21">
        <f>IF(A28=R138,4,0)</f>
        <v>0</v>
      </c>
    </row>
    <row r="139" spans="15:19" hidden="1" x14ac:dyDescent="0.35">
      <c r="O139" s="25" t="s">
        <v>299</v>
      </c>
      <c r="P139" s="21">
        <f>IF(C6=O139,5,0)</f>
        <v>0</v>
      </c>
      <c r="Q139" s="21">
        <f>IF(G5=P139,5,0)</f>
        <v>5</v>
      </c>
      <c r="R139" s="21">
        <f>IF(G6=P139,5,0)</f>
        <v>5</v>
      </c>
      <c r="S139" s="21">
        <f>IF(A28=R139,5,0)</f>
        <v>0</v>
      </c>
    </row>
    <row r="140" spans="15:19" hidden="1" x14ac:dyDescent="0.35">
      <c r="O140" s="25" t="s">
        <v>300</v>
      </c>
      <c r="P140" s="21">
        <f>IF(C6=O140,5,0)</f>
        <v>0</v>
      </c>
      <c r="Q140" s="21">
        <f>IF(G5=P140,5,0)</f>
        <v>5</v>
      </c>
      <c r="R140" s="21">
        <f>IF(G6=P140,5,0)</f>
        <v>5</v>
      </c>
      <c r="S140" s="21">
        <f>IF(A28=R140,5,0)</f>
        <v>0</v>
      </c>
    </row>
    <row r="141" spans="15:19" hidden="1" x14ac:dyDescent="0.35">
      <c r="O141" s="25" t="s">
        <v>301</v>
      </c>
      <c r="P141" s="21">
        <f>IF(C6=O141,3,0)</f>
        <v>0</v>
      </c>
      <c r="Q141" s="21">
        <f>IF(G5=P141,3,0)</f>
        <v>3</v>
      </c>
      <c r="R141" s="21">
        <f>IF(G6=P141,3,0)</f>
        <v>3</v>
      </c>
      <c r="S141" s="21">
        <f>IF(A28=R141,3,0)</f>
        <v>0</v>
      </c>
    </row>
    <row r="142" spans="15:19" hidden="1" x14ac:dyDescent="0.35">
      <c r="O142" s="25" t="s">
        <v>302</v>
      </c>
      <c r="P142" s="21">
        <f>IF(C6=O142,2,0)</f>
        <v>0</v>
      </c>
      <c r="Q142" s="21">
        <f>IF(G5=P142,2,0)</f>
        <v>2</v>
      </c>
      <c r="R142" s="21">
        <f>IF(G6=P142,2,0)</f>
        <v>2</v>
      </c>
      <c r="S142" s="21">
        <f>IF(A28=R142,2,0)</f>
        <v>0</v>
      </c>
    </row>
    <row r="143" spans="15:19" hidden="1" x14ac:dyDescent="0.35">
      <c r="O143" s="25" t="s">
        <v>303</v>
      </c>
      <c r="P143" s="21">
        <f>IF(C6=O143,6,0)</f>
        <v>0</v>
      </c>
      <c r="Q143" s="21">
        <f>IF(G5=P143,6,0)</f>
        <v>6</v>
      </c>
      <c r="R143" s="21">
        <f>IF(G6=P143,6,0)</f>
        <v>6</v>
      </c>
      <c r="S143" s="21">
        <f>IF(A28=R143,6,0)</f>
        <v>0</v>
      </c>
    </row>
    <row r="144" spans="15:19" hidden="1" x14ac:dyDescent="0.35">
      <c r="O144" s="25" t="s">
        <v>304</v>
      </c>
      <c r="P144" s="21">
        <f>IF(C6=O144,5,0)</f>
        <v>0</v>
      </c>
      <c r="Q144" s="21">
        <f>IF(G5=P144,5,0)</f>
        <v>5</v>
      </c>
      <c r="R144" s="21">
        <f>IF(G6=P144,5,0)</f>
        <v>5</v>
      </c>
      <c r="S144" s="21">
        <f>IF(A28=R144,5,0)</f>
        <v>0</v>
      </c>
    </row>
    <row r="145" spans="15:19" hidden="1" x14ac:dyDescent="0.35">
      <c r="O145" s="25" t="s">
        <v>305</v>
      </c>
      <c r="P145" s="21">
        <f>IF(C6=O145,6,0)</f>
        <v>0</v>
      </c>
      <c r="Q145" s="21">
        <f>IF(G5=P145,6,0)</f>
        <v>6</v>
      </c>
      <c r="R145" s="21">
        <f>IF(G6=P145,6,0)</f>
        <v>6</v>
      </c>
      <c r="S145" s="21">
        <f>IF(A28=R145,6,0)</f>
        <v>0</v>
      </c>
    </row>
    <row r="146" spans="15:19" hidden="1" x14ac:dyDescent="0.35">
      <c r="O146" s="25" t="s">
        <v>306</v>
      </c>
      <c r="P146" s="21">
        <f>IF(C6=O146,5,0)</f>
        <v>0</v>
      </c>
      <c r="Q146" s="21">
        <f>IF(G5=P146,5,0)</f>
        <v>5</v>
      </c>
      <c r="R146" s="21">
        <f>IF(G6=P146,5,0)</f>
        <v>5</v>
      </c>
      <c r="S146" s="21">
        <f>IF(A28=R146,5,0)</f>
        <v>0</v>
      </c>
    </row>
    <row r="147" spans="15:19" hidden="1" x14ac:dyDescent="0.35">
      <c r="O147" s="25" t="s">
        <v>307</v>
      </c>
      <c r="P147" s="21">
        <f>IF(C6=O147,9,0)</f>
        <v>0</v>
      </c>
      <c r="Q147" s="21">
        <f>IF(G5=P147,9,0)</f>
        <v>9</v>
      </c>
      <c r="R147" s="21">
        <f>IF(G6=P147,9,0)</f>
        <v>9</v>
      </c>
      <c r="S147" s="21">
        <f>IF(A28=R147,9,0)</f>
        <v>0</v>
      </c>
    </row>
    <row r="148" spans="15:19" hidden="1" x14ac:dyDescent="0.35">
      <c r="O148" s="25" t="s">
        <v>308</v>
      </c>
      <c r="P148" s="21">
        <f>IF(C6=O148,2,0)</f>
        <v>0</v>
      </c>
      <c r="Q148" s="21">
        <f>IF(G5=P148,2,0)</f>
        <v>2</v>
      </c>
      <c r="R148" s="21">
        <f>IF(G6=P148,2,0)</f>
        <v>2</v>
      </c>
      <c r="S148" s="21">
        <f>IF(A28=R148,2,0)</f>
        <v>0</v>
      </c>
    </row>
    <row r="149" spans="15:19" hidden="1" x14ac:dyDescent="0.35">
      <c r="O149" s="25" t="s">
        <v>309</v>
      </c>
      <c r="P149" s="21">
        <f>IF(C6=O149,4,0)</f>
        <v>0</v>
      </c>
      <c r="Q149" s="21">
        <f>IF(G5=P149,4,0)</f>
        <v>4</v>
      </c>
      <c r="R149" s="21">
        <f>IF(G6=P149,4,0)</f>
        <v>4</v>
      </c>
      <c r="S149" s="21">
        <f>IF(A28=R149,4,0)</f>
        <v>0</v>
      </c>
    </row>
    <row r="150" spans="15:19" hidden="1" x14ac:dyDescent="0.35">
      <c r="O150" s="25" t="s">
        <v>310</v>
      </c>
      <c r="P150" s="21">
        <f>IF(C6=O150,6,0)</f>
        <v>0</v>
      </c>
      <c r="Q150" s="21">
        <f>IF(G5=P150,6,0)</f>
        <v>6</v>
      </c>
      <c r="R150" s="21">
        <f>IF(G6=P150,6,0)</f>
        <v>6</v>
      </c>
      <c r="S150" s="21">
        <f>IF(A28=R150,6,0)</f>
        <v>0</v>
      </c>
    </row>
    <row r="151" spans="15:19" hidden="1" x14ac:dyDescent="0.35">
      <c r="O151" s="25" t="s">
        <v>311</v>
      </c>
      <c r="P151" s="21">
        <f>IF(C6=O151,5,0)</f>
        <v>0</v>
      </c>
      <c r="Q151" s="21">
        <f>IF(G5=P151,5,0)</f>
        <v>5</v>
      </c>
      <c r="R151" s="21">
        <f>IF(G6=P151,5,0)</f>
        <v>5</v>
      </c>
      <c r="S151" s="21">
        <f>IF(A28=R151,5,0)</f>
        <v>0</v>
      </c>
    </row>
    <row r="152" spans="15:19" hidden="1" x14ac:dyDescent="0.35">
      <c r="O152" s="25" t="s">
        <v>312</v>
      </c>
      <c r="P152" s="21">
        <f>IF(C6=O152,6,0)</f>
        <v>0</v>
      </c>
      <c r="Q152" s="21">
        <f>IF(G5=P152,6,0)</f>
        <v>6</v>
      </c>
      <c r="R152" s="21">
        <f>IF(G6=P152,5,0)</f>
        <v>5</v>
      </c>
      <c r="S152" s="21">
        <f>IF(A28=R152,6,0)</f>
        <v>0</v>
      </c>
    </row>
    <row r="153" spans="15:19" hidden="1" x14ac:dyDescent="0.35">
      <c r="O153" s="25" t="s">
        <v>313</v>
      </c>
      <c r="P153" s="21">
        <f>IF(C6=O153,6,0)</f>
        <v>0</v>
      </c>
      <c r="Q153" s="21">
        <f>IF(G5=P153,6,0)</f>
        <v>6</v>
      </c>
      <c r="R153" s="21">
        <f>IF(G6=P153,6,0)</f>
        <v>6</v>
      </c>
      <c r="S153" s="21">
        <f>IF(A28=R153,6,0)</f>
        <v>0</v>
      </c>
    </row>
    <row r="154" spans="15:19" hidden="1" x14ac:dyDescent="0.35">
      <c r="O154" s="25" t="s">
        <v>314</v>
      </c>
      <c r="P154" s="21">
        <f>IF(C6=O154,6,0)</f>
        <v>0</v>
      </c>
      <c r="Q154" s="21">
        <f>IF(G5=P154,6,0)</f>
        <v>6</v>
      </c>
      <c r="R154" s="21">
        <f>IF(G6=P154,6,0)</f>
        <v>6</v>
      </c>
      <c r="S154" s="21">
        <f>IF(A28=R154,6,0)</f>
        <v>0</v>
      </c>
    </row>
    <row r="155" spans="15:19" hidden="1" x14ac:dyDescent="0.35">
      <c r="O155" s="25" t="s">
        <v>315</v>
      </c>
      <c r="P155" s="21">
        <f>IF(C6=O155,5,0)</f>
        <v>0</v>
      </c>
      <c r="Q155" s="21">
        <f>IF(G5=P155,5,0)</f>
        <v>5</v>
      </c>
      <c r="R155" s="21">
        <f>IF(G6=P155,5,0)</f>
        <v>5</v>
      </c>
      <c r="S155" s="21">
        <f>IF(A28=R155,5,0)</f>
        <v>0</v>
      </c>
    </row>
    <row r="156" spans="15:19" hidden="1" x14ac:dyDescent="0.35">
      <c r="O156" s="25" t="s">
        <v>316</v>
      </c>
      <c r="P156" s="21">
        <f>IF(C6=O156,6,0)</f>
        <v>0</v>
      </c>
      <c r="Q156" s="21">
        <f>IF(G5=P156,6,0)</f>
        <v>6</v>
      </c>
      <c r="R156" s="21">
        <f>IF(G6=P156,6,0)</f>
        <v>6</v>
      </c>
      <c r="S156" s="21">
        <f>IF(A28=R156,6,0)</f>
        <v>0</v>
      </c>
    </row>
    <row r="157" spans="15:19" hidden="1" x14ac:dyDescent="0.35">
      <c r="O157" s="25" t="s">
        <v>317</v>
      </c>
      <c r="P157" s="21">
        <f>IF(C6=O157,4,0)</f>
        <v>0</v>
      </c>
      <c r="Q157" s="21">
        <f>IF(G5=P157,4,0)</f>
        <v>4</v>
      </c>
      <c r="R157" s="21">
        <f>IF(G6=P157,4,0)</f>
        <v>4</v>
      </c>
      <c r="S157" s="21">
        <f>IF(A28=R157,4,0)</f>
        <v>0</v>
      </c>
    </row>
    <row r="158" spans="15:19" hidden="1" x14ac:dyDescent="0.35">
      <c r="O158" s="25" t="s">
        <v>318</v>
      </c>
      <c r="P158" s="21">
        <f>IF(C6=O158,4,0)</f>
        <v>0</v>
      </c>
      <c r="Q158" s="21">
        <f>IF(G5=P158,4,0)</f>
        <v>4</v>
      </c>
      <c r="R158" s="21">
        <f>IF(G6=P158,4,0)</f>
        <v>4</v>
      </c>
      <c r="S158" s="21">
        <f>IF(A28=R158,4,0)</f>
        <v>0</v>
      </c>
    </row>
    <row r="159" spans="15:19" hidden="1" x14ac:dyDescent="0.35">
      <c r="O159" s="25" t="s">
        <v>319</v>
      </c>
      <c r="P159" s="21">
        <f>IF(C6=O159,5,0)</f>
        <v>0</v>
      </c>
      <c r="Q159" s="21">
        <f>IF(G5=P159,5,0)</f>
        <v>5</v>
      </c>
      <c r="R159" s="21">
        <f>IF(G6=P159,5,0)</f>
        <v>5</v>
      </c>
      <c r="S159" s="21">
        <f>IF(A28=R159,5,0)</f>
        <v>0</v>
      </c>
    </row>
    <row r="160" spans="15:19" hidden="1" x14ac:dyDescent="0.35">
      <c r="O160" s="25" t="s">
        <v>320</v>
      </c>
      <c r="P160" s="21">
        <f>IF(C6=O160,4,0)</f>
        <v>0</v>
      </c>
      <c r="Q160" s="21">
        <f>IF(G5=P160,4,0)</f>
        <v>4</v>
      </c>
      <c r="R160" s="21">
        <f>IF(G6=P160,4,0)</f>
        <v>4</v>
      </c>
      <c r="S160" s="21">
        <f>IF(A28=R160,4,0)</f>
        <v>0</v>
      </c>
    </row>
    <row r="161" spans="15:19" hidden="1" x14ac:dyDescent="0.35">
      <c r="O161" s="25" t="s">
        <v>321</v>
      </c>
      <c r="P161" s="21">
        <f>IF(C6=O161,5,0)</f>
        <v>0</v>
      </c>
      <c r="Q161" s="21">
        <f>IF(G5=P161,5,0)</f>
        <v>5</v>
      </c>
      <c r="R161" s="21">
        <f>IF(G6=P161,5,0)</f>
        <v>5</v>
      </c>
      <c r="S161" s="21">
        <f>IF(A28=R161,5,0)</f>
        <v>0</v>
      </c>
    </row>
    <row r="162" spans="15:19" hidden="1" x14ac:dyDescent="0.35">
      <c r="O162" s="25" t="s">
        <v>322</v>
      </c>
      <c r="P162" s="21">
        <f>IF(C6=O162,60,0)</f>
        <v>0</v>
      </c>
      <c r="Q162" s="21">
        <f>IF(G5=P162,60,0)</f>
        <v>60</v>
      </c>
      <c r="R162" s="21">
        <f>IF(G6=P162,60,0)</f>
        <v>60</v>
      </c>
      <c r="S162" s="21">
        <f>IF(A28=R162,60,0)</f>
        <v>0</v>
      </c>
    </row>
    <row r="163" spans="15:19" hidden="1" x14ac:dyDescent="0.35">
      <c r="O163" s="25" t="s">
        <v>323</v>
      </c>
      <c r="P163" s="21">
        <f>IF(C6=O163,5,0)</f>
        <v>0</v>
      </c>
      <c r="Q163" s="21">
        <f>IF(G5=P163,5,0)</f>
        <v>5</v>
      </c>
      <c r="R163" s="21">
        <f>IF(G6=P163,5,0)</f>
        <v>5</v>
      </c>
      <c r="S163" s="21">
        <f>IF(A28=R163,5,0)</f>
        <v>0</v>
      </c>
    </row>
    <row r="164" spans="15:19" hidden="1" x14ac:dyDescent="0.35">
      <c r="O164" s="25" t="s">
        <v>324</v>
      </c>
      <c r="P164" s="21">
        <f>IF(C6=O164,5,0)</f>
        <v>0</v>
      </c>
      <c r="Q164" s="21">
        <f>IF(G5=P164,5,0)</f>
        <v>5</v>
      </c>
      <c r="R164" s="21">
        <f>IF(G6=P164,5,0)</f>
        <v>5</v>
      </c>
      <c r="S164" s="21">
        <f>IF(A28=R164,5,0)</f>
        <v>0</v>
      </c>
    </row>
    <row r="165" spans="15:19" hidden="1" x14ac:dyDescent="0.35">
      <c r="O165" s="25" t="s">
        <v>325</v>
      </c>
      <c r="P165" s="21">
        <f>IF(C6=O165,2,0)</f>
        <v>0</v>
      </c>
      <c r="Q165" s="21">
        <f>IF(G5=P165,2,0)</f>
        <v>2</v>
      </c>
      <c r="R165" s="21">
        <f>IF(G6=P165,2,0)</f>
        <v>2</v>
      </c>
      <c r="S165" s="21">
        <f>IF(A28=R165,2,0)</f>
        <v>0</v>
      </c>
    </row>
    <row r="166" spans="15:19" hidden="1" x14ac:dyDescent="0.35">
      <c r="O166" s="25" t="s">
        <v>326</v>
      </c>
      <c r="P166" s="21">
        <f>IF(C6=O166,5,0)</f>
        <v>0</v>
      </c>
      <c r="Q166" s="21">
        <f>IF(G5=P166,5,0)</f>
        <v>5</v>
      </c>
      <c r="R166" s="21">
        <f>IF(G6=P166,5,0)</f>
        <v>5</v>
      </c>
      <c r="S166" s="21">
        <f>IF(A28=R166,5,0)</f>
        <v>0</v>
      </c>
    </row>
    <row r="167" spans="15:19" hidden="1" x14ac:dyDescent="0.35">
      <c r="O167" s="25" t="s">
        <v>327</v>
      </c>
      <c r="P167" s="21">
        <f>IF(C6=O167,5,0)</f>
        <v>0</v>
      </c>
      <c r="Q167" s="21">
        <f>IF(G5=P167,5,0)</f>
        <v>5</v>
      </c>
      <c r="R167" s="21">
        <f>IF(G6=P167,5,0)</f>
        <v>5</v>
      </c>
      <c r="S167" s="21">
        <f>IF(A28=R167,5,0)</f>
        <v>0</v>
      </c>
    </row>
    <row r="168" spans="15:19" hidden="1" x14ac:dyDescent="0.35">
      <c r="O168" s="25" t="s">
        <v>19</v>
      </c>
      <c r="P168" s="21">
        <f>IF(C6=O168,5,0)</f>
        <v>0</v>
      </c>
      <c r="Q168" s="21">
        <f>IF(G5=P168,5,0)</f>
        <v>5</v>
      </c>
      <c r="R168" s="21">
        <f>IF(G6=P168,5,0)</f>
        <v>5</v>
      </c>
      <c r="S168" s="21">
        <f>IF(A28=R168,5,0)</f>
        <v>0</v>
      </c>
    </row>
    <row r="169" spans="15:19" hidden="1" x14ac:dyDescent="0.35">
      <c r="O169" s="25" t="s">
        <v>328</v>
      </c>
      <c r="P169" s="21">
        <f>IF(C6=O169,5,0)</f>
        <v>0</v>
      </c>
      <c r="Q169" s="21">
        <f>IF(G5=P169,5,0)</f>
        <v>5</v>
      </c>
      <c r="R169" s="21">
        <f>IF(G6=P169,5,0)</f>
        <v>5</v>
      </c>
      <c r="S169" s="21">
        <f>IF(A28=R169,5,0)</f>
        <v>0</v>
      </c>
    </row>
    <row r="170" spans="15:19" hidden="1" x14ac:dyDescent="0.35">
      <c r="O170" s="25" t="s">
        <v>329</v>
      </c>
      <c r="P170" s="21">
        <f>IF(C6=O170,5,0)</f>
        <v>0</v>
      </c>
      <c r="Q170" s="21">
        <f>IF(G5=P170,5,0)</f>
        <v>5</v>
      </c>
      <c r="R170" s="21">
        <f>IF(G6=P170,5,0)</f>
        <v>5</v>
      </c>
      <c r="S170" s="21">
        <f>IF(A28=R170,5,0)</f>
        <v>0</v>
      </c>
    </row>
    <row r="171" spans="15:19" hidden="1" x14ac:dyDescent="0.35">
      <c r="O171" s="25" t="s">
        <v>330</v>
      </c>
      <c r="P171" s="21">
        <f>IF(C6=O171,6,0)</f>
        <v>0</v>
      </c>
      <c r="Q171" s="21">
        <f>IF(G5=P171,6,0)</f>
        <v>6</v>
      </c>
      <c r="R171" s="21">
        <f>IF(G6=P171,6,0)</f>
        <v>6</v>
      </c>
      <c r="S171" s="21">
        <f>IF(A28=R171,6,0)</f>
        <v>0</v>
      </c>
    </row>
    <row r="172" spans="15:19" hidden="1" x14ac:dyDescent="0.35">
      <c r="O172" s="25" t="s">
        <v>331</v>
      </c>
      <c r="P172" s="21">
        <f>IF(C6=O172,4,0)</f>
        <v>0</v>
      </c>
      <c r="Q172" s="21">
        <f>IF(G5=P172,4,0)</f>
        <v>4</v>
      </c>
      <c r="R172" s="21">
        <f>IF(G6=P172,4,0)</f>
        <v>4</v>
      </c>
      <c r="S172" s="21">
        <f>IF(A28=R172,4,0)</f>
        <v>0</v>
      </c>
    </row>
    <row r="173" spans="15:19" hidden="1" x14ac:dyDescent="0.35">
      <c r="O173" s="25" t="s">
        <v>332</v>
      </c>
      <c r="P173" s="21">
        <f>IF(C6=O173,4,0)</f>
        <v>0</v>
      </c>
      <c r="Q173" s="21">
        <f>IF(G5=P173,4,0)</f>
        <v>4</v>
      </c>
      <c r="R173" s="21">
        <f>IF(G6=P173,4,0)</f>
        <v>4</v>
      </c>
      <c r="S173" s="21">
        <f>IF(A28=R173,4,0)</f>
        <v>0</v>
      </c>
    </row>
    <row r="174" spans="15:19" hidden="1" x14ac:dyDescent="0.35">
      <c r="O174" s="25" t="s">
        <v>333</v>
      </c>
      <c r="P174" s="21">
        <f>IF(C6=O174,2,0)</f>
        <v>0</v>
      </c>
      <c r="Q174" s="21">
        <f>IF(G5=P174,2,0)</f>
        <v>2</v>
      </c>
      <c r="R174" s="21">
        <f>IF(G6=P174,2,0)</f>
        <v>2</v>
      </c>
      <c r="S174" s="21">
        <f>IF(A28=R174,2,0)</f>
        <v>0</v>
      </c>
    </row>
    <row r="175" spans="15:19" hidden="1" x14ac:dyDescent="0.35">
      <c r="O175" s="25" t="s">
        <v>334</v>
      </c>
      <c r="P175" s="21">
        <f>IF(C6=O175,4,0)</f>
        <v>0</v>
      </c>
      <c r="Q175" s="21">
        <f>IF(G5=P175,4,0)</f>
        <v>4</v>
      </c>
      <c r="R175" s="21">
        <f>IF(G6=P175,4,0)</f>
        <v>4</v>
      </c>
      <c r="S175" s="21">
        <f>IF(A28=R175,4,0)</f>
        <v>0</v>
      </c>
    </row>
    <row r="176" spans="15:19" hidden="1" x14ac:dyDescent="0.35">
      <c r="O176" s="25" t="s">
        <v>335</v>
      </c>
      <c r="P176" s="21">
        <f>IF(C6=O176,8,0)</f>
        <v>0</v>
      </c>
      <c r="Q176" s="21">
        <f>IF(G5=P176,8,0)</f>
        <v>8</v>
      </c>
      <c r="R176" s="21">
        <f>IF(G6=P176,8,0)</f>
        <v>8</v>
      </c>
      <c r="S176" s="21">
        <f>IF(A28=R176,8,0)</f>
        <v>0</v>
      </c>
    </row>
    <row r="177" spans="15:19" hidden="1" x14ac:dyDescent="0.35">
      <c r="O177" s="25" t="s">
        <v>336</v>
      </c>
      <c r="P177" s="21">
        <f>IF(C6=O177,5,0)</f>
        <v>0</v>
      </c>
      <c r="Q177" s="21">
        <f>IF(G5=P177,5,0)</f>
        <v>5</v>
      </c>
      <c r="R177" s="21">
        <f>IF(G6=P177,5,0)</f>
        <v>5</v>
      </c>
      <c r="S177" s="21">
        <f>IF(A28=R177,5,0)</f>
        <v>0</v>
      </c>
    </row>
    <row r="178" spans="15:19" hidden="1" x14ac:dyDescent="0.35">
      <c r="O178" s="25" t="s">
        <v>337</v>
      </c>
      <c r="P178" s="21">
        <f>IF(C6=O178,3,0)</f>
        <v>0</v>
      </c>
      <c r="Q178" s="21">
        <f>IF(G5=P178,3,0)</f>
        <v>3</v>
      </c>
      <c r="R178" s="21">
        <f>IF(G6=P178,3,0)</f>
        <v>3</v>
      </c>
      <c r="S178" s="21">
        <f>IF(A28=R178,3,0)</f>
        <v>0</v>
      </c>
    </row>
    <row r="179" spans="15:19" hidden="1" x14ac:dyDescent="0.35">
      <c r="O179" s="25" t="s">
        <v>338</v>
      </c>
      <c r="P179" s="21">
        <f>IF(C6=O179,8.5,0)</f>
        <v>0</v>
      </c>
      <c r="Q179" s="21">
        <f>IF(G5=P179,8.5,0)</f>
        <v>8.5</v>
      </c>
      <c r="R179" s="21">
        <f>IF(G6=P179,8.5,0)</f>
        <v>8.5</v>
      </c>
      <c r="S179" s="21">
        <f>IF(A28=R179,8.5,0)</f>
        <v>0</v>
      </c>
    </row>
    <row r="180" spans="15:19" hidden="1" x14ac:dyDescent="0.35">
      <c r="O180" s="25" t="s">
        <v>339</v>
      </c>
      <c r="P180" s="21">
        <f>IF(C6=O180,4,0)</f>
        <v>0</v>
      </c>
      <c r="Q180" s="21">
        <f>IF(G5=P180,4,0)</f>
        <v>4</v>
      </c>
      <c r="R180" s="21">
        <f>IF(G6=P180,4,0)</f>
        <v>4</v>
      </c>
      <c r="S180" s="21">
        <f>IF(A28=R180,4,0)</f>
        <v>0</v>
      </c>
    </row>
    <row r="181" spans="15:19" hidden="1" x14ac:dyDescent="0.35">
      <c r="O181" s="25" t="s">
        <v>340</v>
      </c>
      <c r="P181" s="21">
        <f>IF(C6=O181,4,0)</f>
        <v>0</v>
      </c>
      <c r="Q181" s="21">
        <f>IF(G5=P181,4,0)</f>
        <v>4</v>
      </c>
      <c r="R181" s="21">
        <f>IF(G6=P181,4,0)</f>
        <v>4</v>
      </c>
      <c r="S181" s="21">
        <f>IF(A28=R181,4,0)</f>
        <v>0</v>
      </c>
    </row>
    <row r="182" spans="15:19" hidden="1" x14ac:dyDescent="0.35">
      <c r="O182" s="25" t="s">
        <v>341</v>
      </c>
      <c r="P182" s="21">
        <f>IF(C6=O182,5,0)</f>
        <v>0</v>
      </c>
      <c r="Q182" s="21">
        <f>IF(G5=P182,5,0)</f>
        <v>5</v>
      </c>
      <c r="R182" s="21">
        <f>IF(G6=P182,5,0)</f>
        <v>5</v>
      </c>
      <c r="S182" s="21">
        <f>IF(A28=R182,5,0)</f>
        <v>0</v>
      </c>
    </row>
    <row r="183" spans="15:19" hidden="1" x14ac:dyDescent="0.35">
      <c r="O183" s="25" t="s">
        <v>342</v>
      </c>
      <c r="P183" s="21">
        <f>IF(C6=O183,5,0)</f>
        <v>0</v>
      </c>
      <c r="Q183" s="21">
        <f>IF(G5=P183,5,0)</f>
        <v>5</v>
      </c>
      <c r="R183" s="21">
        <f>IF(G6=P183,5,0)</f>
        <v>5</v>
      </c>
      <c r="S183" s="21">
        <f>IF(A28=R183,5,0)</f>
        <v>0</v>
      </c>
    </row>
    <row r="184" spans="15:19" hidden="1" x14ac:dyDescent="0.35">
      <c r="O184" s="25" t="s">
        <v>343</v>
      </c>
      <c r="P184" s="21">
        <f>IF(C6=O184,5,0)</f>
        <v>0</v>
      </c>
      <c r="Q184" s="21">
        <f>IF(G5=P184,5,0)</f>
        <v>5</v>
      </c>
      <c r="R184" s="21">
        <f>IF(G6=P184,5,0)</f>
        <v>5</v>
      </c>
      <c r="S184" s="21">
        <f>IF(A28=R184,5,0)</f>
        <v>0</v>
      </c>
    </row>
    <row r="185" spans="15:19" hidden="1" x14ac:dyDescent="0.35">
      <c r="O185" s="25" t="s">
        <v>344</v>
      </c>
      <c r="P185" s="21">
        <f>IF(C6=O185,5,0)</f>
        <v>0</v>
      </c>
      <c r="Q185" s="21">
        <f>IF(G5=P185,5,0)</f>
        <v>5</v>
      </c>
      <c r="R185" s="21">
        <f>IF(G6=P185,5,0)</f>
        <v>5</v>
      </c>
      <c r="S185" s="21">
        <f>IF(A28=R185,5,0)</f>
        <v>0</v>
      </c>
    </row>
    <row r="186" spans="15:19" hidden="1" x14ac:dyDescent="0.35">
      <c r="O186" s="25" t="s">
        <v>345</v>
      </c>
      <c r="P186" s="21">
        <f>IF(C6=O186,8,0)</f>
        <v>0</v>
      </c>
      <c r="Q186" s="21">
        <f>IF(G5=P186,8,0)</f>
        <v>8</v>
      </c>
      <c r="R186" s="21">
        <f>IF(G6=P186,8,0)</f>
        <v>8</v>
      </c>
      <c r="S186" s="21">
        <f>IF(A28=R186,8,0)</f>
        <v>0</v>
      </c>
    </row>
    <row r="187" spans="15:19" hidden="1" x14ac:dyDescent="0.35">
      <c r="O187" s="25" t="s">
        <v>346</v>
      </c>
      <c r="P187" s="21">
        <f>IF(C6=O187,5,0)</f>
        <v>0</v>
      </c>
      <c r="Q187" s="21">
        <f>IF(G5=P187,5,0)</f>
        <v>5</v>
      </c>
      <c r="R187" s="21">
        <f>IF(G6=P187,5,0)</f>
        <v>5</v>
      </c>
      <c r="S187" s="21">
        <f>IF(A28=R187,5,0)</f>
        <v>0</v>
      </c>
    </row>
    <row r="188" spans="15:19" hidden="1" x14ac:dyDescent="0.35">
      <c r="O188" s="25" t="s">
        <v>347</v>
      </c>
      <c r="P188" s="21">
        <f>IF(C6=O188,4,0)</f>
        <v>0</v>
      </c>
      <c r="Q188" s="21">
        <f>IF(G5=P188,4,0)</f>
        <v>4</v>
      </c>
      <c r="R188" s="21">
        <f>IF(G6=P188,4,0)</f>
        <v>4</v>
      </c>
      <c r="S188" s="21">
        <f>IF(A28=R188,4,0)</f>
        <v>0</v>
      </c>
    </row>
    <row r="189" spans="15:19" hidden="1" x14ac:dyDescent="0.35">
      <c r="O189" s="25" t="s">
        <v>348</v>
      </c>
      <c r="P189" s="21">
        <f>IF(C6=O189,1,0)</f>
        <v>0</v>
      </c>
      <c r="Q189" s="21">
        <f>IF(G5=P189,1,0)</f>
        <v>1</v>
      </c>
      <c r="R189" s="21">
        <f>IF(G6=P189,1,0)</f>
        <v>1</v>
      </c>
      <c r="S189" s="21">
        <f>IF(A28=R189,1,0)</f>
        <v>0</v>
      </c>
    </row>
    <row r="190" spans="15:19" hidden="1" x14ac:dyDescent="0.35">
      <c r="O190" s="25" t="s">
        <v>349</v>
      </c>
      <c r="P190" s="21">
        <f>IF(C6=O190,3,0)</f>
        <v>0</v>
      </c>
      <c r="Q190" s="21">
        <f>IF(G5=P190,3,0)</f>
        <v>3</v>
      </c>
      <c r="R190" s="21">
        <f>IF(G6=P190,3,0)</f>
        <v>3</v>
      </c>
      <c r="S190" s="21">
        <f>IF(A28=R190,3,0)</f>
        <v>0</v>
      </c>
    </row>
    <row r="191" spans="15:19" hidden="1" x14ac:dyDescent="0.35">
      <c r="O191" s="25" t="s">
        <v>350</v>
      </c>
      <c r="P191" s="21">
        <f>IF(C6=O191,8,0)</f>
        <v>0</v>
      </c>
      <c r="Q191" s="21">
        <f>IF(G5=P191,8,0)</f>
        <v>8</v>
      </c>
      <c r="R191" s="21">
        <f>IF(G6=P191,8,0)</f>
        <v>8</v>
      </c>
      <c r="S191" s="21">
        <f>IF(A28=R191,8,0)</f>
        <v>0</v>
      </c>
    </row>
    <row r="192" spans="15:19" hidden="1" x14ac:dyDescent="0.35">
      <c r="O192" s="25" t="s">
        <v>351</v>
      </c>
      <c r="P192" s="21">
        <f>IF(C6=O192,5,0)</f>
        <v>0</v>
      </c>
      <c r="Q192" s="21">
        <f>IF(G5=P192,5,0)</f>
        <v>5</v>
      </c>
      <c r="R192" s="21">
        <f>IF(G6=P192,5,0)</f>
        <v>5</v>
      </c>
      <c r="S192" s="21">
        <f>IF(A28=R192,5,0)</f>
        <v>0</v>
      </c>
    </row>
    <row r="193" spans="15:19" hidden="1" x14ac:dyDescent="0.35">
      <c r="O193" s="25" t="s">
        <v>352</v>
      </c>
      <c r="P193" s="21">
        <f>IF(C6=O193,5,0)</f>
        <v>0</v>
      </c>
      <c r="Q193" s="21">
        <f>IF(G5=P193,5,0)</f>
        <v>5</v>
      </c>
      <c r="R193" s="21">
        <f>IF(G6=P193,5,0)</f>
        <v>5</v>
      </c>
      <c r="S193" s="21">
        <f>IF(A28=R193,5,0)</f>
        <v>0</v>
      </c>
    </row>
    <row r="194" spans="15:19" hidden="1" x14ac:dyDescent="0.35">
      <c r="O194" s="25" t="s">
        <v>353</v>
      </c>
      <c r="P194" s="21">
        <f>IF(C6=O194,5,0)</f>
        <v>0</v>
      </c>
      <c r="Q194" s="21">
        <f>IF(G5=P194,5,0)</f>
        <v>5</v>
      </c>
      <c r="R194" s="21">
        <f>IF(G6=P194,5,0)</f>
        <v>5</v>
      </c>
      <c r="S194" s="21">
        <f>IF(A28=R194,5,0)</f>
        <v>0</v>
      </c>
    </row>
    <row r="195" spans="15:19" hidden="1" x14ac:dyDescent="0.35">
      <c r="O195" s="25" t="s">
        <v>354</v>
      </c>
      <c r="P195" s="21">
        <f>IF(C6=O195,6,0)</f>
        <v>0</v>
      </c>
      <c r="Q195" s="21">
        <f>IF(G5=P195,6,0)</f>
        <v>6</v>
      </c>
      <c r="R195" s="21">
        <f>IF(G6=P195,6,0)</f>
        <v>6</v>
      </c>
      <c r="S195" s="21">
        <f>IF(A28=R195,6,0)</f>
        <v>0</v>
      </c>
    </row>
    <row r="196" spans="15:19" hidden="1" x14ac:dyDescent="0.35">
      <c r="O196" s="25" t="s">
        <v>355</v>
      </c>
      <c r="P196" s="21">
        <f>IF(C6=O196,5,0)</f>
        <v>0</v>
      </c>
      <c r="Q196" s="21">
        <f>IF(G5=P196,5,0)</f>
        <v>5</v>
      </c>
      <c r="R196" s="21">
        <f>IF(G6=P196,5,0)</f>
        <v>5</v>
      </c>
      <c r="S196" s="21">
        <f>IF(A28=R196,5,0)</f>
        <v>0</v>
      </c>
    </row>
    <row r="197" spans="15:19" hidden="1" x14ac:dyDescent="0.35">
      <c r="O197" s="25" t="s">
        <v>356</v>
      </c>
      <c r="P197" s="21">
        <f>IF(C6=O197,5,0)</f>
        <v>0</v>
      </c>
      <c r="Q197" s="21">
        <f>IF(G5=P197,5,0)</f>
        <v>5</v>
      </c>
      <c r="R197" s="21">
        <f>IF(G6=P197,5,0)</f>
        <v>5</v>
      </c>
      <c r="S197" s="21">
        <f>IF(A28=R197,5,0)</f>
        <v>0</v>
      </c>
    </row>
    <row r="198" spans="15:19" hidden="1" x14ac:dyDescent="0.35">
      <c r="O198" s="25" t="s">
        <v>357</v>
      </c>
      <c r="P198" s="21">
        <f>IF(C6=O198,4,0)</f>
        <v>0</v>
      </c>
      <c r="Q198" s="21">
        <f>IF(G5=P198,4,0)</f>
        <v>4</v>
      </c>
      <c r="R198" s="21">
        <f>IF(G6=P198,4,0)</f>
        <v>4</v>
      </c>
      <c r="S198" s="21">
        <f>IF(A28=R198,4,0)</f>
        <v>0</v>
      </c>
    </row>
    <row r="199" spans="15:19" hidden="1" x14ac:dyDescent="0.35">
      <c r="O199" s="25" t="s">
        <v>358</v>
      </c>
      <c r="P199" s="21">
        <f>IF(C6=O199,5,0)</f>
        <v>0</v>
      </c>
      <c r="Q199" s="21">
        <f>IF(G5=P199,5,0)</f>
        <v>5</v>
      </c>
      <c r="R199" s="21">
        <f>IF(G6=P199,5,0)</f>
        <v>5</v>
      </c>
      <c r="S199" s="21">
        <f>IF(A28=R199,5,0)</f>
        <v>0</v>
      </c>
    </row>
    <row r="200" spans="15:19" hidden="1" x14ac:dyDescent="0.35">
      <c r="O200" s="25" t="s">
        <v>359</v>
      </c>
      <c r="P200" s="21">
        <f>IF(C6=O200,6,0)</f>
        <v>0</v>
      </c>
      <c r="Q200" s="21">
        <f>IF(G5=P200,6,0)</f>
        <v>6</v>
      </c>
      <c r="R200" s="21">
        <f>IF(G6=P200,6,0)</f>
        <v>6</v>
      </c>
      <c r="S200" s="21">
        <f>IF(A28=R200,6,0)</f>
        <v>0</v>
      </c>
    </row>
    <row r="201" spans="15:19" hidden="1" x14ac:dyDescent="0.35">
      <c r="O201" s="25" t="s">
        <v>360</v>
      </c>
      <c r="P201" s="21">
        <f>IF(C6=O201,5,0)</f>
        <v>0</v>
      </c>
      <c r="Q201" s="21">
        <f>IF(G5=P201,5,0)</f>
        <v>5</v>
      </c>
      <c r="R201" s="21">
        <f>IF(G6=P201,5,0)</f>
        <v>5</v>
      </c>
      <c r="S201" s="21">
        <f>IF(A28=R201,5,0)</f>
        <v>0</v>
      </c>
    </row>
    <row r="202" spans="15:19" hidden="1" x14ac:dyDescent="0.35">
      <c r="O202" s="25" t="s">
        <v>361</v>
      </c>
      <c r="P202" s="21">
        <f>IF(C6=O202,5,0)</f>
        <v>0</v>
      </c>
      <c r="Q202" s="21">
        <f>IF(G5=P202,5,0)</f>
        <v>5</v>
      </c>
      <c r="R202" s="21">
        <f>IF(G6=P202,5,0)</f>
        <v>5</v>
      </c>
      <c r="S202" s="21">
        <f>IF(A28=R202,5,0)</f>
        <v>0</v>
      </c>
    </row>
    <row r="203" spans="15:19" hidden="1" x14ac:dyDescent="0.35">
      <c r="O203" s="25" t="s">
        <v>362</v>
      </c>
      <c r="P203" s="21">
        <f>IF(C6=O203,5,0)</f>
        <v>0</v>
      </c>
      <c r="Q203" s="21">
        <f>IF(G5=P203,5,0)</f>
        <v>5</v>
      </c>
      <c r="R203" s="21">
        <f>IF(G6=P203,5,0)</f>
        <v>5</v>
      </c>
      <c r="S203" s="21">
        <f>IF(A28=R203,5,0)</f>
        <v>0</v>
      </c>
    </row>
    <row r="204" spans="15:19" hidden="1" x14ac:dyDescent="0.35">
      <c r="O204" s="25" t="s">
        <v>363</v>
      </c>
      <c r="P204" s="21">
        <f>IF(C6=O204,5,0)</f>
        <v>0</v>
      </c>
      <c r="Q204" s="21">
        <f>IF(G5=P204,5,0)</f>
        <v>5</v>
      </c>
      <c r="R204" s="21">
        <f>IF(G6=P204,5,0)</f>
        <v>5</v>
      </c>
      <c r="S204" s="21">
        <f>IF(A28=R204,5,0)</f>
        <v>0</v>
      </c>
    </row>
    <row r="205" spans="15:19" hidden="1" x14ac:dyDescent="0.35">
      <c r="O205" s="25" t="s">
        <v>364</v>
      </c>
      <c r="P205" s="21">
        <f>IF(C6=O205,5,0)</f>
        <v>0</v>
      </c>
      <c r="Q205" s="21">
        <f>IF(G5=P205,5,0)</f>
        <v>5</v>
      </c>
      <c r="R205" s="21">
        <f>IF(G6=P205,5,0)</f>
        <v>5</v>
      </c>
      <c r="S205" s="21">
        <f>IF(A28=R205,5,0)</f>
        <v>0</v>
      </c>
    </row>
    <row r="206" spans="15:19" hidden="1" x14ac:dyDescent="0.35">
      <c r="O206" s="25" t="s">
        <v>365</v>
      </c>
      <c r="P206" s="21">
        <f>IF(C6=O206,6,0)</f>
        <v>0</v>
      </c>
      <c r="Q206" s="21">
        <f>IF(G5=P206,6,0)</f>
        <v>6</v>
      </c>
      <c r="R206" s="21">
        <f>IF(G6=P206,6,0)</f>
        <v>6</v>
      </c>
      <c r="S206" s="21">
        <f>IF(A28=R206,6,0)</f>
        <v>0</v>
      </c>
    </row>
    <row r="207" spans="15:19" hidden="1" x14ac:dyDescent="0.35">
      <c r="O207" s="25" t="s">
        <v>366</v>
      </c>
      <c r="P207" s="21">
        <f>IF(C6=O207,7,0)</f>
        <v>0</v>
      </c>
      <c r="Q207" s="21">
        <f>IF(G5=P207,7,0)</f>
        <v>7</v>
      </c>
      <c r="R207" s="21">
        <f>IF(G6=P207,7,0)</f>
        <v>7</v>
      </c>
      <c r="S207" s="21">
        <f>IF(A28=R207,7,0)</f>
        <v>0</v>
      </c>
    </row>
    <row r="208" spans="15:19" hidden="1" x14ac:dyDescent="0.35">
      <c r="O208" s="25" t="s">
        <v>367</v>
      </c>
      <c r="P208" s="21">
        <f>IF(C6=O208,3,0)</f>
        <v>0</v>
      </c>
      <c r="Q208" s="21">
        <f>IF(G5=P208,3,0)</f>
        <v>3</v>
      </c>
      <c r="R208" s="21">
        <f>IF(G6=P208,3,0)</f>
        <v>3</v>
      </c>
      <c r="S208" s="21">
        <f>IF(A28=R208,3,0)</f>
        <v>0</v>
      </c>
    </row>
    <row r="209" spans="15:19" hidden="1" x14ac:dyDescent="0.35">
      <c r="O209" s="25" t="s">
        <v>368</v>
      </c>
      <c r="P209" s="21">
        <f>IF(C6=O209,3,0)</f>
        <v>0</v>
      </c>
      <c r="Q209" s="21">
        <f>IF(G5=P209,3,0)</f>
        <v>3</v>
      </c>
      <c r="R209" s="21">
        <f>IF(G6=P209,3,0)</f>
        <v>3</v>
      </c>
      <c r="S209" s="21">
        <f>IF(A28=R209,3,0)</f>
        <v>0</v>
      </c>
    </row>
    <row r="210" spans="15:19" hidden="1" x14ac:dyDescent="0.35">
      <c r="O210" s="25" t="s">
        <v>369</v>
      </c>
      <c r="P210" s="21">
        <f>IF(C6=O210,4,0)</f>
        <v>0</v>
      </c>
      <c r="Q210" s="21">
        <f>IF(G5=P210,4,0)</f>
        <v>4</v>
      </c>
      <c r="R210" s="21">
        <f>IF(G6=P210,4,0)</f>
        <v>4</v>
      </c>
      <c r="S210" s="21">
        <f>IF(A28=R210,4,0)</f>
        <v>0</v>
      </c>
    </row>
    <row r="211" spans="15:19" hidden="1" x14ac:dyDescent="0.35">
      <c r="O211" s="25" t="s">
        <v>370</v>
      </c>
      <c r="P211" s="21">
        <f>IF(C6=O211,4,0)</f>
        <v>0</v>
      </c>
      <c r="Q211" s="21">
        <f>IF(G5=P211,4,0)</f>
        <v>4</v>
      </c>
      <c r="R211" s="21">
        <f>IF(G6=P211,4,0)</f>
        <v>4</v>
      </c>
      <c r="S211" s="21">
        <f>IF(A28=R211,4,0)</f>
        <v>0</v>
      </c>
    </row>
    <row r="212" spans="15:19" hidden="1" x14ac:dyDescent="0.35">
      <c r="O212" s="25" t="s">
        <v>371</v>
      </c>
      <c r="P212" s="21">
        <f>IF(C6=O212,5,0)</f>
        <v>0</v>
      </c>
      <c r="Q212" s="21">
        <f>IF(G5=P212,5,0)</f>
        <v>5</v>
      </c>
      <c r="R212" s="21">
        <f>IF(G6=P212,5,0)</f>
        <v>5</v>
      </c>
      <c r="S212" s="21">
        <f>IF(A28=R212,5,0)</f>
        <v>0</v>
      </c>
    </row>
    <row r="213" spans="15:19" hidden="1" x14ac:dyDescent="0.35">
      <c r="O213" s="25" t="s">
        <v>372</v>
      </c>
      <c r="P213" s="21">
        <f>IF(C6=O213,5,0)</f>
        <v>0</v>
      </c>
      <c r="Q213" s="21">
        <f>IF(G5=P213,5,0)</f>
        <v>5</v>
      </c>
      <c r="R213" s="21">
        <f>IF(G6=P213,5,0)</f>
        <v>5</v>
      </c>
      <c r="S213" s="21">
        <f>IF(A28=R213,5,0)</f>
        <v>0</v>
      </c>
    </row>
    <row r="214" spans="15:19" hidden="1" x14ac:dyDescent="0.35">
      <c r="O214" s="25" t="s">
        <v>373</v>
      </c>
      <c r="P214" s="21">
        <f>IF(C6=O214,4,0)</f>
        <v>0</v>
      </c>
      <c r="Q214" s="21">
        <f>IF(G5=P214,4,0)</f>
        <v>4</v>
      </c>
      <c r="R214" s="21">
        <f>IF(G6=P214,4,0)</f>
        <v>4</v>
      </c>
      <c r="S214" s="21">
        <f>IF(A28=R214,4,0)</f>
        <v>0</v>
      </c>
    </row>
    <row r="215" spans="15:19" hidden="1" x14ac:dyDescent="0.35">
      <c r="O215" s="25" t="s">
        <v>374</v>
      </c>
      <c r="P215" s="21">
        <f>IF(C6=O215,9,0)</f>
        <v>0</v>
      </c>
      <c r="Q215" s="21">
        <f>IF(G5=P215,9,0)</f>
        <v>9</v>
      </c>
      <c r="R215" s="21">
        <f>IF(G6=P215,9,0)</f>
        <v>9</v>
      </c>
      <c r="S215" s="21">
        <f>IF(A28=R215,9,0)</f>
        <v>0</v>
      </c>
    </row>
    <row r="216" spans="15:19" hidden="1" x14ac:dyDescent="0.35">
      <c r="O216" s="25" t="s">
        <v>375</v>
      </c>
      <c r="P216" s="21">
        <f>IF(C6=O216,5,0)</f>
        <v>0</v>
      </c>
      <c r="Q216" s="21">
        <f>IF(G5=P216,5,0)</f>
        <v>5</v>
      </c>
      <c r="R216" s="21">
        <f>IF(G6=P216,5,0)</f>
        <v>5</v>
      </c>
      <c r="S216" s="21">
        <f>IF(A28=R216,5,0)</f>
        <v>0</v>
      </c>
    </row>
    <row r="217" spans="15:19" hidden="1" x14ac:dyDescent="0.35">
      <c r="O217" s="25" t="s">
        <v>376</v>
      </c>
      <c r="P217" s="21">
        <f>IF(C6=O217,7,0)</f>
        <v>0</v>
      </c>
      <c r="Q217" s="21">
        <f>IF(G5=P217,7,0)</f>
        <v>7</v>
      </c>
      <c r="R217" s="21">
        <f>IF(G6=P217,7,0)</f>
        <v>7</v>
      </c>
      <c r="S217" s="21">
        <f>IF(A28=R217,7,0)</f>
        <v>0</v>
      </c>
    </row>
    <row r="218" spans="15:19" hidden="1" x14ac:dyDescent="0.35">
      <c r="O218" s="25" t="s">
        <v>377</v>
      </c>
      <c r="P218" s="21">
        <f>IF(C6=O218,8.5,0)</f>
        <v>0</v>
      </c>
      <c r="Q218" s="21">
        <f>IF(G5=P218,8.5,0)</f>
        <v>8.5</v>
      </c>
      <c r="R218" s="21">
        <f>IF(G6=P218,8.5,0)</f>
        <v>8.5</v>
      </c>
      <c r="S218" s="21">
        <f>IF(A28=R218,8.5,0)</f>
        <v>0</v>
      </c>
    </row>
    <row r="219" spans="15:19" hidden="1" x14ac:dyDescent="0.35">
      <c r="O219" s="25" t="s">
        <v>378</v>
      </c>
      <c r="P219" s="21">
        <f>IF(C6=O219,4,0)</f>
        <v>0</v>
      </c>
      <c r="Q219" s="21">
        <f>IF(G5=P219,4,0)</f>
        <v>4</v>
      </c>
      <c r="R219" s="21">
        <f>IF(G6=P219,4,0)</f>
        <v>4</v>
      </c>
      <c r="S219" s="21">
        <f>IF(A28=R219,4,0)</f>
        <v>0</v>
      </c>
    </row>
    <row r="220" spans="15:19" hidden="1" x14ac:dyDescent="0.35">
      <c r="O220" s="25" t="s">
        <v>379</v>
      </c>
      <c r="P220" s="21">
        <f>IF(C6=O220,7,0)</f>
        <v>0</v>
      </c>
      <c r="Q220" s="21">
        <f>IF(G5=P220,7,0)</f>
        <v>7</v>
      </c>
      <c r="R220" s="21">
        <f>IF(G6=P220,7,0)</f>
        <v>7</v>
      </c>
      <c r="S220" s="21">
        <f>IF(A28=R220,7,0)</f>
        <v>0</v>
      </c>
    </row>
    <row r="221" spans="15:19" hidden="1" x14ac:dyDescent="0.35">
      <c r="O221" s="25" t="s">
        <v>380</v>
      </c>
      <c r="P221" s="21">
        <f>IF(C6=O221,7,0)</f>
        <v>0</v>
      </c>
      <c r="Q221" s="21">
        <f>IF(G5=P221,7,0)</f>
        <v>7</v>
      </c>
      <c r="R221" s="21">
        <f>IF(G6=P221,7,0)</f>
        <v>7</v>
      </c>
      <c r="S221" s="21">
        <f>IF(A28=R221,7,0)</f>
        <v>0</v>
      </c>
    </row>
    <row r="222" spans="15:19" hidden="1" x14ac:dyDescent="0.35">
      <c r="O222" s="25" t="s">
        <v>381</v>
      </c>
      <c r="P222" s="21">
        <f>IF(C6=O222,7,0)</f>
        <v>0</v>
      </c>
      <c r="Q222" s="21">
        <f>IF(G5=P222,7,0)</f>
        <v>7</v>
      </c>
      <c r="R222" s="21">
        <f>IF(G6=P222,7,0)</f>
        <v>7</v>
      </c>
      <c r="S222" s="21">
        <f>IF(A28=R222,7,0)</f>
        <v>0</v>
      </c>
    </row>
    <row r="223" spans="15:19" hidden="1" x14ac:dyDescent="0.35">
      <c r="O223" s="25" t="s">
        <v>382</v>
      </c>
      <c r="P223" s="21">
        <f>IF(C6=O223,7,0)</f>
        <v>0</v>
      </c>
      <c r="Q223" s="21">
        <f>IF(G5=P223,7,0)</f>
        <v>7</v>
      </c>
      <c r="R223" s="21">
        <f>IF(G6=P223,7,0)</f>
        <v>7</v>
      </c>
      <c r="S223" s="21">
        <f>IF(A28=R223,7,0)</f>
        <v>0</v>
      </c>
    </row>
    <row r="224" spans="15:19" hidden="1" x14ac:dyDescent="0.35">
      <c r="O224" s="25" t="s">
        <v>383</v>
      </c>
      <c r="P224" s="21">
        <f>IF(C6=O224,7,0)</f>
        <v>0</v>
      </c>
      <c r="Q224" s="21">
        <f>IF(G5=P224,7,0)</f>
        <v>7</v>
      </c>
      <c r="R224" s="21">
        <f>IF(G6=P224,7,0)</f>
        <v>7</v>
      </c>
      <c r="S224" s="21">
        <f>IF(A28=R224,7,0)</f>
        <v>0</v>
      </c>
    </row>
    <row r="225" spans="15:19" hidden="1" x14ac:dyDescent="0.35">
      <c r="O225" s="25" t="s">
        <v>384</v>
      </c>
      <c r="P225" s="21">
        <f>IF(C6=O225,7,0)</f>
        <v>0</v>
      </c>
      <c r="Q225" s="21">
        <f>IF(G5=P225,7,0)</f>
        <v>7</v>
      </c>
      <c r="R225" s="21">
        <f>IF(G6=P225,7,0)</f>
        <v>7</v>
      </c>
      <c r="S225" s="21">
        <f>IF(A28=R225,7,0)</f>
        <v>0</v>
      </c>
    </row>
    <row r="226" spans="15:19" hidden="1" x14ac:dyDescent="0.35">
      <c r="O226" s="25" t="s">
        <v>385</v>
      </c>
      <c r="P226" s="21">
        <f>IF(C6=O226,7,0)</f>
        <v>0</v>
      </c>
      <c r="Q226" s="21">
        <f>IF(G5=P226,7,0)</f>
        <v>7</v>
      </c>
      <c r="R226" s="21">
        <f>IF(G6=P226,7,0)</f>
        <v>7</v>
      </c>
      <c r="S226" s="21">
        <f>IF(A28=R226,7,0)</f>
        <v>0</v>
      </c>
    </row>
    <row r="227" spans="15:19" hidden="1" x14ac:dyDescent="0.35">
      <c r="O227" s="25" t="s">
        <v>386</v>
      </c>
      <c r="P227" s="21">
        <f>IF(C6=O227,7,0)</f>
        <v>0</v>
      </c>
      <c r="Q227" s="21">
        <f>IF(G5=P227,7,0)</f>
        <v>7</v>
      </c>
      <c r="R227" s="21">
        <f>IF(G6=P227,7,0)</f>
        <v>7</v>
      </c>
      <c r="S227" s="21">
        <f>IF(A28=R227,7,0)</f>
        <v>0</v>
      </c>
    </row>
    <row r="228" spans="15:19" hidden="1" x14ac:dyDescent="0.35">
      <c r="O228" s="25" t="s">
        <v>387</v>
      </c>
      <c r="P228" s="21">
        <f>IF(C6=O228,7,0)</f>
        <v>0</v>
      </c>
      <c r="Q228" s="21">
        <f>IF(G5=P228,7,0)</f>
        <v>7</v>
      </c>
      <c r="R228" s="21">
        <f>IF(G6=P228,7,0)</f>
        <v>7</v>
      </c>
      <c r="S228" s="21">
        <f>IF(A28=R228,7,0)</f>
        <v>0</v>
      </c>
    </row>
    <row r="229" spans="15:19" hidden="1" x14ac:dyDescent="0.35">
      <c r="O229" s="25" t="s">
        <v>388</v>
      </c>
      <c r="P229" s="21">
        <f>IF(C6=O229,7,0)</f>
        <v>0</v>
      </c>
      <c r="Q229" s="21">
        <f>IF(G5=P229,7,0)</f>
        <v>7</v>
      </c>
      <c r="R229" s="21">
        <f>IF(G6=P229,7,0)</f>
        <v>7</v>
      </c>
      <c r="S229" s="21">
        <f>IF(A28=R229,7,0)</f>
        <v>0</v>
      </c>
    </row>
    <row r="230" spans="15:19" hidden="1" x14ac:dyDescent="0.35">
      <c r="O230" s="25" t="s">
        <v>389</v>
      </c>
      <c r="P230" s="21">
        <f>IF(C6=O230,7,0)</f>
        <v>0</v>
      </c>
      <c r="Q230" s="21">
        <f>IF(G5=P230,7,0)</f>
        <v>7</v>
      </c>
      <c r="R230" s="21">
        <f>IF(G6=P230,7,0)</f>
        <v>7</v>
      </c>
      <c r="S230" s="21">
        <f>IF(A28=R230,7,0)</f>
        <v>0</v>
      </c>
    </row>
    <row r="231" spans="15:19" hidden="1" x14ac:dyDescent="0.35">
      <c r="O231" s="25" t="s">
        <v>390</v>
      </c>
      <c r="P231" s="21">
        <f>IF(C6=O231,7,0)</f>
        <v>0</v>
      </c>
      <c r="Q231" s="21">
        <f>IF(G5=P231,7,0)</f>
        <v>7</v>
      </c>
      <c r="R231" s="21">
        <f>IF(G6=P231,7,0)</f>
        <v>7</v>
      </c>
      <c r="S231" s="21">
        <f>IF(A28=R231,7,0)</f>
        <v>0</v>
      </c>
    </row>
    <row r="232" spans="15:19" hidden="1" x14ac:dyDescent="0.35">
      <c r="O232" s="25" t="s">
        <v>391</v>
      </c>
      <c r="P232" s="21">
        <f>IF(C6=O232,7,0)</f>
        <v>0</v>
      </c>
      <c r="Q232" s="21">
        <f>IF(G5=P232,7,0)</f>
        <v>7</v>
      </c>
      <c r="R232" s="21">
        <f>IF(G6=P232,7,0)</f>
        <v>7</v>
      </c>
      <c r="S232" s="21">
        <f>IF(A28=R232,7,0)</f>
        <v>0</v>
      </c>
    </row>
    <row r="233" spans="15:19" hidden="1" x14ac:dyDescent="0.35">
      <c r="O233" s="25" t="s">
        <v>392</v>
      </c>
      <c r="P233" s="21">
        <f>IF(C6=O233,7,0)</f>
        <v>0</v>
      </c>
      <c r="Q233" s="21">
        <f>IF(G5=P233,7,0)</f>
        <v>7</v>
      </c>
      <c r="R233" s="21">
        <f>IF(G6=P233,7,0)</f>
        <v>7</v>
      </c>
      <c r="S233" s="21">
        <f>IF(A28=R233,7,0)</f>
        <v>0</v>
      </c>
    </row>
    <row r="234" spans="15:19" hidden="1" x14ac:dyDescent="0.35">
      <c r="O234" s="25" t="s">
        <v>393</v>
      </c>
      <c r="P234" s="21">
        <f>IF(C6=O234,7,0)</f>
        <v>0</v>
      </c>
      <c r="Q234" s="21">
        <f>IF(G5=P234,7,0)</f>
        <v>7</v>
      </c>
      <c r="R234" s="21">
        <f>IF(G6=P234,7,0)</f>
        <v>7</v>
      </c>
      <c r="S234" s="21">
        <f>IF(A28=R234,7,0)</f>
        <v>0</v>
      </c>
    </row>
    <row r="235" spans="15:19" hidden="1" x14ac:dyDescent="0.35">
      <c r="O235" s="25" t="s">
        <v>394</v>
      </c>
      <c r="P235" s="21">
        <f>IF(C6=O235,7,0)</f>
        <v>0</v>
      </c>
      <c r="Q235" s="21">
        <f>IF(G5=P235,7,0)</f>
        <v>7</v>
      </c>
      <c r="R235" s="21">
        <f>IF(G6=P235,7,0)</f>
        <v>7</v>
      </c>
      <c r="S235" s="21">
        <f>IF(A28=R235,7,0)</f>
        <v>0</v>
      </c>
    </row>
    <row r="236" spans="15:19" hidden="1" x14ac:dyDescent="0.35">
      <c r="O236" s="25" t="s">
        <v>395</v>
      </c>
      <c r="P236" s="21">
        <f>IF(C6=O236,7,0)</f>
        <v>0</v>
      </c>
      <c r="Q236" s="21">
        <f>IF(G5=P236,7,0)</f>
        <v>7</v>
      </c>
      <c r="R236" s="21">
        <f>IF(G6=P236,7,0)</f>
        <v>7</v>
      </c>
      <c r="S236" s="21">
        <f>IF(A28=R236,7,0)</f>
        <v>0</v>
      </c>
    </row>
    <row r="237" spans="15:19" hidden="1" x14ac:dyDescent="0.35">
      <c r="O237" s="25" t="s">
        <v>396</v>
      </c>
      <c r="P237" s="21">
        <f>IF(C6=O237,7,0)</f>
        <v>0</v>
      </c>
      <c r="Q237" s="21">
        <f>IF(G5=P237,7,0)</f>
        <v>7</v>
      </c>
      <c r="R237" s="21">
        <f>IF(G6=P237,7,0)</f>
        <v>7</v>
      </c>
      <c r="S237" s="21">
        <f>IF(A28=R237,7,0)</f>
        <v>0</v>
      </c>
    </row>
    <row r="238" spans="15:19" hidden="1" x14ac:dyDescent="0.35">
      <c r="O238" s="25" t="s">
        <v>397</v>
      </c>
      <c r="P238" s="21">
        <f>IF(C6=O238,7,0)</f>
        <v>0</v>
      </c>
      <c r="Q238" s="21">
        <f>IF(G5=P238,7,0)</f>
        <v>7</v>
      </c>
      <c r="R238" s="21">
        <f>IF(G6=P238,7,0)</f>
        <v>7</v>
      </c>
      <c r="S238" s="21">
        <f>IF(A28=R238,7,0)</f>
        <v>0</v>
      </c>
    </row>
    <row r="239" spans="15:19" hidden="1" x14ac:dyDescent="0.35">
      <c r="O239" s="25" t="s">
        <v>398</v>
      </c>
      <c r="P239" s="21">
        <f>IF(C6=O239,60,0)</f>
        <v>0</v>
      </c>
      <c r="Q239" s="21">
        <f>IF(G5=P239,60,0)</f>
        <v>60</v>
      </c>
      <c r="R239" s="21">
        <f>IF(G6=P239,60,0)</f>
        <v>60</v>
      </c>
      <c r="S239" s="21">
        <f>IF(A28=R239,60,0)</f>
        <v>0</v>
      </c>
    </row>
    <row r="240" spans="15:19" hidden="1" x14ac:dyDescent="0.35">
      <c r="O240" s="25" t="s">
        <v>399</v>
      </c>
      <c r="P240" s="21">
        <f>IF(C6=O240,7,0)</f>
        <v>0</v>
      </c>
      <c r="Q240" s="21">
        <f>IF(G5=P240,7,0)</f>
        <v>7</v>
      </c>
      <c r="R240" s="21">
        <f>IF(G6=P240,7,0)</f>
        <v>7</v>
      </c>
      <c r="S240" s="21">
        <f>IF(A28=R240,7,0)</f>
        <v>0</v>
      </c>
    </row>
    <row r="241" spans="15:19" hidden="1" x14ac:dyDescent="0.35">
      <c r="O241" s="25" t="s">
        <v>400</v>
      </c>
      <c r="P241" s="21">
        <f>IF(C6=O241,7,0)</f>
        <v>0</v>
      </c>
      <c r="Q241" s="21">
        <f>IF(G5=P241,7,0)</f>
        <v>7</v>
      </c>
      <c r="R241" s="21">
        <f>IF(G6=P241,7,0)</f>
        <v>7</v>
      </c>
      <c r="S241" s="21">
        <f>IF(A28=R241,7,0)</f>
        <v>0</v>
      </c>
    </row>
    <row r="242" spans="15:19" hidden="1" x14ac:dyDescent="0.35">
      <c r="O242" s="25" t="s">
        <v>401</v>
      </c>
      <c r="P242" s="21">
        <f>IF(C6=O242,7,0)</f>
        <v>0</v>
      </c>
      <c r="Q242" s="21">
        <f>IF(G5=P242,7,0)</f>
        <v>7</v>
      </c>
      <c r="R242" s="21">
        <f>IF(G6=P242,7,0)</f>
        <v>7</v>
      </c>
      <c r="S242" s="21">
        <f>IF(A28=R242,7,0)</f>
        <v>0</v>
      </c>
    </row>
    <row r="243" spans="15:19" hidden="1" x14ac:dyDescent="0.35">
      <c r="O243" s="25" t="s">
        <v>402</v>
      </c>
      <c r="P243" s="21">
        <f>IF(C6=O243,7,0)</f>
        <v>0</v>
      </c>
      <c r="Q243" s="21">
        <f>IF(G5=P243,7,0)</f>
        <v>7</v>
      </c>
      <c r="R243" s="21">
        <f>IF(G6=P243,7,0)</f>
        <v>7</v>
      </c>
      <c r="S243" s="21">
        <f>IF(A28=R243,7,0)</f>
        <v>0</v>
      </c>
    </row>
    <row r="244" spans="15:19" hidden="1" x14ac:dyDescent="0.35">
      <c r="O244" s="25" t="s">
        <v>403</v>
      </c>
      <c r="P244" s="21">
        <f>IF(C6=O244,7,0)</f>
        <v>0</v>
      </c>
      <c r="Q244" s="21">
        <f>IF(G5=P244,7,0)</f>
        <v>7</v>
      </c>
      <c r="R244" s="21">
        <f>IF(G6=P244,7,0)</f>
        <v>7</v>
      </c>
      <c r="S244" s="21">
        <f>IF(A28=R244,7,0)</f>
        <v>0</v>
      </c>
    </row>
    <row r="245" spans="15:19" hidden="1" x14ac:dyDescent="0.35">
      <c r="O245" s="25" t="s">
        <v>404</v>
      </c>
      <c r="P245" s="21">
        <f>IF(C6=O245,7,0)</f>
        <v>0</v>
      </c>
      <c r="Q245" s="21">
        <f>IF(G5=P245,7,0)</f>
        <v>7</v>
      </c>
      <c r="R245" s="21">
        <f>IF(G6=P245,7,0)</f>
        <v>7</v>
      </c>
      <c r="S245" s="21">
        <f>IF(A28=R245,7,0)</f>
        <v>0</v>
      </c>
    </row>
    <row r="246" spans="15:19" hidden="1" x14ac:dyDescent="0.35">
      <c r="O246" s="25" t="s">
        <v>405</v>
      </c>
      <c r="P246" s="21">
        <f>IF(C6=O246,7,0)</f>
        <v>0</v>
      </c>
      <c r="Q246" s="21">
        <f>IF(G5=P246,7,0)</f>
        <v>7</v>
      </c>
      <c r="R246" s="21">
        <f>IF(G6=P246,7,0)</f>
        <v>7</v>
      </c>
      <c r="S246" s="21">
        <f>IF(A28=R246,7,0)</f>
        <v>0</v>
      </c>
    </row>
  </sheetData>
  <sheetProtection algorithmName="SHA-512" hashValue="zK0BC3ZhN9Pwtp8L5mzIwOT9qVNajTazCuPHGnM2WC98BcR2AlfO8mzTb4J9tnitXeFyjAYKJHQTwt6skcmgyw==" saltValue="lkeT7vTTuwPoC8TL7lBP+A==" spinCount="100000" sheet="1" objects="1" scenarios="1"/>
  <mergeCells count="70">
    <mergeCell ref="B31:D31"/>
    <mergeCell ref="B30:D30"/>
    <mergeCell ref="F34:H34"/>
    <mergeCell ref="F33:H33"/>
    <mergeCell ref="D34:E34"/>
    <mergeCell ref="D33:E33"/>
    <mergeCell ref="F31:H31"/>
    <mergeCell ref="F30:H30"/>
    <mergeCell ref="A32:H32"/>
    <mergeCell ref="B24:E24"/>
    <mergeCell ref="B21:E21"/>
    <mergeCell ref="B20:E20"/>
    <mergeCell ref="B23:E23"/>
    <mergeCell ref="G20:H20"/>
    <mergeCell ref="B22:E22"/>
    <mergeCell ref="G21:H21"/>
    <mergeCell ref="G22:H22"/>
    <mergeCell ref="G23:H23"/>
    <mergeCell ref="G24:H24"/>
    <mergeCell ref="A29:E29"/>
    <mergeCell ref="F29:H29"/>
    <mergeCell ref="A28:B28"/>
    <mergeCell ref="G25:H25"/>
    <mergeCell ref="G26:H26"/>
    <mergeCell ref="A27:B27"/>
    <mergeCell ref="B25:E25"/>
    <mergeCell ref="B26:E26"/>
    <mergeCell ref="F27:H27"/>
    <mergeCell ref="F28:H28"/>
    <mergeCell ref="A19:E19"/>
    <mergeCell ref="G19:H19"/>
    <mergeCell ref="B18:E18"/>
    <mergeCell ref="G18:H18"/>
    <mergeCell ref="B15:E15"/>
    <mergeCell ref="G15:H15"/>
    <mergeCell ref="B16:E16"/>
    <mergeCell ref="G16:H16"/>
    <mergeCell ref="B17:E17"/>
    <mergeCell ref="G17:H17"/>
    <mergeCell ref="B12:E12"/>
    <mergeCell ref="G12:H12"/>
    <mergeCell ref="B13:E13"/>
    <mergeCell ref="G13:H13"/>
    <mergeCell ref="B14:E14"/>
    <mergeCell ref="G14:H14"/>
    <mergeCell ref="A1:H2"/>
    <mergeCell ref="A9:E9"/>
    <mergeCell ref="G9:H9"/>
    <mergeCell ref="B10:E10"/>
    <mergeCell ref="G10:H10"/>
    <mergeCell ref="A5:B5"/>
    <mergeCell ref="C5:E5"/>
    <mergeCell ref="G5:H5"/>
    <mergeCell ref="A6:B6"/>
    <mergeCell ref="C6:E6"/>
    <mergeCell ref="G6:H6"/>
    <mergeCell ref="A3:B3"/>
    <mergeCell ref="C3:E3"/>
    <mergeCell ref="G3:H3"/>
    <mergeCell ref="A4:B4"/>
    <mergeCell ref="C4:E4"/>
    <mergeCell ref="G4:H4"/>
    <mergeCell ref="B11:E11"/>
    <mergeCell ref="G11:H11"/>
    <mergeCell ref="A7:B7"/>
    <mergeCell ref="C7:E7"/>
    <mergeCell ref="F7:F8"/>
    <mergeCell ref="G7:H8"/>
    <mergeCell ref="A8:B8"/>
    <mergeCell ref="C8:E8"/>
  </mergeCells>
  <conditionalFormatting sqref="F33:H33">
    <cfRule type="cellIs" dxfId="2" priority="1" operator="greaterThan">
      <formula>7</formula>
    </cfRule>
    <cfRule type="cellIs" dxfId="1" priority="2" operator="between">
      <formula>4</formula>
      <formula>6</formula>
    </cfRule>
    <cfRule type="cellIs" dxfId="0" priority="3" operator="between">
      <formula>0</formula>
      <formula>4</formula>
    </cfRule>
  </conditionalFormatting>
  <pageMargins left="0.23622047244094491" right="0.23622047244094491" top="0.74803149606299213" bottom="0.74803149606299213" header="0.31496062992125984" footer="0.31496062992125984"/>
  <pageSetup scale="76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Check Box 3">
              <controlPr defaultSize="0" autoFill="0" autoLine="0" autoPict="0">
                <anchor moveWithCells="1">
                  <from>
                    <xdr:col>4</xdr:col>
                    <xdr:colOff>104775</xdr:colOff>
                    <xdr:row>29</xdr:row>
                    <xdr:rowOff>28575</xdr:rowOff>
                  </from>
                  <to>
                    <xdr:col>4</xdr:col>
                    <xdr:colOff>409575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Check Box 4">
              <controlPr defaultSize="0" autoFill="0" autoLine="0" autoPict="0">
                <anchor moveWithCells="1">
                  <from>
                    <xdr:col>4</xdr:col>
                    <xdr:colOff>104775</xdr:colOff>
                    <xdr:row>30</xdr:row>
                    <xdr:rowOff>38100</xdr:rowOff>
                  </from>
                  <to>
                    <xdr:col>4</xdr:col>
                    <xdr:colOff>409575</xdr:colOff>
                    <xdr:row>30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87742E0C-CF02-497E-BC92-E371CD5A5ED9}">
          <x14:formula1>
            <xm:f>FACTORES!$A$2:$A$4</xm:f>
          </x14:formula1>
          <xm:sqref>G3:H3</xm:sqref>
        </x14:dataValidation>
        <x14:dataValidation type="list" allowBlank="1" showInputMessage="1" showErrorMessage="1" xr:uid="{9037B53B-F7BC-45C2-AE3D-FA6E699780EC}">
          <x14:formula1>
            <xm:f>FACTORES!$A$5:$A$6</xm:f>
          </x14:formula1>
          <xm:sqref>G4:H4</xm:sqref>
        </x14:dataValidation>
        <x14:dataValidation type="list" allowBlank="1" showInputMessage="1" showErrorMessage="1" xr:uid="{E7283CA5-5F16-47CB-B933-2CE1158F00A5}">
          <x14:formula1>
            <xm:f>FACTORES!$G$5:$G$249</xm:f>
          </x14:formula1>
          <xm:sqref>G5:H6 C6:E6 A28:B28</xm:sqref>
        </x14:dataValidation>
        <x14:dataValidation type="list" allowBlank="1" showInputMessage="1" showErrorMessage="1" xr:uid="{7F04DB92-10D3-4813-8F61-B0C1E0E628E2}">
          <x14:formula1>
            <xm:f>FACTORES!$A$7:$A$8</xm:f>
          </x14:formula1>
          <xm:sqref>G7:H8 F22:F26</xm:sqref>
        </x14:dataValidation>
        <x14:dataValidation type="list" allowBlank="1" showInputMessage="1" showErrorMessage="1" xr:uid="{B48F2A01-5976-499D-BBD7-64739A09AB4F}">
          <x14:formula1>
            <xm:f>FACTORES!$A$15:$A$22</xm:f>
          </x14:formula1>
          <xm:sqref>C28:D28</xm:sqref>
        </x14:dataValidation>
        <x14:dataValidation type="list" allowBlank="1" showInputMessage="1" showErrorMessage="1" xr:uid="{A86D7701-ED53-49BA-BA14-CAC670EC40AD}">
          <x14:formula1>
            <xm:f>FACTORES!$A$24:$A$26</xm:f>
          </x14:formula1>
          <xm:sqref>C5:E5</xm:sqref>
        </x14:dataValidation>
        <x14:dataValidation type="list" allowBlank="1" showInputMessage="1" showErrorMessage="1" xr:uid="{F307100E-D5FD-439C-8742-DEAC5FB43F5F}">
          <x14:formula1>
            <xm:f>FACTORES!$A$10:$A$12</xm:f>
          </x14:formula1>
          <xm:sqref>F10:F18</xm:sqref>
        </x14:dataValidation>
        <x14:dataValidation type="list" allowBlank="1" showInputMessage="1" showErrorMessage="1" xr:uid="{2206F5DD-9968-485F-BE05-FCAD4F9180BE}">
          <x14:formula1>
            <xm:f>FACTORES!$A$58:$A$67</xm:f>
          </x14:formula1>
          <xm:sqref>F20</xm:sqref>
        </x14:dataValidation>
        <x14:dataValidation type="list" allowBlank="1" showInputMessage="1" showErrorMessage="1" xr:uid="{9D70F54D-A731-44F5-9D23-685228D880EB}">
          <x14:formula1>
            <xm:f>FACTORES!$A$16:$A$21</xm:f>
          </x14:formula1>
          <xm:sqref>C8:E8</xm:sqref>
        </x14:dataValidation>
        <x14:dataValidation type="list" allowBlank="1" showInputMessage="1" showErrorMessage="1" xr:uid="{AD756508-329A-4610-A764-96223F9AB099}">
          <x14:formula1>
            <xm:f>FACTORES!$D$18:$D$27</xm:f>
          </x14:formula1>
          <xm:sqref>E28</xm:sqref>
        </x14:dataValidation>
        <x14:dataValidation type="list" allowBlank="1" showInputMessage="1" showErrorMessage="1" xr:uid="{4B8DFDAA-E6C1-40CA-92DB-63E089394C61}">
          <x14:formula1>
            <xm:f>FACTORES!$A$69:$A$138</xm:f>
          </x14:formula1>
          <xm:sqref>F21</xm:sqref>
        </x14:dataValidation>
        <x14:dataValidation type="list" allowBlank="1" showInputMessage="1" showErrorMessage="1" xr:uid="{3B0B63EA-1C03-4DAE-80AF-BC8B5C9EBFFB}">
          <x14:formula1>
            <xm:f>FACTORES!$A$30:$A$42</xm:f>
          </x14:formula1>
          <xm:sqref>C7:E7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29AD3-F372-43F6-81F9-D8FE8B84676E}">
  <dimension ref="A1:I249"/>
  <sheetViews>
    <sheetView topLeftCell="A7" workbookViewId="0">
      <selection activeCell="A28" sqref="A28"/>
    </sheetView>
  </sheetViews>
  <sheetFormatPr defaultColWidth="11" defaultRowHeight="17.25" x14ac:dyDescent="0.35"/>
  <cols>
    <col min="1" max="1" width="23.625" bestFit="1" customWidth="1"/>
    <col min="2" max="2" width="5.75" bestFit="1" customWidth="1"/>
    <col min="7" max="7" width="28.25" bestFit="1" customWidth="1"/>
  </cols>
  <sheetData>
    <row r="1" spans="1:9" ht="18" thickBot="1" x14ac:dyDescent="0.4">
      <c r="A1" s="12" t="s">
        <v>406</v>
      </c>
      <c r="B1" s="12"/>
      <c r="G1" s="54" t="s">
        <v>407</v>
      </c>
    </row>
    <row r="2" spans="1:9" ht="26.25" thickBot="1" x14ac:dyDescent="0.4">
      <c r="A2" t="s">
        <v>6</v>
      </c>
      <c r="B2">
        <v>3</v>
      </c>
      <c r="E2" s="1" t="s">
        <v>408</v>
      </c>
      <c r="F2" s="2" t="s">
        <v>409</v>
      </c>
      <c r="G2" s="2" t="s">
        <v>410</v>
      </c>
      <c r="H2" s="2" t="s">
        <v>411</v>
      </c>
      <c r="I2" s="2" t="s">
        <v>412</v>
      </c>
    </row>
    <row r="3" spans="1:9" ht="18" thickBot="1" x14ac:dyDescent="0.4">
      <c r="A3" t="s">
        <v>226</v>
      </c>
      <c r="B3">
        <v>5</v>
      </c>
      <c r="E3" s="3" t="s">
        <v>413</v>
      </c>
      <c r="F3" s="4" t="s">
        <v>414</v>
      </c>
      <c r="G3" s="5" t="s">
        <v>415</v>
      </c>
      <c r="H3" s="6" t="s">
        <v>416</v>
      </c>
      <c r="I3" s="7" t="s">
        <v>417</v>
      </c>
    </row>
    <row r="4" spans="1:9" ht="18.75" x14ac:dyDescent="0.35">
      <c r="A4" t="s">
        <v>228</v>
      </c>
      <c r="B4">
        <v>7</v>
      </c>
      <c r="F4" s="10" t="s">
        <v>418</v>
      </c>
      <c r="G4" s="10" t="s">
        <v>419</v>
      </c>
      <c r="H4" s="9" t="s">
        <v>420</v>
      </c>
      <c r="I4" t="s">
        <v>421</v>
      </c>
    </row>
    <row r="5" spans="1:9" x14ac:dyDescent="0.35">
      <c r="A5" t="s">
        <v>12</v>
      </c>
      <c r="B5">
        <v>3</v>
      </c>
      <c r="F5" s="50">
        <v>243</v>
      </c>
      <c r="G5" s="49" t="s">
        <v>3</v>
      </c>
      <c r="H5" s="48">
        <v>24.04</v>
      </c>
      <c r="I5">
        <v>9</v>
      </c>
    </row>
    <row r="6" spans="1:9" x14ac:dyDescent="0.35">
      <c r="A6" t="s">
        <v>231</v>
      </c>
      <c r="B6">
        <v>6</v>
      </c>
      <c r="F6" s="50">
        <v>1</v>
      </c>
      <c r="G6" s="49" t="s">
        <v>9</v>
      </c>
      <c r="H6" s="48">
        <v>85.4</v>
      </c>
      <c r="I6">
        <v>1</v>
      </c>
    </row>
    <row r="7" spans="1:9" x14ac:dyDescent="0.35">
      <c r="A7" t="s">
        <v>85</v>
      </c>
      <c r="B7">
        <v>8</v>
      </c>
      <c r="F7" s="50">
        <v>221</v>
      </c>
      <c r="G7" s="49" t="s">
        <v>15</v>
      </c>
      <c r="H7" s="48">
        <v>48.71</v>
      </c>
      <c r="I7">
        <v>6</v>
      </c>
    </row>
    <row r="8" spans="1:9" x14ac:dyDescent="0.35">
      <c r="A8" t="s">
        <v>29</v>
      </c>
      <c r="B8">
        <v>4</v>
      </c>
      <c r="F8" s="53">
        <v>160</v>
      </c>
      <c r="G8" s="52" t="s">
        <v>21</v>
      </c>
      <c r="H8" s="51">
        <v>65.55</v>
      </c>
      <c r="I8">
        <v>3</v>
      </c>
    </row>
    <row r="9" spans="1:9" x14ac:dyDescent="0.35">
      <c r="F9" s="53">
        <v>58</v>
      </c>
      <c r="G9" s="52" t="s">
        <v>25</v>
      </c>
      <c r="H9" s="51">
        <v>75.819999999999993</v>
      </c>
      <c r="I9">
        <v>2</v>
      </c>
    </row>
    <row r="10" spans="1:9" x14ac:dyDescent="0.35">
      <c r="A10" s="11" t="s">
        <v>42</v>
      </c>
      <c r="B10">
        <v>3</v>
      </c>
      <c r="F10" s="50">
        <v>15</v>
      </c>
      <c r="G10" s="49" t="s">
        <v>31</v>
      </c>
      <c r="H10" s="48">
        <v>80.75</v>
      </c>
      <c r="I10">
        <v>1</v>
      </c>
    </row>
    <row r="11" spans="1:9" x14ac:dyDescent="0.35">
      <c r="A11" s="11" t="s">
        <v>422</v>
      </c>
      <c r="B11">
        <v>8</v>
      </c>
      <c r="D11" t="s">
        <v>33</v>
      </c>
      <c r="F11" s="53">
        <v>148</v>
      </c>
      <c r="G11" s="52" t="s">
        <v>35</v>
      </c>
      <c r="H11" s="51">
        <v>67.42</v>
      </c>
      <c r="I11">
        <v>3</v>
      </c>
    </row>
    <row r="12" spans="1:9" x14ac:dyDescent="0.35">
      <c r="A12" s="11" t="s">
        <v>46</v>
      </c>
      <c r="B12">
        <v>0</v>
      </c>
      <c r="D12" t="s">
        <v>235</v>
      </c>
      <c r="F12" s="53">
        <v>94</v>
      </c>
      <c r="G12" s="52" t="s">
        <v>40</v>
      </c>
      <c r="H12" s="51">
        <v>72.39</v>
      </c>
      <c r="I12">
        <v>2</v>
      </c>
    </row>
    <row r="13" spans="1:9" x14ac:dyDescent="0.35">
      <c r="D13" t="s">
        <v>237</v>
      </c>
      <c r="F13" s="53">
        <v>114</v>
      </c>
      <c r="G13" s="52" t="s">
        <v>44</v>
      </c>
      <c r="H13" s="51">
        <v>70.290000000000006</v>
      </c>
      <c r="I13">
        <v>3</v>
      </c>
    </row>
    <row r="14" spans="1:9" x14ac:dyDescent="0.35">
      <c r="A14" s="136" t="s">
        <v>423</v>
      </c>
      <c r="B14" s="136"/>
      <c r="D14" t="s">
        <v>239</v>
      </c>
      <c r="F14" s="50">
        <v>125</v>
      </c>
      <c r="G14" s="49" t="s">
        <v>48</v>
      </c>
      <c r="H14" s="48">
        <v>69.3</v>
      </c>
      <c r="I14">
        <v>3</v>
      </c>
    </row>
    <row r="15" spans="1:9" x14ac:dyDescent="0.35">
      <c r="A15" t="s">
        <v>46</v>
      </c>
      <c r="B15">
        <v>0</v>
      </c>
      <c r="D15" t="s">
        <v>241</v>
      </c>
      <c r="F15" s="50">
        <v>131</v>
      </c>
      <c r="G15" s="49" t="s">
        <v>51</v>
      </c>
      <c r="H15" s="48">
        <v>68.98</v>
      </c>
      <c r="I15">
        <v>3</v>
      </c>
    </row>
    <row r="16" spans="1:9" x14ac:dyDescent="0.35">
      <c r="A16" t="s">
        <v>33</v>
      </c>
      <c r="B16">
        <v>2</v>
      </c>
      <c r="D16" t="s">
        <v>243</v>
      </c>
      <c r="F16" s="50">
        <v>111</v>
      </c>
      <c r="G16" s="49" t="s">
        <v>54</v>
      </c>
      <c r="H16" s="48">
        <v>70.55</v>
      </c>
      <c r="I16">
        <v>3</v>
      </c>
    </row>
    <row r="17" spans="1:9" x14ac:dyDescent="0.35">
      <c r="A17" t="s">
        <v>235</v>
      </c>
      <c r="B17">
        <v>6</v>
      </c>
      <c r="F17" s="50">
        <v>33</v>
      </c>
      <c r="G17" s="49" t="s">
        <v>57</v>
      </c>
      <c r="H17" s="48">
        <v>77.89</v>
      </c>
      <c r="I17">
        <v>2</v>
      </c>
    </row>
    <row r="18" spans="1:9" x14ac:dyDescent="0.35">
      <c r="A18" t="s">
        <v>237</v>
      </c>
      <c r="B18">
        <v>6</v>
      </c>
      <c r="D18" s="18" t="s">
        <v>255</v>
      </c>
      <c r="F18" s="50">
        <v>37</v>
      </c>
      <c r="G18" s="49" t="s">
        <v>60</v>
      </c>
      <c r="H18" s="48">
        <v>77.489999999999995</v>
      </c>
      <c r="I18">
        <v>2</v>
      </c>
    </row>
    <row r="19" spans="1:9" x14ac:dyDescent="0.35">
      <c r="A19" t="s">
        <v>239</v>
      </c>
      <c r="B19">
        <v>8</v>
      </c>
      <c r="D19" s="18" t="s">
        <v>257</v>
      </c>
      <c r="F19" s="53">
        <v>172</v>
      </c>
      <c r="G19" s="52" t="s">
        <v>63</v>
      </c>
      <c r="H19" s="51">
        <v>63.7</v>
      </c>
      <c r="I19">
        <v>3</v>
      </c>
    </row>
    <row r="20" spans="1:9" x14ac:dyDescent="0.35">
      <c r="A20" t="s">
        <v>241</v>
      </c>
      <c r="B20">
        <v>2</v>
      </c>
      <c r="D20" s="18" t="s">
        <v>105</v>
      </c>
      <c r="F20" s="53">
        <v>128</v>
      </c>
      <c r="G20" s="52" t="s">
        <v>66</v>
      </c>
      <c r="H20" s="51">
        <v>69.069999999999993</v>
      </c>
      <c r="I20">
        <v>3</v>
      </c>
    </row>
    <row r="21" spans="1:9" x14ac:dyDescent="0.35">
      <c r="A21" t="s">
        <v>243</v>
      </c>
      <c r="B21">
        <v>4</v>
      </c>
      <c r="D21" s="18" t="s">
        <v>260</v>
      </c>
      <c r="F21" s="50">
        <v>121</v>
      </c>
      <c r="G21" s="49" t="s">
        <v>69</v>
      </c>
      <c r="H21" s="48">
        <v>69.36</v>
      </c>
      <c r="I21">
        <v>2</v>
      </c>
    </row>
    <row r="22" spans="1:9" x14ac:dyDescent="0.35">
      <c r="A22" t="s">
        <v>104</v>
      </c>
      <c r="B22">
        <v>1</v>
      </c>
      <c r="D22" s="18" t="s">
        <v>262</v>
      </c>
      <c r="F22" s="53">
        <v>140</v>
      </c>
      <c r="G22" s="52" t="s">
        <v>72</v>
      </c>
      <c r="H22" s="51">
        <v>68.05</v>
      </c>
      <c r="I22">
        <v>2</v>
      </c>
    </row>
    <row r="23" spans="1:9" x14ac:dyDescent="0.35">
      <c r="D23" s="18" t="s">
        <v>264</v>
      </c>
      <c r="F23" s="53">
        <v>208</v>
      </c>
      <c r="G23" s="52" t="s">
        <v>76</v>
      </c>
      <c r="H23" s="51">
        <v>54.45</v>
      </c>
      <c r="I23">
        <v>6</v>
      </c>
    </row>
    <row r="24" spans="1:9" x14ac:dyDescent="0.35">
      <c r="A24" t="s">
        <v>17</v>
      </c>
      <c r="B24" s="8"/>
      <c r="C24" t="s">
        <v>424</v>
      </c>
      <c r="D24" s="18" t="s">
        <v>266</v>
      </c>
      <c r="F24" s="50">
        <v>175</v>
      </c>
      <c r="G24" s="49" t="s">
        <v>80</v>
      </c>
      <c r="H24" s="48">
        <v>63.16</v>
      </c>
      <c r="I24">
        <v>3</v>
      </c>
    </row>
    <row r="25" spans="1:9" x14ac:dyDescent="0.35">
      <c r="A25" t="s">
        <v>247</v>
      </c>
      <c r="B25" s="8"/>
      <c r="D25" s="8" t="s">
        <v>268</v>
      </c>
      <c r="F25" s="50">
        <v>45</v>
      </c>
      <c r="G25" s="49" t="s">
        <v>83</v>
      </c>
      <c r="H25" s="48">
        <v>76.56</v>
      </c>
      <c r="I25">
        <v>2</v>
      </c>
    </row>
    <row r="26" spans="1:9" x14ac:dyDescent="0.35">
      <c r="A26" t="s">
        <v>249</v>
      </c>
      <c r="B26" s="8"/>
      <c r="D26" s="8" t="s">
        <v>270</v>
      </c>
      <c r="F26" s="50">
        <v>145</v>
      </c>
      <c r="G26" s="49" t="s">
        <v>87</v>
      </c>
      <c r="H26" s="48">
        <v>67.59</v>
      </c>
      <c r="I26">
        <v>3</v>
      </c>
    </row>
    <row r="27" spans="1:9" x14ac:dyDescent="0.35">
      <c r="D27" s="8" t="s">
        <v>272</v>
      </c>
      <c r="F27" s="50">
        <v>169</v>
      </c>
      <c r="G27" s="49" t="s">
        <v>90</v>
      </c>
      <c r="H27" s="48">
        <v>64.760000000000005</v>
      </c>
      <c r="I27">
        <v>3</v>
      </c>
    </row>
    <row r="28" spans="1:9" x14ac:dyDescent="0.35">
      <c r="A28" s="13"/>
      <c r="B28" s="13"/>
      <c r="C28" s="13"/>
      <c r="F28" s="53">
        <v>30</v>
      </c>
      <c r="G28" s="52" t="s">
        <v>93</v>
      </c>
      <c r="H28" s="51">
        <v>78.239999999999995</v>
      </c>
      <c r="I28">
        <v>1</v>
      </c>
    </row>
    <row r="29" spans="1:9" x14ac:dyDescent="0.35">
      <c r="A29" s="13" t="s">
        <v>425</v>
      </c>
      <c r="B29" s="13"/>
      <c r="C29" s="13"/>
      <c r="F29" s="50">
        <v>39</v>
      </c>
      <c r="G29" s="49" t="s">
        <v>96</v>
      </c>
      <c r="H29" s="48">
        <v>77.11</v>
      </c>
      <c r="I29">
        <v>2</v>
      </c>
    </row>
    <row r="30" spans="1:9" x14ac:dyDescent="0.35">
      <c r="A30" s="13" t="s">
        <v>426</v>
      </c>
      <c r="B30" s="13"/>
      <c r="C30" s="13"/>
      <c r="F30" s="50">
        <v>161</v>
      </c>
      <c r="G30" s="49" t="s">
        <v>103</v>
      </c>
      <c r="H30" s="48">
        <v>65.33</v>
      </c>
      <c r="I30">
        <v>6</v>
      </c>
    </row>
    <row r="31" spans="1:9" x14ac:dyDescent="0.35">
      <c r="A31" s="15" t="s">
        <v>427</v>
      </c>
      <c r="B31" s="16"/>
      <c r="C31" s="13"/>
      <c r="F31" s="53">
        <v>64</v>
      </c>
      <c r="G31" s="52" t="s">
        <v>107</v>
      </c>
      <c r="H31" s="51">
        <v>75.58</v>
      </c>
      <c r="I31">
        <v>2</v>
      </c>
    </row>
    <row r="32" spans="1:9" x14ac:dyDescent="0.35">
      <c r="A32" s="15" t="s">
        <v>428</v>
      </c>
      <c r="B32" s="16"/>
      <c r="C32" s="13"/>
      <c r="F32" s="53">
        <v>194</v>
      </c>
      <c r="G32" s="52" t="s">
        <v>110</v>
      </c>
      <c r="H32" s="51">
        <v>58.96</v>
      </c>
      <c r="I32">
        <v>3</v>
      </c>
    </row>
    <row r="33" spans="1:9" x14ac:dyDescent="0.35">
      <c r="A33" s="15" t="s">
        <v>429</v>
      </c>
      <c r="B33" s="16"/>
      <c r="C33" s="13"/>
      <c r="F33" s="50">
        <v>59</v>
      </c>
      <c r="G33" s="49" t="s">
        <v>430</v>
      </c>
      <c r="H33" s="48">
        <v>75.8</v>
      </c>
      <c r="I33">
        <v>9</v>
      </c>
    </row>
    <row r="34" spans="1:9" x14ac:dyDescent="0.35">
      <c r="A34" s="15" t="s">
        <v>431</v>
      </c>
      <c r="B34" s="16"/>
      <c r="C34" s="13"/>
      <c r="F34" s="53">
        <v>188</v>
      </c>
      <c r="G34" s="52" t="s">
        <v>117</v>
      </c>
      <c r="H34" s="51">
        <v>60.21</v>
      </c>
      <c r="I34">
        <v>6</v>
      </c>
    </row>
    <row r="35" spans="1:9" x14ac:dyDescent="0.35">
      <c r="A35" s="15" t="s">
        <v>432</v>
      </c>
      <c r="B35" s="16"/>
      <c r="C35" s="13"/>
      <c r="F35" s="50">
        <v>21</v>
      </c>
      <c r="G35" s="49" t="s">
        <v>120</v>
      </c>
      <c r="H35" s="48">
        <v>79.959999999999994</v>
      </c>
      <c r="I35">
        <v>2</v>
      </c>
    </row>
    <row r="36" spans="1:9" x14ac:dyDescent="0.35">
      <c r="A36" s="15" t="s">
        <v>433</v>
      </c>
      <c r="B36" s="16"/>
      <c r="C36" s="13"/>
      <c r="F36" s="50">
        <v>155</v>
      </c>
      <c r="G36" s="49" t="s">
        <v>124</v>
      </c>
      <c r="H36" s="48">
        <v>66.06</v>
      </c>
      <c r="I36">
        <v>3</v>
      </c>
    </row>
    <row r="37" spans="1:9" x14ac:dyDescent="0.35">
      <c r="A37" s="15" t="s">
        <v>434</v>
      </c>
      <c r="B37" s="16"/>
      <c r="C37" s="13"/>
      <c r="F37" s="53">
        <v>20</v>
      </c>
      <c r="G37" s="52" t="s">
        <v>128</v>
      </c>
      <c r="H37" s="51">
        <v>80.17</v>
      </c>
      <c r="I37">
        <v>2</v>
      </c>
    </row>
    <row r="38" spans="1:9" x14ac:dyDescent="0.35">
      <c r="A38" s="15" t="s">
        <v>435</v>
      </c>
      <c r="B38" s="16"/>
      <c r="C38" s="13"/>
      <c r="F38" s="53">
        <v>86</v>
      </c>
      <c r="G38" s="52" t="s">
        <v>132</v>
      </c>
      <c r="H38" s="51">
        <v>73.02</v>
      </c>
      <c r="I38">
        <v>2</v>
      </c>
    </row>
    <row r="39" spans="1:9" x14ac:dyDescent="0.35">
      <c r="A39" s="15" t="s">
        <v>436</v>
      </c>
      <c r="B39" s="16"/>
      <c r="C39" s="13"/>
      <c r="F39" s="50">
        <v>215</v>
      </c>
      <c r="G39" s="49" t="s">
        <v>437</v>
      </c>
      <c r="H39" s="48">
        <v>52.02</v>
      </c>
      <c r="I39">
        <v>9</v>
      </c>
    </row>
    <row r="40" spans="1:9" x14ac:dyDescent="0.35">
      <c r="A40" s="15" t="s">
        <v>438</v>
      </c>
      <c r="B40" s="16"/>
      <c r="C40" s="13"/>
      <c r="F40" s="50">
        <v>219</v>
      </c>
      <c r="G40" s="49" t="s">
        <v>136</v>
      </c>
      <c r="H40" s="48">
        <v>50.28</v>
      </c>
      <c r="I40">
        <v>6</v>
      </c>
    </row>
    <row r="41" spans="1:9" x14ac:dyDescent="0.35">
      <c r="A41" s="15" t="s">
        <v>439</v>
      </c>
      <c r="B41" s="16"/>
      <c r="C41" s="13"/>
      <c r="F41" s="50">
        <v>207</v>
      </c>
      <c r="G41" s="49" t="s">
        <v>138</v>
      </c>
      <c r="H41" s="48">
        <v>54.99</v>
      </c>
      <c r="I41">
        <v>6</v>
      </c>
    </row>
    <row r="42" spans="1:9" x14ac:dyDescent="0.35">
      <c r="A42" s="15" t="s">
        <v>27</v>
      </c>
      <c r="B42" s="16"/>
      <c r="C42" s="13"/>
      <c r="F42" s="53">
        <v>180</v>
      </c>
      <c r="G42" s="52" t="s">
        <v>140</v>
      </c>
      <c r="H42" s="51">
        <v>61.88</v>
      </c>
      <c r="I42">
        <v>2</v>
      </c>
    </row>
    <row r="43" spans="1:9" x14ac:dyDescent="0.35">
      <c r="A43" s="15"/>
      <c r="B43" s="16"/>
      <c r="C43" s="13"/>
      <c r="F43" s="50">
        <v>77</v>
      </c>
      <c r="G43" s="49" t="s">
        <v>142</v>
      </c>
      <c r="H43" s="48">
        <v>74.209999999999994</v>
      </c>
      <c r="I43">
        <v>2</v>
      </c>
    </row>
    <row r="44" spans="1:9" x14ac:dyDescent="0.35">
      <c r="A44" s="15"/>
      <c r="B44" s="16"/>
      <c r="C44" s="13"/>
      <c r="F44" s="50">
        <v>87</v>
      </c>
      <c r="G44" s="49" t="s">
        <v>144</v>
      </c>
      <c r="H44" s="48">
        <v>72.87</v>
      </c>
      <c r="I44">
        <v>3</v>
      </c>
    </row>
    <row r="45" spans="1:9" x14ac:dyDescent="0.35">
      <c r="A45" s="15"/>
      <c r="B45" s="16"/>
      <c r="C45" s="13"/>
      <c r="F45" s="53">
        <v>196</v>
      </c>
      <c r="G45" s="52" t="s">
        <v>146</v>
      </c>
      <c r="H45" s="51">
        <v>57.79</v>
      </c>
      <c r="I45">
        <v>6</v>
      </c>
    </row>
    <row r="46" spans="1:9" x14ac:dyDescent="0.35">
      <c r="A46" s="15"/>
      <c r="B46" s="16"/>
      <c r="C46" s="13"/>
      <c r="F46" s="53">
        <v>218</v>
      </c>
      <c r="G46" s="52" t="s">
        <v>148</v>
      </c>
      <c r="H46" s="51">
        <v>50.64</v>
      </c>
      <c r="I46">
        <v>6</v>
      </c>
    </row>
    <row r="47" spans="1:9" x14ac:dyDescent="0.35">
      <c r="A47" s="15"/>
      <c r="B47" s="16"/>
      <c r="C47" s="13"/>
      <c r="F47" s="53">
        <v>190</v>
      </c>
      <c r="G47" s="52" t="s">
        <v>150</v>
      </c>
      <c r="H47" s="51">
        <v>60.01</v>
      </c>
      <c r="I47">
        <v>2</v>
      </c>
    </row>
    <row r="48" spans="1:9" x14ac:dyDescent="0.35">
      <c r="A48" s="15"/>
      <c r="B48" s="16"/>
      <c r="C48" s="13"/>
      <c r="F48" s="50">
        <v>101</v>
      </c>
      <c r="G48" s="49" t="s">
        <v>151</v>
      </c>
      <c r="H48" s="48">
        <v>71.8</v>
      </c>
      <c r="I48">
        <v>2</v>
      </c>
    </row>
    <row r="49" spans="1:9" x14ac:dyDescent="0.35">
      <c r="A49" s="15"/>
      <c r="B49" s="16"/>
      <c r="C49" s="13"/>
      <c r="F49" s="53">
        <v>184</v>
      </c>
      <c r="G49" s="52" t="s">
        <v>153</v>
      </c>
      <c r="H49" s="51">
        <v>61.37</v>
      </c>
      <c r="I49">
        <v>6</v>
      </c>
    </row>
    <row r="50" spans="1:9" x14ac:dyDescent="0.35">
      <c r="A50" s="15"/>
      <c r="B50" s="16"/>
      <c r="C50" s="13"/>
      <c r="F50" s="50">
        <v>17</v>
      </c>
      <c r="G50" s="49" t="s">
        <v>155</v>
      </c>
      <c r="H50" s="48">
        <v>80.33</v>
      </c>
      <c r="I50">
        <v>2</v>
      </c>
    </row>
    <row r="51" spans="1:9" x14ac:dyDescent="0.35">
      <c r="A51" s="15"/>
      <c r="B51" s="16"/>
      <c r="C51" s="13"/>
      <c r="F51" s="53">
        <v>18</v>
      </c>
      <c r="G51" s="52" t="s">
        <v>157</v>
      </c>
      <c r="H51" s="51">
        <v>80.33</v>
      </c>
      <c r="I51">
        <v>2</v>
      </c>
    </row>
    <row r="52" spans="1:9" x14ac:dyDescent="0.35">
      <c r="A52" s="15"/>
      <c r="B52" s="16"/>
      <c r="C52" s="13"/>
      <c r="F52" s="50">
        <v>179</v>
      </c>
      <c r="G52" s="49" t="s">
        <v>159</v>
      </c>
      <c r="H52" s="48">
        <v>62.47</v>
      </c>
      <c r="I52">
        <v>3</v>
      </c>
    </row>
    <row r="53" spans="1:9" x14ac:dyDescent="0.35">
      <c r="A53" s="15"/>
      <c r="B53" s="16"/>
      <c r="C53" s="13"/>
      <c r="F53" s="53">
        <v>164</v>
      </c>
      <c r="G53" s="52" t="s">
        <v>161</v>
      </c>
      <c r="H53" s="51">
        <v>65.27</v>
      </c>
      <c r="I53">
        <v>6</v>
      </c>
    </row>
    <row r="54" spans="1:9" x14ac:dyDescent="0.35">
      <c r="A54" s="15"/>
      <c r="B54" s="16"/>
      <c r="C54" s="13"/>
      <c r="F54" s="53">
        <v>150</v>
      </c>
      <c r="G54" s="52" t="s">
        <v>163</v>
      </c>
      <c r="H54" s="51">
        <v>66.790000000000006</v>
      </c>
      <c r="I54">
        <v>2</v>
      </c>
    </row>
    <row r="55" spans="1:9" ht="18" thickBot="1" x14ac:dyDescent="0.4">
      <c r="A55" s="15"/>
      <c r="B55" s="16"/>
      <c r="C55" s="13"/>
      <c r="F55" s="53">
        <v>232</v>
      </c>
      <c r="G55" s="52" t="s">
        <v>165</v>
      </c>
      <c r="H55" s="51">
        <v>42.86</v>
      </c>
      <c r="I55">
        <v>9</v>
      </c>
    </row>
    <row r="56" spans="1:9" ht="18" thickBot="1" x14ac:dyDescent="0.4">
      <c r="A56" s="14" t="s">
        <v>440</v>
      </c>
      <c r="B56" s="14" t="s">
        <v>441</v>
      </c>
      <c r="C56" s="14" t="s">
        <v>442</v>
      </c>
      <c r="F56" s="53">
        <v>70</v>
      </c>
      <c r="G56" s="52" t="s">
        <v>167</v>
      </c>
      <c r="H56" s="51">
        <v>75.08</v>
      </c>
      <c r="I56">
        <v>2</v>
      </c>
    </row>
    <row r="57" spans="1:9" x14ac:dyDescent="0.35">
      <c r="A57" s="137" t="s">
        <v>443</v>
      </c>
      <c r="B57" s="137"/>
      <c r="C57" s="137"/>
      <c r="F57" s="50">
        <v>99</v>
      </c>
      <c r="G57" s="49" t="s">
        <v>169</v>
      </c>
      <c r="H57" s="48">
        <v>71.92</v>
      </c>
      <c r="I57">
        <v>3</v>
      </c>
    </row>
    <row r="58" spans="1:9" x14ac:dyDescent="0.35">
      <c r="A58" s="17" t="s">
        <v>206</v>
      </c>
      <c r="B58" s="16" t="s">
        <v>444</v>
      </c>
      <c r="C58" s="13">
        <v>8</v>
      </c>
      <c r="F58" s="50">
        <v>181</v>
      </c>
      <c r="G58" s="49" t="s">
        <v>171</v>
      </c>
      <c r="H58" s="48">
        <v>61.76</v>
      </c>
      <c r="I58">
        <v>3</v>
      </c>
    </row>
    <row r="59" spans="1:9" x14ac:dyDescent="0.35">
      <c r="A59" s="17" t="s">
        <v>208</v>
      </c>
      <c r="B59" s="16" t="s">
        <v>444</v>
      </c>
      <c r="C59" s="13">
        <v>6</v>
      </c>
      <c r="F59" s="50">
        <v>133</v>
      </c>
      <c r="G59" s="49" t="s">
        <v>173</v>
      </c>
      <c r="H59" s="48">
        <v>68.87</v>
      </c>
      <c r="I59">
        <v>1</v>
      </c>
    </row>
    <row r="60" spans="1:9" x14ac:dyDescent="0.35">
      <c r="A60" s="17" t="s">
        <v>210</v>
      </c>
      <c r="B60" s="16" t="s">
        <v>445</v>
      </c>
      <c r="C60" s="13">
        <v>9</v>
      </c>
      <c r="F60" s="50">
        <v>211</v>
      </c>
      <c r="G60" s="49" t="s">
        <v>175</v>
      </c>
      <c r="H60" s="48">
        <v>53.96</v>
      </c>
      <c r="I60">
        <v>6</v>
      </c>
    </row>
    <row r="61" spans="1:9" x14ac:dyDescent="0.35">
      <c r="A61" s="17" t="s">
        <v>212</v>
      </c>
      <c r="B61" s="16" t="s">
        <v>444</v>
      </c>
      <c r="C61" s="13">
        <v>6</v>
      </c>
      <c r="F61" s="50">
        <v>147</v>
      </c>
      <c r="G61" s="49" t="s">
        <v>177</v>
      </c>
      <c r="H61" s="48">
        <v>67.430000000000007</v>
      </c>
      <c r="I61">
        <v>3</v>
      </c>
    </row>
    <row r="62" spans="1:9" x14ac:dyDescent="0.35">
      <c r="A62" s="17" t="s">
        <v>214</v>
      </c>
      <c r="B62" s="16" t="s">
        <v>445</v>
      </c>
      <c r="C62" s="13">
        <v>9</v>
      </c>
      <c r="F62" s="50">
        <v>119</v>
      </c>
      <c r="G62" s="49" t="s">
        <v>179</v>
      </c>
      <c r="H62" s="48">
        <v>69.72</v>
      </c>
      <c r="I62">
        <v>3</v>
      </c>
    </row>
    <row r="63" spans="1:9" x14ac:dyDescent="0.35">
      <c r="A63" s="17" t="s">
        <v>216</v>
      </c>
      <c r="B63" s="16" t="s">
        <v>446</v>
      </c>
      <c r="C63" s="13">
        <v>3</v>
      </c>
      <c r="F63" s="53">
        <v>40</v>
      </c>
      <c r="G63" s="52" t="s">
        <v>181</v>
      </c>
      <c r="H63" s="51">
        <v>77.099999999999994</v>
      </c>
      <c r="I63">
        <v>2</v>
      </c>
    </row>
    <row r="64" spans="1:9" x14ac:dyDescent="0.35">
      <c r="A64" s="17" t="s">
        <v>218</v>
      </c>
      <c r="B64" s="16" t="s">
        <v>446</v>
      </c>
      <c r="C64" s="13">
        <v>3</v>
      </c>
      <c r="F64" s="53">
        <v>8</v>
      </c>
      <c r="G64" s="52" t="s">
        <v>183</v>
      </c>
      <c r="H64" s="51">
        <v>83.87</v>
      </c>
      <c r="I64">
        <v>1</v>
      </c>
    </row>
    <row r="65" spans="1:9" x14ac:dyDescent="0.35">
      <c r="A65" s="17" t="s">
        <v>220</v>
      </c>
      <c r="B65" s="16" t="s">
        <v>446</v>
      </c>
      <c r="C65" s="13">
        <v>4</v>
      </c>
      <c r="F65" s="50">
        <v>167</v>
      </c>
      <c r="G65" s="49" t="s">
        <v>185</v>
      </c>
      <c r="H65" s="48">
        <v>64.95</v>
      </c>
      <c r="I65">
        <v>3</v>
      </c>
    </row>
    <row r="66" spans="1:9" x14ac:dyDescent="0.35">
      <c r="A66" s="17" t="s">
        <v>222</v>
      </c>
      <c r="B66" s="16" t="s">
        <v>446</v>
      </c>
      <c r="C66" s="13">
        <v>5</v>
      </c>
      <c r="F66" s="53">
        <v>176</v>
      </c>
      <c r="G66" s="52" t="s">
        <v>187</v>
      </c>
      <c r="H66" s="51">
        <v>63.03</v>
      </c>
      <c r="I66">
        <v>6</v>
      </c>
    </row>
    <row r="67" spans="1:9" x14ac:dyDescent="0.35">
      <c r="A67" s="17" t="s">
        <v>74</v>
      </c>
      <c r="B67" s="16" t="s">
        <v>444</v>
      </c>
      <c r="C67" s="13">
        <v>6</v>
      </c>
      <c r="F67" s="53">
        <v>108</v>
      </c>
      <c r="G67" s="52" t="s">
        <v>189</v>
      </c>
      <c r="H67" s="51">
        <v>70.97</v>
      </c>
      <c r="I67">
        <v>3</v>
      </c>
    </row>
    <row r="68" spans="1:9" x14ac:dyDescent="0.35">
      <c r="A68" s="137" t="s">
        <v>447</v>
      </c>
      <c r="B68" s="137"/>
      <c r="C68" s="137"/>
      <c r="F68" s="53">
        <v>174</v>
      </c>
      <c r="G68" s="52" t="s">
        <v>191</v>
      </c>
      <c r="H68" s="51">
        <v>63.19</v>
      </c>
      <c r="I68">
        <v>6</v>
      </c>
    </row>
    <row r="69" spans="1:9" x14ac:dyDescent="0.35">
      <c r="A69" s="8" t="s">
        <v>2</v>
      </c>
      <c r="B69" s="16" t="s">
        <v>444</v>
      </c>
      <c r="C69" s="13">
        <v>6</v>
      </c>
      <c r="F69" s="53">
        <v>154</v>
      </c>
      <c r="G69" s="52" t="s">
        <v>193</v>
      </c>
      <c r="H69" s="51">
        <v>66.11</v>
      </c>
      <c r="I69">
        <v>3</v>
      </c>
    </row>
    <row r="70" spans="1:9" x14ac:dyDescent="0.35">
      <c r="A70" s="8" t="s">
        <v>8</v>
      </c>
      <c r="B70" s="16" t="s">
        <v>444</v>
      </c>
      <c r="C70" s="13">
        <v>6</v>
      </c>
      <c r="F70" s="50">
        <v>139</v>
      </c>
      <c r="G70" s="49" t="s">
        <v>195</v>
      </c>
      <c r="H70" s="48">
        <v>68.16</v>
      </c>
      <c r="I70">
        <v>3</v>
      </c>
    </row>
    <row r="71" spans="1:9" x14ac:dyDescent="0.35">
      <c r="A71" s="8" t="s">
        <v>14</v>
      </c>
      <c r="B71" s="16" t="s">
        <v>444</v>
      </c>
      <c r="C71" s="13">
        <v>6</v>
      </c>
      <c r="F71" s="50">
        <v>141</v>
      </c>
      <c r="G71" s="49" t="s">
        <v>197</v>
      </c>
      <c r="H71" s="48">
        <v>67.91</v>
      </c>
      <c r="I71">
        <v>2</v>
      </c>
    </row>
    <row r="72" spans="1:9" x14ac:dyDescent="0.35">
      <c r="A72" s="8" t="s">
        <v>20</v>
      </c>
      <c r="B72" s="16" t="s">
        <v>445</v>
      </c>
      <c r="C72" s="13">
        <v>8</v>
      </c>
      <c r="F72" s="53">
        <v>206</v>
      </c>
      <c r="G72" s="52" t="s">
        <v>199</v>
      </c>
      <c r="H72" s="51">
        <v>55.05</v>
      </c>
      <c r="I72">
        <v>3</v>
      </c>
    </row>
    <row r="73" spans="1:9" x14ac:dyDescent="0.35">
      <c r="A73" s="8" t="s">
        <v>24</v>
      </c>
      <c r="B73" s="16" t="s">
        <v>444</v>
      </c>
      <c r="C73" s="13">
        <v>6</v>
      </c>
      <c r="F73" s="53">
        <v>12</v>
      </c>
      <c r="G73" s="52" t="s">
        <v>201</v>
      </c>
      <c r="H73" s="51">
        <v>81.680000000000007</v>
      </c>
      <c r="I73">
        <v>1</v>
      </c>
    </row>
    <row r="74" spans="1:9" x14ac:dyDescent="0.35">
      <c r="A74" s="8" t="s">
        <v>30</v>
      </c>
      <c r="B74" s="16" t="s">
        <v>445</v>
      </c>
      <c r="C74" s="13">
        <v>8</v>
      </c>
      <c r="F74" s="53">
        <v>124</v>
      </c>
      <c r="G74" s="52" t="s">
        <v>448</v>
      </c>
      <c r="H74" s="51">
        <v>69.319999999999993</v>
      </c>
      <c r="I74">
        <v>2</v>
      </c>
    </row>
    <row r="75" spans="1:9" x14ac:dyDescent="0.35">
      <c r="A75" s="8" t="s">
        <v>34</v>
      </c>
      <c r="B75" s="16" t="s">
        <v>444</v>
      </c>
      <c r="C75" s="13">
        <v>6</v>
      </c>
      <c r="F75" s="53">
        <v>192</v>
      </c>
      <c r="G75" s="52" t="s">
        <v>203</v>
      </c>
      <c r="H75" s="51">
        <v>59.15</v>
      </c>
      <c r="I75">
        <v>2</v>
      </c>
    </row>
    <row r="76" spans="1:9" x14ac:dyDescent="0.35">
      <c r="A76" s="8" t="s">
        <v>39</v>
      </c>
      <c r="B76" s="16" t="s">
        <v>445</v>
      </c>
      <c r="C76" s="13">
        <v>8</v>
      </c>
      <c r="F76" s="53">
        <v>22</v>
      </c>
      <c r="G76" s="52" t="s">
        <v>204</v>
      </c>
      <c r="H76" s="51">
        <v>79.959999999999994</v>
      </c>
      <c r="I76">
        <v>1</v>
      </c>
    </row>
    <row r="77" spans="1:9" x14ac:dyDescent="0.35">
      <c r="A77" s="8" t="s">
        <v>43</v>
      </c>
      <c r="B77" s="16" t="s">
        <v>444</v>
      </c>
      <c r="C77" s="13">
        <v>6</v>
      </c>
      <c r="F77" s="50">
        <v>5</v>
      </c>
      <c r="G77" s="49" t="s">
        <v>205</v>
      </c>
      <c r="H77" s="48">
        <v>84.16</v>
      </c>
      <c r="I77">
        <v>2</v>
      </c>
    </row>
    <row r="78" spans="1:9" x14ac:dyDescent="0.35">
      <c r="A78" s="8" t="s">
        <v>47</v>
      </c>
      <c r="B78" s="16" t="s">
        <v>446</v>
      </c>
      <c r="C78" s="13">
        <v>3</v>
      </c>
      <c r="F78" s="50">
        <v>67</v>
      </c>
      <c r="G78" s="49" t="s">
        <v>207</v>
      </c>
      <c r="H78" s="48">
        <v>75.319999999999993</v>
      </c>
      <c r="I78">
        <v>1</v>
      </c>
    </row>
    <row r="79" spans="1:9" x14ac:dyDescent="0.35">
      <c r="A79" s="8" t="s">
        <v>50</v>
      </c>
      <c r="B79" s="16" t="s">
        <v>444</v>
      </c>
      <c r="C79" s="13">
        <v>6</v>
      </c>
      <c r="F79" s="53">
        <v>4</v>
      </c>
      <c r="G79" s="52" t="s">
        <v>209</v>
      </c>
      <c r="H79" s="51">
        <v>84.39</v>
      </c>
      <c r="I79">
        <v>2</v>
      </c>
    </row>
    <row r="80" spans="1:9" x14ac:dyDescent="0.35">
      <c r="A80" s="8" t="s">
        <v>53</v>
      </c>
      <c r="B80" s="16" t="s">
        <v>444</v>
      </c>
      <c r="C80" s="13">
        <v>6</v>
      </c>
      <c r="F80" s="50">
        <v>103</v>
      </c>
      <c r="G80" s="49" t="s">
        <v>211</v>
      </c>
      <c r="H80" s="48">
        <v>71.53</v>
      </c>
      <c r="I80">
        <v>2</v>
      </c>
    </row>
    <row r="81" spans="1:9" x14ac:dyDescent="0.35">
      <c r="A81" s="8" t="s">
        <v>56</v>
      </c>
      <c r="B81" s="16" t="s">
        <v>444</v>
      </c>
      <c r="C81" s="13">
        <v>6</v>
      </c>
      <c r="F81" s="50">
        <v>57</v>
      </c>
      <c r="G81" s="49" t="s">
        <v>213</v>
      </c>
      <c r="H81" s="48">
        <v>75.959999999999994</v>
      </c>
      <c r="I81">
        <v>2</v>
      </c>
    </row>
    <row r="82" spans="1:9" x14ac:dyDescent="0.35">
      <c r="A82" s="8" t="s">
        <v>59</v>
      </c>
      <c r="B82" s="16" t="s">
        <v>446</v>
      </c>
      <c r="C82" s="13">
        <v>3</v>
      </c>
      <c r="F82" s="53">
        <v>50</v>
      </c>
      <c r="G82" s="52" t="s">
        <v>215</v>
      </c>
      <c r="H82" s="51">
        <v>76.09</v>
      </c>
      <c r="I82">
        <v>2</v>
      </c>
    </row>
    <row r="83" spans="1:9" x14ac:dyDescent="0.35">
      <c r="A83" s="8" t="s">
        <v>62</v>
      </c>
      <c r="B83" s="16" t="s">
        <v>444</v>
      </c>
      <c r="C83" s="13">
        <v>6</v>
      </c>
      <c r="F83" s="50">
        <v>137</v>
      </c>
      <c r="G83" s="49" t="s">
        <v>217</v>
      </c>
      <c r="H83" s="48">
        <v>68.25</v>
      </c>
      <c r="I83">
        <v>2</v>
      </c>
    </row>
    <row r="84" spans="1:9" x14ac:dyDescent="0.35">
      <c r="A84" s="8" t="s">
        <v>65</v>
      </c>
      <c r="B84" s="16" t="s">
        <v>444</v>
      </c>
      <c r="C84" s="13">
        <v>6</v>
      </c>
      <c r="F84" s="50">
        <v>97</v>
      </c>
      <c r="G84" s="49" t="s">
        <v>219</v>
      </c>
      <c r="H84" s="48">
        <v>72.02</v>
      </c>
      <c r="I84">
        <v>6</v>
      </c>
    </row>
    <row r="85" spans="1:9" x14ac:dyDescent="0.35">
      <c r="A85" s="8" t="s">
        <v>68</v>
      </c>
      <c r="B85" s="16" t="s">
        <v>444</v>
      </c>
      <c r="C85" s="13">
        <v>6</v>
      </c>
      <c r="F85" s="50">
        <v>223</v>
      </c>
      <c r="G85" s="49" t="s">
        <v>221</v>
      </c>
      <c r="H85" s="48">
        <v>48.54</v>
      </c>
      <c r="I85">
        <v>2</v>
      </c>
    </row>
    <row r="86" spans="1:9" x14ac:dyDescent="0.35">
      <c r="A86" s="8" t="s">
        <v>71</v>
      </c>
      <c r="B86" s="16" t="s">
        <v>444</v>
      </c>
      <c r="C86" s="13">
        <v>6</v>
      </c>
      <c r="F86" s="53">
        <v>72</v>
      </c>
      <c r="G86" s="52" t="s">
        <v>223</v>
      </c>
      <c r="H86" s="51">
        <v>74.989999999999995</v>
      </c>
      <c r="I86">
        <v>2</v>
      </c>
    </row>
    <row r="87" spans="1:9" x14ac:dyDescent="0.35">
      <c r="A87" s="8" t="s">
        <v>75</v>
      </c>
      <c r="B87" s="16" t="s">
        <v>445</v>
      </c>
      <c r="C87" s="13">
        <v>9</v>
      </c>
      <c r="F87" s="53">
        <v>84</v>
      </c>
      <c r="G87" s="52" t="s">
        <v>224</v>
      </c>
      <c r="H87" s="51">
        <v>73.28</v>
      </c>
      <c r="I87">
        <v>6</v>
      </c>
    </row>
    <row r="88" spans="1:9" x14ac:dyDescent="0.35">
      <c r="A88" s="8" t="s">
        <v>79</v>
      </c>
      <c r="B88" s="16" t="s">
        <v>446</v>
      </c>
      <c r="C88" s="13">
        <v>3</v>
      </c>
      <c r="F88" s="50">
        <v>107</v>
      </c>
      <c r="G88" s="49" t="s">
        <v>225</v>
      </c>
      <c r="H88" s="48">
        <v>71</v>
      </c>
      <c r="I88">
        <v>2</v>
      </c>
    </row>
    <row r="89" spans="1:9" x14ac:dyDescent="0.35">
      <c r="A89" s="8" t="s">
        <v>82</v>
      </c>
      <c r="B89" s="16" t="s">
        <v>446</v>
      </c>
      <c r="C89" s="13">
        <v>3</v>
      </c>
      <c r="F89" s="53">
        <v>82</v>
      </c>
      <c r="G89" s="52" t="s">
        <v>227</v>
      </c>
      <c r="H89" s="51">
        <v>73.7</v>
      </c>
      <c r="I89">
        <v>2</v>
      </c>
    </row>
    <row r="90" spans="1:9" x14ac:dyDescent="0.35">
      <c r="A90" s="8" t="s">
        <v>86</v>
      </c>
      <c r="B90" s="16" t="s">
        <v>444</v>
      </c>
      <c r="C90" s="13">
        <v>6</v>
      </c>
      <c r="F90" s="50">
        <v>95</v>
      </c>
      <c r="G90" s="49" t="s">
        <v>229</v>
      </c>
      <c r="H90" s="48">
        <v>72.25</v>
      </c>
      <c r="I90">
        <v>1</v>
      </c>
    </row>
    <row r="91" spans="1:9" x14ac:dyDescent="0.35">
      <c r="A91" s="8" t="s">
        <v>89</v>
      </c>
      <c r="B91" s="16" t="s">
        <v>445</v>
      </c>
      <c r="C91" s="13">
        <v>8</v>
      </c>
      <c r="F91" s="50">
        <v>9</v>
      </c>
      <c r="G91" s="49" t="s">
        <v>230</v>
      </c>
      <c r="H91" s="48">
        <v>83.49</v>
      </c>
      <c r="I91">
        <v>3</v>
      </c>
    </row>
    <row r="92" spans="1:9" x14ac:dyDescent="0.35">
      <c r="A92" s="8" t="s">
        <v>92</v>
      </c>
      <c r="B92" s="16" t="s">
        <v>446</v>
      </c>
      <c r="C92" s="13">
        <v>3</v>
      </c>
      <c r="F92" s="53">
        <v>98</v>
      </c>
      <c r="G92" s="52" t="s">
        <v>232</v>
      </c>
      <c r="H92" s="51">
        <v>71.94</v>
      </c>
      <c r="I92">
        <v>2</v>
      </c>
    </row>
    <row r="93" spans="1:9" x14ac:dyDescent="0.35">
      <c r="A93" s="8" t="s">
        <v>95</v>
      </c>
      <c r="B93" s="16" t="s">
        <v>445</v>
      </c>
      <c r="C93" s="13">
        <v>8</v>
      </c>
      <c r="F93" s="53">
        <v>60</v>
      </c>
      <c r="G93" s="52" t="s">
        <v>233</v>
      </c>
      <c r="H93" s="51">
        <v>75.72</v>
      </c>
      <c r="I93">
        <v>3</v>
      </c>
    </row>
    <row r="94" spans="1:9" x14ac:dyDescent="0.35">
      <c r="A94" s="8" t="s">
        <v>102</v>
      </c>
      <c r="B94" s="16" t="s">
        <v>444</v>
      </c>
      <c r="C94" s="13">
        <v>6</v>
      </c>
      <c r="F94" s="50">
        <v>71</v>
      </c>
      <c r="G94" s="49" t="s">
        <v>234</v>
      </c>
      <c r="H94" s="48">
        <v>75</v>
      </c>
      <c r="I94">
        <v>3</v>
      </c>
    </row>
    <row r="95" spans="1:9" x14ac:dyDescent="0.35">
      <c r="A95" s="8" t="s">
        <v>106</v>
      </c>
      <c r="B95" s="16" t="s">
        <v>444</v>
      </c>
      <c r="C95" s="13">
        <v>6</v>
      </c>
      <c r="F95" s="50">
        <v>127</v>
      </c>
      <c r="G95" s="49" t="s">
        <v>236</v>
      </c>
      <c r="H95" s="48">
        <v>69.2</v>
      </c>
      <c r="I95">
        <v>2</v>
      </c>
    </row>
    <row r="96" spans="1:9" x14ac:dyDescent="0.35">
      <c r="A96" s="8" t="s">
        <v>109</v>
      </c>
      <c r="B96" s="16" t="s">
        <v>444</v>
      </c>
      <c r="C96" s="13">
        <v>6</v>
      </c>
      <c r="F96" s="50">
        <v>35</v>
      </c>
      <c r="G96" s="49" t="s">
        <v>238</v>
      </c>
      <c r="H96" s="48">
        <v>77.569999999999993</v>
      </c>
      <c r="I96">
        <v>3</v>
      </c>
    </row>
    <row r="97" spans="1:9" x14ac:dyDescent="0.35">
      <c r="A97" s="8" t="s">
        <v>113</v>
      </c>
      <c r="B97" s="16" t="s">
        <v>444</v>
      </c>
      <c r="C97" s="13">
        <v>6</v>
      </c>
      <c r="F97" s="53">
        <v>200</v>
      </c>
      <c r="G97" s="52" t="s">
        <v>240</v>
      </c>
      <c r="H97" s="51">
        <v>55.98</v>
      </c>
      <c r="I97">
        <v>9</v>
      </c>
    </row>
    <row r="98" spans="1:9" x14ac:dyDescent="0.35">
      <c r="A98" s="8" t="s">
        <v>116</v>
      </c>
      <c r="B98" s="16" t="s">
        <v>446</v>
      </c>
      <c r="C98" s="13">
        <v>3</v>
      </c>
      <c r="F98" s="53">
        <v>224</v>
      </c>
      <c r="G98" s="52" t="s">
        <v>242</v>
      </c>
      <c r="H98" s="51">
        <v>48.53</v>
      </c>
      <c r="I98">
        <v>3</v>
      </c>
    </row>
    <row r="99" spans="1:9" x14ac:dyDescent="0.35">
      <c r="A99" s="8" t="s">
        <v>119</v>
      </c>
      <c r="B99" s="16" t="s">
        <v>446</v>
      </c>
      <c r="C99" s="13">
        <v>3</v>
      </c>
      <c r="F99" s="50">
        <v>157</v>
      </c>
      <c r="G99" s="49" t="s">
        <v>244</v>
      </c>
      <c r="H99" s="48">
        <v>65.95</v>
      </c>
      <c r="I99">
        <v>9</v>
      </c>
    </row>
    <row r="100" spans="1:9" x14ac:dyDescent="0.35">
      <c r="A100" s="8" t="s">
        <v>123</v>
      </c>
      <c r="B100" s="16" t="s">
        <v>445</v>
      </c>
      <c r="C100" s="13">
        <v>8</v>
      </c>
      <c r="F100" s="50">
        <v>235</v>
      </c>
      <c r="G100" s="49" t="s">
        <v>245</v>
      </c>
      <c r="H100" s="48">
        <v>39.36</v>
      </c>
      <c r="I100">
        <v>3</v>
      </c>
    </row>
    <row r="101" spans="1:9" x14ac:dyDescent="0.35">
      <c r="A101" s="8" t="s">
        <v>127</v>
      </c>
      <c r="B101" s="16" t="s">
        <v>446</v>
      </c>
      <c r="C101" s="13">
        <v>3</v>
      </c>
      <c r="F101" s="53">
        <v>142</v>
      </c>
      <c r="G101" s="52" t="s">
        <v>246</v>
      </c>
      <c r="H101" s="51">
        <v>67.87</v>
      </c>
      <c r="I101">
        <v>3</v>
      </c>
    </row>
    <row r="102" spans="1:9" x14ac:dyDescent="0.35">
      <c r="A102" s="8" t="s">
        <v>131</v>
      </c>
      <c r="B102" s="16" t="s">
        <v>445</v>
      </c>
      <c r="C102" s="13">
        <v>8</v>
      </c>
      <c r="F102" s="50">
        <v>113</v>
      </c>
      <c r="G102" s="49" t="s">
        <v>248</v>
      </c>
      <c r="H102" s="48">
        <v>70.489999999999995</v>
      </c>
      <c r="I102">
        <v>2</v>
      </c>
    </row>
    <row r="103" spans="1:9" x14ac:dyDescent="0.35">
      <c r="A103" s="8" t="s">
        <v>133</v>
      </c>
      <c r="B103" s="16" t="s">
        <v>444</v>
      </c>
      <c r="C103" s="13">
        <v>6</v>
      </c>
      <c r="F103" s="53">
        <v>68</v>
      </c>
      <c r="G103" s="52" t="s">
        <v>250</v>
      </c>
      <c r="H103" s="51">
        <v>75.22</v>
      </c>
      <c r="I103">
        <v>1</v>
      </c>
    </row>
    <row r="104" spans="1:9" x14ac:dyDescent="0.35">
      <c r="A104" s="8" t="s">
        <v>135</v>
      </c>
      <c r="B104" s="16" t="s">
        <v>444</v>
      </c>
      <c r="C104" s="13">
        <v>6</v>
      </c>
      <c r="F104" s="53">
        <v>6</v>
      </c>
      <c r="G104" s="52" t="s">
        <v>251</v>
      </c>
      <c r="H104" s="51">
        <v>84.11</v>
      </c>
      <c r="I104">
        <v>3</v>
      </c>
    </row>
    <row r="105" spans="1:9" x14ac:dyDescent="0.35">
      <c r="A105" s="8" t="s">
        <v>137</v>
      </c>
      <c r="B105" s="16" t="s">
        <v>446</v>
      </c>
      <c r="C105" s="13">
        <v>3</v>
      </c>
      <c r="F105" s="50">
        <v>177</v>
      </c>
      <c r="G105" s="49" t="s">
        <v>252</v>
      </c>
      <c r="H105" s="48">
        <v>62.79</v>
      </c>
      <c r="I105">
        <v>3</v>
      </c>
    </row>
    <row r="106" spans="1:9" x14ac:dyDescent="0.35">
      <c r="A106" s="8" t="s">
        <v>139</v>
      </c>
      <c r="B106" s="16" t="s">
        <v>446</v>
      </c>
      <c r="C106" s="13">
        <v>3</v>
      </c>
      <c r="F106" s="53">
        <v>168</v>
      </c>
      <c r="G106" s="52" t="s">
        <v>253</v>
      </c>
      <c r="H106" s="51">
        <v>64.819999999999993</v>
      </c>
      <c r="I106">
        <v>9</v>
      </c>
    </row>
    <row r="107" spans="1:9" x14ac:dyDescent="0.35">
      <c r="A107" s="8" t="s">
        <v>141</v>
      </c>
      <c r="B107" s="16" t="s">
        <v>446</v>
      </c>
      <c r="C107" s="13">
        <v>3</v>
      </c>
      <c r="F107" s="50">
        <v>245</v>
      </c>
      <c r="G107" s="49" t="s">
        <v>254</v>
      </c>
      <c r="H107" s="48">
        <v>18.5</v>
      </c>
      <c r="I107">
        <v>9</v>
      </c>
    </row>
    <row r="108" spans="1:9" x14ac:dyDescent="0.35">
      <c r="A108" s="8" t="s">
        <v>143</v>
      </c>
      <c r="B108" s="16" t="s">
        <v>445</v>
      </c>
      <c r="C108" s="13">
        <v>8</v>
      </c>
      <c r="F108" s="53">
        <v>230</v>
      </c>
      <c r="G108" s="52" t="s">
        <v>256</v>
      </c>
      <c r="H108" s="51">
        <v>45.04</v>
      </c>
      <c r="I108">
        <v>2</v>
      </c>
    </row>
    <row r="109" spans="1:9" x14ac:dyDescent="0.35">
      <c r="A109" s="8" t="s">
        <v>145</v>
      </c>
      <c r="B109" s="16" t="s">
        <v>445</v>
      </c>
      <c r="C109" s="13">
        <v>8</v>
      </c>
      <c r="F109" s="50">
        <v>49</v>
      </c>
      <c r="G109" s="49" t="s">
        <v>258</v>
      </c>
      <c r="H109" s="48">
        <v>76.12</v>
      </c>
      <c r="I109">
        <v>2</v>
      </c>
    </row>
    <row r="110" spans="1:9" x14ac:dyDescent="0.35">
      <c r="A110" s="8" t="s">
        <v>147</v>
      </c>
      <c r="B110" s="16" t="s">
        <v>445</v>
      </c>
      <c r="C110" s="13">
        <v>8</v>
      </c>
      <c r="F110" s="53">
        <v>44</v>
      </c>
      <c r="G110" s="52" t="s">
        <v>259</v>
      </c>
      <c r="H110" s="51">
        <v>76.63</v>
      </c>
      <c r="I110">
        <v>3</v>
      </c>
    </row>
    <row r="111" spans="1:9" x14ac:dyDescent="0.35">
      <c r="A111" s="8" t="s">
        <v>149</v>
      </c>
      <c r="B111" s="16" t="s">
        <v>444</v>
      </c>
      <c r="C111" s="13">
        <v>3</v>
      </c>
      <c r="F111" s="50">
        <v>187</v>
      </c>
      <c r="G111" s="49" t="s">
        <v>261</v>
      </c>
      <c r="H111" s="48">
        <v>60.31</v>
      </c>
      <c r="I111">
        <v>2</v>
      </c>
    </row>
    <row r="112" spans="1:9" x14ac:dyDescent="0.35">
      <c r="A112" s="8" t="s">
        <v>78</v>
      </c>
      <c r="B112" s="16" t="s">
        <v>445</v>
      </c>
      <c r="C112" s="13">
        <v>9</v>
      </c>
      <c r="F112" s="53">
        <v>100</v>
      </c>
      <c r="G112" s="52" t="s">
        <v>263</v>
      </c>
      <c r="H112" s="51">
        <v>71.849999999999994</v>
      </c>
      <c r="I112">
        <v>6</v>
      </c>
    </row>
    <row r="113" spans="1:9" x14ac:dyDescent="0.35">
      <c r="A113" s="8" t="s">
        <v>152</v>
      </c>
      <c r="B113" s="16" t="s">
        <v>444</v>
      </c>
      <c r="C113" s="13">
        <v>6</v>
      </c>
      <c r="F113" s="53">
        <v>212</v>
      </c>
      <c r="G113" s="52" t="s">
        <v>265</v>
      </c>
      <c r="H113" s="51">
        <v>53.75</v>
      </c>
      <c r="I113">
        <v>3</v>
      </c>
    </row>
    <row r="114" spans="1:9" x14ac:dyDescent="0.35">
      <c r="A114" s="8" t="s">
        <v>154</v>
      </c>
      <c r="B114" s="16" t="s">
        <v>445</v>
      </c>
      <c r="C114" s="13">
        <v>9</v>
      </c>
      <c r="F114" s="53">
        <v>38</v>
      </c>
      <c r="G114" s="52" t="s">
        <v>267</v>
      </c>
      <c r="H114" s="51">
        <v>77.16</v>
      </c>
      <c r="I114">
        <v>2</v>
      </c>
    </row>
    <row r="115" spans="1:9" x14ac:dyDescent="0.35">
      <c r="A115" s="8" t="s">
        <v>156</v>
      </c>
      <c r="B115" s="16" t="s">
        <v>445</v>
      </c>
      <c r="C115" s="13">
        <v>9</v>
      </c>
      <c r="F115" s="53">
        <v>48</v>
      </c>
      <c r="G115" s="52" t="s">
        <v>269</v>
      </c>
      <c r="H115" s="51">
        <v>76.19</v>
      </c>
      <c r="I115">
        <v>3</v>
      </c>
    </row>
    <row r="116" spans="1:9" x14ac:dyDescent="0.35">
      <c r="A116" s="8" t="s">
        <v>158</v>
      </c>
      <c r="B116" s="16" t="s">
        <v>445</v>
      </c>
      <c r="C116" s="13">
        <v>8</v>
      </c>
      <c r="F116" s="50">
        <v>209</v>
      </c>
      <c r="G116" s="49" t="s">
        <v>271</v>
      </c>
      <c r="H116" s="48">
        <v>54.38</v>
      </c>
      <c r="I116">
        <v>3</v>
      </c>
    </row>
    <row r="117" spans="1:9" x14ac:dyDescent="0.35">
      <c r="A117" s="8" t="s">
        <v>160</v>
      </c>
      <c r="B117" s="16" t="s">
        <v>444</v>
      </c>
      <c r="C117" s="13">
        <v>6</v>
      </c>
      <c r="F117" s="50">
        <v>109</v>
      </c>
      <c r="G117" s="49" t="s">
        <v>273</v>
      </c>
      <c r="H117" s="48">
        <v>70.849999999999994</v>
      </c>
      <c r="I117">
        <v>3</v>
      </c>
    </row>
    <row r="118" spans="1:9" x14ac:dyDescent="0.35">
      <c r="A118" s="8" t="s">
        <v>162</v>
      </c>
      <c r="B118" s="16" t="s">
        <v>444</v>
      </c>
      <c r="C118" s="13">
        <v>6</v>
      </c>
      <c r="F118" s="53">
        <v>204</v>
      </c>
      <c r="G118" s="52" t="s">
        <v>274</v>
      </c>
      <c r="H118" s="51">
        <v>55.17</v>
      </c>
      <c r="I118">
        <v>3</v>
      </c>
    </row>
    <row r="119" spans="1:9" x14ac:dyDescent="0.35">
      <c r="A119" s="8" t="s">
        <v>164</v>
      </c>
      <c r="B119" s="16" t="s">
        <v>445</v>
      </c>
      <c r="C119" s="13">
        <v>8</v>
      </c>
      <c r="F119" s="53">
        <v>146</v>
      </c>
      <c r="G119" s="52" t="s">
        <v>275</v>
      </c>
      <c r="H119" s="51">
        <v>67.58</v>
      </c>
      <c r="I119">
        <v>3</v>
      </c>
    </row>
    <row r="120" spans="1:9" x14ac:dyDescent="0.35">
      <c r="A120" s="8" t="s">
        <v>166</v>
      </c>
      <c r="B120" s="16" t="s">
        <v>444</v>
      </c>
      <c r="C120" s="13">
        <v>6</v>
      </c>
      <c r="F120" s="53">
        <v>210</v>
      </c>
      <c r="G120" s="52" t="s">
        <v>276</v>
      </c>
      <c r="H120" s="51">
        <v>54.06</v>
      </c>
      <c r="I120">
        <v>2</v>
      </c>
    </row>
    <row r="121" spans="1:9" x14ac:dyDescent="0.35">
      <c r="A121" s="8" t="s">
        <v>168</v>
      </c>
      <c r="B121" s="16" t="s">
        <v>445</v>
      </c>
      <c r="C121" s="13">
        <v>8</v>
      </c>
      <c r="F121" s="50">
        <v>81</v>
      </c>
      <c r="G121" s="49" t="s">
        <v>277</v>
      </c>
      <c r="H121" s="48">
        <v>73.760000000000005</v>
      </c>
      <c r="I121">
        <v>3</v>
      </c>
    </row>
    <row r="122" spans="1:9" x14ac:dyDescent="0.35">
      <c r="A122" s="8" t="s">
        <v>170</v>
      </c>
      <c r="B122" s="16" t="s">
        <v>445</v>
      </c>
      <c r="C122" s="13">
        <v>8</v>
      </c>
      <c r="F122" s="50">
        <v>123</v>
      </c>
      <c r="G122" s="49" t="s">
        <v>278</v>
      </c>
      <c r="H122" s="48">
        <v>69.319999999999993</v>
      </c>
      <c r="I122">
        <v>6</v>
      </c>
    </row>
    <row r="123" spans="1:9" x14ac:dyDescent="0.35">
      <c r="A123" s="8" t="s">
        <v>172</v>
      </c>
      <c r="B123" s="16" t="s">
        <v>445</v>
      </c>
      <c r="C123" s="13">
        <v>8</v>
      </c>
      <c r="F123" s="50">
        <v>183</v>
      </c>
      <c r="G123" s="49" t="s">
        <v>279</v>
      </c>
      <c r="H123" s="48">
        <v>61.74</v>
      </c>
      <c r="I123">
        <v>2</v>
      </c>
    </row>
    <row r="124" spans="1:9" x14ac:dyDescent="0.35">
      <c r="A124" s="8" t="s">
        <v>174</v>
      </c>
      <c r="B124" s="16" t="s">
        <v>445</v>
      </c>
      <c r="C124" s="13">
        <v>8</v>
      </c>
      <c r="F124" s="50">
        <v>25</v>
      </c>
      <c r="G124" s="49" t="s">
        <v>280</v>
      </c>
      <c r="H124" s="48">
        <v>79.48</v>
      </c>
      <c r="I124">
        <v>9</v>
      </c>
    </row>
    <row r="125" spans="1:9" x14ac:dyDescent="0.35">
      <c r="A125" s="8" t="s">
        <v>176</v>
      </c>
      <c r="B125" s="16" t="s">
        <v>446</v>
      </c>
      <c r="C125" s="13">
        <v>3</v>
      </c>
      <c r="F125" s="53">
        <v>228</v>
      </c>
      <c r="G125" s="52" t="s">
        <v>281</v>
      </c>
      <c r="H125" s="51">
        <v>46.27</v>
      </c>
      <c r="I125">
        <v>2</v>
      </c>
    </row>
    <row r="126" spans="1:9" x14ac:dyDescent="0.35">
      <c r="A126" s="8" t="s">
        <v>178</v>
      </c>
      <c r="B126" s="16" t="s">
        <v>446</v>
      </c>
      <c r="C126" s="13">
        <v>3</v>
      </c>
      <c r="F126" s="53">
        <v>104</v>
      </c>
      <c r="G126" s="52" t="s">
        <v>282</v>
      </c>
      <c r="H126" s="51">
        <v>71.459999999999994</v>
      </c>
      <c r="I126">
        <v>6</v>
      </c>
    </row>
    <row r="127" spans="1:9" x14ac:dyDescent="0.35">
      <c r="A127" s="8" t="s">
        <v>180</v>
      </c>
      <c r="B127" s="16" t="s">
        <v>445</v>
      </c>
      <c r="C127" s="13">
        <v>8</v>
      </c>
      <c r="F127" s="50">
        <v>195</v>
      </c>
      <c r="G127" s="49" t="s">
        <v>283</v>
      </c>
      <c r="H127" s="48">
        <v>57.9</v>
      </c>
      <c r="I127">
        <v>9</v>
      </c>
    </row>
    <row r="128" spans="1:9" x14ac:dyDescent="0.35">
      <c r="A128" s="8" t="s">
        <v>182</v>
      </c>
      <c r="B128" s="16" t="s">
        <v>446</v>
      </c>
      <c r="C128" s="13">
        <v>3</v>
      </c>
      <c r="F128" s="53">
        <v>234</v>
      </c>
      <c r="G128" s="52" t="s">
        <v>284</v>
      </c>
      <c r="H128" s="51">
        <v>39.49</v>
      </c>
      <c r="I128">
        <v>2</v>
      </c>
    </row>
    <row r="129" spans="1:9" x14ac:dyDescent="0.35">
      <c r="A129" s="8" t="s">
        <v>184</v>
      </c>
      <c r="B129" s="16" t="s">
        <v>446</v>
      </c>
      <c r="C129" s="13">
        <v>3</v>
      </c>
      <c r="F129" s="53">
        <v>34</v>
      </c>
      <c r="G129" s="52" t="s">
        <v>285</v>
      </c>
      <c r="H129" s="51">
        <v>77.760000000000005</v>
      </c>
      <c r="I129">
        <v>1</v>
      </c>
    </row>
    <row r="130" spans="1:9" x14ac:dyDescent="0.35">
      <c r="A130" s="8" t="s">
        <v>186</v>
      </c>
      <c r="B130" s="16" t="s">
        <v>446</v>
      </c>
      <c r="C130" s="13">
        <v>3</v>
      </c>
      <c r="F130" s="53">
        <v>14</v>
      </c>
      <c r="G130" s="52" t="s">
        <v>286</v>
      </c>
      <c r="H130" s="51">
        <v>81.209999999999994</v>
      </c>
      <c r="I130">
        <v>2</v>
      </c>
    </row>
    <row r="131" spans="1:9" x14ac:dyDescent="0.35">
      <c r="A131" s="8" t="s">
        <v>188</v>
      </c>
      <c r="B131" s="16" t="s">
        <v>446</v>
      </c>
      <c r="C131" s="13">
        <v>3</v>
      </c>
      <c r="F131" s="50">
        <v>47</v>
      </c>
      <c r="G131" s="49" t="s">
        <v>287</v>
      </c>
      <c r="H131" s="48">
        <v>76.3</v>
      </c>
      <c r="I131">
        <v>3</v>
      </c>
    </row>
    <row r="132" spans="1:9" x14ac:dyDescent="0.35">
      <c r="A132" s="8" t="s">
        <v>190</v>
      </c>
      <c r="B132" s="16" t="s">
        <v>445</v>
      </c>
      <c r="C132" s="13">
        <v>8</v>
      </c>
      <c r="F132" s="50">
        <v>43</v>
      </c>
      <c r="G132" s="49" t="s">
        <v>288</v>
      </c>
      <c r="H132" s="48">
        <v>76.69</v>
      </c>
      <c r="I132">
        <v>2</v>
      </c>
    </row>
    <row r="133" spans="1:9" x14ac:dyDescent="0.35">
      <c r="A133" s="8" t="s">
        <v>192</v>
      </c>
      <c r="B133" s="16" t="s">
        <v>445</v>
      </c>
      <c r="C133" s="13">
        <v>8</v>
      </c>
      <c r="F133" s="53">
        <v>126</v>
      </c>
      <c r="G133" s="52" t="s">
        <v>290</v>
      </c>
      <c r="H133" s="51">
        <v>69.239999999999995</v>
      </c>
      <c r="I133">
        <v>2</v>
      </c>
    </row>
    <row r="134" spans="1:9" x14ac:dyDescent="0.35">
      <c r="A134" s="8" t="s">
        <v>194</v>
      </c>
      <c r="B134" s="16" t="s">
        <v>445</v>
      </c>
      <c r="C134" s="13">
        <v>8</v>
      </c>
      <c r="F134" s="50">
        <v>41</v>
      </c>
      <c r="G134" s="49" t="s">
        <v>291</v>
      </c>
      <c r="H134" s="48">
        <v>76.989999999999995</v>
      </c>
      <c r="I134">
        <v>2</v>
      </c>
    </row>
    <row r="135" spans="1:9" x14ac:dyDescent="0.35">
      <c r="A135" s="8" t="s">
        <v>196</v>
      </c>
      <c r="B135" s="16" t="s">
        <v>444</v>
      </c>
      <c r="C135" s="13">
        <v>6</v>
      </c>
      <c r="F135" s="50">
        <v>151</v>
      </c>
      <c r="G135" s="49" t="s">
        <v>292</v>
      </c>
      <c r="H135" s="48">
        <v>66.44</v>
      </c>
      <c r="I135">
        <v>3</v>
      </c>
    </row>
    <row r="136" spans="1:9" x14ac:dyDescent="0.35">
      <c r="A136" s="8" t="s">
        <v>198</v>
      </c>
      <c r="B136" s="16" t="s">
        <v>444</v>
      </c>
      <c r="C136" s="13">
        <v>6</v>
      </c>
      <c r="F136" s="53">
        <v>118</v>
      </c>
      <c r="G136" s="52" t="s">
        <v>293</v>
      </c>
      <c r="H136" s="51">
        <v>69.760000000000005</v>
      </c>
      <c r="I136">
        <v>2</v>
      </c>
    </row>
    <row r="137" spans="1:9" x14ac:dyDescent="0.35">
      <c r="A137" s="8" t="s">
        <v>200</v>
      </c>
      <c r="B137" s="16" t="s">
        <v>444</v>
      </c>
      <c r="C137" s="13">
        <v>6</v>
      </c>
      <c r="F137" s="50">
        <v>239</v>
      </c>
      <c r="G137" s="49" t="s">
        <v>294</v>
      </c>
      <c r="H137" s="48">
        <v>33.33</v>
      </c>
      <c r="I137">
        <v>6</v>
      </c>
    </row>
    <row r="138" spans="1:9" x14ac:dyDescent="0.35">
      <c r="A138" s="8" t="s">
        <v>202</v>
      </c>
      <c r="B138" s="16" t="s">
        <v>444</v>
      </c>
      <c r="C138" s="13">
        <v>6</v>
      </c>
      <c r="F138" s="50">
        <v>185</v>
      </c>
      <c r="G138" s="49" t="s">
        <v>295</v>
      </c>
      <c r="H138" s="48">
        <v>61.26</v>
      </c>
      <c r="I138">
        <v>1</v>
      </c>
    </row>
    <row r="139" spans="1:9" x14ac:dyDescent="0.35">
      <c r="F139" s="50">
        <v>85</v>
      </c>
      <c r="G139" s="49" t="s">
        <v>296</v>
      </c>
      <c r="H139" s="48">
        <v>73.06</v>
      </c>
      <c r="I139">
        <v>2</v>
      </c>
    </row>
    <row r="140" spans="1:9" x14ac:dyDescent="0.35">
      <c r="F140" s="50">
        <v>61</v>
      </c>
      <c r="G140" s="49" t="s">
        <v>297</v>
      </c>
      <c r="H140" s="48">
        <v>75.709999999999994</v>
      </c>
      <c r="I140">
        <v>2</v>
      </c>
    </row>
    <row r="141" spans="1:9" x14ac:dyDescent="0.35">
      <c r="F141" s="50">
        <v>79</v>
      </c>
      <c r="G141" s="49" t="s">
        <v>298</v>
      </c>
      <c r="H141" s="48">
        <v>73.94</v>
      </c>
      <c r="I141">
        <v>2</v>
      </c>
    </row>
    <row r="142" spans="1:9" x14ac:dyDescent="0.35">
      <c r="F142" s="50">
        <v>65</v>
      </c>
      <c r="G142" s="49" t="s">
        <v>449</v>
      </c>
      <c r="H142" s="48">
        <v>75.430000000000007</v>
      </c>
      <c r="I142">
        <v>9</v>
      </c>
    </row>
    <row r="143" spans="1:9" x14ac:dyDescent="0.35">
      <c r="F143" s="50">
        <v>51</v>
      </c>
      <c r="G143" s="49" t="s">
        <v>300</v>
      </c>
      <c r="H143" s="48">
        <v>76.09</v>
      </c>
      <c r="I143">
        <v>2</v>
      </c>
    </row>
    <row r="144" spans="1:9" x14ac:dyDescent="0.35">
      <c r="F144" s="53">
        <v>166</v>
      </c>
      <c r="G144" s="52" t="s">
        <v>301</v>
      </c>
      <c r="H144" s="51">
        <v>65.03</v>
      </c>
      <c r="I144">
        <v>3</v>
      </c>
    </row>
    <row r="145" spans="6:9" x14ac:dyDescent="0.35">
      <c r="F145" s="50">
        <v>115</v>
      </c>
      <c r="G145" s="49" t="s">
        <v>302</v>
      </c>
      <c r="H145" s="48">
        <v>70.05</v>
      </c>
      <c r="I145">
        <v>2</v>
      </c>
    </row>
    <row r="146" spans="6:9" x14ac:dyDescent="0.35">
      <c r="F146" s="53">
        <v>156</v>
      </c>
      <c r="G146" s="52" t="s">
        <v>303</v>
      </c>
      <c r="H146" s="51">
        <v>66.010000000000005</v>
      </c>
      <c r="I146">
        <v>3</v>
      </c>
    </row>
    <row r="147" spans="6:9" x14ac:dyDescent="0.35">
      <c r="F147" s="53">
        <v>78</v>
      </c>
      <c r="G147" s="52" t="s">
        <v>304</v>
      </c>
      <c r="H147" s="51">
        <v>73.989999999999995</v>
      </c>
      <c r="I147">
        <v>2</v>
      </c>
    </row>
    <row r="148" spans="6:9" x14ac:dyDescent="0.35">
      <c r="F148" s="53">
        <v>42</v>
      </c>
      <c r="G148" s="52" t="s">
        <v>305</v>
      </c>
      <c r="H148" s="51">
        <v>76.7</v>
      </c>
      <c r="I148">
        <v>2</v>
      </c>
    </row>
    <row r="149" spans="6:9" x14ac:dyDescent="0.35">
      <c r="F149" s="50">
        <v>165</v>
      </c>
      <c r="G149" s="49" t="s">
        <v>306</v>
      </c>
      <c r="H149" s="48">
        <v>65.06</v>
      </c>
      <c r="I149">
        <v>3</v>
      </c>
    </row>
    <row r="150" spans="6:9" x14ac:dyDescent="0.35">
      <c r="F150" s="50">
        <v>105</v>
      </c>
      <c r="G150" s="49" t="s">
        <v>307</v>
      </c>
      <c r="H150" s="48">
        <v>71.31</v>
      </c>
      <c r="I150">
        <v>2</v>
      </c>
    </row>
    <row r="151" spans="6:9" x14ac:dyDescent="0.35">
      <c r="F151" s="53">
        <v>216</v>
      </c>
      <c r="G151" s="52" t="s">
        <v>308</v>
      </c>
      <c r="H151" s="51">
        <v>51.83</v>
      </c>
      <c r="I151">
        <v>9</v>
      </c>
    </row>
    <row r="152" spans="6:9" x14ac:dyDescent="0.35">
      <c r="F152" s="50">
        <v>203</v>
      </c>
      <c r="G152" s="49" t="s">
        <v>309</v>
      </c>
      <c r="H152" s="48">
        <v>55.56</v>
      </c>
      <c r="I152">
        <v>3</v>
      </c>
    </row>
    <row r="153" spans="6:9" x14ac:dyDescent="0.35">
      <c r="F153" s="50">
        <v>241</v>
      </c>
      <c r="G153" s="49" t="s">
        <v>310</v>
      </c>
      <c r="H153" s="48">
        <v>30.62</v>
      </c>
      <c r="I153">
        <v>9</v>
      </c>
    </row>
    <row r="154" spans="6:9" x14ac:dyDescent="0.35">
      <c r="F154" s="53">
        <v>36</v>
      </c>
      <c r="G154" s="52" t="s">
        <v>311</v>
      </c>
      <c r="H154" s="51">
        <v>77.510000000000005</v>
      </c>
      <c r="I154">
        <v>1</v>
      </c>
    </row>
    <row r="155" spans="6:9" x14ac:dyDescent="0.35">
      <c r="F155" s="53">
        <v>102</v>
      </c>
      <c r="G155" s="52" t="s">
        <v>312</v>
      </c>
      <c r="H155" s="51">
        <v>71.58</v>
      </c>
      <c r="I155">
        <v>2</v>
      </c>
    </row>
    <row r="156" spans="6:9" x14ac:dyDescent="0.35">
      <c r="F156" s="53">
        <v>178</v>
      </c>
      <c r="G156" s="52" t="s">
        <v>313</v>
      </c>
      <c r="H156" s="51">
        <v>62.7</v>
      </c>
      <c r="I156">
        <v>2</v>
      </c>
    </row>
    <row r="157" spans="6:9" x14ac:dyDescent="0.35">
      <c r="F157" s="53">
        <v>112</v>
      </c>
      <c r="G157" s="52" t="s">
        <v>314</v>
      </c>
      <c r="H157" s="51">
        <v>70.5</v>
      </c>
      <c r="I157">
        <v>2</v>
      </c>
    </row>
    <row r="158" spans="6:9" x14ac:dyDescent="0.35">
      <c r="F158" s="53">
        <v>52</v>
      </c>
      <c r="G158" s="52" t="s">
        <v>315</v>
      </c>
      <c r="H158" s="51">
        <v>76.09</v>
      </c>
      <c r="I158">
        <v>2</v>
      </c>
    </row>
    <row r="159" spans="6:9" x14ac:dyDescent="0.35">
      <c r="F159" s="53">
        <v>16</v>
      </c>
      <c r="G159" s="52" t="s">
        <v>316</v>
      </c>
      <c r="H159" s="51">
        <v>80.5</v>
      </c>
      <c r="I159">
        <v>1</v>
      </c>
    </row>
    <row r="160" spans="6:9" x14ac:dyDescent="0.35">
      <c r="F160" s="50">
        <v>233</v>
      </c>
      <c r="G160" s="49" t="s">
        <v>317</v>
      </c>
      <c r="H160" s="48">
        <v>41.39</v>
      </c>
      <c r="I160">
        <v>9</v>
      </c>
    </row>
    <row r="161" spans="6:9" x14ac:dyDescent="0.35">
      <c r="F161" s="53">
        <v>170</v>
      </c>
      <c r="G161" s="52" t="s">
        <v>318</v>
      </c>
      <c r="H161" s="51">
        <v>63.96</v>
      </c>
      <c r="I161">
        <v>2</v>
      </c>
    </row>
    <row r="162" spans="6:9" x14ac:dyDescent="0.35">
      <c r="F162" s="53">
        <v>198</v>
      </c>
      <c r="G162" s="52" t="s">
        <v>319</v>
      </c>
      <c r="H162" s="51">
        <v>57</v>
      </c>
      <c r="I162">
        <v>6</v>
      </c>
    </row>
    <row r="163" spans="6:9" x14ac:dyDescent="0.35">
      <c r="F163" s="50">
        <v>89</v>
      </c>
      <c r="G163" s="49" t="s">
        <v>320</v>
      </c>
      <c r="H163" s="48">
        <v>72.7</v>
      </c>
      <c r="I163">
        <v>2</v>
      </c>
    </row>
    <row r="164" spans="6:9" x14ac:dyDescent="0.35">
      <c r="F164" s="50">
        <v>19</v>
      </c>
      <c r="G164" s="49" t="s">
        <v>321</v>
      </c>
      <c r="H164" s="48">
        <v>80.33</v>
      </c>
      <c r="I164">
        <v>2</v>
      </c>
    </row>
    <row r="165" spans="6:9" x14ac:dyDescent="0.35">
      <c r="F165" s="53">
        <v>244</v>
      </c>
      <c r="G165" s="52" t="s">
        <v>322</v>
      </c>
      <c r="H165" s="51">
        <v>21.85</v>
      </c>
      <c r="I165">
        <v>9</v>
      </c>
    </row>
    <row r="166" spans="6:9" x14ac:dyDescent="0.35">
      <c r="F166" s="53">
        <v>162</v>
      </c>
      <c r="G166" s="52" t="s">
        <v>450</v>
      </c>
      <c r="H166" s="51">
        <v>65.31</v>
      </c>
      <c r="I166">
        <v>2</v>
      </c>
    </row>
    <row r="167" spans="6:9" x14ac:dyDescent="0.35">
      <c r="F167" s="50">
        <v>63</v>
      </c>
      <c r="G167" s="49" t="s">
        <v>323</v>
      </c>
      <c r="H167" s="48">
        <v>75.64</v>
      </c>
      <c r="I167">
        <v>1</v>
      </c>
    </row>
    <row r="168" spans="6:9" x14ac:dyDescent="0.35">
      <c r="F168" s="50">
        <v>7</v>
      </c>
      <c r="G168" s="49" t="s">
        <v>324</v>
      </c>
      <c r="H168" s="48">
        <v>83.95</v>
      </c>
      <c r="I168">
        <v>1</v>
      </c>
    </row>
    <row r="169" spans="6:9" x14ac:dyDescent="0.35">
      <c r="F169" s="53">
        <v>32</v>
      </c>
      <c r="G169" s="52" t="s">
        <v>325</v>
      </c>
      <c r="H169" s="51">
        <v>77.89</v>
      </c>
      <c r="I169">
        <v>9</v>
      </c>
    </row>
    <row r="170" spans="6:9" x14ac:dyDescent="0.35">
      <c r="F170" s="50">
        <v>229</v>
      </c>
      <c r="G170" s="49" t="s">
        <v>326</v>
      </c>
      <c r="H170" s="48">
        <v>45.53</v>
      </c>
      <c r="I170">
        <v>3</v>
      </c>
    </row>
    <row r="171" spans="6:9" x14ac:dyDescent="0.35">
      <c r="F171" s="53">
        <v>130</v>
      </c>
      <c r="G171" s="52" t="s">
        <v>327</v>
      </c>
      <c r="H171" s="51">
        <v>69</v>
      </c>
      <c r="I171">
        <v>3</v>
      </c>
    </row>
    <row r="172" spans="6:9" x14ac:dyDescent="0.35">
      <c r="F172" s="53">
        <v>226</v>
      </c>
      <c r="G172" s="52" t="s">
        <v>19</v>
      </c>
      <c r="H172" s="51">
        <v>47.81</v>
      </c>
      <c r="I172">
        <v>2</v>
      </c>
    </row>
    <row r="173" spans="6:9" x14ac:dyDescent="0.35">
      <c r="F173" s="50">
        <v>129</v>
      </c>
      <c r="G173" s="49" t="s">
        <v>328</v>
      </c>
      <c r="H173" s="48">
        <v>69.05</v>
      </c>
      <c r="I173">
        <v>3</v>
      </c>
    </row>
    <row r="174" spans="6:9" x14ac:dyDescent="0.35">
      <c r="F174" s="50">
        <v>193</v>
      </c>
      <c r="G174" s="49" t="s">
        <v>329</v>
      </c>
      <c r="H174" s="48">
        <v>59.08</v>
      </c>
      <c r="I174">
        <v>3</v>
      </c>
    </row>
    <row r="175" spans="6:9" x14ac:dyDescent="0.35">
      <c r="F175" s="50">
        <v>153</v>
      </c>
      <c r="G175" s="49" t="s">
        <v>330</v>
      </c>
      <c r="H175" s="48">
        <v>66.13</v>
      </c>
      <c r="I175">
        <v>6</v>
      </c>
    </row>
    <row r="176" spans="6:9" x14ac:dyDescent="0.35">
      <c r="F176" s="50">
        <v>231</v>
      </c>
      <c r="G176" s="49" t="s">
        <v>331</v>
      </c>
      <c r="H176" s="48">
        <v>43.26</v>
      </c>
      <c r="I176">
        <v>2</v>
      </c>
    </row>
    <row r="177" spans="6:9" x14ac:dyDescent="0.35">
      <c r="F177" s="50">
        <v>23</v>
      </c>
      <c r="G177" s="49" t="s">
        <v>332</v>
      </c>
      <c r="H177" s="48">
        <v>79.959999999999994</v>
      </c>
      <c r="I177">
        <v>2</v>
      </c>
    </row>
    <row r="178" spans="6:9" x14ac:dyDescent="0.35">
      <c r="F178" s="53">
        <v>46</v>
      </c>
      <c r="G178" s="52" t="s">
        <v>333</v>
      </c>
      <c r="H178" s="51">
        <v>76.349999999999994</v>
      </c>
      <c r="I178">
        <v>2</v>
      </c>
    </row>
    <row r="179" spans="6:9" x14ac:dyDescent="0.35">
      <c r="F179" s="53">
        <v>26</v>
      </c>
      <c r="G179" s="52" t="s">
        <v>334</v>
      </c>
      <c r="H179" s="51">
        <v>78.86</v>
      </c>
      <c r="I179">
        <v>3</v>
      </c>
    </row>
    <row r="180" spans="6:9" x14ac:dyDescent="0.35">
      <c r="F180" s="50">
        <v>31</v>
      </c>
      <c r="G180" s="49" t="s">
        <v>335</v>
      </c>
      <c r="H180" s="48">
        <v>78.040000000000006</v>
      </c>
      <c r="I180">
        <v>2</v>
      </c>
    </row>
    <row r="181" spans="6:9" x14ac:dyDescent="0.35">
      <c r="F181" s="53">
        <v>88</v>
      </c>
      <c r="G181" s="52" t="s">
        <v>336</v>
      </c>
      <c r="H181" s="51">
        <v>72.86</v>
      </c>
      <c r="I181">
        <v>2</v>
      </c>
    </row>
    <row r="182" spans="6:9" x14ac:dyDescent="0.35">
      <c r="F182" s="53">
        <v>62</v>
      </c>
      <c r="G182" s="52" t="s">
        <v>337</v>
      </c>
      <c r="H182" s="51">
        <v>75.709999999999994</v>
      </c>
      <c r="I182">
        <v>2</v>
      </c>
    </row>
    <row r="183" spans="6:9" x14ac:dyDescent="0.35">
      <c r="F183" s="53">
        <v>92</v>
      </c>
      <c r="G183" s="52" t="s">
        <v>338</v>
      </c>
      <c r="H183" s="51">
        <v>72.5</v>
      </c>
      <c r="I183">
        <v>6</v>
      </c>
    </row>
    <row r="184" spans="6:9" x14ac:dyDescent="0.35">
      <c r="F184" s="50">
        <v>225</v>
      </c>
      <c r="G184" s="49" t="s">
        <v>339</v>
      </c>
      <c r="H184" s="48">
        <v>48.29</v>
      </c>
      <c r="I184">
        <v>2</v>
      </c>
    </row>
    <row r="185" spans="6:9" x14ac:dyDescent="0.35">
      <c r="F185" s="53">
        <v>90</v>
      </c>
      <c r="G185" s="52" t="s">
        <v>340</v>
      </c>
      <c r="H185" s="51">
        <v>72.650000000000006</v>
      </c>
      <c r="I185">
        <v>2</v>
      </c>
    </row>
    <row r="186" spans="6:9" x14ac:dyDescent="0.35">
      <c r="F186" s="50">
        <v>53</v>
      </c>
      <c r="G186" s="49" t="s">
        <v>341</v>
      </c>
      <c r="H186" s="48">
        <v>76.09</v>
      </c>
      <c r="I186">
        <v>2</v>
      </c>
    </row>
    <row r="187" spans="6:9" x14ac:dyDescent="0.35">
      <c r="F187" s="53">
        <v>24</v>
      </c>
      <c r="G187" s="52" t="s">
        <v>451</v>
      </c>
      <c r="H187" s="51">
        <v>79.959999999999994</v>
      </c>
      <c r="I187">
        <v>2</v>
      </c>
    </row>
    <row r="188" spans="6:9" x14ac:dyDescent="0.35">
      <c r="F188" s="53">
        <v>54</v>
      </c>
      <c r="G188" s="52" t="s">
        <v>343</v>
      </c>
      <c r="H188" s="51">
        <v>76.09</v>
      </c>
      <c r="I188">
        <v>2</v>
      </c>
    </row>
    <row r="189" spans="6:9" x14ac:dyDescent="0.35">
      <c r="F189" s="50">
        <v>55</v>
      </c>
      <c r="G189" s="49" t="s">
        <v>344</v>
      </c>
      <c r="H189" s="48">
        <v>76.09</v>
      </c>
      <c r="I189">
        <v>3</v>
      </c>
    </row>
    <row r="190" spans="6:9" x14ac:dyDescent="0.35">
      <c r="F190" s="53">
        <v>120</v>
      </c>
      <c r="G190" s="52" t="s">
        <v>345</v>
      </c>
      <c r="H190" s="51">
        <v>69.39</v>
      </c>
      <c r="I190">
        <v>1</v>
      </c>
    </row>
    <row r="191" spans="6:9" x14ac:dyDescent="0.35">
      <c r="F191" s="53">
        <v>10</v>
      </c>
      <c r="G191" s="52" t="s">
        <v>346</v>
      </c>
      <c r="H191" s="51">
        <v>83.32</v>
      </c>
      <c r="I191">
        <v>3</v>
      </c>
    </row>
    <row r="192" spans="6:9" x14ac:dyDescent="0.35">
      <c r="F192" s="53">
        <v>138</v>
      </c>
      <c r="G192" s="52" t="s">
        <v>347</v>
      </c>
      <c r="H192" s="51">
        <v>68.17</v>
      </c>
      <c r="I192">
        <v>3</v>
      </c>
    </row>
    <row r="193" spans="6:9" x14ac:dyDescent="0.35">
      <c r="F193" s="50">
        <v>93</v>
      </c>
      <c r="G193" s="49" t="s">
        <v>348</v>
      </c>
      <c r="H193" s="48">
        <v>72.41</v>
      </c>
      <c r="I193">
        <v>6</v>
      </c>
    </row>
    <row r="194" spans="6:9" x14ac:dyDescent="0.35">
      <c r="F194" s="50">
        <v>213</v>
      </c>
      <c r="G194" s="49" t="s">
        <v>349</v>
      </c>
      <c r="H194" s="48">
        <v>52.97</v>
      </c>
      <c r="I194">
        <v>3</v>
      </c>
    </row>
    <row r="195" spans="6:9" x14ac:dyDescent="0.35">
      <c r="F195" s="50">
        <v>163</v>
      </c>
      <c r="G195" s="49" t="s">
        <v>350</v>
      </c>
      <c r="H195" s="48">
        <v>65.28</v>
      </c>
      <c r="I195">
        <v>3</v>
      </c>
    </row>
    <row r="196" spans="6:9" x14ac:dyDescent="0.35">
      <c r="F196" s="53">
        <v>152</v>
      </c>
      <c r="G196" s="52" t="s">
        <v>351</v>
      </c>
      <c r="H196" s="51">
        <v>66.16</v>
      </c>
      <c r="I196">
        <v>3</v>
      </c>
    </row>
    <row r="197" spans="6:9" x14ac:dyDescent="0.35">
      <c r="F197" s="53">
        <v>158</v>
      </c>
      <c r="G197" s="52" t="s">
        <v>352</v>
      </c>
      <c r="H197" s="51">
        <v>65.739999999999995</v>
      </c>
      <c r="I197">
        <v>2</v>
      </c>
    </row>
    <row r="198" spans="6:9" x14ac:dyDescent="0.35">
      <c r="F198" s="50">
        <v>27</v>
      </c>
      <c r="G198" s="49" t="s">
        <v>353</v>
      </c>
      <c r="H198" s="48">
        <v>78.819999999999993</v>
      </c>
      <c r="I198">
        <v>2</v>
      </c>
    </row>
    <row r="199" spans="6:9" x14ac:dyDescent="0.35">
      <c r="F199" s="50">
        <v>73</v>
      </c>
      <c r="G199" s="49" t="s">
        <v>354</v>
      </c>
      <c r="H199" s="48">
        <v>74.709999999999994</v>
      </c>
      <c r="I199">
        <v>1</v>
      </c>
    </row>
    <row r="200" spans="6:9" x14ac:dyDescent="0.35">
      <c r="F200" s="50">
        <v>83</v>
      </c>
      <c r="G200" s="49" t="s">
        <v>355</v>
      </c>
      <c r="H200" s="48">
        <v>73.37</v>
      </c>
      <c r="I200">
        <v>2</v>
      </c>
    </row>
    <row r="201" spans="6:9" x14ac:dyDescent="0.35">
      <c r="F201" s="53">
        <v>76</v>
      </c>
      <c r="G201" s="52" t="s">
        <v>356</v>
      </c>
      <c r="H201" s="51">
        <v>74.28</v>
      </c>
      <c r="I201">
        <v>9</v>
      </c>
    </row>
    <row r="202" spans="6:9" x14ac:dyDescent="0.35">
      <c r="F202" s="53">
        <v>238</v>
      </c>
      <c r="G202" s="52" t="s">
        <v>357</v>
      </c>
      <c r="H202" s="51">
        <v>34.22</v>
      </c>
      <c r="I202">
        <v>2</v>
      </c>
    </row>
    <row r="203" spans="6:9" x14ac:dyDescent="0.35">
      <c r="F203" s="53">
        <v>116</v>
      </c>
      <c r="G203" s="52" t="s">
        <v>358</v>
      </c>
      <c r="H203" s="51">
        <v>70</v>
      </c>
      <c r="I203">
        <v>2</v>
      </c>
    </row>
    <row r="204" spans="6:9" x14ac:dyDescent="0.35">
      <c r="F204" s="53">
        <v>28</v>
      </c>
      <c r="G204" s="52" t="s">
        <v>359</v>
      </c>
      <c r="H204" s="51">
        <v>78.64</v>
      </c>
      <c r="I204">
        <v>9</v>
      </c>
    </row>
    <row r="205" spans="6:9" x14ac:dyDescent="0.35">
      <c r="F205" s="50">
        <v>237</v>
      </c>
      <c r="G205" s="49" t="s">
        <v>360</v>
      </c>
      <c r="H205" s="48">
        <v>34.74</v>
      </c>
      <c r="I205">
        <v>2</v>
      </c>
    </row>
    <row r="206" spans="6:9" x14ac:dyDescent="0.35">
      <c r="F206" s="53">
        <v>74</v>
      </c>
      <c r="G206" s="52" t="s">
        <v>361</v>
      </c>
      <c r="H206" s="51">
        <v>74.5</v>
      </c>
      <c r="I206">
        <v>2</v>
      </c>
    </row>
    <row r="207" spans="6:9" x14ac:dyDescent="0.35">
      <c r="F207" s="50">
        <v>117</v>
      </c>
      <c r="G207" s="49" t="s">
        <v>362</v>
      </c>
      <c r="H207" s="48">
        <v>69.94</v>
      </c>
      <c r="I207">
        <v>3</v>
      </c>
    </row>
    <row r="208" spans="6:9" x14ac:dyDescent="0.35">
      <c r="F208" s="53">
        <v>136</v>
      </c>
      <c r="G208" s="52" t="s">
        <v>363</v>
      </c>
      <c r="H208" s="51">
        <v>68.41</v>
      </c>
      <c r="I208">
        <v>3</v>
      </c>
    </row>
    <row r="209" spans="6:9" x14ac:dyDescent="0.35">
      <c r="F209" s="50">
        <v>159</v>
      </c>
      <c r="G209" s="49" t="s">
        <v>364</v>
      </c>
      <c r="H209" s="48">
        <v>65.599999999999994</v>
      </c>
      <c r="I209">
        <v>6</v>
      </c>
    </row>
    <row r="210" spans="6:9" x14ac:dyDescent="0.35">
      <c r="F210" s="50">
        <v>189</v>
      </c>
      <c r="G210" s="49" t="s">
        <v>365</v>
      </c>
      <c r="H210" s="48">
        <v>60.02</v>
      </c>
      <c r="I210">
        <v>3</v>
      </c>
    </row>
    <row r="211" spans="6:9" x14ac:dyDescent="0.35">
      <c r="F211" s="50">
        <v>143</v>
      </c>
      <c r="G211" s="49" t="s">
        <v>366</v>
      </c>
      <c r="H211" s="48">
        <v>67.819999999999993</v>
      </c>
      <c r="I211">
        <v>6</v>
      </c>
    </row>
    <row r="212" spans="6:9" x14ac:dyDescent="0.35">
      <c r="F212" s="50">
        <v>201</v>
      </c>
      <c r="G212" s="49" t="s">
        <v>367</v>
      </c>
      <c r="H212" s="48">
        <v>55.86</v>
      </c>
      <c r="I212">
        <v>3</v>
      </c>
    </row>
    <row r="213" spans="6:9" x14ac:dyDescent="0.35">
      <c r="F213" s="53">
        <v>132</v>
      </c>
      <c r="G213" s="52" t="s">
        <v>368</v>
      </c>
      <c r="H213" s="51">
        <v>68.95</v>
      </c>
      <c r="I213">
        <v>1</v>
      </c>
    </row>
    <row r="214" spans="6:9" x14ac:dyDescent="0.35">
      <c r="F214" s="53">
        <v>2</v>
      </c>
      <c r="G214" s="52" t="s">
        <v>369</v>
      </c>
      <c r="H214" s="51">
        <v>85.06</v>
      </c>
      <c r="I214">
        <v>3</v>
      </c>
    </row>
    <row r="215" spans="6:9" x14ac:dyDescent="0.35">
      <c r="F215" s="50">
        <v>11</v>
      </c>
      <c r="G215" s="49" t="s">
        <v>371</v>
      </c>
      <c r="H215" s="48">
        <v>82.44</v>
      </c>
      <c r="I215">
        <v>1</v>
      </c>
    </row>
    <row r="216" spans="6:9" x14ac:dyDescent="0.35">
      <c r="F216" s="53">
        <v>66</v>
      </c>
      <c r="G216" s="52" t="s">
        <v>372</v>
      </c>
      <c r="H216" s="51">
        <v>75.42</v>
      </c>
      <c r="I216">
        <v>2</v>
      </c>
    </row>
    <row r="217" spans="6:9" x14ac:dyDescent="0.35">
      <c r="F217" s="53">
        <v>242</v>
      </c>
      <c r="G217" s="52" t="s">
        <v>373</v>
      </c>
      <c r="H217" s="51">
        <v>28.33</v>
      </c>
      <c r="I217">
        <v>9</v>
      </c>
    </row>
    <row r="218" spans="6:9" x14ac:dyDescent="0.35">
      <c r="F218" s="50">
        <v>75</v>
      </c>
      <c r="G218" s="49" t="s">
        <v>374</v>
      </c>
      <c r="H218" s="48">
        <v>74.349999999999994</v>
      </c>
      <c r="I218">
        <v>2</v>
      </c>
    </row>
    <row r="219" spans="6:9" x14ac:dyDescent="0.35">
      <c r="F219" s="50">
        <v>171</v>
      </c>
      <c r="G219" s="49" t="s">
        <v>375</v>
      </c>
      <c r="H219" s="48">
        <v>63.74</v>
      </c>
      <c r="I219">
        <v>3</v>
      </c>
    </row>
    <row r="220" spans="6:9" x14ac:dyDescent="0.35">
      <c r="F220" s="53">
        <v>186</v>
      </c>
      <c r="G220" s="52" t="s">
        <v>376</v>
      </c>
      <c r="H220" s="51">
        <v>60.98</v>
      </c>
      <c r="I220">
        <v>3</v>
      </c>
    </row>
    <row r="221" spans="6:9" x14ac:dyDescent="0.35">
      <c r="F221" s="53">
        <v>182</v>
      </c>
      <c r="G221" s="52" t="s">
        <v>377</v>
      </c>
      <c r="H221" s="51">
        <v>61.74</v>
      </c>
      <c r="I221">
        <v>3</v>
      </c>
    </row>
    <row r="222" spans="6:9" x14ac:dyDescent="0.35">
      <c r="F222" s="53">
        <v>106</v>
      </c>
      <c r="G222" s="52" t="s">
        <v>378</v>
      </c>
      <c r="H222" s="51">
        <v>71.03</v>
      </c>
      <c r="I222">
        <v>3</v>
      </c>
    </row>
    <row r="223" spans="6:9" x14ac:dyDescent="0.35">
      <c r="F223" s="53">
        <v>144</v>
      </c>
      <c r="G223" s="52" t="s">
        <v>379</v>
      </c>
      <c r="H223" s="51">
        <v>67.7</v>
      </c>
      <c r="I223">
        <v>2</v>
      </c>
    </row>
    <row r="224" spans="6:9" x14ac:dyDescent="0.35">
      <c r="F224" s="50">
        <v>3</v>
      </c>
      <c r="G224" s="49" t="s">
        <v>380</v>
      </c>
      <c r="H224" s="48">
        <v>84.87</v>
      </c>
      <c r="I224">
        <v>1</v>
      </c>
    </row>
    <row r="225" spans="6:9" x14ac:dyDescent="0.35">
      <c r="F225" s="50">
        <v>91</v>
      </c>
      <c r="G225" s="49" t="s">
        <v>381</v>
      </c>
      <c r="H225" s="48">
        <v>72.64</v>
      </c>
      <c r="I225">
        <v>2</v>
      </c>
    </row>
    <row r="226" spans="6:9" x14ac:dyDescent="0.35">
      <c r="F226" s="50">
        <v>199</v>
      </c>
      <c r="G226" s="49" t="s">
        <v>382</v>
      </c>
      <c r="H226" s="48">
        <v>56.53</v>
      </c>
      <c r="I226">
        <v>3</v>
      </c>
    </row>
    <row r="227" spans="6:9" x14ac:dyDescent="0.35">
      <c r="F227" s="50">
        <v>191</v>
      </c>
      <c r="G227" s="49" t="s">
        <v>383</v>
      </c>
      <c r="H227" s="48">
        <v>59.21</v>
      </c>
      <c r="I227">
        <v>6</v>
      </c>
    </row>
    <row r="228" spans="6:9" x14ac:dyDescent="0.35">
      <c r="F228" s="53">
        <v>236</v>
      </c>
      <c r="G228" s="52" t="s">
        <v>384</v>
      </c>
      <c r="H228" s="51">
        <v>39.24</v>
      </c>
      <c r="I228">
        <v>6</v>
      </c>
    </row>
    <row r="229" spans="6:9" x14ac:dyDescent="0.35">
      <c r="F229" s="50">
        <v>149</v>
      </c>
      <c r="G229" s="49" t="s">
        <v>385</v>
      </c>
      <c r="H229" s="48">
        <v>67.22</v>
      </c>
      <c r="I229">
        <v>3</v>
      </c>
    </row>
    <row r="230" spans="6:9" x14ac:dyDescent="0.35">
      <c r="F230" s="53">
        <v>134</v>
      </c>
      <c r="G230" s="52" t="s">
        <v>386</v>
      </c>
      <c r="H230" s="51">
        <v>68.67</v>
      </c>
      <c r="I230">
        <v>2</v>
      </c>
    </row>
    <row r="231" spans="6:9" x14ac:dyDescent="0.35">
      <c r="F231" s="53">
        <v>122</v>
      </c>
      <c r="G231" s="52" t="s">
        <v>387</v>
      </c>
      <c r="H231" s="51">
        <v>69.349999999999994</v>
      </c>
      <c r="I231">
        <v>3</v>
      </c>
    </row>
    <row r="232" spans="6:9" x14ac:dyDescent="0.35">
      <c r="F232" s="53">
        <v>214</v>
      </c>
      <c r="G232" s="52" t="s">
        <v>388</v>
      </c>
      <c r="H232" s="51">
        <v>52.37</v>
      </c>
      <c r="I232">
        <v>6</v>
      </c>
    </row>
    <row r="233" spans="6:9" x14ac:dyDescent="0.35">
      <c r="F233" s="50">
        <v>205</v>
      </c>
      <c r="G233" s="49" t="s">
        <v>389</v>
      </c>
      <c r="H233" s="48">
        <v>55.1</v>
      </c>
      <c r="I233">
        <v>6</v>
      </c>
    </row>
    <row r="234" spans="6:9" x14ac:dyDescent="0.35">
      <c r="F234" s="53">
        <v>202</v>
      </c>
      <c r="G234" s="52" t="s">
        <v>390</v>
      </c>
      <c r="H234" s="51">
        <v>55.7</v>
      </c>
      <c r="I234">
        <v>3</v>
      </c>
    </row>
    <row r="235" spans="6:9" x14ac:dyDescent="0.35">
      <c r="F235" s="53">
        <v>96</v>
      </c>
      <c r="G235" s="52" t="s">
        <v>391</v>
      </c>
      <c r="H235" s="51">
        <v>72.19</v>
      </c>
      <c r="I235">
        <v>2</v>
      </c>
    </row>
    <row r="236" spans="6:9" x14ac:dyDescent="0.35">
      <c r="F236" s="53">
        <v>110</v>
      </c>
      <c r="G236" s="52" t="s">
        <v>392</v>
      </c>
      <c r="H236" s="51">
        <v>70.680000000000007</v>
      </c>
      <c r="I236">
        <v>2</v>
      </c>
    </row>
    <row r="237" spans="6:9" x14ac:dyDescent="0.35">
      <c r="F237" s="53">
        <v>80</v>
      </c>
      <c r="G237" s="52" t="s">
        <v>393</v>
      </c>
      <c r="H237" s="51">
        <v>73.84</v>
      </c>
      <c r="I237">
        <v>2</v>
      </c>
    </row>
    <row r="238" spans="6:9" x14ac:dyDescent="0.35">
      <c r="F238" s="50">
        <v>29</v>
      </c>
      <c r="G238" s="49" t="s">
        <v>394</v>
      </c>
      <c r="H238" s="48">
        <v>78.459999999999994</v>
      </c>
      <c r="I238">
        <v>2</v>
      </c>
    </row>
    <row r="239" spans="6:9" x14ac:dyDescent="0.35">
      <c r="F239" s="50">
        <v>135</v>
      </c>
      <c r="G239" s="49" t="s">
        <v>395</v>
      </c>
      <c r="H239" s="48">
        <v>68.45</v>
      </c>
      <c r="I239">
        <v>3</v>
      </c>
    </row>
    <row r="240" spans="6:9" x14ac:dyDescent="0.35">
      <c r="F240" s="50">
        <v>197</v>
      </c>
      <c r="G240" s="49" t="s">
        <v>396</v>
      </c>
      <c r="H240" s="48">
        <v>57.75</v>
      </c>
      <c r="I240">
        <v>3</v>
      </c>
    </row>
    <row r="241" spans="6:9" x14ac:dyDescent="0.35">
      <c r="F241" s="50">
        <v>13</v>
      </c>
      <c r="G241" s="49" t="s">
        <v>397</v>
      </c>
      <c r="H241" s="48">
        <v>81.650000000000006</v>
      </c>
      <c r="I241">
        <v>2</v>
      </c>
    </row>
    <row r="242" spans="6:9" x14ac:dyDescent="0.35">
      <c r="F242" s="53">
        <v>220</v>
      </c>
      <c r="G242" s="52" t="s">
        <v>398</v>
      </c>
      <c r="H242" s="51">
        <v>48.86</v>
      </c>
      <c r="I242">
        <v>9</v>
      </c>
    </row>
    <row r="243" spans="6:9" x14ac:dyDescent="0.35">
      <c r="F243" s="50">
        <v>173</v>
      </c>
      <c r="G243" s="49" t="s">
        <v>399</v>
      </c>
      <c r="H243" s="48">
        <v>63.63</v>
      </c>
      <c r="I243">
        <v>3</v>
      </c>
    </row>
    <row r="244" spans="6:9" x14ac:dyDescent="0.35">
      <c r="F244" s="53">
        <v>56</v>
      </c>
      <c r="G244" s="52" t="s">
        <v>400</v>
      </c>
      <c r="H244" s="51">
        <v>76.09</v>
      </c>
      <c r="I244">
        <v>2</v>
      </c>
    </row>
    <row r="245" spans="6:9" ht="25.5" x14ac:dyDescent="0.35">
      <c r="F245" s="53">
        <v>222</v>
      </c>
      <c r="G245" s="52" t="s">
        <v>452</v>
      </c>
      <c r="H245" s="51">
        <v>48.54</v>
      </c>
      <c r="I245">
        <v>6</v>
      </c>
    </row>
    <row r="246" spans="6:9" x14ac:dyDescent="0.35">
      <c r="F246" s="50">
        <v>217</v>
      </c>
      <c r="G246" s="49" t="s">
        <v>402</v>
      </c>
      <c r="H246" s="48">
        <v>51.83</v>
      </c>
      <c r="I246">
        <v>9</v>
      </c>
    </row>
    <row r="247" spans="6:9" x14ac:dyDescent="0.35">
      <c r="F247" s="53">
        <v>240</v>
      </c>
      <c r="G247" s="52" t="s">
        <v>403</v>
      </c>
      <c r="H247" s="51">
        <v>33.17</v>
      </c>
      <c r="I247">
        <v>9</v>
      </c>
    </row>
    <row r="248" spans="6:9" x14ac:dyDescent="0.35">
      <c r="F248" s="50">
        <v>69</v>
      </c>
      <c r="G248" s="49" t="s">
        <v>404</v>
      </c>
      <c r="H248" s="48">
        <v>75.09</v>
      </c>
      <c r="I248">
        <v>2</v>
      </c>
    </row>
    <row r="249" spans="6:9" x14ac:dyDescent="0.35">
      <c r="F249" s="50">
        <v>227</v>
      </c>
      <c r="G249" s="49" t="s">
        <v>405</v>
      </c>
      <c r="H249" s="48">
        <v>47.42</v>
      </c>
      <c r="I249">
        <v>9</v>
      </c>
    </row>
  </sheetData>
  <sortState xmlns:xlrd2="http://schemas.microsoft.com/office/spreadsheetml/2017/richdata2" ref="K2:N245">
    <sortCondition ref="L1:L245"/>
  </sortState>
  <mergeCells count="3">
    <mergeCell ref="A14:B14"/>
    <mergeCell ref="A57:C57"/>
    <mergeCell ref="A68:C6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RBA</vt:lpstr>
      <vt:lpstr>FACTORES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Zuleymi Velasco</dc:creator>
  <cp:keywords/>
  <dc:description/>
  <cp:lastModifiedBy>Pedro Arrieta</cp:lastModifiedBy>
  <cp:revision/>
  <dcterms:created xsi:type="dcterms:W3CDTF">2021-05-22T17:05:55Z</dcterms:created>
  <dcterms:modified xsi:type="dcterms:W3CDTF">2023-06-10T21:32:10Z</dcterms:modified>
  <cp:category/>
  <cp:contentStatus/>
</cp:coreProperties>
</file>