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.hernandez\OneDrive - Panama Car Rental\Escritorio\simulador\"/>
    </mc:Choice>
  </mc:AlternateContent>
  <xr:revisionPtr revIDLastSave="0" documentId="13_ncr:1_{B9279572-8593-4F8A-9904-250AA2EF27CB}" xr6:coauthVersionLast="47" xr6:coauthVersionMax="47" xr10:uidLastSave="{00000000-0000-0000-0000-000000000000}"/>
  <bookViews>
    <workbookView xWindow="-28920" yWindow="6315" windowWidth="29040" windowHeight="15720" tabRatio="830" firstSheet="6" activeTab="6" xr2:uid="{00000000-000D-0000-FFFF-FFFF00000000}"/>
  </bookViews>
  <sheets>
    <sheet name="Keyton k30 Panel" sheetId="1" state="hidden" r:id="rId1"/>
    <sheet name="Keyton K30 Van" sheetId="2" state="hidden" r:id="rId2"/>
    <sheet name="Keyton ER7" sheetId="3" state="hidden" r:id="rId3"/>
    <sheet name="Lingbox EV HB" sheetId="4" state="hidden" r:id="rId4"/>
    <sheet name="Kia EV 9 GT" sheetId="5" state="hidden" r:id="rId5"/>
    <sheet name="Ionix 5 Hyundai" sheetId="6" state="hidden" r:id="rId6"/>
    <sheet name="Simulador" sheetId="7" r:id="rId7"/>
    <sheet name="BD Ficha" sheetId="8" r:id="rId8"/>
    <sheet name="Hist Prado" sheetId="9" state="hidden" r:id="rId9"/>
    <sheet name="Hist Coaster" sheetId="10" state="hidden" r:id="rId10"/>
    <sheet name="Calculo Prado '22 ' 23" sheetId="11" state="hidden" r:id="rId11"/>
    <sheet name="Fleet Status Report" sheetId="12" state="hidden" r:id="rId12"/>
    <sheet name="HI ACE" sheetId="13" state="hidden" r:id="rId13"/>
    <sheet name="TFX" sheetId="14" state="hidden" r:id="rId14"/>
  </sheets>
  <definedNames>
    <definedName name="_xlnm._FilterDatabase" localSheetId="7" hidden="1">'BD Ficha'!$A$1:$AX$3234</definedName>
    <definedName name="_xlnm._FilterDatabase" localSheetId="11" hidden="1">'Fleet Status Report'!$A$1:$AF$3259</definedName>
    <definedName name="_xlnm._FilterDatabase" localSheetId="9" hidden="1">'Hist Coaster'!$A$1:$AX$44</definedName>
    <definedName name="_xlnm._FilterDatabase" localSheetId="8" hidden="1">'Hist Prado'!$A$1:$AX$78</definedName>
  </definedNames>
  <calcPr calcId="191029"/>
  <pivotCaches>
    <pivotCache cacheId="0" r:id="rId15"/>
    <pivotCache cacheId="1" r:id="rId1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3" i="14" l="1"/>
  <c r="J28" i="14"/>
  <c r="J27" i="14"/>
  <c r="D27" i="14"/>
  <c r="G27" i="14" s="1"/>
  <c r="J26" i="14"/>
  <c r="D26" i="14"/>
  <c r="G26" i="14" s="1"/>
  <c r="J25" i="14"/>
  <c r="D25" i="14"/>
  <c r="G25" i="14" s="1"/>
  <c r="J24" i="14"/>
  <c r="J29" i="14" s="1"/>
  <c r="D24" i="14"/>
  <c r="G24" i="14" s="1"/>
  <c r="D17" i="14"/>
  <c r="J16" i="14"/>
  <c r="J18" i="14" s="1"/>
  <c r="D16" i="14"/>
  <c r="D18" i="14" s="1"/>
  <c r="V14" i="14"/>
  <c r="U14" i="14"/>
  <c r="L14" i="14"/>
  <c r="V13" i="14"/>
  <c r="U13" i="14"/>
  <c r="L13" i="14"/>
  <c r="J13" i="14"/>
  <c r="D13" i="14"/>
  <c r="G13" i="14" s="1"/>
  <c r="V12" i="14"/>
  <c r="U12" i="14"/>
  <c r="L12" i="14"/>
  <c r="D12" i="14"/>
  <c r="G12" i="14" s="1"/>
  <c r="V11" i="14"/>
  <c r="U11" i="14"/>
  <c r="L11" i="14"/>
  <c r="D11" i="14"/>
  <c r="G11" i="14" s="1"/>
  <c r="V10" i="14"/>
  <c r="U10" i="14"/>
  <c r="L10" i="14"/>
  <c r="D10" i="14"/>
  <c r="G10" i="14" s="1"/>
  <c r="V9" i="14"/>
  <c r="U9" i="14"/>
  <c r="L9" i="14"/>
  <c r="D9" i="14"/>
  <c r="D28" i="14" s="1"/>
  <c r="G28" i="14" s="1"/>
  <c r="I4" i="14"/>
  <c r="F4" i="14"/>
  <c r="H33" i="13"/>
  <c r="E27" i="13"/>
  <c r="H27" i="13" s="1"/>
  <c r="E26" i="13"/>
  <c r="H26" i="13" s="1"/>
  <c r="E25" i="13"/>
  <c r="H25" i="13" s="1"/>
  <c r="E24" i="13"/>
  <c r="H24" i="13" s="1"/>
  <c r="H29" i="13" s="1"/>
  <c r="K19" i="13"/>
  <c r="K17" i="13"/>
  <c r="E17" i="13"/>
  <c r="E16" i="13"/>
  <c r="E18" i="13" s="1"/>
  <c r="L14" i="13"/>
  <c r="K14" i="13"/>
  <c r="E13" i="13"/>
  <c r="H13" i="13" s="1"/>
  <c r="E12" i="13"/>
  <c r="H12" i="13" s="1"/>
  <c r="K12" i="13" s="1"/>
  <c r="E11" i="13"/>
  <c r="H11" i="13" s="1"/>
  <c r="K11" i="13" s="1"/>
  <c r="E10" i="13"/>
  <c r="H10" i="13" s="1"/>
  <c r="K10" i="13" s="1"/>
  <c r="E9" i="13"/>
  <c r="E28" i="13" s="1"/>
  <c r="H28" i="13" s="1"/>
  <c r="J4" i="13"/>
  <c r="G4" i="13"/>
  <c r="AF3259" i="12"/>
  <c r="AE3259" i="12"/>
  <c r="AD3259" i="12"/>
  <c r="AF3258" i="12"/>
  <c r="AE3258" i="12"/>
  <c r="AD3258" i="12"/>
  <c r="AF3257" i="12"/>
  <c r="AE3257" i="12"/>
  <c r="AD3257" i="12"/>
  <c r="AF3256" i="12"/>
  <c r="AE3256" i="12"/>
  <c r="AD3256" i="12"/>
  <c r="AF3255" i="12"/>
  <c r="AE3255" i="12"/>
  <c r="AD3255" i="12"/>
  <c r="AF3254" i="12"/>
  <c r="AE3254" i="12"/>
  <c r="AD3254" i="12"/>
  <c r="AF3253" i="12"/>
  <c r="AE3253" i="12"/>
  <c r="AD3253" i="12"/>
  <c r="AF3252" i="12"/>
  <c r="AE3252" i="12"/>
  <c r="AD3252" i="12"/>
  <c r="AF3251" i="12"/>
  <c r="AE3251" i="12"/>
  <c r="AD3251" i="12"/>
  <c r="AF3250" i="12"/>
  <c r="AE3250" i="12"/>
  <c r="AD3250" i="12"/>
  <c r="AF3249" i="12"/>
  <c r="AE3249" i="12"/>
  <c r="AD3249" i="12"/>
  <c r="AF3248" i="12"/>
  <c r="AE3248" i="12"/>
  <c r="AD3248" i="12"/>
  <c r="AF3247" i="12"/>
  <c r="AE3247" i="12"/>
  <c r="AD3247" i="12"/>
  <c r="AF3246" i="12"/>
  <c r="AE3246" i="12"/>
  <c r="AD3246" i="12"/>
  <c r="AF3245" i="12"/>
  <c r="AE3245" i="12"/>
  <c r="AD3245" i="12"/>
  <c r="AF3244" i="12"/>
  <c r="AE3244" i="12"/>
  <c r="AD3244" i="12"/>
  <c r="AF3243" i="12"/>
  <c r="AE3243" i="12"/>
  <c r="AD3243" i="12"/>
  <c r="AF3242" i="12"/>
  <c r="AE3242" i="12"/>
  <c r="AD3242" i="12"/>
  <c r="AF3241" i="12"/>
  <c r="AE3241" i="12"/>
  <c r="AD3241" i="12"/>
  <c r="AF3240" i="12"/>
  <c r="AE3240" i="12"/>
  <c r="AD3240" i="12"/>
  <c r="AF3239" i="12"/>
  <c r="AE3239" i="12"/>
  <c r="AD3239" i="12"/>
  <c r="AF3238" i="12"/>
  <c r="AE3238" i="12"/>
  <c r="AD3238" i="12"/>
  <c r="AF3237" i="12"/>
  <c r="AE3237" i="12"/>
  <c r="AD3237" i="12"/>
  <c r="AF3236" i="12"/>
  <c r="AE3236" i="12"/>
  <c r="AD3236" i="12"/>
  <c r="AF3235" i="12"/>
  <c r="AE3235" i="12"/>
  <c r="AD3235" i="12"/>
  <c r="AF3234" i="12"/>
  <c r="AE3234" i="12"/>
  <c r="AD3234" i="12"/>
  <c r="AF3233" i="12"/>
  <c r="AE3233" i="12"/>
  <c r="AD3233" i="12"/>
  <c r="AF3232" i="12"/>
  <c r="AE3232" i="12"/>
  <c r="AD3232" i="12"/>
  <c r="AF3231" i="12"/>
  <c r="AE3231" i="12"/>
  <c r="AD3231" i="12"/>
  <c r="AF3230" i="12"/>
  <c r="AE3230" i="12"/>
  <c r="AD3230" i="12"/>
  <c r="AF3229" i="12"/>
  <c r="AE3229" i="12"/>
  <c r="AD3229" i="12"/>
  <c r="AF3228" i="12"/>
  <c r="AE3228" i="12"/>
  <c r="AD3228" i="12"/>
  <c r="AF3227" i="12"/>
  <c r="AE3227" i="12"/>
  <c r="AD3227" i="12"/>
  <c r="AF3226" i="12"/>
  <c r="AE3226" i="12"/>
  <c r="AD3226" i="12"/>
  <c r="AF3225" i="12"/>
  <c r="AE3225" i="12"/>
  <c r="AD3225" i="12"/>
  <c r="AF3224" i="12"/>
  <c r="AE3224" i="12"/>
  <c r="AD3224" i="12"/>
  <c r="AF3223" i="12"/>
  <c r="AE3223" i="12"/>
  <c r="AD3223" i="12"/>
  <c r="AF3222" i="12"/>
  <c r="AE3222" i="12"/>
  <c r="AD3222" i="12"/>
  <c r="AF3221" i="12"/>
  <c r="AE3221" i="12"/>
  <c r="AD3221" i="12"/>
  <c r="AF3220" i="12"/>
  <c r="AE3220" i="12"/>
  <c r="AD3220" i="12"/>
  <c r="AF3219" i="12"/>
  <c r="AE3219" i="12"/>
  <c r="AD3219" i="12"/>
  <c r="AF3218" i="12"/>
  <c r="AE3218" i="12"/>
  <c r="AD3218" i="12"/>
  <c r="AF3217" i="12"/>
  <c r="AE3217" i="12"/>
  <c r="AD3217" i="12"/>
  <c r="AF3216" i="12"/>
  <c r="AE3216" i="12"/>
  <c r="AD3216" i="12"/>
  <c r="AF3215" i="12"/>
  <c r="AE3215" i="12"/>
  <c r="AD3215" i="12"/>
  <c r="AF3214" i="12"/>
  <c r="AE3214" i="12"/>
  <c r="AD3214" i="12"/>
  <c r="AF3213" i="12"/>
  <c r="AE3213" i="12"/>
  <c r="AD3213" i="12"/>
  <c r="AF3212" i="12"/>
  <c r="AE3212" i="12"/>
  <c r="AD3212" i="12"/>
  <c r="AF3211" i="12"/>
  <c r="AE3211" i="12"/>
  <c r="AD3211" i="12"/>
  <c r="AF3210" i="12"/>
  <c r="AE3210" i="12"/>
  <c r="AD3210" i="12"/>
  <c r="AF3209" i="12"/>
  <c r="AE3209" i="12"/>
  <c r="AD3209" i="12"/>
  <c r="AF3208" i="12"/>
  <c r="AE3208" i="12"/>
  <c r="AD3208" i="12"/>
  <c r="AF3207" i="12"/>
  <c r="AE3207" i="12"/>
  <c r="AD3207" i="12"/>
  <c r="AF3206" i="12"/>
  <c r="AE3206" i="12"/>
  <c r="AD3206" i="12"/>
  <c r="AF3205" i="12"/>
  <c r="AE3205" i="12"/>
  <c r="AD3205" i="12"/>
  <c r="AF3204" i="12"/>
  <c r="AE3204" i="12"/>
  <c r="AD3204" i="12"/>
  <c r="AF3203" i="12"/>
  <c r="AE3203" i="12"/>
  <c r="AD3203" i="12"/>
  <c r="AF3202" i="12"/>
  <c r="AE3202" i="12"/>
  <c r="AD3202" i="12"/>
  <c r="AF3201" i="12"/>
  <c r="AE3201" i="12"/>
  <c r="AD3201" i="12"/>
  <c r="AF3200" i="12"/>
  <c r="AE3200" i="12"/>
  <c r="AD3200" i="12"/>
  <c r="AF3199" i="12"/>
  <c r="AE3199" i="12"/>
  <c r="AD3199" i="12"/>
  <c r="AF3198" i="12"/>
  <c r="AE3198" i="12"/>
  <c r="AD3198" i="12"/>
  <c r="AF3197" i="12"/>
  <c r="AE3197" i="12"/>
  <c r="AD3197" i="12"/>
  <c r="AF3196" i="12"/>
  <c r="AE3196" i="12"/>
  <c r="AD3196" i="12"/>
  <c r="AF3195" i="12"/>
  <c r="AE3195" i="12"/>
  <c r="AD3195" i="12"/>
  <c r="AF3194" i="12"/>
  <c r="AE3194" i="12"/>
  <c r="AD3194" i="12"/>
  <c r="AF3193" i="12"/>
  <c r="AE3193" i="12"/>
  <c r="AD3193" i="12"/>
  <c r="AF3192" i="12"/>
  <c r="AE3192" i="12"/>
  <c r="AD3192" i="12"/>
  <c r="AF3191" i="12"/>
  <c r="AE3191" i="12"/>
  <c r="AD3191" i="12"/>
  <c r="AF3190" i="12"/>
  <c r="AE3190" i="12"/>
  <c r="AD3190" i="12"/>
  <c r="AF3189" i="12"/>
  <c r="AE3189" i="12"/>
  <c r="AD3189" i="12"/>
  <c r="AF3188" i="12"/>
  <c r="AE3188" i="12"/>
  <c r="AD3188" i="12"/>
  <c r="AF3187" i="12"/>
  <c r="AE3187" i="12"/>
  <c r="AD3187" i="12"/>
  <c r="AF3186" i="12"/>
  <c r="AE3186" i="12"/>
  <c r="AD3186" i="12"/>
  <c r="AF3185" i="12"/>
  <c r="AE3185" i="12"/>
  <c r="AD3185" i="12"/>
  <c r="AF3184" i="12"/>
  <c r="AE3184" i="12"/>
  <c r="AD3184" i="12"/>
  <c r="AF3183" i="12"/>
  <c r="AE3183" i="12"/>
  <c r="AD3183" i="12"/>
  <c r="AF3182" i="12"/>
  <c r="AE3182" i="12"/>
  <c r="AD3182" i="12"/>
  <c r="AF3181" i="12"/>
  <c r="AE3181" i="12"/>
  <c r="AD3181" i="12"/>
  <c r="AF3180" i="12"/>
  <c r="AE3180" i="12"/>
  <c r="AD3180" i="12"/>
  <c r="AF3179" i="12"/>
  <c r="AE3179" i="12"/>
  <c r="AD3179" i="12"/>
  <c r="AF3178" i="12"/>
  <c r="AE3178" i="12"/>
  <c r="AD3178" i="12"/>
  <c r="AF3177" i="12"/>
  <c r="AE3177" i="12"/>
  <c r="AD3177" i="12"/>
  <c r="AF3176" i="12"/>
  <c r="AE3176" i="12"/>
  <c r="AD3176" i="12"/>
  <c r="AF3175" i="12"/>
  <c r="AE3175" i="12"/>
  <c r="AD3175" i="12"/>
  <c r="AF3174" i="12"/>
  <c r="AE3174" i="12"/>
  <c r="AD3174" i="12"/>
  <c r="AF3173" i="12"/>
  <c r="AE3173" i="12"/>
  <c r="AD3173" i="12"/>
  <c r="AF3172" i="12"/>
  <c r="AE3172" i="12"/>
  <c r="AD3172" i="12"/>
  <c r="AF3171" i="12"/>
  <c r="AE3171" i="12"/>
  <c r="AD3171" i="12"/>
  <c r="AF3170" i="12"/>
  <c r="AE3170" i="12"/>
  <c r="AD3170" i="12"/>
  <c r="AF3169" i="12"/>
  <c r="AE3169" i="12"/>
  <c r="AD3169" i="12"/>
  <c r="AF3168" i="12"/>
  <c r="AE3168" i="12"/>
  <c r="AD3168" i="12"/>
  <c r="AF3167" i="12"/>
  <c r="AE3167" i="12"/>
  <c r="AD3167" i="12"/>
  <c r="AF3166" i="12"/>
  <c r="AE3166" i="12"/>
  <c r="AD3166" i="12"/>
  <c r="AF3165" i="12"/>
  <c r="AE3165" i="12"/>
  <c r="AD3165" i="12"/>
  <c r="AF3164" i="12"/>
  <c r="AE3164" i="12"/>
  <c r="AD3164" i="12"/>
  <c r="AF3163" i="12"/>
  <c r="AE3163" i="12"/>
  <c r="AD3163" i="12"/>
  <c r="AF3162" i="12"/>
  <c r="AE3162" i="12"/>
  <c r="AD3162" i="12"/>
  <c r="AF3161" i="12"/>
  <c r="AE3161" i="12"/>
  <c r="AD3161" i="12"/>
  <c r="AF3160" i="12"/>
  <c r="AE3160" i="12"/>
  <c r="AD3160" i="12"/>
  <c r="AF3159" i="12"/>
  <c r="AE3159" i="12"/>
  <c r="AD3159" i="12"/>
  <c r="AF3158" i="12"/>
  <c r="AE3158" i="12"/>
  <c r="AD3158" i="12"/>
  <c r="AF3157" i="12"/>
  <c r="AE3157" i="12"/>
  <c r="AD3157" i="12"/>
  <c r="AF3156" i="12"/>
  <c r="AE3156" i="12"/>
  <c r="AD3156" i="12"/>
  <c r="AF3155" i="12"/>
  <c r="AE3155" i="12"/>
  <c r="AD3155" i="12"/>
  <c r="AF3154" i="12"/>
  <c r="AE3154" i="12"/>
  <c r="AD3154" i="12"/>
  <c r="AF3153" i="12"/>
  <c r="AE3153" i="12"/>
  <c r="AD3153" i="12"/>
  <c r="AF3152" i="12"/>
  <c r="AE3152" i="12"/>
  <c r="AD3152" i="12"/>
  <c r="AF3151" i="12"/>
  <c r="AE3151" i="12"/>
  <c r="AD3151" i="12"/>
  <c r="AF3150" i="12"/>
  <c r="AE3150" i="12"/>
  <c r="AD3150" i="12"/>
  <c r="AF3149" i="12"/>
  <c r="AE3149" i="12"/>
  <c r="AD3149" i="12"/>
  <c r="AF3148" i="12"/>
  <c r="AE3148" i="12"/>
  <c r="AD3148" i="12"/>
  <c r="AF3147" i="12"/>
  <c r="AE3147" i="12"/>
  <c r="AD3147" i="12"/>
  <c r="AF3146" i="12"/>
  <c r="AE3146" i="12"/>
  <c r="AD3146" i="12"/>
  <c r="AF3145" i="12"/>
  <c r="AE3145" i="12"/>
  <c r="AD3145" i="12"/>
  <c r="AF3144" i="12"/>
  <c r="AE3144" i="12"/>
  <c r="AD3144" i="12"/>
  <c r="AF3143" i="12"/>
  <c r="AE3143" i="12"/>
  <c r="AD3143" i="12"/>
  <c r="AF3142" i="12"/>
  <c r="AE3142" i="12"/>
  <c r="AD3142" i="12"/>
  <c r="AF3141" i="12"/>
  <c r="AE3141" i="12"/>
  <c r="AD3141" i="12"/>
  <c r="AF3140" i="12"/>
  <c r="AE3140" i="12"/>
  <c r="AD3140" i="12"/>
  <c r="AF3139" i="12"/>
  <c r="AE3139" i="12"/>
  <c r="AD3139" i="12"/>
  <c r="AF3138" i="12"/>
  <c r="AE3138" i="12"/>
  <c r="AD3138" i="12"/>
  <c r="AF3137" i="12"/>
  <c r="AE3137" i="12"/>
  <c r="AD3137" i="12"/>
  <c r="AF3136" i="12"/>
  <c r="AE3136" i="12"/>
  <c r="AD3136" i="12"/>
  <c r="AF3135" i="12"/>
  <c r="AE3135" i="12"/>
  <c r="AD3135" i="12"/>
  <c r="AF3134" i="12"/>
  <c r="AE3134" i="12"/>
  <c r="AD3134" i="12"/>
  <c r="AF3133" i="12"/>
  <c r="AE3133" i="12"/>
  <c r="AD3133" i="12"/>
  <c r="AF3132" i="12"/>
  <c r="AE3132" i="12"/>
  <c r="AD3132" i="12"/>
  <c r="AF3131" i="12"/>
  <c r="AE3131" i="12"/>
  <c r="AD3131" i="12"/>
  <c r="AF3130" i="12"/>
  <c r="AE3130" i="12"/>
  <c r="AD3130" i="12"/>
  <c r="AF3129" i="12"/>
  <c r="AE3129" i="12"/>
  <c r="AD3129" i="12"/>
  <c r="AF3128" i="12"/>
  <c r="AE3128" i="12"/>
  <c r="AD3128" i="12"/>
  <c r="AF3127" i="12"/>
  <c r="AE3127" i="12"/>
  <c r="AD3127" i="12"/>
  <c r="AF3126" i="12"/>
  <c r="AE3126" i="12"/>
  <c r="AD3126" i="12"/>
  <c r="AF3125" i="12"/>
  <c r="AE3125" i="12"/>
  <c r="AD3125" i="12"/>
  <c r="AF3124" i="12"/>
  <c r="AE3124" i="12"/>
  <c r="AD3124" i="12"/>
  <c r="AF3123" i="12"/>
  <c r="AE3123" i="12"/>
  <c r="AD3123" i="12"/>
  <c r="AF3122" i="12"/>
  <c r="AE3122" i="12"/>
  <c r="AD3122" i="12"/>
  <c r="AF3121" i="12"/>
  <c r="AE3121" i="12"/>
  <c r="AD3121" i="12"/>
  <c r="AF3120" i="12"/>
  <c r="AE3120" i="12"/>
  <c r="AD3120" i="12"/>
  <c r="AF3119" i="12"/>
  <c r="AE3119" i="12"/>
  <c r="AD3119" i="12"/>
  <c r="AF3118" i="12"/>
  <c r="AE3118" i="12"/>
  <c r="AD3118" i="12"/>
  <c r="AF3117" i="12"/>
  <c r="AE3117" i="12"/>
  <c r="AD3117" i="12"/>
  <c r="AF3116" i="12"/>
  <c r="AE3116" i="12"/>
  <c r="AD3116" i="12"/>
  <c r="AF3115" i="12"/>
  <c r="AE3115" i="12"/>
  <c r="AD3115" i="12"/>
  <c r="AF3114" i="12"/>
  <c r="AE3114" i="12"/>
  <c r="AD3114" i="12"/>
  <c r="AF3113" i="12"/>
  <c r="AE3113" i="12"/>
  <c r="AD3113" i="12"/>
  <c r="AF3112" i="12"/>
  <c r="AE3112" i="12"/>
  <c r="AD3112" i="12"/>
  <c r="AF3111" i="12"/>
  <c r="AE3111" i="12"/>
  <c r="AD3111" i="12"/>
  <c r="AF3110" i="12"/>
  <c r="AE3110" i="12"/>
  <c r="AD3110" i="12"/>
  <c r="AF3109" i="12"/>
  <c r="AE3109" i="12"/>
  <c r="AD3109" i="12"/>
  <c r="AF3108" i="12"/>
  <c r="AE3108" i="12"/>
  <c r="AD3108" i="12"/>
  <c r="AF3107" i="12"/>
  <c r="AE3107" i="12"/>
  <c r="AD3107" i="12"/>
  <c r="AF3106" i="12"/>
  <c r="AE3106" i="12"/>
  <c r="AD3106" i="12"/>
  <c r="AF3105" i="12"/>
  <c r="AE3105" i="12"/>
  <c r="AD3105" i="12"/>
  <c r="AF3104" i="12"/>
  <c r="AE3104" i="12"/>
  <c r="AD3104" i="12"/>
  <c r="AF3103" i="12"/>
  <c r="AE3103" i="12"/>
  <c r="AD3103" i="12"/>
  <c r="AF3102" i="12"/>
  <c r="AE3102" i="12"/>
  <c r="AD3102" i="12"/>
  <c r="AF3101" i="12"/>
  <c r="AE3101" i="12"/>
  <c r="AD3101" i="12"/>
  <c r="AF3100" i="12"/>
  <c r="AE3100" i="12"/>
  <c r="AD3100" i="12"/>
  <c r="AF3099" i="12"/>
  <c r="AE3099" i="12"/>
  <c r="AD3099" i="12"/>
  <c r="AF3098" i="12"/>
  <c r="AE3098" i="12"/>
  <c r="AD3098" i="12"/>
  <c r="AF3097" i="12"/>
  <c r="AE3097" i="12"/>
  <c r="AD3097" i="12"/>
  <c r="AF3096" i="12"/>
  <c r="AE3096" i="12"/>
  <c r="AD3096" i="12"/>
  <c r="AF3095" i="12"/>
  <c r="AE3095" i="12"/>
  <c r="AD3095" i="12"/>
  <c r="AF3094" i="12"/>
  <c r="AE3094" i="12"/>
  <c r="AD3094" i="12"/>
  <c r="AF3093" i="12"/>
  <c r="AE3093" i="12"/>
  <c r="AD3093" i="12"/>
  <c r="AF3092" i="12"/>
  <c r="AE3092" i="12"/>
  <c r="AD3092" i="12"/>
  <c r="AF3091" i="12"/>
  <c r="AE3091" i="12"/>
  <c r="AD3091" i="12"/>
  <c r="AF3090" i="12"/>
  <c r="AE3090" i="12"/>
  <c r="AD3090" i="12"/>
  <c r="AF3089" i="12"/>
  <c r="AE3089" i="12"/>
  <c r="AD3089" i="12"/>
  <c r="AF3088" i="12"/>
  <c r="AE3088" i="12"/>
  <c r="AD3088" i="12"/>
  <c r="AF3087" i="12"/>
  <c r="AE3087" i="12"/>
  <c r="AD3087" i="12"/>
  <c r="AF3086" i="12"/>
  <c r="AE3086" i="12"/>
  <c r="AD3086" i="12"/>
  <c r="AF3085" i="12"/>
  <c r="AE3085" i="12"/>
  <c r="AD3085" i="12"/>
  <c r="AF3084" i="12"/>
  <c r="AE3084" i="12"/>
  <c r="AD3084" i="12"/>
  <c r="AF3083" i="12"/>
  <c r="AE3083" i="12"/>
  <c r="AD3083" i="12"/>
  <c r="AF3082" i="12"/>
  <c r="AE3082" i="12"/>
  <c r="AD3082" i="12"/>
  <c r="AF3081" i="12"/>
  <c r="AE3081" i="12"/>
  <c r="AD3081" i="12"/>
  <c r="AF3080" i="12"/>
  <c r="AE3080" i="12"/>
  <c r="AD3080" i="12"/>
  <c r="AF3079" i="12"/>
  <c r="AE3079" i="12"/>
  <c r="AD3079" i="12"/>
  <c r="AF3078" i="12"/>
  <c r="AE3078" i="12"/>
  <c r="AD3078" i="12"/>
  <c r="AF3077" i="12"/>
  <c r="AE3077" i="12"/>
  <c r="AD3077" i="12"/>
  <c r="AF3076" i="12"/>
  <c r="AE3076" i="12"/>
  <c r="AD3076" i="12"/>
  <c r="AF3075" i="12"/>
  <c r="AE3075" i="12"/>
  <c r="AD3075" i="12"/>
  <c r="AF3074" i="12"/>
  <c r="AE3074" i="12"/>
  <c r="AD3074" i="12"/>
  <c r="AF3073" i="12"/>
  <c r="AE3073" i="12"/>
  <c r="AD3073" i="12"/>
  <c r="AF3072" i="12"/>
  <c r="AE3072" i="12"/>
  <c r="AD3072" i="12"/>
  <c r="AF3071" i="12"/>
  <c r="AE3071" i="12"/>
  <c r="AD3071" i="12"/>
  <c r="AF3070" i="12"/>
  <c r="AE3070" i="12"/>
  <c r="AD3070" i="12"/>
  <c r="AF3069" i="12"/>
  <c r="AE3069" i="12"/>
  <c r="AD3069" i="12"/>
  <c r="AF3068" i="12"/>
  <c r="AE3068" i="12"/>
  <c r="AD3068" i="12"/>
  <c r="AF3067" i="12"/>
  <c r="AE3067" i="12"/>
  <c r="AD3067" i="12"/>
  <c r="AF3066" i="12"/>
  <c r="AE3066" i="12"/>
  <c r="AD3066" i="12"/>
  <c r="AF3065" i="12"/>
  <c r="AE3065" i="12"/>
  <c r="AD3065" i="12"/>
  <c r="AF3064" i="12"/>
  <c r="AE3064" i="12"/>
  <c r="AD3064" i="12"/>
  <c r="AF3063" i="12"/>
  <c r="AE3063" i="12"/>
  <c r="AD3063" i="12"/>
  <c r="AF3062" i="12"/>
  <c r="AE3062" i="12"/>
  <c r="AD3062" i="12"/>
  <c r="AF3061" i="12"/>
  <c r="AE3061" i="12"/>
  <c r="AD3061" i="12"/>
  <c r="AF3060" i="12"/>
  <c r="AE3060" i="12"/>
  <c r="AD3060" i="12"/>
  <c r="AF3059" i="12"/>
  <c r="AE3059" i="12"/>
  <c r="AD3059" i="12"/>
  <c r="AF3058" i="12"/>
  <c r="AE3058" i="12"/>
  <c r="AD3058" i="12"/>
  <c r="AF3057" i="12"/>
  <c r="AE3057" i="12"/>
  <c r="AD3057" i="12"/>
  <c r="AF3056" i="12"/>
  <c r="AE3056" i="12"/>
  <c r="AD3056" i="12"/>
  <c r="AF3055" i="12"/>
  <c r="AE3055" i="12"/>
  <c r="AD3055" i="12"/>
  <c r="AF3054" i="12"/>
  <c r="AE3054" i="12"/>
  <c r="AD3054" i="12"/>
  <c r="AF3053" i="12"/>
  <c r="AE3053" i="12"/>
  <c r="AD3053" i="12"/>
  <c r="AF3052" i="12"/>
  <c r="AE3052" i="12"/>
  <c r="AD3052" i="12"/>
  <c r="AF3051" i="12"/>
  <c r="AE3051" i="12"/>
  <c r="AD3051" i="12"/>
  <c r="AF3050" i="12"/>
  <c r="AE3050" i="12"/>
  <c r="AD3050" i="12"/>
  <c r="AF3049" i="12"/>
  <c r="AE3049" i="12"/>
  <c r="AD3049" i="12"/>
  <c r="AF3048" i="12"/>
  <c r="AE3048" i="12"/>
  <c r="AD3048" i="12"/>
  <c r="AF3047" i="12"/>
  <c r="AE3047" i="12"/>
  <c r="AD3047" i="12"/>
  <c r="AF3046" i="12"/>
  <c r="AE3046" i="12"/>
  <c r="AD3046" i="12"/>
  <c r="AF3045" i="12"/>
  <c r="AE3045" i="12"/>
  <c r="AD3045" i="12"/>
  <c r="AF3044" i="12"/>
  <c r="AE3044" i="12"/>
  <c r="AD3044" i="12"/>
  <c r="AF3043" i="12"/>
  <c r="AE3043" i="12"/>
  <c r="AD3043" i="12"/>
  <c r="AF3042" i="12"/>
  <c r="AE3042" i="12"/>
  <c r="AD3042" i="12"/>
  <c r="AF3041" i="12"/>
  <c r="AE3041" i="12"/>
  <c r="AD3041" i="12"/>
  <c r="AF3040" i="12"/>
  <c r="AE3040" i="12"/>
  <c r="AD3040" i="12"/>
  <c r="AF3039" i="12"/>
  <c r="AE3039" i="12"/>
  <c r="AD3039" i="12"/>
  <c r="AF3038" i="12"/>
  <c r="AE3038" i="12"/>
  <c r="AD3038" i="12"/>
  <c r="AF3037" i="12"/>
  <c r="AE3037" i="12"/>
  <c r="AD3037" i="12"/>
  <c r="AF3036" i="12"/>
  <c r="AE3036" i="12"/>
  <c r="AD3036" i="12"/>
  <c r="AF3035" i="12"/>
  <c r="AE3035" i="12"/>
  <c r="AD3035" i="12"/>
  <c r="AF3034" i="12"/>
  <c r="AE3034" i="12"/>
  <c r="AD3034" i="12"/>
  <c r="AF3033" i="12"/>
  <c r="AE3033" i="12"/>
  <c r="AD3033" i="12"/>
  <c r="AF3032" i="12"/>
  <c r="AE3032" i="12"/>
  <c r="AD3032" i="12"/>
  <c r="AF3031" i="12"/>
  <c r="AE3031" i="12"/>
  <c r="AD3031" i="12"/>
  <c r="AF3030" i="12"/>
  <c r="AE3030" i="12"/>
  <c r="AD3030" i="12"/>
  <c r="AF3029" i="12"/>
  <c r="AE3029" i="12"/>
  <c r="AD3029" i="12"/>
  <c r="AF3028" i="12"/>
  <c r="AE3028" i="12"/>
  <c r="AD3028" i="12"/>
  <c r="AF3027" i="12"/>
  <c r="AE3027" i="12"/>
  <c r="AD3027" i="12"/>
  <c r="AF3026" i="12"/>
  <c r="AE3026" i="12"/>
  <c r="AD3026" i="12"/>
  <c r="AF3025" i="12"/>
  <c r="AE3025" i="12"/>
  <c r="AD3025" i="12"/>
  <c r="AF3024" i="12"/>
  <c r="AE3024" i="12"/>
  <c r="AD3024" i="12"/>
  <c r="AF3023" i="12"/>
  <c r="AE3023" i="12"/>
  <c r="AD3023" i="12"/>
  <c r="AF3022" i="12"/>
  <c r="AE3022" i="12"/>
  <c r="AD3022" i="12"/>
  <c r="AF3021" i="12"/>
  <c r="AE3021" i="12"/>
  <c r="AD3021" i="12"/>
  <c r="AF3020" i="12"/>
  <c r="AE3020" i="12"/>
  <c r="AD3020" i="12"/>
  <c r="AF3019" i="12"/>
  <c r="AE3019" i="12"/>
  <c r="AD3019" i="12"/>
  <c r="AF3018" i="12"/>
  <c r="AE3018" i="12"/>
  <c r="AD3018" i="12"/>
  <c r="AF3017" i="12"/>
  <c r="AE3017" i="12"/>
  <c r="AD3017" i="12"/>
  <c r="AF3016" i="12"/>
  <c r="AE3016" i="12"/>
  <c r="AD3016" i="12"/>
  <c r="AF3015" i="12"/>
  <c r="AE3015" i="12"/>
  <c r="AD3015" i="12"/>
  <c r="AF3014" i="12"/>
  <c r="AE3014" i="12"/>
  <c r="AD3014" i="12"/>
  <c r="AF3013" i="12"/>
  <c r="AE3013" i="12"/>
  <c r="AD3013" i="12"/>
  <c r="AF3012" i="12"/>
  <c r="AE3012" i="12"/>
  <c r="AD3012" i="12"/>
  <c r="AF3011" i="12"/>
  <c r="AE3011" i="12"/>
  <c r="AD3011" i="12"/>
  <c r="AF3010" i="12"/>
  <c r="AE3010" i="12"/>
  <c r="AD3010" i="12"/>
  <c r="AF3009" i="12"/>
  <c r="AE3009" i="12"/>
  <c r="AD3009" i="12"/>
  <c r="AF3008" i="12"/>
  <c r="AE3008" i="12"/>
  <c r="AD3008" i="12"/>
  <c r="AF3007" i="12"/>
  <c r="AE3007" i="12"/>
  <c r="AD3007" i="12"/>
  <c r="AF3006" i="12"/>
  <c r="AE3006" i="12"/>
  <c r="AD3006" i="12"/>
  <c r="AF3005" i="12"/>
  <c r="AE3005" i="12"/>
  <c r="AD3005" i="12"/>
  <c r="AF3004" i="12"/>
  <c r="AE3004" i="12"/>
  <c r="AD3004" i="12"/>
  <c r="AF3003" i="12"/>
  <c r="AE3003" i="12"/>
  <c r="AD3003" i="12"/>
  <c r="AF3002" i="12"/>
  <c r="AE3002" i="12"/>
  <c r="AD3002" i="12"/>
  <c r="AF3001" i="12"/>
  <c r="AE3001" i="12"/>
  <c r="AD3001" i="12"/>
  <c r="AF3000" i="12"/>
  <c r="AE3000" i="12"/>
  <c r="AD3000" i="12"/>
  <c r="AF2999" i="12"/>
  <c r="AE2999" i="12"/>
  <c r="AD2999" i="12"/>
  <c r="AF2998" i="12"/>
  <c r="AE2998" i="12"/>
  <c r="AD2998" i="12"/>
  <c r="AF2997" i="12"/>
  <c r="AE2997" i="12"/>
  <c r="AD2997" i="12"/>
  <c r="AF2996" i="12"/>
  <c r="AE2996" i="12"/>
  <c r="AD2996" i="12"/>
  <c r="AF2995" i="12"/>
  <c r="AE2995" i="12"/>
  <c r="AD2995" i="12"/>
  <c r="AF2994" i="12"/>
  <c r="AE2994" i="12"/>
  <c r="AD2994" i="12"/>
  <c r="AF2993" i="12"/>
  <c r="AE2993" i="12"/>
  <c r="AD2993" i="12"/>
  <c r="AF2992" i="12"/>
  <c r="AE2992" i="12"/>
  <c r="AD2992" i="12"/>
  <c r="AF2991" i="12"/>
  <c r="AE2991" i="12"/>
  <c r="AD2991" i="12"/>
  <c r="AF2990" i="12"/>
  <c r="AE2990" i="12"/>
  <c r="AD2990" i="12"/>
  <c r="AF2989" i="12"/>
  <c r="AE2989" i="12"/>
  <c r="AD2989" i="12"/>
  <c r="AF2988" i="12"/>
  <c r="AE2988" i="12"/>
  <c r="AD2988" i="12"/>
  <c r="AF2987" i="12"/>
  <c r="AE2987" i="12"/>
  <c r="AD2987" i="12"/>
  <c r="AF2986" i="12"/>
  <c r="AE2986" i="12"/>
  <c r="AD2986" i="12"/>
  <c r="AF2985" i="12"/>
  <c r="AE2985" i="12"/>
  <c r="AD2985" i="12"/>
  <c r="AF2984" i="12"/>
  <c r="AE2984" i="12"/>
  <c r="AD2984" i="12"/>
  <c r="AF2983" i="12"/>
  <c r="AE2983" i="12"/>
  <c r="AD2983" i="12"/>
  <c r="AF2982" i="12"/>
  <c r="AE2982" i="12"/>
  <c r="AD2982" i="12"/>
  <c r="AF2981" i="12"/>
  <c r="AE2981" i="12"/>
  <c r="AD2981" i="12"/>
  <c r="AF2980" i="12"/>
  <c r="AE2980" i="12"/>
  <c r="AD2980" i="12"/>
  <c r="AF2979" i="12"/>
  <c r="AE2979" i="12"/>
  <c r="AD2979" i="12"/>
  <c r="AF2978" i="12"/>
  <c r="AE2978" i="12"/>
  <c r="AD2978" i="12"/>
  <c r="AF2977" i="12"/>
  <c r="AE2977" i="12"/>
  <c r="AD2977" i="12"/>
  <c r="AF2976" i="12"/>
  <c r="AE2976" i="12"/>
  <c r="AD2976" i="12"/>
  <c r="AF2975" i="12"/>
  <c r="AE2975" i="12"/>
  <c r="AD2975" i="12"/>
  <c r="AF2974" i="12"/>
  <c r="AE2974" i="12"/>
  <c r="AD2974" i="12"/>
  <c r="AF2973" i="12"/>
  <c r="AE2973" i="12"/>
  <c r="AD2973" i="12"/>
  <c r="AF2972" i="12"/>
  <c r="AE2972" i="12"/>
  <c r="AD2972" i="12"/>
  <c r="AF2971" i="12"/>
  <c r="AE2971" i="12"/>
  <c r="AD2971" i="12"/>
  <c r="AF2970" i="12"/>
  <c r="AE2970" i="12"/>
  <c r="AD2970" i="12"/>
  <c r="AF2969" i="12"/>
  <c r="AE2969" i="12"/>
  <c r="AD2969" i="12"/>
  <c r="AF2968" i="12"/>
  <c r="AE2968" i="12"/>
  <c r="AD2968" i="12"/>
  <c r="AF2967" i="12"/>
  <c r="AE2967" i="12"/>
  <c r="AD2967" i="12"/>
  <c r="AF2966" i="12"/>
  <c r="AE2966" i="12"/>
  <c r="AD2966" i="12"/>
  <c r="AF2965" i="12"/>
  <c r="AE2965" i="12"/>
  <c r="AD2965" i="12"/>
  <c r="AF2964" i="12"/>
  <c r="AE2964" i="12"/>
  <c r="AD2964" i="12"/>
  <c r="AF2963" i="12"/>
  <c r="AE2963" i="12"/>
  <c r="AD2963" i="12"/>
  <c r="AF2962" i="12"/>
  <c r="AE2962" i="12"/>
  <c r="AD2962" i="12"/>
  <c r="AF2961" i="12"/>
  <c r="AE2961" i="12"/>
  <c r="AD2961" i="12"/>
  <c r="AF2960" i="12"/>
  <c r="AE2960" i="12"/>
  <c r="AD2960" i="12"/>
  <c r="AF2959" i="12"/>
  <c r="AE2959" i="12"/>
  <c r="AD2959" i="12"/>
  <c r="AF2958" i="12"/>
  <c r="AE2958" i="12"/>
  <c r="AD2958" i="12"/>
  <c r="AF2957" i="12"/>
  <c r="AE2957" i="12"/>
  <c r="AD2957" i="12"/>
  <c r="AF2956" i="12"/>
  <c r="AE2956" i="12"/>
  <c r="AD2956" i="12"/>
  <c r="AF2955" i="12"/>
  <c r="AE2955" i="12"/>
  <c r="AD2955" i="12"/>
  <c r="AF2954" i="12"/>
  <c r="AE2954" i="12"/>
  <c r="AD2954" i="12"/>
  <c r="AF2953" i="12"/>
  <c r="AE2953" i="12"/>
  <c r="AD2953" i="12"/>
  <c r="AF2952" i="12"/>
  <c r="AE2952" i="12"/>
  <c r="AD2952" i="12"/>
  <c r="AF2951" i="12"/>
  <c r="AE2951" i="12"/>
  <c r="AD2951" i="12"/>
  <c r="AF2950" i="12"/>
  <c r="AE2950" i="12"/>
  <c r="AD2950" i="12"/>
  <c r="AF2949" i="12"/>
  <c r="AE2949" i="12"/>
  <c r="AD2949" i="12"/>
  <c r="AF2948" i="12"/>
  <c r="AE2948" i="12"/>
  <c r="AD2948" i="12"/>
  <c r="AF2947" i="12"/>
  <c r="AE2947" i="12"/>
  <c r="AD2947" i="12"/>
  <c r="AF2946" i="12"/>
  <c r="AE2946" i="12"/>
  <c r="AD2946" i="12"/>
  <c r="AF2945" i="12"/>
  <c r="AE2945" i="12"/>
  <c r="AD2945" i="12"/>
  <c r="AF2944" i="12"/>
  <c r="AE2944" i="12"/>
  <c r="AD2944" i="12"/>
  <c r="AF2943" i="12"/>
  <c r="AE2943" i="12"/>
  <c r="AD2943" i="12"/>
  <c r="AF2942" i="12"/>
  <c r="AE2942" i="12"/>
  <c r="AD2942" i="12"/>
  <c r="AF2941" i="12"/>
  <c r="AE2941" i="12"/>
  <c r="AD2941" i="12"/>
  <c r="AF2940" i="12"/>
  <c r="AE2940" i="12"/>
  <c r="AD2940" i="12"/>
  <c r="AF2939" i="12"/>
  <c r="AE2939" i="12"/>
  <c r="AD2939" i="12"/>
  <c r="AF2938" i="12"/>
  <c r="AE2938" i="12"/>
  <c r="AD2938" i="12"/>
  <c r="AF2937" i="12"/>
  <c r="AE2937" i="12"/>
  <c r="AD2937" i="12"/>
  <c r="AF2936" i="12"/>
  <c r="AE2936" i="12"/>
  <c r="AD2936" i="12"/>
  <c r="AF2935" i="12"/>
  <c r="AE2935" i="12"/>
  <c r="AD2935" i="12"/>
  <c r="AF2934" i="12"/>
  <c r="AE2934" i="12"/>
  <c r="AD2934" i="12"/>
  <c r="AF2933" i="12"/>
  <c r="AE2933" i="12"/>
  <c r="AD2933" i="12"/>
  <c r="AF2932" i="12"/>
  <c r="AE2932" i="12"/>
  <c r="AD2932" i="12"/>
  <c r="AF2931" i="12"/>
  <c r="AE2931" i="12"/>
  <c r="AD2931" i="12"/>
  <c r="AF2930" i="12"/>
  <c r="AE2930" i="12"/>
  <c r="AD2930" i="12"/>
  <c r="AF2929" i="12"/>
  <c r="AE2929" i="12"/>
  <c r="AD2929" i="12"/>
  <c r="AF2928" i="12"/>
  <c r="AE2928" i="12"/>
  <c r="AD2928" i="12"/>
  <c r="AF2927" i="12"/>
  <c r="AE2927" i="12"/>
  <c r="AD2927" i="12"/>
  <c r="AF2926" i="12"/>
  <c r="AE2926" i="12"/>
  <c r="AD2926" i="12"/>
  <c r="AF2925" i="12"/>
  <c r="AE2925" i="12"/>
  <c r="AD2925" i="12"/>
  <c r="AF2924" i="12"/>
  <c r="AE2924" i="12"/>
  <c r="AD2924" i="12"/>
  <c r="AF2923" i="12"/>
  <c r="AE2923" i="12"/>
  <c r="AD2923" i="12"/>
  <c r="AF2922" i="12"/>
  <c r="AE2922" i="12"/>
  <c r="AD2922" i="12"/>
  <c r="AF2921" i="12"/>
  <c r="AE2921" i="12"/>
  <c r="AD2921" i="12"/>
  <c r="AF2920" i="12"/>
  <c r="AE2920" i="12"/>
  <c r="AD2920" i="12"/>
  <c r="AF2919" i="12"/>
  <c r="AE2919" i="12"/>
  <c r="AD2919" i="12"/>
  <c r="AF2918" i="12"/>
  <c r="AE2918" i="12"/>
  <c r="AD2918" i="12"/>
  <c r="AF2917" i="12"/>
  <c r="AE2917" i="12"/>
  <c r="AD2917" i="12"/>
  <c r="AF2916" i="12"/>
  <c r="AE2916" i="12"/>
  <c r="AD2916" i="12"/>
  <c r="AF2915" i="12"/>
  <c r="AE2915" i="12"/>
  <c r="AD2915" i="12"/>
  <c r="AF2914" i="12"/>
  <c r="AE2914" i="12"/>
  <c r="AD2914" i="12"/>
  <c r="AF2913" i="12"/>
  <c r="AE2913" i="12"/>
  <c r="AD2913" i="12"/>
  <c r="AF2912" i="12"/>
  <c r="AE2912" i="12"/>
  <c r="AD2912" i="12"/>
  <c r="AF2911" i="12"/>
  <c r="AE2911" i="12"/>
  <c r="AD2911" i="12"/>
  <c r="AF2910" i="12"/>
  <c r="AE2910" i="12"/>
  <c r="AD2910" i="12"/>
  <c r="AF2909" i="12"/>
  <c r="AE2909" i="12"/>
  <c r="AD2909" i="12"/>
  <c r="AF2908" i="12"/>
  <c r="AE2908" i="12"/>
  <c r="AD2908" i="12"/>
  <c r="AF2907" i="12"/>
  <c r="AE2907" i="12"/>
  <c r="AD2907" i="12"/>
  <c r="AF2906" i="12"/>
  <c r="AE2906" i="12"/>
  <c r="AD2906" i="12"/>
  <c r="AF2905" i="12"/>
  <c r="AE2905" i="12"/>
  <c r="AD2905" i="12"/>
  <c r="AF2904" i="12"/>
  <c r="AE2904" i="12"/>
  <c r="AD2904" i="12"/>
  <c r="AF2903" i="12"/>
  <c r="AE2903" i="12"/>
  <c r="AD2903" i="12"/>
  <c r="AF2902" i="12"/>
  <c r="AE2902" i="12"/>
  <c r="AD2902" i="12"/>
  <c r="AF2901" i="12"/>
  <c r="AE2901" i="12"/>
  <c r="AD2901" i="12"/>
  <c r="AF2900" i="12"/>
  <c r="AE2900" i="12"/>
  <c r="AD2900" i="12"/>
  <c r="AF2899" i="12"/>
  <c r="AE2899" i="12"/>
  <c r="AD2899" i="12"/>
  <c r="AF2898" i="12"/>
  <c r="AE2898" i="12"/>
  <c r="AD2898" i="12"/>
  <c r="AF2897" i="12"/>
  <c r="AE2897" i="12"/>
  <c r="AD2897" i="12"/>
  <c r="AF2896" i="12"/>
  <c r="AE2896" i="12"/>
  <c r="AD2896" i="12"/>
  <c r="AF2895" i="12"/>
  <c r="AE2895" i="12"/>
  <c r="AD2895" i="12"/>
  <c r="AF2894" i="12"/>
  <c r="AE2894" i="12"/>
  <c r="AD2894" i="12"/>
  <c r="AF2893" i="12"/>
  <c r="AE2893" i="12"/>
  <c r="AD2893" i="12"/>
  <c r="AF2892" i="12"/>
  <c r="AE2892" i="12"/>
  <c r="AD2892" i="12"/>
  <c r="AF2891" i="12"/>
  <c r="AE2891" i="12"/>
  <c r="AD2891" i="12"/>
  <c r="AF2890" i="12"/>
  <c r="AE2890" i="12"/>
  <c r="AD2890" i="12"/>
  <c r="AF2889" i="12"/>
  <c r="AE2889" i="12"/>
  <c r="AD2889" i="12"/>
  <c r="AF2888" i="12"/>
  <c r="AE2888" i="12"/>
  <c r="AD2888" i="12"/>
  <c r="AF2887" i="12"/>
  <c r="AE2887" i="12"/>
  <c r="AD2887" i="12"/>
  <c r="AF2886" i="12"/>
  <c r="AE2886" i="12"/>
  <c r="AD2886" i="12"/>
  <c r="AF2885" i="12"/>
  <c r="AE2885" i="12"/>
  <c r="AD2885" i="12"/>
  <c r="AF2884" i="12"/>
  <c r="AE2884" i="12"/>
  <c r="AD2884" i="12"/>
  <c r="AF2883" i="12"/>
  <c r="AE2883" i="12"/>
  <c r="AD2883" i="12"/>
  <c r="AF2882" i="12"/>
  <c r="AE2882" i="12"/>
  <c r="AD2882" i="12"/>
  <c r="AF2881" i="12"/>
  <c r="AE2881" i="12"/>
  <c r="AD2881" i="12"/>
  <c r="AF2880" i="12"/>
  <c r="AE2880" i="12"/>
  <c r="AD2880" i="12"/>
  <c r="AF2879" i="12"/>
  <c r="AE2879" i="12"/>
  <c r="AD2879" i="12"/>
  <c r="AF2878" i="12"/>
  <c r="AE2878" i="12"/>
  <c r="AD2878" i="12"/>
  <c r="AF2877" i="12"/>
  <c r="AE2877" i="12"/>
  <c r="AD2877" i="12"/>
  <c r="AF2876" i="12"/>
  <c r="AE2876" i="12"/>
  <c r="AD2876" i="12"/>
  <c r="AF2875" i="12"/>
  <c r="AE2875" i="12"/>
  <c r="AD2875" i="12"/>
  <c r="AF2874" i="12"/>
  <c r="AE2874" i="12"/>
  <c r="AD2874" i="12"/>
  <c r="AF2873" i="12"/>
  <c r="AE2873" i="12"/>
  <c r="AD2873" i="12"/>
  <c r="AF2872" i="12"/>
  <c r="AE2872" i="12"/>
  <c r="AD2872" i="12"/>
  <c r="AF2871" i="12"/>
  <c r="AE2871" i="12"/>
  <c r="AD2871" i="12"/>
  <c r="AF2870" i="12"/>
  <c r="AE2870" i="12"/>
  <c r="AD2870" i="12"/>
  <c r="AF2869" i="12"/>
  <c r="AE2869" i="12"/>
  <c r="AD2869" i="12"/>
  <c r="AF2868" i="12"/>
  <c r="AE2868" i="12"/>
  <c r="AD2868" i="12"/>
  <c r="AF2867" i="12"/>
  <c r="AE2867" i="12"/>
  <c r="AD2867" i="12"/>
  <c r="AF2866" i="12"/>
  <c r="AE2866" i="12"/>
  <c r="AD2866" i="12"/>
  <c r="AF2865" i="12"/>
  <c r="AE2865" i="12"/>
  <c r="AD2865" i="12"/>
  <c r="AF2864" i="12"/>
  <c r="AE2864" i="12"/>
  <c r="AD2864" i="12"/>
  <c r="AF2863" i="12"/>
  <c r="AE2863" i="12"/>
  <c r="AD2863" i="12"/>
  <c r="AF2862" i="12"/>
  <c r="AE2862" i="12"/>
  <c r="AD2862" i="12"/>
  <c r="AF2861" i="12"/>
  <c r="AE2861" i="12"/>
  <c r="AD2861" i="12"/>
  <c r="AF2860" i="12"/>
  <c r="AE2860" i="12"/>
  <c r="AD2860" i="12"/>
  <c r="AF2859" i="12"/>
  <c r="AE2859" i="12"/>
  <c r="AD2859" i="12"/>
  <c r="AF2858" i="12"/>
  <c r="AE2858" i="12"/>
  <c r="AD2858" i="12"/>
  <c r="AF2857" i="12"/>
  <c r="AE2857" i="12"/>
  <c r="AD2857" i="12"/>
  <c r="AF2856" i="12"/>
  <c r="AE2856" i="12"/>
  <c r="AD2856" i="12"/>
  <c r="AF2855" i="12"/>
  <c r="AE2855" i="12"/>
  <c r="AD2855" i="12"/>
  <c r="AF2854" i="12"/>
  <c r="AE2854" i="12"/>
  <c r="AD2854" i="12"/>
  <c r="AF2853" i="12"/>
  <c r="AE2853" i="12"/>
  <c r="AD2853" i="12"/>
  <c r="AF2852" i="12"/>
  <c r="AE2852" i="12"/>
  <c r="AD2852" i="12"/>
  <c r="AF2851" i="12"/>
  <c r="AE2851" i="12"/>
  <c r="AD2851" i="12"/>
  <c r="AF2850" i="12"/>
  <c r="AE2850" i="12"/>
  <c r="AD2850" i="12"/>
  <c r="AF2849" i="12"/>
  <c r="AE2849" i="12"/>
  <c r="AD2849" i="12"/>
  <c r="AF2848" i="12"/>
  <c r="AE2848" i="12"/>
  <c r="AD2848" i="12"/>
  <c r="AF2847" i="12"/>
  <c r="AE2847" i="12"/>
  <c r="AD2847" i="12"/>
  <c r="AF2846" i="12"/>
  <c r="AE2846" i="12"/>
  <c r="AD2846" i="12"/>
  <c r="AF2845" i="12"/>
  <c r="AE2845" i="12"/>
  <c r="AD2845" i="12"/>
  <c r="AF2844" i="12"/>
  <c r="AE2844" i="12"/>
  <c r="AD2844" i="12"/>
  <c r="AF2843" i="12"/>
  <c r="AE2843" i="12"/>
  <c r="AD2843" i="12"/>
  <c r="AF2842" i="12"/>
  <c r="AE2842" i="12"/>
  <c r="AD2842" i="12"/>
  <c r="AF2841" i="12"/>
  <c r="AE2841" i="12"/>
  <c r="AD2841" i="12"/>
  <c r="AF2840" i="12"/>
  <c r="AE2840" i="12"/>
  <c r="AD2840" i="12"/>
  <c r="AF2839" i="12"/>
  <c r="AE2839" i="12"/>
  <c r="AD2839" i="12"/>
  <c r="AF2838" i="12"/>
  <c r="AE2838" i="12"/>
  <c r="AD2838" i="12"/>
  <c r="AF2837" i="12"/>
  <c r="AE2837" i="12"/>
  <c r="AD2837" i="12"/>
  <c r="AF2836" i="12"/>
  <c r="AE2836" i="12"/>
  <c r="AD2836" i="12"/>
  <c r="AF2835" i="12"/>
  <c r="AE2835" i="12"/>
  <c r="AD2835" i="12"/>
  <c r="AF2834" i="12"/>
  <c r="AE2834" i="12"/>
  <c r="AD2834" i="12"/>
  <c r="AF2833" i="12"/>
  <c r="AE2833" i="12"/>
  <c r="AD2833" i="12"/>
  <c r="AF2832" i="12"/>
  <c r="AE2832" i="12"/>
  <c r="AD2832" i="12"/>
  <c r="AF2831" i="12"/>
  <c r="AE2831" i="12"/>
  <c r="AD2831" i="12"/>
  <c r="AF2830" i="12"/>
  <c r="AE2830" i="12"/>
  <c r="AD2830" i="12"/>
  <c r="AF2829" i="12"/>
  <c r="AE2829" i="12"/>
  <c r="AD2829" i="12"/>
  <c r="AF2828" i="12"/>
  <c r="AE2828" i="12"/>
  <c r="AD2828" i="12"/>
  <c r="AF2827" i="12"/>
  <c r="AE2827" i="12"/>
  <c r="AD2827" i="12"/>
  <c r="AF2826" i="12"/>
  <c r="AE2826" i="12"/>
  <c r="AD2826" i="12"/>
  <c r="AF2825" i="12"/>
  <c r="AE2825" i="12"/>
  <c r="AD2825" i="12"/>
  <c r="AF2824" i="12"/>
  <c r="AE2824" i="12"/>
  <c r="AD2824" i="12"/>
  <c r="AF2823" i="12"/>
  <c r="AE2823" i="12"/>
  <c r="AD2823" i="12"/>
  <c r="AF2822" i="12"/>
  <c r="AE2822" i="12"/>
  <c r="AD2822" i="12"/>
  <c r="AF2821" i="12"/>
  <c r="AE2821" i="12"/>
  <c r="AD2821" i="12"/>
  <c r="AF2820" i="12"/>
  <c r="AE2820" i="12"/>
  <c r="AD2820" i="12"/>
  <c r="AF2819" i="12"/>
  <c r="AE2819" i="12"/>
  <c r="AD2819" i="12"/>
  <c r="AF2818" i="12"/>
  <c r="AE2818" i="12"/>
  <c r="AD2818" i="12"/>
  <c r="AF2817" i="12"/>
  <c r="AE2817" i="12"/>
  <c r="AD2817" i="12"/>
  <c r="AF2816" i="12"/>
  <c r="AE2816" i="12"/>
  <c r="AD2816" i="12"/>
  <c r="AF2815" i="12"/>
  <c r="AE2815" i="12"/>
  <c r="AD2815" i="12"/>
  <c r="AF2814" i="12"/>
  <c r="AE2814" i="12"/>
  <c r="AD2814" i="12"/>
  <c r="AF2813" i="12"/>
  <c r="AE2813" i="12"/>
  <c r="AD2813" i="12"/>
  <c r="AF2812" i="12"/>
  <c r="AE2812" i="12"/>
  <c r="AD2812" i="12"/>
  <c r="AF2811" i="12"/>
  <c r="AE2811" i="12"/>
  <c r="AD2811" i="12"/>
  <c r="AF2810" i="12"/>
  <c r="AE2810" i="12"/>
  <c r="AD2810" i="12"/>
  <c r="AF2809" i="12"/>
  <c r="AE2809" i="12"/>
  <c r="AD2809" i="12"/>
  <c r="AF2808" i="12"/>
  <c r="AE2808" i="12"/>
  <c r="AD2808" i="12"/>
  <c r="AF2807" i="12"/>
  <c r="AE2807" i="12"/>
  <c r="AD2807" i="12"/>
  <c r="AF2806" i="12"/>
  <c r="AE2806" i="12"/>
  <c r="AD2806" i="12"/>
  <c r="AF2805" i="12"/>
  <c r="AE2805" i="12"/>
  <c r="AD2805" i="12"/>
  <c r="AF2804" i="12"/>
  <c r="AE2804" i="12"/>
  <c r="AD2804" i="12"/>
  <c r="AF2803" i="12"/>
  <c r="AE2803" i="12"/>
  <c r="AD2803" i="12"/>
  <c r="AF2802" i="12"/>
  <c r="AE2802" i="12"/>
  <c r="AD2802" i="12"/>
  <c r="AF2801" i="12"/>
  <c r="AE2801" i="12"/>
  <c r="AD2801" i="12"/>
  <c r="AF2800" i="12"/>
  <c r="AE2800" i="12"/>
  <c r="AD2800" i="12"/>
  <c r="AF2799" i="12"/>
  <c r="AE2799" i="12"/>
  <c r="AD2799" i="12"/>
  <c r="AF2798" i="12"/>
  <c r="AE2798" i="12"/>
  <c r="AD2798" i="12"/>
  <c r="AF2797" i="12"/>
  <c r="AE2797" i="12"/>
  <c r="AD2797" i="12"/>
  <c r="AF2796" i="12"/>
  <c r="AE2796" i="12"/>
  <c r="AD2796" i="12"/>
  <c r="AF2795" i="12"/>
  <c r="AE2795" i="12"/>
  <c r="AD2795" i="12"/>
  <c r="AF2794" i="12"/>
  <c r="AE2794" i="12"/>
  <c r="AD2794" i="12"/>
  <c r="AF2793" i="12"/>
  <c r="AE2793" i="12"/>
  <c r="AD2793" i="12"/>
  <c r="AF2792" i="12"/>
  <c r="AE2792" i="12"/>
  <c r="AD2792" i="12"/>
  <c r="AF2791" i="12"/>
  <c r="AE2791" i="12"/>
  <c r="AD2791" i="12"/>
  <c r="AF2790" i="12"/>
  <c r="AE2790" i="12"/>
  <c r="AD2790" i="12"/>
  <c r="AF2789" i="12"/>
  <c r="AE2789" i="12"/>
  <c r="AD2789" i="12"/>
  <c r="AF2788" i="12"/>
  <c r="AE2788" i="12"/>
  <c r="AD2788" i="12"/>
  <c r="AF2787" i="12"/>
  <c r="AE2787" i="12"/>
  <c r="AD2787" i="12"/>
  <c r="AF2786" i="12"/>
  <c r="AE2786" i="12"/>
  <c r="AD2786" i="12"/>
  <c r="AF2785" i="12"/>
  <c r="AE2785" i="12"/>
  <c r="AD2785" i="12"/>
  <c r="AF2784" i="12"/>
  <c r="AE2784" i="12"/>
  <c r="AD2784" i="12"/>
  <c r="AF2783" i="12"/>
  <c r="AE2783" i="12"/>
  <c r="AD2783" i="12"/>
  <c r="AF2782" i="12"/>
  <c r="AE2782" i="12"/>
  <c r="AD2782" i="12"/>
  <c r="AF2781" i="12"/>
  <c r="AE2781" i="12"/>
  <c r="AD2781" i="12"/>
  <c r="AF2780" i="12"/>
  <c r="AE2780" i="12"/>
  <c r="AD2780" i="12"/>
  <c r="AF2779" i="12"/>
  <c r="AE2779" i="12"/>
  <c r="AD2779" i="12"/>
  <c r="AF2778" i="12"/>
  <c r="AE2778" i="12"/>
  <c r="AD2778" i="12"/>
  <c r="AF2777" i="12"/>
  <c r="AE2777" i="12"/>
  <c r="AD2777" i="12"/>
  <c r="AF2776" i="12"/>
  <c r="AE2776" i="12"/>
  <c r="AD2776" i="12"/>
  <c r="AF2775" i="12"/>
  <c r="AE2775" i="12"/>
  <c r="AD2775" i="12"/>
  <c r="AF2774" i="12"/>
  <c r="AE2774" i="12"/>
  <c r="AD2774" i="12"/>
  <c r="AF2773" i="12"/>
  <c r="AE2773" i="12"/>
  <c r="AD2773" i="12"/>
  <c r="AF2772" i="12"/>
  <c r="AE2772" i="12"/>
  <c r="AD2772" i="12"/>
  <c r="AF2771" i="12"/>
  <c r="AE2771" i="12"/>
  <c r="AD2771" i="12"/>
  <c r="AF2770" i="12"/>
  <c r="AE2770" i="12"/>
  <c r="AD2770" i="12"/>
  <c r="AF2769" i="12"/>
  <c r="AE2769" i="12"/>
  <c r="AD2769" i="12"/>
  <c r="AF2768" i="12"/>
  <c r="AE2768" i="12"/>
  <c r="AD2768" i="12"/>
  <c r="AF2767" i="12"/>
  <c r="AE2767" i="12"/>
  <c r="AD2767" i="12"/>
  <c r="AF2766" i="12"/>
  <c r="AE2766" i="12"/>
  <c r="AD2766" i="12"/>
  <c r="AF2765" i="12"/>
  <c r="AE2765" i="12"/>
  <c r="AD2765" i="12"/>
  <c r="AF2764" i="12"/>
  <c r="AE2764" i="12"/>
  <c r="AD2764" i="12"/>
  <c r="AF2763" i="12"/>
  <c r="AE2763" i="12"/>
  <c r="AD2763" i="12"/>
  <c r="AF2762" i="12"/>
  <c r="AE2762" i="12"/>
  <c r="AD2762" i="12"/>
  <c r="AF2761" i="12"/>
  <c r="AE2761" i="12"/>
  <c r="AD2761" i="12"/>
  <c r="AF2760" i="12"/>
  <c r="AE2760" i="12"/>
  <c r="AD2760" i="12"/>
  <c r="AF2759" i="12"/>
  <c r="AE2759" i="12"/>
  <c r="AD2759" i="12"/>
  <c r="AF2758" i="12"/>
  <c r="AE2758" i="12"/>
  <c r="AD2758" i="12"/>
  <c r="AF2757" i="12"/>
  <c r="AE2757" i="12"/>
  <c r="AD2757" i="12"/>
  <c r="AF2756" i="12"/>
  <c r="AE2756" i="12"/>
  <c r="AD2756" i="12"/>
  <c r="AF2755" i="12"/>
  <c r="AE2755" i="12"/>
  <c r="AD2755" i="12"/>
  <c r="AF2754" i="12"/>
  <c r="AE2754" i="12"/>
  <c r="AD2754" i="12"/>
  <c r="AF2753" i="12"/>
  <c r="AE2753" i="12"/>
  <c r="AD2753" i="12"/>
  <c r="AF2752" i="12"/>
  <c r="AE2752" i="12"/>
  <c r="AD2752" i="12"/>
  <c r="AF2751" i="12"/>
  <c r="AE2751" i="12"/>
  <c r="AD2751" i="12"/>
  <c r="AF2750" i="12"/>
  <c r="AE2750" i="12"/>
  <c r="AD2750" i="12"/>
  <c r="AF2749" i="12"/>
  <c r="AE2749" i="12"/>
  <c r="AD2749" i="12"/>
  <c r="AF2748" i="12"/>
  <c r="AE2748" i="12"/>
  <c r="AD2748" i="12"/>
  <c r="AF2747" i="12"/>
  <c r="AE2747" i="12"/>
  <c r="AD2747" i="12"/>
  <c r="AF2746" i="12"/>
  <c r="AE2746" i="12"/>
  <c r="AD2746" i="12"/>
  <c r="AF2745" i="12"/>
  <c r="AE2745" i="12"/>
  <c r="AD2745" i="12"/>
  <c r="AF2744" i="12"/>
  <c r="AE2744" i="12"/>
  <c r="AD2744" i="12"/>
  <c r="AF2743" i="12"/>
  <c r="AE2743" i="12"/>
  <c r="AD2743" i="12"/>
  <c r="AF2742" i="12"/>
  <c r="AE2742" i="12"/>
  <c r="AD2742" i="12"/>
  <c r="AF2741" i="12"/>
  <c r="AE2741" i="12"/>
  <c r="AD2741" i="12"/>
  <c r="AF2740" i="12"/>
  <c r="AE2740" i="12"/>
  <c r="AD2740" i="12"/>
  <c r="AF2739" i="12"/>
  <c r="AE2739" i="12"/>
  <c r="AD2739" i="12"/>
  <c r="AF2738" i="12"/>
  <c r="AE2738" i="12"/>
  <c r="AD2738" i="12"/>
  <c r="AF2737" i="12"/>
  <c r="AE2737" i="12"/>
  <c r="AD2737" i="12"/>
  <c r="AG2736" i="12"/>
  <c r="AF2736" i="12"/>
  <c r="AE2736" i="12"/>
  <c r="AD2736" i="12"/>
  <c r="AG2735" i="12"/>
  <c r="AF2735" i="12"/>
  <c r="AE2735" i="12"/>
  <c r="AD2735" i="12"/>
  <c r="AG2734" i="12"/>
  <c r="AF2734" i="12"/>
  <c r="AE2734" i="12"/>
  <c r="AD2734" i="12"/>
  <c r="AG2733" i="12"/>
  <c r="AF2733" i="12"/>
  <c r="AE2733" i="12"/>
  <c r="AD2733" i="12"/>
  <c r="AG2732" i="12"/>
  <c r="AF2732" i="12"/>
  <c r="AE2732" i="12"/>
  <c r="AD2732" i="12"/>
  <c r="AG2731" i="12"/>
  <c r="AF2731" i="12"/>
  <c r="AE2731" i="12"/>
  <c r="AD2731" i="12"/>
  <c r="AG2730" i="12"/>
  <c r="AF2730" i="12"/>
  <c r="AE2730" i="12"/>
  <c r="AD2730" i="12"/>
  <c r="AG2729" i="12"/>
  <c r="AF2729" i="12"/>
  <c r="AE2729" i="12"/>
  <c r="AD2729" i="12"/>
  <c r="AG2728" i="12"/>
  <c r="AF2728" i="12"/>
  <c r="AE2728" i="12"/>
  <c r="AD2728" i="12"/>
  <c r="AG2727" i="12"/>
  <c r="AF2727" i="12"/>
  <c r="AE2727" i="12"/>
  <c r="AD2727" i="12"/>
  <c r="AG2726" i="12"/>
  <c r="AF2726" i="12"/>
  <c r="AE2726" i="12"/>
  <c r="AD2726" i="12"/>
  <c r="AG2725" i="12"/>
  <c r="AF2725" i="12"/>
  <c r="AE2725" i="12"/>
  <c r="AD2725" i="12"/>
  <c r="AG2724" i="12"/>
  <c r="AF2724" i="12"/>
  <c r="AE2724" i="12"/>
  <c r="AD2724" i="12"/>
  <c r="AG2723" i="12"/>
  <c r="AF2723" i="12"/>
  <c r="AE2723" i="12"/>
  <c r="AD2723" i="12"/>
  <c r="AG2722" i="12"/>
  <c r="AF2722" i="12"/>
  <c r="AE2722" i="12"/>
  <c r="AD2722" i="12"/>
  <c r="AG2721" i="12"/>
  <c r="AF2721" i="12"/>
  <c r="AE2721" i="12"/>
  <c r="AD2721" i="12"/>
  <c r="AG2720" i="12"/>
  <c r="AF2720" i="12"/>
  <c r="AE2720" i="12"/>
  <c r="AD2720" i="12"/>
  <c r="AG2719" i="12"/>
  <c r="AF2719" i="12"/>
  <c r="AE2719" i="12"/>
  <c r="AD2719" i="12"/>
  <c r="AG2718" i="12"/>
  <c r="AF2718" i="12"/>
  <c r="AE2718" i="12"/>
  <c r="AD2718" i="12"/>
  <c r="AG2717" i="12"/>
  <c r="AF2717" i="12"/>
  <c r="AE2717" i="12"/>
  <c r="AD2717" i="12"/>
  <c r="AG2716" i="12"/>
  <c r="AF2716" i="12"/>
  <c r="AE2716" i="12"/>
  <c r="AD2716" i="12"/>
  <c r="AG2715" i="12"/>
  <c r="AF2715" i="12"/>
  <c r="AE2715" i="12"/>
  <c r="AD2715" i="12"/>
  <c r="AG2714" i="12"/>
  <c r="AF2714" i="12"/>
  <c r="AE2714" i="12"/>
  <c r="AD2714" i="12"/>
  <c r="AG2713" i="12"/>
  <c r="AF2713" i="12"/>
  <c r="AE2713" i="12"/>
  <c r="AD2713" i="12"/>
  <c r="AG2712" i="12"/>
  <c r="AF2712" i="12"/>
  <c r="AE2712" i="12"/>
  <c r="AD2712" i="12"/>
  <c r="AG2711" i="12"/>
  <c r="AF2711" i="12"/>
  <c r="AE2711" i="12"/>
  <c r="AD2711" i="12"/>
  <c r="AG2710" i="12"/>
  <c r="AF2710" i="12"/>
  <c r="AE2710" i="12"/>
  <c r="AD2710" i="12"/>
  <c r="AG2709" i="12"/>
  <c r="AF2709" i="12"/>
  <c r="AE2709" i="12"/>
  <c r="AD2709" i="12"/>
  <c r="AG2708" i="12"/>
  <c r="AF2708" i="12"/>
  <c r="AE2708" i="12"/>
  <c r="AD2708" i="12"/>
  <c r="AG2707" i="12"/>
  <c r="AF2707" i="12"/>
  <c r="AE2707" i="12"/>
  <c r="AD2707" i="12"/>
  <c r="AG2706" i="12"/>
  <c r="AF2706" i="12"/>
  <c r="AE2706" i="12"/>
  <c r="AD2706" i="12"/>
  <c r="AG2705" i="12"/>
  <c r="AF2705" i="12"/>
  <c r="AE2705" i="12"/>
  <c r="AD2705" i="12"/>
  <c r="AG2704" i="12"/>
  <c r="AF2704" i="12"/>
  <c r="AE2704" i="12"/>
  <c r="AD2704" i="12"/>
  <c r="AG2703" i="12"/>
  <c r="AF2703" i="12"/>
  <c r="AE2703" i="12"/>
  <c r="AD2703" i="12"/>
  <c r="AG2702" i="12"/>
  <c r="AF2702" i="12"/>
  <c r="AE2702" i="12"/>
  <c r="AD2702" i="12"/>
  <c r="AG2701" i="12"/>
  <c r="AF2701" i="12"/>
  <c r="AE2701" i="12"/>
  <c r="AD2701" i="12"/>
  <c r="AG2700" i="12"/>
  <c r="AF2700" i="12"/>
  <c r="AE2700" i="12"/>
  <c r="AD2700" i="12"/>
  <c r="AG2699" i="12"/>
  <c r="AF2699" i="12"/>
  <c r="AE2699" i="12"/>
  <c r="AD2699" i="12"/>
  <c r="AG2698" i="12"/>
  <c r="AF2698" i="12"/>
  <c r="AE2698" i="12"/>
  <c r="AD2698" i="12"/>
  <c r="AG2697" i="12"/>
  <c r="AF2697" i="12"/>
  <c r="AE2697" i="12"/>
  <c r="AD2697" i="12"/>
  <c r="AG2696" i="12"/>
  <c r="AF2696" i="12"/>
  <c r="AE2696" i="12"/>
  <c r="AD2696" i="12"/>
  <c r="AG2695" i="12"/>
  <c r="AF2695" i="12"/>
  <c r="AE2695" i="12"/>
  <c r="AD2695" i="12"/>
  <c r="AG2694" i="12"/>
  <c r="AF2694" i="12"/>
  <c r="AE2694" i="12"/>
  <c r="AD2694" i="12"/>
  <c r="AG2693" i="12"/>
  <c r="AF2693" i="12"/>
  <c r="AE2693" i="12"/>
  <c r="AD2693" i="12"/>
  <c r="AG2692" i="12"/>
  <c r="AF2692" i="12"/>
  <c r="AE2692" i="12"/>
  <c r="AD2692" i="12"/>
  <c r="AG2691" i="12"/>
  <c r="AF2691" i="12"/>
  <c r="AE2691" i="12"/>
  <c r="AD2691" i="12"/>
  <c r="AG2690" i="12"/>
  <c r="AF2690" i="12"/>
  <c r="AE2690" i="12"/>
  <c r="AD2690" i="12"/>
  <c r="AG2689" i="12"/>
  <c r="AF2689" i="12"/>
  <c r="AE2689" i="12"/>
  <c r="AD2689" i="12"/>
  <c r="AG2688" i="12"/>
  <c r="AF2688" i="12"/>
  <c r="AE2688" i="12"/>
  <c r="AD2688" i="12"/>
  <c r="AG2687" i="12"/>
  <c r="AF2687" i="12"/>
  <c r="AE2687" i="12"/>
  <c r="AD2687" i="12"/>
  <c r="AG2686" i="12"/>
  <c r="AF2686" i="12"/>
  <c r="AE2686" i="12"/>
  <c r="AD2686" i="12"/>
  <c r="AG2685" i="12"/>
  <c r="AF2685" i="12"/>
  <c r="AE2685" i="12"/>
  <c r="AD2685" i="12"/>
  <c r="AG2684" i="12"/>
  <c r="AF2684" i="12"/>
  <c r="AE2684" i="12"/>
  <c r="AD2684" i="12"/>
  <c r="AG2683" i="12"/>
  <c r="AF2683" i="12"/>
  <c r="AE2683" i="12"/>
  <c r="AD2683" i="12"/>
  <c r="AG2682" i="12"/>
  <c r="AF2682" i="12"/>
  <c r="AE2682" i="12"/>
  <c r="AD2682" i="12"/>
  <c r="AG2681" i="12"/>
  <c r="AF2681" i="12"/>
  <c r="AE2681" i="12"/>
  <c r="AD2681" i="12"/>
  <c r="AG2680" i="12"/>
  <c r="AF2680" i="12"/>
  <c r="AE2680" i="12"/>
  <c r="AD2680" i="12"/>
  <c r="AG2679" i="12"/>
  <c r="AF2679" i="12"/>
  <c r="AE2679" i="12"/>
  <c r="AD2679" i="12"/>
  <c r="AG2678" i="12"/>
  <c r="AF2678" i="12"/>
  <c r="AE2678" i="12"/>
  <c r="AD2678" i="12"/>
  <c r="AG2677" i="12"/>
  <c r="AF2677" i="12"/>
  <c r="AE2677" i="12"/>
  <c r="AD2677" i="12"/>
  <c r="AG2676" i="12"/>
  <c r="AF2676" i="12"/>
  <c r="AE2676" i="12"/>
  <c r="AD2676" i="12"/>
  <c r="AG2675" i="12"/>
  <c r="AF2675" i="12"/>
  <c r="AE2675" i="12"/>
  <c r="AD2675" i="12"/>
  <c r="AG2674" i="12"/>
  <c r="AF2674" i="12"/>
  <c r="AE2674" i="12"/>
  <c r="AD2674" i="12"/>
  <c r="AG2673" i="12"/>
  <c r="AF2673" i="12"/>
  <c r="AE2673" i="12"/>
  <c r="AD2673" i="12"/>
  <c r="AG2672" i="12"/>
  <c r="AF2672" i="12"/>
  <c r="AE2672" i="12"/>
  <c r="AD2672" i="12"/>
  <c r="AG2671" i="12"/>
  <c r="AF2671" i="12"/>
  <c r="AE2671" i="12"/>
  <c r="AD2671" i="12"/>
  <c r="AG2670" i="12"/>
  <c r="AF2670" i="12"/>
  <c r="AE2670" i="12"/>
  <c r="AD2670" i="12"/>
  <c r="AG2669" i="12"/>
  <c r="AF2669" i="12"/>
  <c r="AE2669" i="12"/>
  <c r="AD2669" i="12"/>
  <c r="AG2668" i="12"/>
  <c r="AF2668" i="12"/>
  <c r="AE2668" i="12"/>
  <c r="AD2668" i="12"/>
  <c r="AG2667" i="12"/>
  <c r="AF2667" i="12"/>
  <c r="AE2667" i="12"/>
  <c r="AD2667" i="12"/>
  <c r="AG2666" i="12"/>
  <c r="AF2666" i="12"/>
  <c r="AE2666" i="12"/>
  <c r="AD2666" i="12"/>
  <c r="AG2665" i="12"/>
  <c r="AF2665" i="12"/>
  <c r="AE2665" i="12"/>
  <c r="AD2665" i="12"/>
  <c r="AG2664" i="12"/>
  <c r="AF2664" i="12"/>
  <c r="AE2664" i="12"/>
  <c r="AD2664" i="12"/>
  <c r="AG2663" i="12"/>
  <c r="AF2663" i="12"/>
  <c r="AE2663" i="12"/>
  <c r="AD2663" i="12"/>
  <c r="AG2662" i="12"/>
  <c r="AF2662" i="12"/>
  <c r="AE2662" i="12"/>
  <c r="AD2662" i="12"/>
  <c r="AG2661" i="12"/>
  <c r="AF2661" i="12"/>
  <c r="AE2661" i="12"/>
  <c r="AD2661" i="12"/>
  <c r="AG2660" i="12"/>
  <c r="AF2660" i="12"/>
  <c r="AE2660" i="12"/>
  <c r="AD2660" i="12"/>
  <c r="AG2659" i="12"/>
  <c r="AF2659" i="12"/>
  <c r="AE2659" i="12"/>
  <c r="AD2659" i="12"/>
  <c r="AG2658" i="12"/>
  <c r="AF2658" i="12"/>
  <c r="AE2658" i="12"/>
  <c r="AD2658" i="12"/>
  <c r="AG2657" i="12"/>
  <c r="AF2657" i="12"/>
  <c r="AE2657" i="12"/>
  <c r="AD2657" i="12"/>
  <c r="AG2656" i="12"/>
  <c r="AF2656" i="12"/>
  <c r="AE2656" i="12"/>
  <c r="AD2656" i="12"/>
  <c r="AG2655" i="12"/>
  <c r="AF2655" i="12"/>
  <c r="AE2655" i="12"/>
  <c r="AD2655" i="12"/>
  <c r="AG2654" i="12"/>
  <c r="AF2654" i="12"/>
  <c r="AE2654" i="12"/>
  <c r="AD2654" i="12"/>
  <c r="AG2653" i="12"/>
  <c r="AF2653" i="12"/>
  <c r="AE2653" i="12"/>
  <c r="AD2653" i="12"/>
  <c r="AG2652" i="12"/>
  <c r="AF2652" i="12"/>
  <c r="AE2652" i="12"/>
  <c r="AD2652" i="12"/>
  <c r="AG2651" i="12"/>
  <c r="AF2651" i="12"/>
  <c r="AE2651" i="12"/>
  <c r="AD2651" i="12"/>
  <c r="AG2650" i="12"/>
  <c r="AF2650" i="12"/>
  <c r="AE2650" i="12"/>
  <c r="AD2650" i="12"/>
  <c r="AG2649" i="12"/>
  <c r="AF2649" i="12"/>
  <c r="AE2649" i="12"/>
  <c r="AD2649" i="12"/>
  <c r="AG2648" i="12"/>
  <c r="AF2648" i="12"/>
  <c r="AE2648" i="12"/>
  <c r="AD2648" i="12"/>
  <c r="AG2647" i="12"/>
  <c r="AF2647" i="12"/>
  <c r="AE2647" i="12"/>
  <c r="AD2647" i="12"/>
  <c r="AG2646" i="12"/>
  <c r="AF2646" i="12"/>
  <c r="AE2646" i="12"/>
  <c r="AD2646" i="12"/>
  <c r="AF2645" i="12"/>
  <c r="AE2645" i="12"/>
  <c r="AD2645" i="12"/>
  <c r="AF2644" i="12"/>
  <c r="AE2644" i="12"/>
  <c r="AD2644" i="12"/>
  <c r="AF2643" i="12"/>
  <c r="AE2643" i="12"/>
  <c r="AD2643" i="12"/>
  <c r="AF2642" i="12"/>
  <c r="AE2642" i="12"/>
  <c r="AD2642" i="12"/>
  <c r="AF2641" i="12"/>
  <c r="AE2641" i="12"/>
  <c r="AD2641" i="12"/>
  <c r="AF2640" i="12"/>
  <c r="AE2640" i="12"/>
  <c r="AD2640" i="12"/>
  <c r="AF2639" i="12"/>
  <c r="AE2639" i="12"/>
  <c r="AD2639" i="12"/>
  <c r="AF2638" i="12"/>
  <c r="AE2638" i="12"/>
  <c r="AD2638" i="12"/>
  <c r="AF2637" i="12"/>
  <c r="AE2637" i="12"/>
  <c r="AD2637" i="12"/>
  <c r="AF2636" i="12"/>
  <c r="AE2636" i="12"/>
  <c r="AD2636" i="12"/>
  <c r="AF2635" i="12"/>
  <c r="AE2635" i="12"/>
  <c r="AD2635" i="12"/>
  <c r="AF2634" i="12"/>
  <c r="AE2634" i="12"/>
  <c r="AD2634" i="12"/>
  <c r="AF2633" i="12"/>
  <c r="AE2633" i="12"/>
  <c r="AD2633" i="12"/>
  <c r="AF2632" i="12"/>
  <c r="AE2632" i="12"/>
  <c r="AD2632" i="12"/>
  <c r="AF2631" i="12"/>
  <c r="AE2631" i="12"/>
  <c r="AD2631" i="12"/>
  <c r="AF2630" i="12"/>
  <c r="AE2630" i="12"/>
  <c r="AD2630" i="12"/>
  <c r="AF2629" i="12"/>
  <c r="AE2629" i="12"/>
  <c r="AD2629" i="12"/>
  <c r="AF2628" i="12"/>
  <c r="AE2628" i="12"/>
  <c r="AD2628" i="12"/>
  <c r="AF2627" i="12"/>
  <c r="AE2627" i="12"/>
  <c r="AD2627" i="12"/>
  <c r="AF2626" i="12"/>
  <c r="AE2626" i="12"/>
  <c r="AD2626" i="12"/>
  <c r="AF2625" i="12"/>
  <c r="AE2625" i="12"/>
  <c r="AD2625" i="12"/>
  <c r="AF2624" i="12"/>
  <c r="AE2624" i="12"/>
  <c r="AD2624" i="12"/>
  <c r="AF2623" i="12"/>
  <c r="AE2623" i="12"/>
  <c r="AD2623" i="12"/>
  <c r="AF2622" i="12"/>
  <c r="AE2622" i="12"/>
  <c r="AD2622" i="12"/>
  <c r="AF2621" i="12"/>
  <c r="AE2621" i="12"/>
  <c r="AD2621" i="12"/>
  <c r="AF2620" i="12"/>
  <c r="AE2620" i="12"/>
  <c r="AD2620" i="12"/>
  <c r="AF2619" i="12"/>
  <c r="AE2619" i="12"/>
  <c r="AD2619" i="12"/>
  <c r="AF2618" i="12"/>
  <c r="AE2618" i="12"/>
  <c r="AD2618" i="12"/>
  <c r="AF2617" i="12"/>
  <c r="AE2617" i="12"/>
  <c r="AD2617" i="12"/>
  <c r="AF2616" i="12"/>
  <c r="AE2616" i="12"/>
  <c r="AD2616" i="12"/>
  <c r="AF2615" i="12"/>
  <c r="AE2615" i="12"/>
  <c r="AD2615" i="12"/>
  <c r="AF2614" i="12"/>
  <c r="AE2614" i="12"/>
  <c r="AD2614" i="12"/>
  <c r="AF2613" i="12"/>
  <c r="AE2613" i="12"/>
  <c r="AD2613" i="12"/>
  <c r="AF2612" i="12"/>
  <c r="AE2612" i="12"/>
  <c r="AD2612" i="12"/>
  <c r="AF2611" i="12"/>
  <c r="AE2611" i="12"/>
  <c r="AD2611" i="12"/>
  <c r="AF2610" i="12"/>
  <c r="AE2610" i="12"/>
  <c r="AD2610" i="12"/>
  <c r="AF2609" i="12"/>
  <c r="AE2609" i="12"/>
  <c r="AD2609" i="12"/>
  <c r="AF2608" i="12"/>
  <c r="AE2608" i="12"/>
  <c r="AD2608" i="12"/>
  <c r="AF2607" i="12"/>
  <c r="AE2607" i="12"/>
  <c r="AD2607" i="12"/>
  <c r="AF2606" i="12"/>
  <c r="AE2606" i="12"/>
  <c r="AD2606" i="12"/>
  <c r="AF2605" i="12"/>
  <c r="AE2605" i="12"/>
  <c r="AD2605" i="12"/>
  <c r="AF2604" i="12"/>
  <c r="AE2604" i="12"/>
  <c r="AD2604" i="12"/>
  <c r="AF2603" i="12"/>
  <c r="AE2603" i="12"/>
  <c r="AD2603" i="12"/>
  <c r="AF2602" i="12"/>
  <c r="AE2602" i="12"/>
  <c r="AD2602" i="12"/>
  <c r="AF2601" i="12"/>
  <c r="AE2601" i="12"/>
  <c r="AD2601" i="12"/>
  <c r="AF2600" i="12"/>
  <c r="AE2600" i="12"/>
  <c r="AD2600" i="12"/>
  <c r="AF2599" i="12"/>
  <c r="AE2599" i="12"/>
  <c r="AD2599" i="12"/>
  <c r="AF2598" i="12"/>
  <c r="AE2598" i="12"/>
  <c r="AD2598" i="12"/>
  <c r="AF2597" i="12"/>
  <c r="AE2597" i="12"/>
  <c r="AD2597" i="12"/>
  <c r="AF2596" i="12"/>
  <c r="AE2596" i="12"/>
  <c r="AD2596" i="12"/>
  <c r="AF2595" i="12"/>
  <c r="AE2595" i="12"/>
  <c r="AD2595" i="12"/>
  <c r="AF2594" i="12"/>
  <c r="AE2594" i="12"/>
  <c r="AD2594" i="12"/>
  <c r="AF2593" i="12"/>
  <c r="AE2593" i="12"/>
  <c r="AD2593" i="12"/>
  <c r="AF2592" i="12"/>
  <c r="AE2592" i="12"/>
  <c r="AD2592" i="12"/>
  <c r="AF2591" i="12"/>
  <c r="AE2591" i="12"/>
  <c r="AD2591" i="12"/>
  <c r="AF2590" i="12"/>
  <c r="AE2590" i="12"/>
  <c r="AD2590" i="12"/>
  <c r="AF2589" i="12"/>
  <c r="AE2589" i="12"/>
  <c r="AD2589" i="12"/>
  <c r="AF2588" i="12"/>
  <c r="AE2588" i="12"/>
  <c r="AD2588" i="12"/>
  <c r="AF2587" i="12"/>
  <c r="AE2587" i="12"/>
  <c r="AD2587" i="12"/>
  <c r="AF2586" i="12"/>
  <c r="AE2586" i="12"/>
  <c r="AD2586" i="12"/>
  <c r="AF2585" i="12"/>
  <c r="AE2585" i="12"/>
  <c r="AD2585" i="12"/>
  <c r="AF2584" i="12"/>
  <c r="AE2584" i="12"/>
  <c r="AD2584" i="12"/>
  <c r="AF2583" i="12"/>
  <c r="AE2583" i="12"/>
  <c r="AD2583" i="12"/>
  <c r="AF2582" i="12"/>
  <c r="AE2582" i="12"/>
  <c r="AD2582" i="12"/>
  <c r="AF2581" i="12"/>
  <c r="AE2581" i="12"/>
  <c r="AD2581" i="12"/>
  <c r="AF2580" i="12"/>
  <c r="AE2580" i="12"/>
  <c r="AD2580" i="12"/>
  <c r="AF2579" i="12"/>
  <c r="AE2579" i="12"/>
  <c r="AD2579" i="12"/>
  <c r="AF2578" i="12"/>
  <c r="AE2578" i="12"/>
  <c r="AD2578" i="12"/>
  <c r="AF2577" i="12"/>
  <c r="AE2577" i="12"/>
  <c r="AD2577" i="12"/>
  <c r="AF2576" i="12"/>
  <c r="AE2576" i="12"/>
  <c r="AD2576" i="12"/>
  <c r="AF2575" i="12"/>
  <c r="AE2575" i="12"/>
  <c r="AD2575" i="12"/>
  <c r="AF2574" i="12"/>
  <c r="AE2574" i="12"/>
  <c r="AD2574" i="12"/>
  <c r="AF2573" i="12"/>
  <c r="AE2573" i="12"/>
  <c r="AD2573" i="12"/>
  <c r="AF2572" i="12"/>
  <c r="AE2572" i="12"/>
  <c r="AD2572" i="12"/>
  <c r="AF2571" i="12"/>
  <c r="AE2571" i="12"/>
  <c r="AD2571" i="12"/>
  <c r="AF2570" i="12"/>
  <c r="AE2570" i="12"/>
  <c r="AD2570" i="12"/>
  <c r="AF2569" i="12"/>
  <c r="AE2569" i="12"/>
  <c r="AD2569" i="12"/>
  <c r="AF2568" i="12"/>
  <c r="AE2568" i="12"/>
  <c r="AD2568" i="12"/>
  <c r="AF2567" i="12"/>
  <c r="AE2567" i="12"/>
  <c r="AD2567" i="12"/>
  <c r="AF2566" i="12"/>
  <c r="AE2566" i="12"/>
  <c r="AD2566" i="12"/>
  <c r="AF2565" i="12"/>
  <c r="AE2565" i="12"/>
  <c r="AD2565" i="12"/>
  <c r="AF2564" i="12"/>
  <c r="AE2564" i="12"/>
  <c r="AD2564" i="12"/>
  <c r="AF2563" i="12"/>
  <c r="AE2563" i="12"/>
  <c r="AD2563" i="12"/>
  <c r="AF2562" i="12"/>
  <c r="AE2562" i="12"/>
  <c r="AD2562" i="12"/>
  <c r="AF2561" i="12"/>
  <c r="AE2561" i="12"/>
  <c r="AD2561" i="12"/>
  <c r="AF2560" i="12"/>
  <c r="AE2560" i="12"/>
  <c r="AD2560" i="12"/>
  <c r="AF2559" i="12"/>
  <c r="AE2559" i="12"/>
  <c r="AD2559" i="12"/>
  <c r="AF2558" i="12"/>
  <c r="AE2558" i="12"/>
  <c r="AD2558" i="12"/>
  <c r="AF2557" i="12"/>
  <c r="AE2557" i="12"/>
  <c r="AD2557" i="12"/>
  <c r="AF2556" i="12"/>
  <c r="AE2556" i="12"/>
  <c r="AD2556" i="12"/>
  <c r="AF2555" i="12"/>
  <c r="AE2555" i="12"/>
  <c r="AD2555" i="12"/>
  <c r="AF2554" i="12"/>
  <c r="AE2554" i="12"/>
  <c r="AD2554" i="12"/>
  <c r="AF2553" i="12"/>
  <c r="AE2553" i="12"/>
  <c r="AD2553" i="12"/>
  <c r="AF2552" i="12"/>
  <c r="AE2552" i="12"/>
  <c r="AD2552" i="12"/>
  <c r="AF2551" i="12"/>
  <c r="AE2551" i="12"/>
  <c r="AD2551" i="12"/>
  <c r="AF2550" i="12"/>
  <c r="AE2550" i="12"/>
  <c r="AD2550" i="12"/>
  <c r="AF2549" i="12"/>
  <c r="AE2549" i="12"/>
  <c r="AD2549" i="12"/>
  <c r="AF2548" i="12"/>
  <c r="AE2548" i="12"/>
  <c r="AD2548" i="12"/>
  <c r="AF2547" i="12"/>
  <c r="AE2547" i="12"/>
  <c r="AD2547" i="12"/>
  <c r="AF2546" i="12"/>
  <c r="AE2546" i="12"/>
  <c r="AD2546" i="12"/>
  <c r="AF2545" i="12"/>
  <c r="AE2545" i="12"/>
  <c r="AD2545" i="12"/>
  <c r="AF2544" i="12"/>
  <c r="AE2544" i="12"/>
  <c r="AD2544" i="12"/>
  <c r="AF2543" i="12"/>
  <c r="AE2543" i="12"/>
  <c r="AD2543" i="12"/>
  <c r="AF2542" i="12"/>
  <c r="AE2542" i="12"/>
  <c r="AD2542" i="12"/>
  <c r="AF2541" i="12"/>
  <c r="AE2541" i="12"/>
  <c r="AD2541" i="12"/>
  <c r="AF2540" i="12"/>
  <c r="AE2540" i="12"/>
  <c r="AD2540" i="12"/>
  <c r="AF2539" i="12"/>
  <c r="AE2539" i="12"/>
  <c r="AD2539" i="12"/>
  <c r="AF2538" i="12"/>
  <c r="AE2538" i="12"/>
  <c r="AD2538" i="12"/>
  <c r="AF2537" i="12"/>
  <c r="AE2537" i="12"/>
  <c r="AD2537" i="12"/>
  <c r="AF2536" i="12"/>
  <c r="AE2536" i="12"/>
  <c r="AD2536" i="12"/>
  <c r="AF2535" i="12"/>
  <c r="AE2535" i="12"/>
  <c r="AD2535" i="12"/>
  <c r="AF2534" i="12"/>
  <c r="AE2534" i="12"/>
  <c r="AD2534" i="12"/>
  <c r="AF2533" i="12"/>
  <c r="AE2533" i="12"/>
  <c r="AD2533" i="12"/>
  <c r="AF2532" i="12"/>
  <c r="AE2532" i="12"/>
  <c r="AD2532" i="12"/>
  <c r="AF2531" i="12"/>
  <c r="AE2531" i="12"/>
  <c r="AD2531" i="12"/>
  <c r="AF2530" i="12"/>
  <c r="AE2530" i="12"/>
  <c r="AD2530" i="12"/>
  <c r="AF2529" i="12"/>
  <c r="AE2529" i="12"/>
  <c r="AD2529" i="12"/>
  <c r="AF2528" i="12"/>
  <c r="AE2528" i="12"/>
  <c r="AD2528" i="12"/>
  <c r="AF2527" i="12"/>
  <c r="AE2527" i="12"/>
  <c r="AD2527" i="12"/>
  <c r="AF2526" i="12"/>
  <c r="AE2526" i="12"/>
  <c r="AD2526" i="12"/>
  <c r="AF2525" i="12"/>
  <c r="AE2525" i="12"/>
  <c r="AD2525" i="12"/>
  <c r="AF2524" i="12"/>
  <c r="AE2524" i="12"/>
  <c r="AD2524" i="12"/>
  <c r="AF2523" i="12"/>
  <c r="AE2523" i="12"/>
  <c r="AD2523" i="12"/>
  <c r="AF2522" i="12"/>
  <c r="AE2522" i="12"/>
  <c r="AD2522" i="12"/>
  <c r="AF2521" i="12"/>
  <c r="AE2521" i="12"/>
  <c r="AD2521" i="12"/>
  <c r="AF2520" i="12"/>
  <c r="AE2520" i="12"/>
  <c r="AD2520" i="12"/>
  <c r="AF2519" i="12"/>
  <c r="AE2519" i="12"/>
  <c r="AD2519" i="12"/>
  <c r="AF2518" i="12"/>
  <c r="AE2518" i="12"/>
  <c r="AD2518" i="12"/>
  <c r="AF2517" i="12"/>
  <c r="AE2517" i="12"/>
  <c r="AD2517" i="12"/>
  <c r="AF2516" i="12"/>
  <c r="AE2516" i="12"/>
  <c r="AD2516" i="12"/>
  <c r="AF2515" i="12"/>
  <c r="AE2515" i="12"/>
  <c r="AD2515" i="12"/>
  <c r="AF2514" i="12"/>
  <c r="AE2514" i="12"/>
  <c r="AD2514" i="12"/>
  <c r="AF2513" i="12"/>
  <c r="AE2513" i="12"/>
  <c r="AD2513" i="12"/>
  <c r="AF2512" i="12"/>
  <c r="AE2512" i="12"/>
  <c r="AD2512" i="12"/>
  <c r="AF2511" i="12"/>
  <c r="AE2511" i="12"/>
  <c r="AD2511" i="12"/>
  <c r="AF2510" i="12"/>
  <c r="AE2510" i="12"/>
  <c r="AD2510" i="12"/>
  <c r="AF2509" i="12"/>
  <c r="AE2509" i="12"/>
  <c r="AD2509" i="12"/>
  <c r="AF2508" i="12"/>
  <c r="AE2508" i="12"/>
  <c r="AD2508" i="12"/>
  <c r="AF2507" i="12"/>
  <c r="AE2507" i="12"/>
  <c r="AD2507" i="12"/>
  <c r="AF2506" i="12"/>
  <c r="AE2506" i="12"/>
  <c r="AD2506" i="12"/>
  <c r="AF2505" i="12"/>
  <c r="AE2505" i="12"/>
  <c r="AD2505" i="12"/>
  <c r="AF2504" i="12"/>
  <c r="AE2504" i="12"/>
  <c r="AD2504" i="12"/>
  <c r="AF2503" i="12"/>
  <c r="AE2503" i="12"/>
  <c r="AD2503" i="12"/>
  <c r="AF2502" i="12"/>
  <c r="AE2502" i="12"/>
  <c r="AD2502" i="12"/>
  <c r="AF2501" i="12"/>
  <c r="AE2501" i="12"/>
  <c r="AD2501" i="12"/>
  <c r="AF2500" i="12"/>
  <c r="AE2500" i="12"/>
  <c r="AD2500" i="12"/>
  <c r="AF2499" i="12"/>
  <c r="AE2499" i="12"/>
  <c r="AD2499" i="12"/>
  <c r="AF2498" i="12"/>
  <c r="AE2498" i="12"/>
  <c r="AD2498" i="12"/>
  <c r="AF2497" i="12"/>
  <c r="AE2497" i="12"/>
  <c r="AD2497" i="12"/>
  <c r="AF2496" i="12"/>
  <c r="AE2496" i="12"/>
  <c r="AD2496" i="12"/>
  <c r="AF2495" i="12"/>
  <c r="AE2495" i="12"/>
  <c r="AD2495" i="12"/>
  <c r="AF2494" i="12"/>
  <c r="AE2494" i="12"/>
  <c r="AD2494" i="12"/>
  <c r="AF2493" i="12"/>
  <c r="AE2493" i="12"/>
  <c r="AD2493" i="12"/>
  <c r="AF2492" i="12"/>
  <c r="AE2492" i="12"/>
  <c r="AD2492" i="12"/>
  <c r="AF2491" i="12"/>
  <c r="AE2491" i="12"/>
  <c r="AD2491" i="12"/>
  <c r="AF2490" i="12"/>
  <c r="AE2490" i="12"/>
  <c r="AD2490" i="12"/>
  <c r="AF2489" i="12"/>
  <c r="AE2489" i="12"/>
  <c r="AD2489" i="12"/>
  <c r="AF2488" i="12"/>
  <c r="AE2488" i="12"/>
  <c r="AD2488" i="12"/>
  <c r="AF2487" i="12"/>
  <c r="AE2487" i="12"/>
  <c r="AD2487" i="12"/>
  <c r="AF2486" i="12"/>
  <c r="AE2486" i="12"/>
  <c r="AD2486" i="12"/>
  <c r="AF2485" i="12"/>
  <c r="AE2485" i="12"/>
  <c r="AD2485" i="12"/>
  <c r="AF2484" i="12"/>
  <c r="AE2484" i="12"/>
  <c r="AD2484" i="12"/>
  <c r="AF2483" i="12"/>
  <c r="AE2483" i="12"/>
  <c r="AD2483" i="12"/>
  <c r="AF2482" i="12"/>
  <c r="AE2482" i="12"/>
  <c r="AD2482" i="12"/>
  <c r="AF2481" i="12"/>
  <c r="AE2481" i="12"/>
  <c r="AD2481" i="12"/>
  <c r="AF2480" i="12"/>
  <c r="AE2480" i="12"/>
  <c r="AD2480" i="12"/>
  <c r="AF2479" i="12"/>
  <c r="AE2479" i="12"/>
  <c r="AD2479" i="12"/>
  <c r="AF2478" i="12"/>
  <c r="AE2478" i="12"/>
  <c r="AD2478" i="12"/>
  <c r="AF2477" i="12"/>
  <c r="AE2477" i="12"/>
  <c r="AD2477" i="12"/>
  <c r="AF2476" i="12"/>
  <c r="AE2476" i="12"/>
  <c r="AD2476" i="12"/>
  <c r="AF2475" i="12"/>
  <c r="AE2475" i="12"/>
  <c r="AD2475" i="12"/>
  <c r="AF2474" i="12"/>
  <c r="AE2474" i="12"/>
  <c r="AD2474" i="12"/>
  <c r="AF2473" i="12"/>
  <c r="AE2473" i="12"/>
  <c r="AD2473" i="12"/>
  <c r="AF2472" i="12"/>
  <c r="AE2472" i="12"/>
  <c r="AD2472" i="12"/>
  <c r="AF2471" i="12"/>
  <c r="AE2471" i="12"/>
  <c r="AD2471" i="12"/>
  <c r="AF2470" i="12"/>
  <c r="AE2470" i="12"/>
  <c r="AD2470" i="12"/>
  <c r="AF2469" i="12"/>
  <c r="AE2469" i="12"/>
  <c r="AD2469" i="12"/>
  <c r="AF2468" i="12"/>
  <c r="AE2468" i="12"/>
  <c r="AD2468" i="12"/>
  <c r="AF2467" i="12"/>
  <c r="AE2467" i="12"/>
  <c r="AD2467" i="12"/>
  <c r="AF2466" i="12"/>
  <c r="AE2466" i="12"/>
  <c r="AD2466" i="12"/>
  <c r="AF2465" i="12"/>
  <c r="AE2465" i="12"/>
  <c r="AD2465" i="12"/>
  <c r="AF2464" i="12"/>
  <c r="AE2464" i="12"/>
  <c r="AD2464" i="12"/>
  <c r="AF2463" i="12"/>
  <c r="AE2463" i="12"/>
  <c r="AD2463" i="12"/>
  <c r="AF2462" i="12"/>
  <c r="AE2462" i="12"/>
  <c r="AD2462" i="12"/>
  <c r="AF2461" i="12"/>
  <c r="AE2461" i="12"/>
  <c r="AD2461" i="12"/>
  <c r="AF2460" i="12"/>
  <c r="AE2460" i="12"/>
  <c r="AD2460" i="12"/>
  <c r="AF2459" i="12"/>
  <c r="AE2459" i="12"/>
  <c r="AD2459" i="12"/>
  <c r="AF2458" i="12"/>
  <c r="AE2458" i="12"/>
  <c r="AD2458" i="12"/>
  <c r="AF2457" i="12"/>
  <c r="AE2457" i="12"/>
  <c r="AD2457" i="12"/>
  <c r="AF2456" i="12"/>
  <c r="AE2456" i="12"/>
  <c r="AD2456" i="12"/>
  <c r="AF2455" i="12"/>
  <c r="AE2455" i="12"/>
  <c r="AD2455" i="12"/>
  <c r="AF2454" i="12"/>
  <c r="AE2454" i="12"/>
  <c r="AD2454" i="12"/>
  <c r="AF2453" i="12"/>
  <c r="AE2453" i="12"/>
  <c r="AD2453" i="12"/>
  <c r="AF2452" i="12"/>
  <c r="AE2452" i="12"/>
  <c r="AD2452" i="12"/>
  <c r="AF2451" i="12"/>
  <c r="AE2451" i="12"/>
  <c r="AD2451" i="12"/>
  <c r="AF2450" i="12"/>
  <c r="AE2450" i="12"/>
  <c r="AD2450" i="12"/>
  <c r="AF2449" i="12"/>
  <c r="AE2449" i="12"/>
  <c r="AD2449" i="12"/>
  <c r="AF2448" i="12"/>
  <c r="AE2448" i="12"/>
  <c r="AD2448" i="12"/>
  <c r="AF2447" i="12"/>
  <c r="AE2447" i="12"/>
  <c r="AD2447" i="12"/>
  <c r="AF2446" i="12"/>
  <c r="AE2446" i="12"/>
  <c r="AD2446" i="12"/>
  <c r="AF2445" i="12"/>
  <c r="AE2445" i="12"/>
  <c r="AD2445" i="12"/>
  <c r="AF2444" i="12"/>
  <c r="AE2444" i="12"/>
  <c r="AD2444" i="12"/>
  <c r="AF2443" i="12"/>
  <c r="AE2443" i="12"/>
  <c r="AD2443" i="12"/>
  <c r="AF2442" i="12"/>
  <c r="AE2442" i="12"/>
  <c r="AD2442" i="12"/>
  <c r="AF2441" i="12"/>
  <c r="AE2441" i="12"/>
  <c r="AD2441" i="12"/>
  <c r="AF2440" i="12"/>
  <c r="AE2440" i="12"/>
  <c r="AD2440" i="12"/>
  <c r="AF2439" i="12"/>
  <c r="AE2439" i="12"/>
  <c r="AD2439" i="12"/>
  <c r="AF2438" i="12"/>
  <c r="AE2438" i="12"/>
  <c r="AD2438" i="12"/>
  <c r="AF2437" i="12"/>
  <c r="AE2437" i="12"/>
  <c r="AD2437" i="12"/>
  <c r="AF2436" i="12"/>
  <c r="AE2436" i="12"/>
  <c r="AD2436" i="12"/>
  <c r="AF2435" i="12"/>
  <c r="AE2435" i="12"/>
  <c r="AD2435" i="12"/>
  <c r="AF2434" i="12"/>
  <c r="AE2434" i="12"/>
  <c r="AD2434" i="12"/>
  <c r="AF2433" i="12"/>
  <c r="AE2433" i="12"/>
  <c r="AD2433" i="12"/>
  <c r="AF2432" i="12"/>
  <c r="AE2432" i="12"/>
  <c r="AD2432" i="12"/>
  <c r="AF2431" i="12"/>
  <c r="AE2431" i="12"/>
  <c r="AD2431" i="12"/>
  <c r="AF2430" i="12"/>
  <c r="AE2430" i="12"/>
  <c r="AD2430" i="12"/>
  <c r="AF2429" i="12"/>
  <c r="AE2429" i="12"/>
  <c r="AD2429" i="12"/>
  <c r="AF2428" i="12"/>
  <c r="AE2428" i="12"/>
  <c r="AD2428" i="12"/>
  <c r="AF2427" i="12"/>
  <c r="AE2427" i="12"/>
  <c r="AD2427" i="12"/>
  <c r="AF2426" i="12"/>
  <c r="AE2426" i="12"/>
  <c r="AD2426" i="12"/>
  <c r="AF2425" i="12"/>
  <c r="AE2425" i="12"/>
  <c r="AD2425" i="12"/>
  <c r="AF2424" i="12"/>
  <c r="AE2424" i="12"/>
  <c r="AD2424" i="12"/>
  <c r="AF2423" i="12"/>
  <c r="AE2423" i="12"/>
  <c r="AD2423" i="12"/>
  <c r="AF2422" i="12"/>
  <c r="AE2422" i="12"/>
  <c r="AD2422" i="12"/>
  <c r="AF2421" i="12"/>
  <c r="AE2421" i="12"/>
  <c r="AD2421" i="12"/>
  <c r="AF2420" i="12"/>
  <c r="AE2420" i="12"/>
  <c r="AD2420" i="12"/>
  <c r="AF2419" i="12"/>
  <c r="AE2419" i="12"/>
  <c r="AD2419" i="12"/>
  <c r="AF2418" i="12"/>
  <c r="AE2418" i="12"/>
  <c r="AD2418" i="12"/>
  <c r="AF2417" i="12"/>
  <c r="AE2417" i="12"/>
  <c r="AD2417" i="12"/>
  <c r="AF2416" i="12"/>
  <c r="AE2416" i="12"/>
  <c r="AD2416" i="12"/>
  <c r="AF2415" i="12"/>
  <c r="AE2415" i="12"/>
  <c r="AD2415" i="12"/>
  <c r="AF2414" i="12"/>
  <c r="AE2414" i="12"/>
  <c r="AD2414" i="12"/>
  <c r="AF2413" i="12"/>
  <c r="AE2413" i="12"/>
  <c r="AD2413" i="12"/>
  <c r="AF2412" i="12"/>
  <c r="AE2412" i="12"/>
  <c r="AD2412" i="12"/>
  <c r="AF2411" i="12"/>
  <c r="AE2411" i="12"/>
  <c r="AD2411" i="12"/>
  <c r="AF2410" i="12"/>
  <c r="AE2410" i="12"/>
  <c r="AD2410" i="12"/>
  <c r="AF2409" i="12"/>
  <c r="AE2409" i="12"/>
  <c r="AD2409" i="12"/>
  <c r="AF2408" i="12"/>
  <c r="AE2408" i="12"/>
  <c r="AD2408" i="12"/>
  <c r="AF2407" i="12"/>
  <c r="AE2407" i="12"/>
  <c r="AD2407" i="12"/>
  <c r="AF2406" i="12"/>
  <c r="AE2406" i="12"/>
  <c r="AD2406" i="12"/>
  <c r="AF2405" i="12"/>
  <c r="AE2405" i="12"/>
  <c r="AD2405" i="12"/>
  <c r="AF2404" i="12"/>
  <c r="AE2404" i="12"/>
  <c r="AD2404" i="12"/>
  <c r="AF2403" i="12"/>
  <c r="AE2403" i="12"/>
  <c r="AD2403" i="12"/>
  <c r="AF2402" i="12"/>
  <c r="AE2402" i="12"/>
  <c r="AD2402" i="12"/>
  <c r="AF2401" i="12"/>
  <c r="AE2401" i="12"/>
  <c r="AD2401" i="12"/>
  <c r="AF2400" i="12"/>
  <c r="AE2400" i="12"/>
  <c r="AD2400" i="12"/>
  <c r="AF2399" i="12"/>
  <c r="AE2399" i="12"/>
  <c r="AD2399" i="12"/>
  <c r="AF2398" i="12"/>
  <c r="AE2398" i="12"/>
  <c r="AD2398" i="12"/>
  <c r="AF2397" i="12"/>
  <c r="AE2397" i="12"/>
  <c r="AD2397" i="12"/>
  <c r="AF2396" i="12"/>
  <c r="AE2396" i="12"/>
  <c r="AD2396" i="12"/>
  <c r="AF2395" i="12"/>
  <c r="AE2395" i="12"/>
  <c r="AD2395" i="12"/>
  <c r="AF2394" i="12"/>
  <c r="AE2394" i="12"/>
  <c r="AD2394" i="12"/>
  <c r="AF2393" i="12"/>
  <c r="AE2393" i="12"/>
  <c r="AD2393" i="12"/>
  <c r="AF2392" i="12"/>
  <c r="AE2392" i="12"/>
  <c r="AD2392" i="12"/>
  <c r="AF2391" i="12"/>
  <c r="AE2391" i="12"/>
  <c r="AD2391" i="12"/>
  <c r="AF2390" i="12"/>
  <c r="AE2390" i="12"/>
  <c r="AD2390" i="12"/>
  <c r="AF2389" i="12"/>
  <c r="AE2389" i="12"/>
  <c r="AD2389" i="12"/>
  <c r="AF2388" i="12"/>
  <c r="AE2388" i="12"/>
  <c r="AD2388" i="12"/>
  <c r="AF2387" i="12"/>
  <c r="AE2387" i="12"/>
  <c r="AD2387" i="12"/>
  <c r="AF2386" i="12"/>
  <c r="AE2386" i="12"/>
  <c r="AD2386" i="12"/>
  <c r="AF2385" i="12"/>
  <c r="AE2385" i="12"/>
  <c r="AD2385" i="12"/>
  <c r="AF2384" i="12"/>
  <c r="AE2384" i="12"/>
  <c r="AD2384" i="12"/>
  <c r="AF2383" i="12"/>
  <c r="AE2383" i="12"/>
  <c r="AD2383" i="12"/>
  <c r="AF2382" i="12"/>
  <c r="AE2382" i="12"/>
  <c r="AD2382" i="12"/>
  <c r="AF2381" i="12"/>
  <c r="AE2381" i="12"/>
  <c r="AD2381" i="12"/>
  <c r="AF2380" i="12"/>
  <c r="AE2380" i="12"/>
  <c r="AD2380" i="12"/>
  <c r="AF2379" i="12"/>
  <c r="AE2379" i="12"/>
  <c r="AD2379" i="12"/>
  <c r="AF2378" i="12"/>
  <c r="AE2378" i="12"/>
  <c r="AD2378" i="12"/>
  <c r="AF2377" i="12"/>
  <c r="AE2377" i="12"/>
  <c r="AD2377" i="12"/>
  <c r="AF2376" i="12"/>
  <c r="AE2376" i="12"/>
  <c r="AD2376" i="12"/>
  <c r="AF2375" i="12"/>
  <c r="AE2375" i="12"/>
  <c r="AD2375" i="12"/>
  <c r="AF2374" i="12"/>
  <c r="AE2374" i="12"/>
  <c r="AD2374" i="12"/>
  <c r="AF2373" i="12"/>
  <c r="AE2373" i="12"/>
  <c r="AD2373" i="12"/>
  <c r="AF2372" i="12"/>
  <c r="AE2372" i="12"/>
  <c r="AD2372" i="12"/>
  <c r="AF2371" i="12"/>
  <c r="AE2371" i="12"/>
  <c r="AD2371" i="12"/>
  <c r="AF2370" i="12"/>
  <c r="AE2370" i="12"/>
  <c r="AD2370" i="12"/>
  <c r="AF2369" i="12"/>
  <c r="AE2369" i="12"/>
  <c r="AD2369" i="12"/>
  <c r="AF2368" i="12"/>
  <c r="AE2368" i="12"/>
  <c r="AD2368" i="12"/>
  <c r="AF2367" i="12"/>
  <c r="AE2367" i="12"/>
  <c r="AD2367" i="12"/>
  <c r="AF2366" i="12"/>
  <c r="AE2366" i="12"/>
  <c r="AD2366" i="12"/>
  <c r="AF2365" i="12"/>
  <c r="AE2365" i="12"/>
  <c r="AD2365" i="12"/>
  <c r="AF2364" i="12"/>
  <c r="AE2364" i="12"/>
  <c r="AD2364" i="12"/>
  <c r="AF2363" i="12"/>
  <c r="AE2363" i="12"/>
  <c r="AD2363" i="12"/>
  <c r="AF2362" i="12"/>
  <c r="AE2362" i="12"/>
  <c r="AD2362" i="12"/>
  <c r="AF2361" i="12"/>
  <c r="AE2361" i="12"/>
  <c r="AD2361" i="12"/>
  <c r="AF2360" i="12"/>
  <c r="AE2360" i="12"/>
  <c r="AD2360" i="12"/>
  <c r="AF2359" i="12"/>
  <c r="AE2359" i="12"/>
  <c r="AD2359" i="12"/>
  <c r="AF2358" i="12"/>
  <c r="AE2358" i="12"/>
  <c r="AD2358" i="12"/>
  <c r="AF2357" i="12"/>
  <c r="AE2357" i="12"/>
  <c r="AD2357" i="12"/>
  <c r="AF2356" i="12"/>
  <c r="AE2356" i="12"/>
  <c r="AD2356" i="12"/>
  <c r="AF2355" i="12"/>
  <c r="AE2355" i="12"/>
  <c r="AD2355" i="12"/>
  <c r="AF2354" i="12"/>
  <c r="AE2354" i="12"/>
  <c r="AD2354" i="12"/>
  <c r="AF2353" i="12"/>
  <c r="AE2353" i="12"/>
  <c r="AD2353" i="12"/>
  <c r="AF2352" i="12"/>
  <c r="AE2352" i="12"/>
  <c r="AD2352" i="12"/>
  <c r="AF2351" i="12"/>
  <c r="AE2351" i="12"/>
  <c r="AD2351" i="12"/>
  <c r="AF2350" i="12"/>
  <c r="AE2350" i="12"/>
  <c r="AD2350" i="12"/>
  <c r="AF2349" i="12"/>
  <c r="AE2349" i="12"/>
  <c r="AD2349" i="12"/>
  <c r="AF2348" i="12"/>
  <c r="AE2348" i="12"/>
  <c r="AD2348" i="12"/>
  <c r="AF2347" i="12"/>
  <c r="AE2347" i="12"/>
  <c r="AD2347" i="12"/>
  <c r="AF2346" i="12"/>
  <c r="AE2346" i="12"/>
  <c r="AD2346" i="12"/>
  <c r="AF2345" i="12"/>
  <c r="AE2345" i="12"/>
  <c r="AD2345" i="12"/>
  <c r="AF2344" i="12"/>
  <c r="AE2344" i="12"/>
  <c r="AD2344" i="12"/>
  <c r="AF2343" i="12"/>
  <c r="AE2343" i="12"/>
  <c r="AD2343" i="12"/>
  <c r="AF2342" i="12"/>
  <c r="AE2342" i="12"/>
  <c r="AD2342" i="12"/>
  <c r="AF2341" i="12"/>
  <c r="AE2341" i="12"/>
  <c r="AD2341" i="12"/>
  <c r="AF2340" i="12"/>
  <c r="AE2340" i="12"/>
  <c r="AD2340" i="12"/>
  <c r="AF2339" i="12"/>
  <c r="AE2339" i="12"/>
  <c r="AD2339" i="12"/>
  <c r="AF2338" i="12"/>
  <c r="AE2338" i="12"/>
  <c r="AD2338" i="12"/>
  <c r="AF2337" i="12"/>
  <c r="AE2337" i="12"/>
  <c r="AD2337" i="12"/>
  <c r="AF2336" i="12"/>
  <c r="AE2336" i="12"/>
  <c r="AD2336" i="12"/>
  <c r="AF2335" i="12"/>
  <c r="AE2335" i="12"/>
  <c r="AD2335" i="12"/>
  <c r="AF2334" i="12"/>
  <c r="AE2334" i="12"/>
  <c r="AD2334" i="12"/>
  <c r="AF2333" i="12"/>
  <c r="AE2333" i="12"/>
  <c r="AD2333" i="12"/>
  <c r="AF2332" i="12"/>
  <c r="AE2332" i="12"/>
  <c r="AD2332" i="12"/>
  <c r="AF2331" i="12"/>
  <c r="AE2331" i="12"/>
  <c r="AD2331" i="12"/>
  <c r="AF2330" i="12"/>
  <c r="AE2330" i="12"/>
  <c r="AD2330" i="12"/>
  <c r="AF2329" i="12"/>
  <c r="AE2329" i="12"/>
  <c r="AD2329" i="12"/>
  <c r="AF2328" i="12"/>
  <c r="AE2328" i="12"/>
  <c r="AD2328" i="12"/>
  <c r="AF2327" i="12"/>
  <c r="AE2327" i="12"/>
  <c r="AD2327" i="12"/>
  <c r="AF2326" i="12"/>
  <c r="AE2326" i="12"/>
  <c r="AD2326" i="12"/>
  <c r="AF2325" i="12"/>
  <c r="AE2325" i="12"/>
  <c r="AD2325" i="12"/>
  <c r="AF2324" i="12"/>
  <c r="AE2324" i="12"/>
  <c r="AD2324" i="12"/>
  <c r="AF2323" i="12"/>
  <c r="AE2323" i="12"/>
  <c r="AD2323" i="12"/>
  <c r="AF2322" i="12"/>
  <c r="AE2322" i="12"/>
  <c r="AD2322" i="12"/>
  <c r="AF2321" i="12"/>
  <c r="AE2321" i="12"/>
  <c r="AD2321" i="12"/>
  <c r="AF2320" i="12"/>
  <c r="AE2320" i="12"/>
  <c r="AD2320" i="12"/>
  <c r="AF2319" i="12"/>
  <c r="AE2319" i="12"/>
  <c r="AD2319" i="12"/>
  <c r="AF2318" i="12"/>
  <c r="AE2318" i="12"/>
  <c r="AD2318" i="12"/>
  <c r="AF2317" i="12"/>
  <c r="AE2317" i="12"/>
  <c r="AD2317" i="12"/>
  <c r="AF2316" i="12"/>
  <c r="AE2316" i="12"/>
  <c r="AD2316" i="12"/>
  <c r="AF2315" i="12"/>
  <c r="AE2315" i="12"/>
  <c r="AD2315" i="12"/>
  <c r="AF2314" i="12"/>
  <c r="AE2314" i="12"/>
  <c r="AD2314" i="12"/>
  <c r="AF2313" i="12"/>
  <c r="AE2313" i="12"/>
  <c r="AD2313" i="12"/>
  <c r="AF2312" i="12"/>
  <c r="AE2312" i="12"/>
  <c r="AD2312" i="12"/>
  <c r="AF2311" i="12"/>
  <c r="AE2311" i="12"/>
  <c r="AD2311" i="12"/>
  <c r="AF2310" i="12"/>
  <c r="AE2310" i="12"/>
  <c r="AD2310" i="12"/>
  <c r="AF2309" i="12"/>
  <c r="AE2309" i="12"/>
  <c r="AD2309" i="12"/>
  <c r="AF2308" i="12"/>
  <c r="AE2308" i="12"/>
  <c r="AD2308" i="12"/>
  <c r="AF2307" i="12"/>
  <c r="AE2307" i="12"/>
  <c r="AD2307" i="12"/>
  <c r="AF2306" i="12"/>
  <c r="AE2306" i="12"/>
  <c r="AD2306" i="12"/>
  <c r="AF2305" i="12"/>
  <c r="AE2305" i="12"/>
  <c r="AD2305" i="12"/>
  <c r="AF2304" i="12"/>
  <c r="AE2304" i="12"/>
  <c r="AD2304" i="12"/>
  <c r="AF2303" i="12"/>
  <c r="AE2303" i="12"/>
  <c r="AD2303" i="12"/>
  <c r="AF2302" i="12"/>
  <c r="AE2302" i="12"/>
  <c r="AD2302" i="12"/>
  <c r="AF2301" i="12"/>
  <c r="AE2301" i="12"/>
  <c r="AD2301" i="12"/>
  <c r="AF2300" i="12"/>
  <c r="AE2300" i="12"/>
  <c r="AD2300" i="12"/>
  <c r="AF2299" i="12"/>
  <c r="AE2299" i="12"/>
  <c r="AD2299" i="12"/>
  <c r="AF2298" i="12"/>
  <c r="AE2298" i="12"/>
  <c r="AD2298" i="12"/>
  <c r="AF2297" i="12"/>
  <c r="AE2297" i="12"/>
  <c r="AD2297" i="12"/>
  <c r="AF2296" i="12"/>
  <c r="AE2296" i="12"/>
  <c r="AD2296" i="12"/>
  <c r="AF2295" i="12"/>
  <c r="AE2295" i="12"/>
  <c r="AD2295" i="12"/>
  <c r="AF2294" i="12"/>
  <c r="AE2294" i="12"/>
  <c r="AD2294" i="12"/>
  <c r="AF2293" i="12"/>
  <c r="AE2293" i="12"/>
  <c r="AD2293" i="12"/>
  <c r="AF2292" i="12"/>
  <c r="AE2292" i="12"/>
  <c r="AD2292" i="12"/>
  <c r="AF2291" i="12"/>
  <c r="AE2291" i="12"/>
  <c r="AD2291" i="12"/>
  <c r="AF2290" i="12"/>
  <c r="AE2290" i="12"/>
  <c r="AD2290" i="12"/>
  <c r="AF2289" i="12"/>
  <c r="AE2289" i="12"/>
  <c r="AD2289" i="12"/>
  <c r="AF2288" i="12"/>
  <c r="AE2288" i="12"/>
  <c r="AD2288" i="12"/>
  <c r="AF2287" i="12"/>
  <c r="AE2287" i="12"/>
  <c r="AD2287" i="12"/>
  <c r="AF2286" i="12"/>
  <c r="AE2286" i="12"/>
  <c r="AD2286" i="12"/>
  <c r="AF2285" i="12"/>
  <c r="AE2285" i="12"/>
  <c r="AD2285" i="12"/>
  <c r="AF2284" i="12"/>
  <c r="AE2284" i="12"/>
  <c r="AD2284" i="12"/>
  <c r="AF2283" i="12"/>
  <c r="AE2283" i="12"/>
  <c r="AD2283" i="12"/>
  <c r="AF2282" i="12"/>
  <c r="AE2282" i="12"/>
  <c r="AD2282" i="12"/>
  <c r="AF2281" i="12"/>
  <c r="AE2281" i="12"/>
  <c r="AD2281" i="12"/>
  <c r="AF2280" i="12"/>
  <c r="AE2280" i="12"/>
  <c r="AD2280" i="12"/>
  <c r="AF2279" i="12"/>
  <c r="AE2279" i="12"/>
  <c r="AD2279" i="12"/>
  <c r="AF2278" i="12"/>
  <c r="AE2278" i="12"/>
  <c r="AD2278" i="12"/>
  <c r="AF2277" i="12"/>
  <c r="AE2277" i="12"/>
  <c r="AD2277" i="12"/>
  <c r="AF2276" i="12"/>
  <c r="AE2276" i="12"/>
  <c r="AD2276" i="12"/>
  <c r="AF2275" i="12"/>
  <c r="AE2275" i="12"/>
  <c r="AD2275" i="12"/>
  <c r="AF2274" i="12"/>
  <c r="AE2274" i="12"/>
  <c r="AD2274" i="12"/>
  <c r="AF2273" i="12"/>
  <c r="AE2273" i="12"/>
  <c r="AD2273" i="12"/>
  <c r="AF2272" i="12"/>
  <c r="AE2272" i="12"/>
  <c r="AD2272" i="12"/>
  <c r="AF2271" i="12"/>
  <c r="AE2271" i="12"/>
  <c r="AD2271" i="12"/>
  <c r="AF2270" i="12"/>
  <c r="AE2270" i="12"/>
  <c r="AD2270" i="12"/>
  <c r="AF2269" i="12"/>
  <c r="AE2269" i="12"/>
  <c r="AD2269" i="12"/>
  <c r="AF2268" i="12"/>
  <c r="AE2268" i="12"/>
  <c r="AD2268" i="12"/>
  <c r="AF2267" i="12"/>
  <c r="AE2267" i="12"/>
  <c r="AD2267" i="12"/>
  <c r="AF2266" i="12"/>
  <c r="AE2266" i="12"/>
  <c r="AD2266" i="12"/>
  <c r="AF2265" i="12"/>
  <c r="AE2265" i="12"/>
  <c r="AD2265" i="12"/>
  <c r="AF2264" i="12"/>
  <c r="AE2264" i="12"/>
  <c r="AD2264" i="12"/>
  <c r="AF2263" i="12"/>
  <c r="AE2263" i="12"/>
  <c r="AD2263" i="12"/>
  <c r="AF2262" i="12"/>
  <c r="AE2262" i="12"/>
  <c r="AD2262" i="12"/>
  <c r="AF2261" i="12"/>
  <c r="AE2261" i="12"/>
  <c r="AD2261" i="12"/>
  <c r="AF2260" i="12"/>
  <c r="AE2260" i="12"/>
  <c r="AD2260" i="12"/>
  <c r="AF2259" i="12"/>
  <c r="AE2259" i="12"/>
  <c r="AD2259" i="12"/>
  <c r="AF2258" i="12"/>
  <c r="AE2258" i="12"/>
  <c r="AD2258" i="12"/>
  <c r="AF2257" i="12"/>
  <c r="AE2257" i="12"/>
  <c r="AD2257" i="12"/>
  <c r="AF2256" i="12"/>
  <c r="AE2256" i="12"/>
  <c r="AD2256" i="12"/>
  <c r="AF2255" i="12"/>
  <c r="AE2255" i="12"/>
  <c r="AD2255" i="12"/>
  <c r="AF2254" i="12"/>
  <c r="AE2254" i="12"/>
  <c r="AD2254" i="12"/>
  <c r="AF2253" i="12"/>
  <c r="AE2253" i="12"/>
  <c r="AD2253" i="12"/>
  <c r="AF2252" i="12"/>
  <c r="AE2252" i="12"/>
  <c r="AD2252" i="12"/>
  <c r="AF2251" i="12"/>
  <c r="AE2251" i="12"/>
  <c r="AD2251" i="12"/>
  <c r="AF2250" i="12"/>
  <c r="AE2250" i="12"/>
  <c r="AD2250" i="12"/>
  <c r="AF2249" i="12"/>
  <c r="AE2249" i="12"/>
  <c r="AD2249" i="12"/>
  <c r="AF2248" i="12"/>
  <c r="AE2248" i="12"/>
  <c r="AD2248" i="12"/>
  <c r="AF2247" i="12"/>
  <c r="AE2247" i="12"/>
  <c r="AD2247" i="12"/>
  <c r="AF2246" i="12"/>
  <c r="AE2246" i="12"/>
  <c r="AD2246" i="12"/>
  <c r="AF2245" i="12"/>
  <c r="AE2245" i="12"/>
  <c r="AD2245" i="12"/>
  <c r="AF2244" i="12"/>
  <c r="AE2244" i="12"/>
  <c r="AD2244" i="12"/>
  <c r="AF2243" i="12"/>
  <c r="AE2243" i="12"/>
  <c r="AD2243" i="12"/>
  <c r="AF2242" i="12"/>
  <c r="AE2242" i="12"/>
  <c r="AD2242" i="12"/>
  <c r="AF2241" i="12"/>
  <c r="AE2241" i="12"/>
  <c r="AD2241" i="12"/>
  <c r="AF2240" i="12"/>
  <c r="AE2240" i="12"/>
  <c r="AD2240" i="12"/>
  <c r="AF2239" i="12"/>
  <c r="AE2239" i="12"/>
  <c r="AD2239" i="12"/>
  <c r="AF2238" i="12"/>
  <c r="AE2238" i="12"/>
  <c r="AD2238" i="12"/>
  <c r="AF2237" i="12"/>
  <c r="AE2237" i="12"/>
  <c r="AD2237" i="12"/>
  <c r="AF2236" i="12"/>
  <c r="AE2236" i="12"/>
  <c r="AD2236" i="12"/>
  <c r="AF2235" i="12"/>
  <c r="AE2235" i="12"/>
  <c r="AD2235" i="12"/>
  <c r="AF2234" i="12"/>
  <c r="AE2234" i="12"/>
  <c r="AD2234" i="12"/>
  <c r="AF2233" i="12"/>
  <c r="AE2233" i="12"/>
  <c r="AD2233" i="12"/>
  <c r="AF2232" i="12"/>
  <c r="AE2232" i="12"/>
  <c r="AD2232" i="12"/>
  <c r="AF2231" i="12"/>
  <c r="AE2231" i="12"/>
  <c r="AD2231" i="12"/>
  <c r="AF2230" i="12"/>
  <c r="AE2230" i="12"/>
  <c r="AD2230" i="12"/>
  <c r="AF2229" i="12"/>
  <c r="AE2229" i="12"/>
  <c r="AD2229" i="12"/>
  <c r="AF2228" i="12"/>
  <c r="AE2228" i="12"/>
  <c r="AD2228" i="12"/>
  <c r="AF2227" i="12"/>
  <c r="AE2227" i="12"/>
  <c r="AD2227" i="12"/>
  <c r="AF2226" i="12"/>
  <c r="AE2226" i="12"/>
  <c r="AD2226" i="12"/>
  <c r="AF2225" i="12"/>
  <c r="AE2225" i="12"/>
  <c r="AD2225" i="12"/>
  <c r="AF2224" i="12"/>
  <c r="AE2224" i="12"/>
  <c r="AD2224" i="12"/>
  <c r="AF2223" i="12"/>
  <c r="AE2223" i="12"/>
  <c r="AD2223" i="12"/>
  <c r="AF2222" i="12"/>
  <c r="AE2222" i="12"/>
  <c r="AD2222" i="12"/>
  <c r="AF2221" i="12"/>
  <c r="AE2221" i="12"/>
  <c r="AD2221" i="12"/>
  <c r="AF2220" i="12"/>
  <c r="AE2220" i="12"/>
  <c r="AD2220" i="12"/>
  <c r="AF2219" i="12"/>
  <c r="AE2219" i="12"/>
  <c r="AD2219" i="12"/>
  <c r="AF2218" i="12"/>
  <c r="AE2218" i="12"/>
  <c r="AD2218" i="12"/>
  <c r="AF2217" i="12"/>
  <c r="AE2217" i="12"/>
  <c r="AD2217" i="12"/>
  <c r="AF2216" i="12"/>
  <c r="AE2216" i="12"/>
  <c r="AD2216" i="12"/>
  <c r="AF2215" i="12"/>
  <c r="AE2215" i="12"/>
  <c r="AD2215" i="12"/>
  <c r="AF2214" i="12"/>
  <c r="AE2214" i="12"/>
  <c r="AD2214" i="12"/>
  <c r="AF2213" i="12"/>
  <c r="AE2213" i="12"/>
  <c r="AD2213" i="12"/>
  <c r="AF2212" i="12"/>
  <c r="AE2212" i="12"/>
  <c r="AD2212" i="12"/>
  <c r="AF2211" i="12"/>
  <c r="AE2211" i="12"/>
  <c r="AD2211" i="12"/>
  <c r="AF2210" i="12"/>
  <c r="AE2210" i="12"/>
  <c r="AD2210" i="12"/>
  <c r="AF2209" i="12"/>
  <c r="AE2209" i="12"/>
  <c r="AD2209" i="12"/>
  <c r="AF2208" i="12"/>
  <c r="AE2208" i="12"/>
  <c r="AD2208" i="12"/>
  <c r="AF2207" i="12"/>
  <c r="AE2207" i="12"/>
  <c r="AD2207" i="12"/>
  <c r="AF2206" i="12"/>
  <c r="AE2206" i="12"/>
  <c r="AD2206" i="12"/>
  <c r="AF2205" i="12"/>
  <c r="AE2205" i="12"/>
  <c r="AD2205" i="12"/>
  <c r="AF2204" i="12"/>
  <c r="AE2204" i="12"/>
  <c r="AD2204" i="12"/>
  <c r="AF2203" i="12"/>
  <c r="AE2203" i="12"/>
  <c r="AD2203" i="12"/>
  <c r="AF2202" i="12"/>
  <c r="AE2202" i="12"/>
  <c r="AD2202" i="12"/>
  <c r="AF2201" i="12"/>
  <c r="AE2201" i="12"/>
  <c r="AD2201" i="12"/>
  <c r="AF2200" i="12"/>
  <c r="AE2200" i="12"/>
  <c r="AD2200" i="12"/>
  <c r="AF2199" i="12"/>
  <c r="AE2199" i="12"/>
  <c r="AD2199" i="12"/>
  <c r="AF2198" i="12"/>
  <c r="AE2198" i="12"/>
  <c r="AD2198" i="12"/>
  <c r="AF2197" i="12"/>
  <c r="AE2197" i="12"/>
  <c r="AD2197" i="12"/>
  <c r="AF2196" i="12"/>
  <c r="AE2196" i="12"/>
  <c r="AD2196" i="12"/>
  <c r="AF2195" i="12"/>
  <c r="AE2195" i="12"/>
  <c r="AD2195" i="12"/>
  <c r="AF2194" i="12"/>
  <c r="AE2194" i="12"/>
  <c r="AD2194" i="12"/>
  <c r="AF2193" i="12"/>
  <c r="AE2193" i="12"/>
  <c r="AD2193" i="12"/>
  <c r="AF2192" i="12"/>
  <c r="AE2192" i="12"/>
  <c r="AD2192" i="12"/>
  <c r="AF2191" i="12"/>
  <c r="AE2191" i="12"/>
  <c r="AD2191" i="12"/>
  <c r="AF2190" i="12"/>
  <c r="AE2190" i="12"/>
  <c r="AD2190" i="12"/>
  <c r="AF2189" i="12"/>
  <c r="AE2189" i="12"/>
  <c r="AD2189" i="12"/>
  <c r="AF2188" i="12"/>
  <c r="AE2188" i="12"/>
  <c r="AD2188" i="12"/>
  <c r="AF2187" i="12"/>
  <c r="AE2187" i="12"/>
  <c r="AD2187" i="12"/>
  <c r="AF2186" i="12"/>
  <c r="AE2186" i="12"/>
  <c r="AD2186" i="12"/>
  <c r="AF2185" i="12"/>
  <c r="AE2185" i="12"/>
  <c r="AD2185" i="12"/>
  <c r="AF2184" i="12"/>
  <c r="AE2184" i="12"/>
  <c r="AD2184" i="12"/>
  <c r="AF2183" i="12"/>
  <c r="AE2183" i="12"/>
  <c r="AD2183" i="12"/>
  <c r="AF2182" i="12"/>
  <c r="AE2182" i="12"/>
  <c r="AD2182" i="12"/>
  <c r="AF2181" i="12"/>
  <c r="AE2181" i="12"/>
  <c r="AD2181" i="12"/>
  <c r="AF2180" i="12"/>
  <c r="AE2180" i="12"/>
  <c r="AD2180" i="12"/>
  <c r="AF2179" i="12"/>
  <c r="AE2179" i="12"/>
  <c r="AD2179" i="12"/>
  <c r="AF2178" i="12"/>
  <c r="AE2178" i="12"/>
  <c r="AD2178" i="12"/>
  <c r="AF2177" i="12"/>
  <c r="AE2177" i="12"/>
  <c r="AD2177" i="12"/>
  <c r="AF2176" i="12"/>
  <c r="AE2176" i="12"/>
  <c r="AD2176" i="12"/>
  <c r="AF2175" i="12"/>
  <c r="AE2175" i="12"/>
  <c r="AD2175" i="12"/>
  <c r="AF2174" i="12"/>
  <c r="AE2174" i="12"/>
  <c r="AD2174" i="12"/>
  <c r="AF2173" i="12"/>
  <c r="AE2173" i="12"/>
  <c r="AD2173" i="12"/>
  <c r="AF2172" i="12"/>
  <c r="AE2172" i="12"/>
  <c r="AD2172" i="12"/>
  <c r="AF2171" i="12"/>
  <c r="AE2171" i="12"/>
  <c r="AD2171" i="12"/>
  <c r="AF2170" i="12"/>
  <c r="AE2170" i="12"/>
  <c r="AD2170" i="12"/>
  <c r="AF2169" i="12"/>
  <c r="AE2169" i="12"/>
  <c r="AD2169" i="12"/>
  <c r="AF2168" i="12"/>
  <c r="AE2168" i="12"/>
  <c r="AD2168" i="12"/>
  <c r="AF2167" i="12"/>
  <c r="AE2167" i="12"/>
  <c r="AD2167" i="12"/>
  <c r="AF2166" i="12"/>
  <c r="AE2166" i="12"/>
  <c r="AD2166" i="12"/>
  <c r="AF2165" i="12"/>
  <c r="AE2165" i="12"/>
  <c r="AD2165" i="12"/>
  <c r="AF2164" i="12"/>
  <c r="AE2164" i="12"/>
  <c r="AD2164" i="12"/>
  <c r="AF2163" i="12"/>
  <c r="AE2163" i="12"/>
  <c r="AD2163" i="12"/>
  <c r="AF2162" i="12"/>
  <c r="AE2162" i="12"/>
  <c r="AD2162" i="12"/>
  <c r="AF2161" i="12"/>
  <c r="AE2161" i="12"/>
  <c r="AD2161" i="12"/>
  <c r="AF2160" i="12"/>
  <c r="AE2160" i="12"/>
  <c r="AD2160" i="12"/>
  <c r="AF2159" i="12"/>
  <c r="AE2159" i="12"/>
  <c r="AD2159" i="12"/>
  <c r="AF2158" i="12"/>
  <c r="AE2158" i="12"/>
  <c r="AD2158" i="12"/>
  <c r="AF2157" i="12"/>
  <c r="AE2157" i="12"/>
  <c r="AD2157" i="12"/>
  <c r="AF2156" i="12"/>
  <c r="AE2156" i="12"/>
  <c r="AD2156" i="12"/>
  <c r="AF2155" i="12"/>
  <c r="AE2155" i="12"/>
  <c r="AD2155" i="12"/>
  <c r="AF2154" i="12"/>
  <c r="AE2154" i="12"/>
  <c r="AD2154" i="12"/>
  <c r="AF2153" i="12"/>
  <c r="AE2153" i="12"/>
  <c r="AD2153" i="12"/>
  <c r="AF2152" i="12"/>
  <c r="AE2152" i="12"/>
  <c r="AD2152" i="12"/>
  <c r="AF2151" i="12"/>
  <c r="AE2151" i="12"/>
  <c r="AD2151" i="12"/>
  <c r="AF2150" i="12"/>
  <c r="AE2150" i="12"/>
  <c r="AD2150" i="12"/>
  <c r="AF2149" i="12"/>
  <c r="AE2149" i="12"/>
  <c r="AD2149" i="12"/>
  <c r="AF2148" i="12"/>
  <c r="AE2148" i="12"/>
  <c r="AD2148" i="12"/>
  <c r="AF2147" i="12"/>
  <c r="AE2147" i="12"/>
  <c r="AD2147" i="12"/>
  <c r="AF2146" i="12"/>
  <c r="AE2146" i="12"/>
  <c r="AD2146" i="12"/>
  <c r="AF2145" i="12"/>
  <c r="AE2145" i="12"/>
  <c r="AD2145" i="12"/>
  <c r="AF2144" i="12"/>
  <c r="AE2144" i="12"/>
  <c r="AD2144" i="12"/>
  <c r="AF2143" i="12"/>
  <c r="AE2143" i="12"/>
  <c r="AD2143" i="12"/>
  <c r="AF2142" i="12"/>
  <c r="AE2142" i="12"/>
  <c r="AD2142" i="12"/>
  <c r="AF2141" i="12"/>
  <c r="AE2141" i="12"/>
  <c r="AD2141" i="12"/>
  <c r="AF2140" i="12"/>
  <c r="AE2140" i="12"/>
  <c r="AD2140" i="12"/>
  <c r="AF2139" i="12"/>
  <c r="AE2139" i="12"/>
  <c r="AD2139" i="12"/>
  <c r="AF2138" i="12"/>
  <c r="AE2138" i="12"/>
  <c r="AD2138" i="12"/>
  <c r="AF2137" i="12"/>
  <c r="AE2137" i="12"/>
  <c r="AD2137" i="12"/>
  <c r="AF2136" i="12"/>
  <c r="AE2136" i="12"/>
  <c r="AD2136" i="12"/>
  <c r="AF2135" i="12"/>
  <c r="AE2135" i="12"/>
  <c r="AD2135" i="12"/>
  <c r="AF2134" i="12"/>
  <c r="AE2134" i="12"/>
  <c r="AD2134" i="12"/>
  <c r="AF2133" i="12"/>
  <c r="AE2133" i="12"/>
  <c r="AD2133" i="12"/>
  <c r="AF2132" i="12"/>
  <c r="AE2132" i="12"/>
  <c r="AD2132" i="12"/>
  <c r="AF2131" i="12"/>
  <c r="AE2131" i="12"/>
  <c r="AD2131" i="12"/>
  <c r="AF2130" i="12"/>
  <c r="AE2130" i="12"/>
  <c r="AD2130" i="12"/>
  <c r="AF2129" i="12"/>
  <c r="AE2129" i="12"/>
  <c r="AD2129" i="12"/>
  <c r="AF2128" i="12"/>
  <c r="AE2128" i="12"/>
  <c r="AD2128" i="12"/>
  <c r="AF2127" i="12"/>
  <c r="AE2127" i="12"/>
  <c r="AD2127" i="12"/>
  <c r="AF2126" i="12"/>
  <c r="AE2126" i="12"/>
  <c r="AD2126" i="12"/>
  <c r="AF2125" i="12"/>
  <c r="AE2125" i="12"/>
  <c r="AD2125" i="12"/>
  <c r="AF2124" i="12"/>
  <c r="AE2124" i="12"/>
  <c r="AD2124" i="12"/>
  <c r="AF2123" i="12"/>
  <c r="AE2123" i="12"/>
  <c r="AD2123" i="12"/>
  <c r="AF2122" i="12"/>
  <c r="AE2122" i="12"/>
  <c r="AD2122" i="12"/>
  <c r="AF2121" i="12"/>
  <c r="AE2121" i="12"/>
  <c r="AD2121" i="12"/>
  <c r="AF2120" i="12"/>
  <c r="AE2120" i="12"/>
  <c r="AD2120" i="12"/>
  <c r="AF2119" i="12"/>
  <c r="AE2119" i="12"/>
  <c r="AD2119" i="12"/>
  <c r="AF2118" i="12"/>
  <c r="AE2118" i="12"/>
  <c r="AD2118" i="12"/>
  <c r="AF2117" i="12"/>
  <c r="AE2117" i="12"/>
  <c r="AD2117" i="12"/>
  <c r="AF2116" i="12"/>
  <c r="AE2116" i="12"/>
  <c r="AD2116" i="12"/>
  <c r="AF2115" i="12"/>
  <c r="AE2115" i="12"/>
  <c r="AD2115" i="12"/>
  <c r="AF2114" i="12"/>
  <c r="AE2114" i="12"/>
  <c r="AD2114" i="12"/>
  <c r="AF2113" i="12"/>
  <c r="AE2113" i="12"/>
  <c r="AD2113" i="12"/>
  <c r="AF2112" i="12"/>
  <c r="AE2112" i="12"/>
  <c r="AD2112" i="12"/>
  <c r="AF2111" i="12"/>
  <c r="AE2111" i="12"/>
  <c r="AD2111" i="12"/>
  <c r="AF2110" i="12"/>
  <c r="AE2110" i="12"/>
  <c r="AD2110" i="12"/>
  <c r="AF2109" i="12"/>
  <c r="AE2109" i="12"/>
  <c r="AD2109" i="12"/>
  <c r="AF2108" i="12"/>
  <c r="AE2108" i="12"/>
  <c r="AD2108" i="12"/>
  <c r="AF2107" i="12"/>
  <c r="AE2107" i="12"/>
  <c r="AD2107" i="12"/>
  <c r="AF2106" i="12"/>
  <c r="AE2106" i="12"/>
  <c r="AD2106" i="12"/>
  <c r="AF2105" i="12"/>
  <c r="AE2105" i="12"/>
  <c r="AD2105" i="12"/>
  <c r="AF2104" i="12"/>
  <c r="AE2104" i="12"/>
  <c r="AD2104" i="12"/>
  <c r="AF2103" i="12"/>
  <c r="AE2103" i="12"/>
  <c r="AD2103" i="12"/>
  <c r="AF2102" i="12"/>
  <c r="AE2102" i="12"/>
  <c r="AD2102" i="12"/>
  <c r="AF2101" i="12"/>
  <c r="AE2101" i="12"/>
  <c r="AD2101" i="12"/>
  <c r="AF2100" i="12"/>
  <c r="AE2100" i="12"/>
  <c r="AD2100" i="12"/>
  <c r="AF2099" i="12"/>
  <c r="AE2099" i="12"/>
  <c r="AD2099" i="12"/>
  <c r="AF2098" i="12"/>
  <c r="AE2098" i="12"/>
  <c r="AD2098" i="12"/>
  <c r="AF2097" i="12"/>
  <c r="AE2097" i="12"/>
  <c r="AD2097" i="12"/>
  <c r="AF2096" i="12"/>
  <c r="AE2096" i="12"/>
  <c r="AD2096" i="12"/>
  <c r="AF2095" i="12"/>
  <c r="AE2095" i="12"/>
  <c r="AD2095" i="12"/>
  <c r="AF2094" i="12"/>
  <c r="AE2094" i="12"/>
  <c r="AD2094" i="12"/>
  <c r="AF2093" i="12"/>
  <c r="AE2093" i="12"/>
  <c r="AD2093" i="12"/>
  <c r="AF2092" i="12"/>
  <c r="AE2092" i="12"/>
  <c r="AD2092" i="12"/>
  <c r="AF2091" i="12"/>
  <c r="AE2091" i="12"/>
  <c r="AD2091" i="12"/>
  <c r="AF2090" i="12"/>
  <c r="AE2090" i="12"/>
  <c r="AD2090" i="12"/>
  <c r="AF2089" i="12"/>
  <c r="AE2089" i="12"/>
  <c r="AD2089" i="12"/>
  <c r="AF2088" i="12"/>
  <c r="AE2088" i="12"/>
  <c r="AD2088" i="12"/>
  <c r="AF2087" i="12"/>
  <c r="AE2087" i="12"/>
  <c r="AD2087" i="12"/>
  <c r="AF2086" i="12"/>
  <c r="AE2086" i="12"/>
  <c r="AD2086" i="12"/>
  <c r="AF2085" i="12"/>
  <c r="AE2085" i="12"/>
  <c r="AD2085" i="12"/>
  <c r="AF2084" i="12"/>
  <c r="AE2084" i="12"/>
  <c r="AD2084" i="12"/>
  <c r="AF2083" i="12"/>
  <c r="AE2083" i="12"/>
  <c r="AD2083" i="12"/>
  <c r="AF2082" i="12"/>
  <c r="AE2082" i="12"/>
  <c r="AD2082" i="12"/>
  <c r="AF2081" i="12"/>
  <c r="AE2081" i="12"/>
  <c r="AD2081" i="12"/>
  <c r="AF2080" i="12"/>
  <c r="AE2080" i="12"/>
  <c r="AD2080" i="12"/>
  <c r="AF2079" i="12"/>
  <c r="AE2079" i="12"/>
  <c r="AD2079" i="12"/>
  <c r="AF2078" i="12"/>
  <c r="AE2078" i="12"/>
  <c r="AD2078" i="12"/>
  <c r="AF2077" i="12"/>
  <c r="AE2077" i="12"/>
  <c r="AD2077" i="12"/>
  <c r="AF2076" i="12"/>
  <c r="AE2076" i="12"/>
  <c r="AD2076" i="12"/>
  <c r="AF2075" i="12"/>
  <c r="AE2075" i="12"/>
  <c r="AD2075" i="12"/>
  <c r="AF2074" i="12"/>
  <c r="AE2074" i="12"/>
  <c r="AD2074" i="12"/>
  <c r="AF2073" i="12"/>
  <c r="AE2073" i="12"/>
  <c r="AD2073" i="12"/>
  <c r="AF2072" i="12"/>
  <c r="AE2072" i="12"/>
  <c r="AD2072" i="12"/>
  <c r="AF2071" i="12"/>
  <c r="AE2071" i="12"/>
  <c r="AD2071" i="12"/>
  <c r="AF2070" i="12"/>
  <c r="AE2070" i="12"/>
  <c r="AD2070" i="12"/>
  <c r="AF2069" i="12"/>
  <c r="AE2069" i="12"/>
  <c r="AD2069" i="12"/>
  <c r="AF2068" i="12"/>
  <c r="AE2068" i="12"/>
  <c r="AD2068" i="12"/>
  <c r="AF2067" i="12"/>
  <c r="AE2067" i="12"/>
  <c r="AD2067" i="12"/>
  <c r="AF2066" i="12"/>
  <c r="AE2066" i="12"/>
  <c r="AD2066" i="12"/>
  <c r="AF2065" i="12"/>
  <c r="AE2065" i="12"/>
  <c r="AD2065" i="12"/>
  <c r="AF2064" i="12"/>
  <c r="AE2064" i="12"/>
  <c r="AD2064" i="12"/>
  <c r="AF2063" i="12"/>
  <c r="AE2063" i="12"/>
  <c r="AD2063" i="12"/>
  <c r="AF2062" i="12"/>
  <c r="AE2062" i="12"/>
  <c r="AD2062" i="12"/>
  <c r="AF2061" i="12"/>
  <c r="AE2061" i="12"/>
  <c r="AD2061" i="12"/>
  <c r="AF2060" i="12"/>
  <c r="AE2060" i="12"/>
  <c r="AD2060" i="12"/>
  <c r="AF2059" i="12"/>
  <c r="AE2059" i="12"/>
  <c r="AD2059" i="12"/>
  <c r="AF2058" i="12"/>
  <c r="AE2058" i="12"/>
  <c r="AD2058" i="12"/>
  <c r="AF2057" i="12"/>
  <c r="AE2057" i="12"/>
  <c r="AD2057" i="12"/>
  <c r="AF2056" i="12"/>
  <c r="AE2056" i="12"/>
  <c r="AD2056" i="12"/>
  <c r="AF2055" i="12"/>
  <c r="AE2055" i="12"/>
  <c r="AD2055" i="12"/>
  <c r="AF2054" i="12"/>
  <c r="AE2054" i="12"/>
  <c r="AD2054" i="12"/>
  <c r="AF2053" i="12"/>
  <c r="AE2053" i="12"/>
  <c r="AD2053" i="12"/>
  <c r="AF2052" i="12"/>
  <c r="AE2052" i="12"/>
  <c r="AD2052" i="12"/>
  <c r="AF2051" i="12"/>
  <c r="AE2051" i="12"/>
  <c r="AD2051" i="12"/>
  <c r="AF2050" i="12"/>
  <c r="AE2050" i="12"/>
  <c r="AD2050" i="12"/>
  <c r="AF2049" i="12"/>
  <c r="AE2049" i="12"/>
  <c r="AD2049" i="12"/>
  <c r="AF2048" i="12"/>
  <c r="AE2048" i="12"/>
  <c r="AD2048" i="12"/>
  <c r="AF2047" i="12"/>
  <c r="AE2047" i="12"/>
  <c r="AD2047" i="12"/>
  <c r="AF2046" i="12"/>
  <c r="AE2046" i="12"/>
  <c r="AD2046" i="12"/>
  <c r="AF2045" i="12"/>
  <c r="AE2045" i="12"/>
  <c r="AD2045" i="12"/>
  <c r="AF2044" i="12"/>
  <c r="AE2044" i="12"/>
  <c r="AD2044" i="12"/>
  <c r="AF2043" i="12"/>
  <c r="AE2043" i="12"/>
  <c r="AD2043" i="12"/>
  <c r="AF2042" i="12"/>
  <c r="AE2042" i="12"/>
  <c r="AD2042" i="12"/>
  <c r="AF2041" i="12"/>
  <c r="AE2041" i="12"/>
  <c r="AD2041" i="12"/>
  <c r="AF2040" i="12"/>
  <c r="AE2040" i="12"/>
  <c r="AD2040" i="12"/>
  <c r="AF2039" i="12"/>
  <c r="AE2039" i="12"/>
  <c r="AD2039" i="12"/>
  <c r="AF2038" i="12"/>
  <c r="AE2038" i="12"/>
  <c r="AD2038" i="12"/>
  <c r="AF2037" i="12"/>
  <c r="AE2037" i="12"/>
  <c r="AD2037" i="12"/>
  <c r="AF2036" i="12"/>
  <c r="AE2036" i="12"/>
  <c r="AD2036" i="12"/>
  <c r="AF2035" i="12"/>
  <c r="AE2035" i="12"/>
  <c r="AD2035" i="12"/>
  <c r="AF2034" i="12"/>
  <c r="AE2034" i="12"/>
  <c r="AD2034" i="12"/>
  <c r="AF2033" i="12"/>
  <c r="AE2033" i="12"/>
  <c r="AD2033" i="12"/>
  <c r="AF2032" i="12"/>
  <c r="AE2032" i="12"/>
  <c r="AD2032" i="12"/>
  <c r="AF2031" i="12"/>
  <c r="AE2031" i="12"/>
  <c r="AD2031" i="12"/>
  <c r="AF2030" i="12"/>
  <c r="AE2030" i="12"/>
  <c r="AD2030" i="12"/>
  <c r="AF2029" i="12"/>
  <c r="AE2029" i="12"/>
  <c r="AD2029" i="12"/>
  <c r="AF2028" i="12"/>
  <c r="AE2028" i="12"/>
  <c r="AD2028" i="12"/>
  <c r="AF2027" i="12"/>
  <c r="AE2027" i="12"/>
  <c r="AD2027" i="12"/>
  <c r="AF2026" i="12"/>
  <c r="AE2026" i="12"/>
  <c r="AD2026" i="12"/>
  <c r="AF2025" i="12"/>
  <c r="AE2025" i="12"/>
  <c r="AD2025" i="12"/>
  <c r="AF2024" i="12"/>
  <c r="AE2024" i="12"/>
  <c r="AD2024" i="12"/>
  <c r="AF2023" i="12"/>
  <c r="AE2023" i="12"/>
  <c r="AD2023" i="12"/>
  <c r="AF2022" i="12"/>
  <c r="AE2022" i="12"/>
  <c r="AD2022" i="12"/>
  <c r="AF2021" i="12"/>
  <c r="AE2021" i="12"/>
  <c r="AD2021" i="12"/>
  <c r="AF2020" i="12"/>
  <c r="AE2020" i="12"/>
  <c r="AD2020" i="12"/>
  <c r="AF2019" i="12"/>
  <c r="AE2019" i="12"/>
  <c r="AD2019" i="12"/>
  <c r="AF2018" i="12"/>
  <c r="AE2018" i="12"/>
  <c r="AD2018" i="12"/>
  <c r="AF2017" i="12"/>
  <c r="AE2017" i="12"/>
  <c r="AD2017" i="12"/>
  <c r="AF2016" i="12"/>
  <c r="AE2016" i="12"/>
  <c r="AD2016" i="12"/>
  <c r="AF2015" i="12"/>
  <c r="AE2015" i="12"/>
  <c r="AD2015" i="12"/>
  <c r="AF2014" i="12"/>
  <c r="AE2014" i="12"/>
  <c r="AD2014" i="12"/>
  <c r="AF2013" i="12"/>
  <c r="AE2013" i="12"/>
  <c r="AD2013" i="12"/>
  <c r="AF2012" i="12"/>
  <c r="AE2012" i="12"/>
  <c r="AD2012" i="12"/>
  <c r="AF2011" i="12"/>
  <c r="AE2011" i="12"/>
  <c r="AD2011" i="12"/>
  <c r="AF2010" i="12"/>
  <c r="AE2010" i="12"/>
  <c r="AD2010" i="12"/>
  <c r="AF2009" i="12"/>
  <c r="AE2009" i="12"/>
  <c r="AD2009" i="12"/>
  <c r="AF2008" i="12"/>
  <c r="AE2008" i="12"/>
  <c r="AD2008" i="12"/>
  <c r="AF2007" i="12"/>
  <c r="AE2007" i="12"/>
  <c r="AD2007" i="12"/>
  <c r="AF2006" i="12"/>
  <c r="AE2006" i="12"/>
  <c r="AD2006" i="12"/>
  <c r="AF2005" i="12"/>
  <c r="AE2005" i="12"/>
  <c r="AD2005" i="12"/>
  <c r="AF2004" i="12"/>
  <c r="AE2004" i="12"/>
  <c r="AD2004" i="12"/>
  <c r="AF2003" i="12"/>
  <c r="AE2003" i="12"/>
  <c r="AD2003" i="12"/>
  <c r="AF2002" i="12"/>
  <c r="AE2002" i="12"/>
  <c r="AD2002" i="12"/>
  <c r="AF2001" i="12"/>
  <c r="AE2001" i="12"/>
  <c r="AD2001" i="12"/>
  <c r="AF2000" i="12"/>
  <c r="AE2000" i="12"/>
  <c r="AD2000" i="12"/>
  <c r="AF1999" i="12"/>
  <c r="AE1999" i="12"/>
  <c r="AD1999" i="12"/>
  <c r="AF1998" i="12"/>
  <c r="AE1998" i="12"/>
  <c r="AD1998" i="12"/>
  <c r="AF1997" i="12"/>
  <c r="AE1997" i="12"/>
  <c r="AD1997" i="12"/>
  <c r="AF1996" i="12"/>
  <c r="AE1996" i="12"/>
  <c r="AD1996" i="12"/>
  <c r="AF1995" i="12"/>
  <c r="AE1995" i="12"/>
  <c r="AD1995" i="12"/>
  <c r="AF1994" i="12"/>
  <c r="AE1994" i="12"/>
  <c r="AD1994" i="12"/>
  <c r="AF1993" i="12"/>
  <c r="AE1993" i="12"/>
  <c r="AD1993" i="12"/>
  <c r="AF1992" i="12"/>
  <c r="AE1992" i="12"/>
  <c r="AD1992" i="12"/>
  <c r="AF1991" i="12"/>
  <c r="AE1991" i="12"/>
  <c r="AD1991" i="12"/>
  <c r="AF1990" i="12"/>
  <c r="AE1990" i="12"/>
  <c r="AD1990" i="12"/>
  <c r="AF1989" i="12"/>
  <c r="AE1989" i="12"/>
  <c r="AD1989" i="12"/>
  <c r="AF1988" i="12"/>
  <c r="AE1988" i="12"/>
  <c r="AD1988" i="12"/>
  <c r="AF1987" i="12"/>
  <c r="AE1987" i="12"/>
  <c r="AD1987" i="12"/>
  <c r="AF1986" i="12"/>
  <c r="AE1986" i="12"/>
  <c r="AD1986" i="12"/>
  <c r="AF1985" i="12"/>
  <c r="AE1985" i="12"/>
  <c r="AD1985" i="12"/>
  <c r="AF1984" i="12"/>
  <c r="AE1984" i="12"/>
  <c r="AD1984" i="12"/>
  <c r="AF1983" i="12"/>
  <c r="AE1983" i="12"/>
  <c r="AD1983" i="12"/>
  <c r="AF1982" i="12"/>
  <c r="AE1982" i="12"/>
  <c r="AD1982" i="12"/>
  <c r="AF1981" i="12"/>
  <c r="AE1981" i="12"/>
  <c r="AD1981" i="12"/>
  <c r="AF1980" i="12"/>
  <c r="AE1980" i="12"/>
  <c r="AD1980" i="12"/>
  <c r="AF1979" i="12"/>
  <c r="AE1979" i="12"/>
  <c r="AD1979" i="12"/>
  <c r="AF1978" i="12"/>
  <c r="AE1978" i="12"/>
  <c r="AD1978" i="12"/>
  <c r="AF1977" i="12"/>
  <c r="AE1977" i="12"/>
  <c r="AD1977" i="12"/>
  <c r="AF1976" i="12"/>
  <c r="AE1976" i="12"/>
  <c r="AD1976" i="12"/>
  <c r="AF1975" i="12"/>
  <c r="AE1975" i="12"/>
  <c r="AD1975" i="12"/>
  <c r="AF1974" i="12"/>
  <c r="AE1974" i="12"/>
  <c r="AD1974" i="12"/>
  <c r="AF1973" i="12"/>
  <c r="AE1973" i="12"/>
  <c r="AD1973" i="12"/>
  <c r="AF1972" i="12"/>
  <c r="AE1972" i="12"/>
  <c r="AD1972" i="12"/>
  <c r="AF1971" i="12"/>
  <c r="AE1971" i="12"/>
  <c r="AD1971" i="12"/>
  <c r="AF1970" i="12"/>
  <c r="AE1970" i="12"/>
  <c r="AD1970" i="12"/>
  <c r="AF1969" i="12"/>
  <c r="AE1969" i="12"/>
  <c r="AD1969" i="12"/>
  <c r="AF1968" i="12"/>
  <c r="AE1968" i="12"/>
  <c r="AD1968" i="12"/>
  <c r="AF1967" i="12"/>
  <c r="AE1967" i="12"/>
  <c r="AD1967" i="12"/>
  <c r="AF1966" i="12"/>
  <c r="AE1966" i="12"/>
  <c r="AD1966" i="12"/>
  <c r="AF1965" i="12"/>
  <c r="AE1965" i="12"/>
  <c r="AD1965" i="12"/>
  <c r="AF1964" i="12"/>
  <c r="AE1964" i="12"/>
  <c r="AD1964" i="12"/>
  <c r="AF1963" i="12"/>
  <c r="AE1963" i="12"/>
  <c r="AD1963" i="12"/>
  <c r="AF1962" i="12"/>
  <c r="AE1962" i="12"/>
  <c r="AD1962" i="12"/>
  <c r="AF1961" i="12"/>
  <c r="AE1961" i="12"/>
  <c r="AD1961" i="12"/>
  <c r="AF1960" i="12"/>
  <c r="AE1960" i="12"/>
  <c r="AD1960" i="12"/>
  <c r="AF1959" i="12"/>
  <c r="AE1959" i="12"/>
  <c r="AD1959" i="12"/>
  <c r="AF1958" i="12"/>
  <c r="AE1958" i="12"/>
  <c r="AD1958" i="12"/>
  <c r="AF1957" i="12"/>
  <c r="AE1957" i="12"/>
  <c r="AD1957" i="12"/>
  <c r="AF1956" i="12"/>
  <c r="AE1956" i="12"/>
  <c r="AD1956" i="12"/>
  <c r="AF1955" i="12"/>
  <c r="AE1955" i="12"/>
  <c r="AD1955" i="12"/>
  <c r="AF1954" i="12"/>
  <c r="AE1954" i="12"/>
  <c r="AD1954" i="12"/>
  <c r="AF1953" i="12"/>
  <c r="AE1953" i="12"/>
  <c r="AD1953" i="12"/>
  <c r="AF1952" i="12"/>
  <c r="AE1952" i="12"/>
  <c r="AD1952" i="12"/>
  <c r="AF1951" i="12"/>
  <c r="AE1951" i="12"/>
  <c r="AD1951" i="12"/>
  <c r="AF1950" i="12"/>
  <c r="AE1950" i="12"/>
  <c r="AD1950" i="12"/>
  <c r="AF1949" i="12"/>
  <c r="AE1949" i="12"/>
  <c r="AD1949" i="12"/>
  <c r="AF1948" i="12"/>
  <c r="AE1948" i="12"/>
  <c r="AD1948" i="12"/>
  <c r="AF1947" i="12"/>
  <c r="AE1947" i="12"/>
  <c r="AD1947" i="12"/>
  <c r="AF1946" i="12"/>
  <c r="AE1946" i="12"/>
  <c r="AD1946" i="12"/>
  <c r="AF1945" i="12"/>
  <c r="AE1945" i="12"/>
  <c r="AD1945" i="12"/>
  <c r="AF1944" i="12"/>
  <c r="AE1944" i="12"/>
  <c r="AD1944" i="12"/>
  <c r="AF1943" i="12"/>
  <c r="AE1943" i="12"/>
  <c r="AD1943" i="12"/>
  <c r="AF1942" i="12"/>
  <c r="AE1942" i="12"/>
  <c r="AD1942" i="12"/>
  <c r="AF1941" i="12"/>
  <c r="AE1941" i="12"/>
  <c r="AD1941" i="12"/>
  <c r="AF1940" i="12"/>
  <c r="AE1940" i="12"/>
  <c r="AD1940" i="12"/>
  <c r="AF1939" i="12"/>
  <c r="AE1939" i="12"/>
  <c r="AD1939" i="12"/>
  <c r="AF1938" i="12"/>
  <c r="AE1938" i="12"/>
  <c r="AD1938" i="12"/>
  <c r="AF1937" i="12"/>
  <c r="AE1937" i="12"/>
  <c r="AD1937" i="12"/>
  <c r="AF1936" i="12"/>
  <c r="AE1936" i="12"/>
  <c r="AD1936" i="12"/>
  <c r="AF1935" i="12"/>
  <c r="AE1935" i="12"/>
  <c r="AD1935" i="12"/>
  <c r="AF1934" i="12"/>
  <c r="AE1934" i="12"/>
  <c r="AD1934" i="12"/>
  <c r="AF1933" i="12"/>
  <c r="AE1933" i="12"/>
  <c r="AD1933" i="12"/>
  <c r="AF1932" i="12"/>
  <c r="AE1932" i="12"/>
  <c r="AD1932" i="12"/>
  <c r="AF1931" i="12"/>
  <c r="AE1931" i="12"/>
  <c r="AD1931" i="12"/>
  <c r="AF1930" i="12"/>
  <c r="AE1930" i="12"/>
  <c r="AD1930" i="12"/>
  <c r="AF1929" i="12"/>
  <c r="AE1929" i="12"/>
  <c r="AD1929" i="12"/>
  <c r="AF1928" i="12"/>
  <c r="AE1928" i="12"/>
  <c r="AD1928" i="12"/>
  <c r="AF1927" i="12"/>
  <c r="AE1927" i="12"/>
  <c r="AD1927" i="12"/>
  <c r="AF1926" i="12"/>
  <c r="AE1926" i="12"/>
  <c r="AD1926" i="12"/>
  <c r="AF1925" i="12"/>
  <c r="AE1925" i="12"/>
  <c r="AD1925" i="12"/>
  <c r="AF1924" i="12"/>
  <c r="AE1924" i="12"/>
  <c r="AD1924" i="12"/>
  <c r="AF1923" i="12"/>
  <c r="AE1923" i="12"/>
  <c r="AD1923" i="12"/>
  <c r="AF1922" i="12"/>
  <c r="AE1922" i="12"/>
  <c r="AD1922" i="12"/>
  <c r="AF1921" i="12"/>
  <c r="AE1921" i="12"/>
  <c r="AD1921" i="12"/>
  <c r="AF1920" i="12"/>
  <c r="AE1920" i="12"/>
  <c r="AD1920" i="12"/>
  <c r="AF1919" i="12"/>
  <c r="AE1919" i="12"/>
  <c r="AD1919" i="12"/>
  <c r="AF1918" i="12"/>
  <c r="AE1918" i="12"/>
  <c r="AD1918" i="12"/>
  <c r="AF1917" i="12"/>
  <c r="AE1917" i="12"/>
  <c r="AD1917" i="12"/>
  <c r="AF1916" i="12"/>
  <c r="AE1916" i="12"/>
  <c r="AD1916" i="12"/>
  <c r="AF1915" i="12"/>
  <c r="AE1915" i="12"/>
  <c r="AD1915" i="12"/>
  <c r="AF1914" i="12"/>
  <c r="AE1914" i="12"/>
  <c r="AD1914" i="12"/>
  <c r="AF1913" i="12"/>
  <c r="AE1913" i="12"/>
  <c r="AD1913" i="12"/>
  <c r="AF1912" i="12"/>
  <c r="AE1912" i="12"/>
  <c r="AD1912" i="12"/>
  <c r="AF1911" i="12"/>
  <c r="AE1911" i="12"/>
  <c r="AD1911" i="12"/>
  <c r="AF1910" i="12"/>
  <c r="AE1910" i="12"/>
  <c r="AD1910" i="12"/>
  <c r="AF1909" i="12"/>
  <c r="AE1909" i="12"/>
  <c r="AD1909" i="12"/>
  <c r="AF1908" i="12"/>
  <c r="AE1908" i="12"/>
  <c r="AD1908" i="12"/>
  <c r="AF1907" i="12"/>
  <c r="AE1907" i="12"/>
  <c r="AD1907" i="12"/>
  <c r="AF1906" i="12"/>
  <c r="AE1906" i="12"/>
  <c r="AD1906" i="12"/>
  <c r="AF1905" i="12"/>
  <c r="AE1905" i="12"/>
  <c r="AD1905" i="12"/>
  <c r="AF1904" i="12"/>
  <c r="AE1904" i="12"/>
  <c r="AD1904" i="12"/>
  <c r="AF1903" i="12"/>
  <c r="AE1903" i="12"/>
  <c r="AD1903" i="12"/>
  <c r="AF1902" i="12"/>
  <c r="AE1902" i="12"/>
  <c r="AD1902" i="12"/>
  <c r="AF1901" i="12"/>
  <c r="AE1901" i="12"/>
  <c r="AD1901" i="12"/>
  <c r="AF1900" i="12"/>
  <c r="AE1900" i="12"/>
  <c r="AD1900" i="12"/>
  <c r="AF1899" i="12"/>
  <c r="AE1899" i="12"/>
  <c r="AD1899" i="12"/>
  <c r="AF1898" i="12"/>
  <c r="AE1898" i="12"/>
  <c r="AD1898" i="12"/>
  <c r="AF1897" i="12"/>
  <c r="AE1897" i="12"/>
  <c r="AD1897" i="12"/>
  <c r="AF1896" i="12"/>
  <c r="AE1896" i="12"/>
  <c r="AD1896" i="12"/>
  <c r="AF1895" i="12"/>
  <c r="AE1895" i="12"/>
  <c r="AD1895" i="12"/>
  <c r="AF1894" i="12"/>
  <c r="AE1894" i="12"/>
  <c r="AD1894" i="12"/>
  <c r="AF1893" i="12"/>
  <c r="AE1893" i="12"/>
  <c r="AD1893" i="12"/>
  <c r="AF1892" i="12"/>
  <c r="AE1892" i="12"/>
  <c r="AD1892" i="12"/>
  <c r="AF1891" i="12"/>
  <c r="AE1891" i="12"/>
  <c r="AD1891" i="12"/>
  <c r="AF1890" i="12"/>
  <c r="AE1890" i="12"/>
  <c r="AD1890" i="12"/>
  <c r="AF1889" i="12"/>
  <c r="AE1889" i="12"/>
  <c r="AD1889" i="12"/>
  <c r="AF1888" i="12"/>
  <c r="AE1888" i="12"/>
  <c r="AD1888" i="12"/>
  <c r="AF1887" i="12"/>
  <c r="AE1887" i="12"/>
  <c r="AD1887" i="12"/>
  <c r="AF1886" i="12"/>
  <c r="AE1886" i="12"/>
  <c r="AD1886" i="12"/>
  <c r="AF1885" i="12"/>
  <c r="AE1885" i="12"/>
  <c r="AD1885" i="12"/>
  <c r="AF1884" i="12"/>
  <c r="AE1884" i="12"/>
  <c r="AD1884" i="12"/>
  <c r="AF1883" i="12"/>
  <c r="AE1883" i="12"/>
  <c r="AD1883" i="12"/>
  <c r="AF1882" i="12"/>
  <c r="AE1882" i="12"/>
  <c r="AD1882" i="12"/>
  <c r="AF1881" i="12"/>
  <c r="AE1881" i="12"/>
  <c r="AD1881" i="12"/>
  <c r="AF1880" i="12"/>
  <c r="AE1880" i="12"/>
  <c r="AD1880" i="12"/>
  <c r="AF1879" i="12"/>
  <c r="AE1879" i="12"/>
  <c r="AD1879" i="12"/>
  <c r="AF1878" i="12"/>
  <c r="AE1878" i="12"/>
  <c r="AD1878" i="12"/>
  <c r="AF1877" i="12"/>
  <c r="AE1877" i="12"/>
  <c r="AD1877" i="12"/>
  <c r="AF1876" i="12"/>
  <c r="AE1876" i="12"/>
  <c r="AD1876" i="12"/>
  <c r="AF1875" i="12"/>
  <c r="AE1875" i="12"/>
  <c r="AD1875" i="12"/>
  <c r="AF1874" i="12"/>
  <c r="AE1874" i="12"/>
  <c r="AD1874" i="12"/>
  <c r="AF1873" i="12"/>
  <c r="AE1873" i="12"/>
  <c r="AD1873" i="12"/>
  <c r="AF1872" i="12"/>
  <c r="AE1872" i="12"/>
  <c r="AD1872" i="12"/>
  <c r="AF1871" i="12"/>
  <c r="AE1871" i="12"/>
  <c r="AD1871" i="12"/>
  <c r="AF1870" i="12"/>
  <c r="AE1870" i="12"/>
  <c r="AD1870" i="12"/>
  <c r="AF1869" i="12"/>
  <c r="AE1869" i="12"/>
  <c r="AD1869" i="12"/>
  <c r="AF1868" i="12"/>
  <c r="AE1868" i="12"/>
  <c r="AD1868" i="12"/>
  <c r="AF1867" i="12"/>
  <c r="AE1867" i="12"/>
  <c r="AD1867" i="12"/>
  <c r="AF1866" i="12"/>
  <c r="AE1866" i="12"/>
  <c r="AD1866" i="12"/>
  <c r="AF1865" i="12"/>
  <c r="AE1865" i="12"/>
  <c r="AD1865" i="12"/>
  <c r="AF1864" i="12"/>
  <c r="AE1864" i="12"/>
  <c r="AD1864" i="12"/>
  <c r="AF1863" i="12"/>
  <c r="AE1863" i="12"/>
  <c r="AD1863" i="12"/>
  <c r="AF1862" i="12"/>
  <c r="AE1862" i="12"/>
  <c r="AD1862" i="12"/>
  <c r="AF1861" i="12"/>
  <c r="AE1861" i="12"/>
  <c r="AD1861" i="12"/>
  <c r="AF1860" i="12"/>
  <c r="AE1860" i="12"/>
  <c r="AD1860" i="12"/>
  <c r="AF1859" i="12"/>
  <c r="AE1859" i="12"/>
  <c r="AD1859" i="12"/>
  <c r="AF1858" i="12"/>
  <c r="AE1858" i="12"/>
  <c r="AD1858" i="12"/>
  <c r="AF1857" i="12"/>
  <c r="AE1857" i="12"/>
  <c r="AD1857" i="12"/>
  <c r="AF1856" i="12"/>
  <c r="AE1856" i="12"/>
  <c r="AD1856" i="12"/>
  <c r="AF1855" i="12"/>
  <c r="AE1855" i="12"/>
  <c r="AD1855" i="12"/>
  <c r="AF1854" i="12"/>
  <c r="AE1854" i="12"/>
  <c r="AD1854" i="12"/>
  <c r="AF1853" i="12"/>
  <c r="AE1853" i="12"/>
  <c r="AD1853" i="12"/>
  <c r="AF1852" i="12"/>
  <c r="AE1852" i="12"/>
  <c r="AD1852" i="12"/>
  <c r="AF1851" i="12"/>
  <c r="AE1851" i="12"/>
  <c r="AD1851" i="12"/>
  <c r="AF1850" i="12"/>
  <c r="AE1850" i="12"/>
  <c r="AD1850" i="12"/>
  <c r="AF1849" i="12"/>
  <c r="AE1849" i="12"/>
  <c r="AD1849" i="12"/>
  <c r="AF1848" i="12"/>
  <c r="AE1848" i="12"/>
  <c r="AD1848" i="12"/>
  <c r="AF1847" i="12"/>
  <c r="AE1847" i="12"/>
  <c r="AD1847" i="12"/>
  <c r="AF1846" i="12"/>
  <c r="AE1846" i="12"/>
  <c r="AD1846" i="12"/>
  <c r="AF1845" i="12"/>
  <c r="AE1845" i="12"/>
  <c r="AD1845" i="12"/>
  <c r="AF1844" i="12"/>
  <c r="AE1844" i="12"/>
  <c r="AD1844" i="12"/>
  <c r="AF1843" i="12"/>
  <c r="AE1843" i="12"/>
  <c r="AD1843" i="12"/>
  <c r="AF1842" i="12"/>
  <c r="AE1842" i="12"/>
  <c r="AD1842" i="12"/>
  <c r="AF1841" i="12"/>
  <c r="AE1841" i="12"/>
  <c r="AD1841" i="12"/>
  <c r="AF1840" i="12"/>
  <c r="AE1840" i="12"/>
  <c r="AD1840" i="12"/>
  <c r="AF1839" i="12"/>
  <c r="AE1839" i="12"/>
  <c r="AD1839" i="12"/>
  <c r="AF1838" i="12"/>
  <c r="AE1838" i="12"/>
  <c r="AD1838" i="12"/>
  <c r="AF1837" i="12"/>
  <c r="AE1837" i="12"/>
  <c r="AD1837" i="12"/>
  <c r="AF1836" i="12"/>
  <c r="AE1836" i="12"/>
  <c r="AD1836" i="12"/>
  <c r="AF1835" i="12"/>
  <c r="AE1835" i="12"/>
  <c r="AD1835" i="12"/>
  <c r="AF1834" i="12"/>
  <c r="AE1834" i="12"/>
  <c r="AD1834" i="12"/>
  <c r="AF1833" i="12"/>
  <c r="AE1833" i="12"/>
  <c r="AD1833" i="12"/>
  <c r="AF1832" i="12"/>
  <c r="AE1832" i="12"/>
  <c r="AD1832" i="12"/>
  <c r="AF1831" i="12"/>
  <c r="AE1831" i="12"/>
  <c r="AD1831" i="12"/>
  <c r="AF1830" i="12"/>
  <c r="AE1830" i="12"/>
  <c r="AD1830" i="12"/>
  <c r="AF1829" i="12"/>
  <c r="AE1829" i="12"/>
  <c r="AD1829" i="12"/>
  <c r="AF1828" i="12"/>
  <c r="AE1828" i="12"/>
  <c r="AD1828" i="12"/>
  <c r="AF1827" i="12"/>
  <c r="AE1827" i="12"/>
  <c r="AD1827" i="12"/>
  <c r="AF1826" i="12"/>
  <c r="AE1826" i="12"/>
  <c r="AD1826" i="12"/>
  <c r="AF1825" i="12"/>
  <c r="AE1825" i="12"/>
  <c r="AD1825" i="12"/>
  <c r="AF1824" i="12"/>
  <c r="AE1824" i="12"/>
  <c r="AD1824" i="12"/>
  <c r="AF1823" i="12"/>
  <c r="AE1823" i="12"/>
  <c r="AD1823" i="12"/>
  <c r="AF1822" i="12"/>
  <c r="AE1822" i="12"/>
  <c r="AD1822" i="12"/>
  <c r="AF1821" i="12"/>
  <c r="AE1821" i="12"/>
  <c r="AD1821" i="12"/>
  <c r="AF1820" i="12"/>
  <c r="AE1820" i="12"/>
  <c r="AD1820" i="12"/>
  <c r="AF1819" i="12"/>
  <c r="AE1819" i="12"/>
  <c r="AD1819" i="12"/>
  <c r="AF1818" i="12"/>
  <c r="AE1818" i="12"/>
  <c r="AD1818" i="12"/>
  <c r="AF1817" i="12"/>
  <c r="AE1817" i="12"/>
  <c r="AD1817" i="12"/>
  <c r="AF1816" i="12"/>
  <c r="AE1816" i="12"/>
  <c r="AD1816" i="12"/>
  <c r="AF1815" i="12"/>
  <c r="AE1815" i="12"/>
  <c r="AD1815" i="12"/>
  <c r="AF1814" i="12"/>
  <c r="AE1814" i="12"/>
  <c r="AD1814" i="12"/>
  <c r="AF1813" i="12"/>
  <c r="AE1813" i="12"/>
  <c r="AD1813" i="12"/>
  <c r="AF1812" i="12"/>
  <c r="AE1812" i="12"/>
  <c r="AD1812" i="12"/>
  <c r="AF1811" i="12"/>
  <c r="AE1811" i="12"/>
  <c r="AD1811" i="12"/>
  <c r="AF1810" i="12"/>
  <c r="AE1810" i="12"/>
  <c r="AD1810" i="12"/>
  <c r="AF1809" i="12"/>
  <c r="AE1809" i="12"/>
  <c r="AD1809" i="12"/>
  <c r="AF1808" i="12"/>
  <c r="AE1808" i="12"/>
  <c r="AD1808" i="12"/>
  <c r="AF1807" i="12"/>
  <c r="AE1807" i="12"/>
  <c r="AD1807" i="12"/>
  <c r="AF1806" i="12"/>
  <c r="AE1806" i="12"/>
  <c r="AD1806" i="12"/>
  <c r="AF1805" i="12"/>
  <c r="AE1805" i="12"/>
  <c r="AD1805" i="12"/>
  <c r="AF1804" i="12"/>
  <c r="AE1804" i="12"/>
  <c r="AD1804" i="12"/>
  <c r="AF1803" i="12"/>
  <c r="AE1803" i="12"/>
  <c r="AD1803" i="12"/>
  <c r="AF1802" i="12"/>
  <c r="AE1802" i="12"/>
  <c r="AD1802" i="12"/>
  <c r="AF1801" i="12"/>
  <c r="AE1801" i="12"/>
  <c r="AD1801" i="12"/>
  <c r="AF1800" i="12"/>
  <c r="AE1800" i="12"/>
  <c r="AD1800" i="12"/>
  <c r="AF1799" i="12"/>
  <c r="AE1799" i="12"/>
  <c r="AD1799" i="12"/>
  <c r="AF1798" i="12"/>
  <c r="AE1798" i="12"/>
  <c r="AD1798" i="12"/>
  <c r="AF1797" i="12"/>
  <c r="AE1797" i="12"/>
  <c r="AD1797" i="12"/>
  <c r="AF1796" i="12"/>
  <c r="AE1796" i="12"/>
  <c r="AD1796" i="12"/>
  <c r="AF1795" i="12"/>
  <c r="AE1795" i="12"/>
  <c r="AD1795" i="12"/>
  <c r="AF1794" i="12"/>
  <c r="AE1794" i="12"/>
  <c r="AD1794" i="12"/>
  <c r="AF1793" i="12"/>
  <c r="AE1793" i="12"/>
  <c r="AD1793" i="12"/>
  <c r="AF1792" i="12"/>
  <c r="AE1792" i="12"/>
  <c r="AD1792" i="12"/>
  <c r="AF1791" i="12"/>
  <c r="AE1791" i="12"/>
  <c r="AD1791" i="12"/>
  <c r="AF1790" i="12"/>
  <c r="AE1790" i="12"/>
  <c r="AD1790" i="12"/>
  <c r="AF1789" i="12"/>
  <c r="AE1789" i="12"/>
  <c r="AD1789" i="12"/>
  <c r="AF1788" i="12"/>
  <c r="AE1788" i="12"/>
  <c r="AD1788" i="12"/>
  <c r="AF1787" i="12"/>
  <c r="AE1787" i="12"/>
  <c r="AD1787" i="12"/>
  <c r="AF1786" i="12"/>
  <c r="AE1786" i="12"/>
  <c r="AD1786" i="12"/>
  <c r="AF1785" i="12"/>
  <c r="AE1785" i="12"/>
  <c r="AD1785" i="12"/>
  <c r="AF1784" i="12"/>
  <c r="AE1784" i="12"/>
  <c r="AD1784" i="12"/>
  <c r="AF1783" i="12"/>
  <c r="AE1783" i="12"/>
  <c r="AD1783" i="12"/>
  <c r="AF1782" i="12"/>
  <c r="AE1782" i="12"/>
  <c r="AD1782" i="12"/>
  <c r="AF1781" i="12"/>
  <c r="AE1781" i="12"/>
  <c r="AD1781" i="12"/>
  <c r="AF1780" i="12"/>
  <c r="AE1780" i="12"/>
  <c r="AD1780" i="12"/>
  <c r="AF1779" i="12"/>
  <c r="AE1779" i="12"/>
  <c r="AD1779" i="12"/>
  <c r="AF1778" i="12"/>
  <c r="AE1778" i="12"/>
  <c r="AD1778" i="12"/>
  <c r="AF1777" i="12"/>
  <c r="AE1777" i="12"/>
  <c r="AD1777" i="12"/>
  <c r="AF1776" i="12"/>
  <c r="AE1776" i="12"/>
  <c r="AD1776" i="12"/>
  <c r="AF1775" i="12"/>
  <c r="AE1775" i="12"/>
  <c r="AD1775" i="12"/>
  <c r="AF1774" i="12"/>
  <c r="AE1774" i="12"/>
  <c r="AD1774" i="12"/>
  <c r="AF1773" i="12"/>
  <c r="AE1773" i="12"/>
  <c r="AD1773" i="12"/>
  <c r="AF1772" i="12"/>
  <c r="AE1772" i="12"/>
  <c r="AD1772" i="12"/>
  <c r="AF1771" i="12"/>
  <c r="AE1771" i="12"/>
  <c r="AD1771" i="12"/>
  <c r="AF1770" i="12"/>
  <c r="AE1770" i="12"/>
  <c r="AD1770" i="12"/>
  <c r="AF1769" i="12"/>
  <c r="AE1769" i="12"/>
  <c r="AD1769" i="12"/>
  <c r="AF1768" i="12"/>
  <c r="AE1768" i="12"/>
  <c r="AD1768" i="12"/>
  <c r="AF1767" i="12"/>
  <c r="AE1767" i="12"/>
  <c r="AD1767" i="12"/>
  <c r="AF1766" i="12"/>
  <c r="AE1766" i="12"/>
  <c r="AD1766" i="12"/>
  <c r="AF1765" i="12"/>
  <c r="AE1765" i="12"/>
  <c r="AD1765" i="12"/>
  <c r="AF1764" i="12"/>
  <c r="AE1764" i="12"/>
  <c r="AD1764" i="12"/>
  <c r="AF1763" i="12"/>
  <c r="AE1763" i="12"/>
  <c r="AD1763" i="12"/>
  <c r="AF1762" i="12"/>
  <c r="AE1762" i="12"/>
  <c r="AD1762" i="12"/>
  <c r="AF1761" i="12"/>
  <c r="AE1761" i="12"/>
  <c r="AD1761" i="12"/>
  <c r="AF1760" i="12"/>
  <c r="AE1760" i="12"/>
  <c r="AD1760" i="12"/>
  <c r="AF1759" i="12"/>
  <c r="AE1759" i="12"/>
  <c r="AD1759" i="12"/>
  <c r="AF1758" i="12"/>
  <c r="AE1758" i="12"/>
  <c r="AD1758" i="12"/>
  <c r="AF1757" i="12"/>
  <c r="AE1757" i="12"/>
  <c r="AD1757" i="12"/>
  <c r="AF1756" i="12"/>
  <c r="AE1756" i="12"/>
  <c r="AD1756" i="12"/>
  <c r="AF1755" i="12"/>
  <c r="AE1755" i="12"/>
  <c r="AD1755" i="12"/>
  <c r="AF1754" i="12"/>
  <c r="AE1754" i="12"/>
  <c r="AD1754" i="12"/>
  <c r="AF1753" i="12"/>
  <c r="AE1753" i="12"/>
  <c r="AD1753" i="12"/>
  <c r="AF1752" i="12"/>
  <c r="AE1752" i="12"/>
  <c r="AD1752" i="12"/>
  <c r="AF1751" i="12"/>
  <c r="AE1751" i="12"/>
  <c r="AD1751" i="12"/>
  <c r="AF1750" i="12"/>
  <c r="AE1750" i="12"/>
  <c r="AD1750" i="12"/>
  <c r="AF1749" i="12"/>
  <c r="AE1749" i="12"/>
  <c r="AD1749" i="12"/>
  <c r="AF1748" i="12"/>
  <c r="AE1748" i="12"/>
  <c r="AD1748" i="12"/>
  <c r="AF1747" i="12"/>
  <c r="AE1747" i="12"/>
  <c r="AD1747" i="12"/>
  <c r="AF1746" i="12"/>
  <c r="AE1746" i="12"/>
  <c r="AD1746" i="12"/>
  <c r="AF1745" i="12"/>
  <c r="AE1745" i="12"/>
  <c r="AD1745" i="12"/>
  <c r="AF1744" i="12"/>
  <c r="AE1744" i="12"/>
  <c r="AD1744" i="12"/>
  <c r="AF1743" i="12"/>
  <c r="AE1743" i="12"/>
  <c r="AD1743" i="12"/>
  <c r="AF1742" i="12"/>
  <c r="AE1742" i="12"/>
  <c r="AD1742" i="12"/>
  <c r="AF1741" i="12"/>
  <c r="AE1741" i="12"/>
  <c r="AD1741" i="12"/>
  <c r="AF1740" i="12"/>
  <c r="AE1740" i="12"/>
  <c r="AD1740" i="12"/>
  <c r="AF1739" i="12"/>
  <c r="AE1739" i="12"/>
  <c r="AD1739" i="12"/>
  <c r="AF1738" i="12"/>
  <c r="AE1738" i="12"/>
  <c r="AD1738" i="12"/>
  <c r="AF1737" i="12"/>
  <c r="AE1737" i="12"/>
  <c r="AD1737" i="12"/>
  <c r="AF1736" i="12"/>
  <c r="AE1736" i="12"/>
  <c r="AD1736" i="12"/>
  <c r="AF1735" i="12"/>
  <c r="AE1735" i="12"/>
  <c r="AD1735" i="12"/>
  <c r="AF1734" i="12"/>
  <c r="AE1734" i="12"/>
  <c r="AD1734" i="12"/>
  <c r="AF1733" i="12"/>
  <c r="AE1733" i="12"/>
  <c r="AD1733" i="12"/>
  <c r="AF1732" i="12"/>
  <c r="AE1732" i="12"/>
  <c r="AD1732" i="12"/>
  <c r="AF1731" i="12"/>
  <c r="AE1731" i="12"/>
  <c r="AD1731" i="12"/>
  <c r="AF1730" i="12"/>
  <c r="AE1730" i="12"/>
  <c r="AD1730" i="12"/>
  <c r="AF1729" i="12"/>
  <c r="AE1729" i="12"/>
  <c r="AD1729" i="12"/>
  <c r="AF1728" i="12"/>
  <c r="AE1728" i="12"/>
  <c r="AD1728" i="12"/>
  <c r="AF1727" i="12"/>
  <c r="AE1727" i="12"/>
  <c r="AD1727" i="12"/>
  <c r="AF1726" i="12"/>
  <c r="AE1726" i="12"/>
  <c r="AD1726" i="12"/>
  <c r="AF1725" i="12"/>
  <c r="AE1725" i="12"/>
  <c r="AD1725" i="12"/>
  <c r="AF1724" i="12"/>
  <c r="AE1724" i="12"/>
  <c r="AD1724" i="12"/>
  <c r="AF1723" i="12"/>
  <c r="AE1723" i="12"/>
  <c r="AD1723" i="12"/>
  <c r="AF1722" i="12"/>
  <c r="AE1722" i="12"/>
  <c r="AD1722" i="12"/>
  <c r="AF1721" i="12"/>
  <c r="AE1721" i="12"/>
  <c r="AD1721" i="12"/>
  <c r="AF1720" i="12"/>
  <c r="AE1720" i="12"/>
  <c r="AD1720" i="12"/>
  <c r="AF1719" i="12"/>
  <c r="AE1719" i="12"/>
  <c r="AD1719" i="12"/>
  <c r="AF1718" i="12"/>
  <c r="AE1718" i="12"/>
  <c r="AD1718" i="12"/>
  <c r="AF1717" i="12"/>
  <c r="AE1717" i="12"/>
  <c r="AD1717" i="12"/>
  <c r="AF1716" i="12"/>
  <c r="AE1716" i="12"/>
  <c r="AD1716" i="12"/>
  <c r="AF1715" i="12"/>
  <c r="AE1715" i="12"/>
  <c r="AD1715" i="12"/>
  <c r="AF1714" i="12"/>
  <c r="AE1714" i="12"/>
  <c r="AD1714" i="12"/>
  <c r="AF1713" i="12"/>
  <c r="AE1713" i="12"/>
  <c r="AD1713" i="12"/>
  <c r="AF1712" i="12"/>
  <c r="AE1712" i="12"/>
  <c r="AD1712" i="12"/>
  <c r="AF1711" i="12"/>
  <c r="AE1711" i="12"/>
  <c r="AD1711" i="12"/>
  <c r="AF1710" i="12"/>
  <c r="AE1710" i="12"/>
  <c r="AD1710" i="12"/>
  <c r="AF1709" i="12"/>
  <c r="AE1709" i="12"/>
  <c r="AD1709" i="12"/>
  <c r="AF1708" i="12"/>
  <c r="AE1708" i="12"/>
  <c r="AD1708" i="12"/>
  <c r="AF1707" i="12"/>
  <c r="AE1707" i="12"/>
  <c r="AD1707" i="12"/>
  <c r="AF1706" i="12"/>
  <c r="AE1706" i="12"/>
  <c r="AD1706" i="12"/>
  <c r="AF1705" i="12"/>
  <c r="AE1705" i="12"/>
  <c r="AD1705" i="12"/>
  <c r="AF1704" i="12"/>
  <c r="AE1704" i="12"/>
  <c r="AD1704" i="12"/>
  <c r="AF1703" i="12"/>
  <c r="AE1703" i="12"/>
  <c r="AD1703" i="12"/>
  <c r="AF1702" i="12"/>
  <c r="AE1702" i="12"/>
  <c r="AD1702" i="12"/>
  <c r="AF1701" i="12"/>
  <c r="AE1701" i="12"/>
  <c r="AD1701" i="12"/>
  <c r="AF1700" i="12"/>
  <c r="AE1700" i="12"/>
  <c r="AD1700" i="12"/>
  <c r="AF1699" i="12"/>
  <c r="AE1699" i="12"/>
  <c r="AD1699" i="12"/>
  <c r="AF1698" i="12"/>
  <c r="AE1698" i="12"/>
  <c r="AD1698" i="12"/>
  <c r="AF1697" i="12"/>
  <c r="AE1697" i="12"/>
  <c r="AD1697" i="12"/>
  <c r="AF1696" i="12"/>
  <c r="AE1696" i="12"/>
  <c r="AD1696" i="12"/>
  <c r="AF1695" i="12"/>
  <c r="AE1695" i="12"/>
  <c r="AD1695" i="12"/>
  <c r="AF1694" i="12"/>
  <c r="AE1694" i="12"/>
  <c r="AD1694" i="12"/>
  <c r="AF1693" i="12"/>
  <c r="AE1693" i="12"/>
  <c r="AD1693" i="12"/>
  <c r="AF1692" i="12"/>
  <c r="AE1692" i="12"/>
  <c r="AD1692" i="12"/>
  <c r="AF1691" i="12"/>
  <c r="AE1691" i="12"/>
  <c r="AD1691" i="12"/>
  <c r="AF1690" i="12"/>
  <c r="AE1690" i="12"/>
  <c r="AD1690" i="12"/>
  <c r="AF1689" i="12"/>
  <c r="AE1689" i="12"/>
  <c r="AD1689" i="12"/>
  <c r="AF1688" i="12"/>
  <c r="AE1688" i="12"/>
  <c r="AD1688" i="12"/>
  <c r="AF1687" i="12"/>
  <c r="AE1687" i="12"/>
  <c r="AD1687" i="12"/>
  <c r="AF1686" i="12"/>
  <c r="AE1686" i="12"/>
  <c r="AD1686" i="12"/>
  <c r="AF1685" i="12"/>
  <c r="AE1685" i="12"/>
  <c r="AD1685" i="12"/>
  <c r="AF1684" i="12"/>
  <c r="AE1684" i="12"/>
  <c r="AD1684" i="12"/>
  <c r="AF1683" i="12"/>
  <c r="AE1683" i="12"/>
  <c r="AD1683" i="12"/>
  <c r="AF1682" i="12"/>
  <c r="AE1682" i="12"/>
  <c r="AD1682" i="12"/>
  <c r="AF1681" i="12"/>
  <c r="AE1681" i="12"/>
  <c r="AD1681" i="12"/>
  <c r="AF1680" i="12"/>
  <c r="AE1680" i="12"/>
  <c r="AD1680" i="12"/>
  <c r="AF1679" i="12"/>
  <c r="AE1679" i="12"/>
  <c r="AD1679" i="12"/>
  <c r="AF1678" i="12"/>
  <c r="AE1678" i="12"/>
  <c r="AD1678" i="12"/>
  <c r="AF1677" i="12"/>
  <c r="AE1677" i="12"/>
  <c r="AD1677" i="12"/>
  <c r="AF1676" i="12"/>
  <c r="AE1676" i="12"/>
  <c r="AD1676" i="12"/>
  <c r="AF1675" i="12"/>
  <c r="AE1675" i="12"/>
  <c r="AD1675" i="12"/>
  <c r="AF1674" i="12"/>
  <c r="AE1674" i="12"/>
  <c r="AD1674" i="12"/>
  <c r="AF1673" i="12"/>
  <c r="AE1673" i="12"/>
  <c r="AD1673" i="12"/>
  <c r="AF1672" i="12"/>
  <c r="AE1672" i="12"/>
  <c r="AD1672" i="12"/>
  <c r="AF1671" i="12"/>
  <c r="AE1671" i="12"/>
  <c r="AD1671" i="12"/>
  <c r="AF1670" i="12"/>
  <c r="AE1670" i="12"/>
  <c r="AD1670" i="12"/>
  <c r="AF1669" i="12"/>
  <c r="AE1669" i="12"/>
  <c r="AD1669" i="12"/>
  <c r="AF1668" i="12"/>
  <c r="AE1668" i="12"/>
  <c r="AD1668" i="12"/>
  <c r="AF1667" i="12"/>
  <c r="AE1667" i="12"/>
  <c r="AD1667" i="12"/>
  <c r="AF1666" i="12"/>
  <c r="AE1666" i="12"/>
  <c r="AD1666" i="12"/>
  <c r="AF1665" i="12"/>
  <c r="AE1665" i="12"/>
  <c r="AD1665" i="12"/>
  <c r="AF1664" i="12"/>
  <c r="AE1664" i="12"/>
  <c r="AD1664" i="12"/>
  <c r="AF1663" i="12"/>
  <c r="AE1663" i="12"/>
  <c r="AD1663" i="12"/>
  <c r="AF1662" i="12"/>
  <c r="AE1662" i="12"/>
  <c r="AD1662" i="12"/>
  <c r="AF1661" i="12"/>
  <c r="AE1661" i="12"/>
  <c r="AD1661" i="12"/>
  <c r="AF1660" i="12"/>
  <c r="AE1660" i="12"/>
  <c r="AD1660" i="12"/>
  <c r="AF1659" i="12"/>
  <c r="AE1659" i="12"/>
  <c r="AD1659" i="12"/>
  <c r="AF1658" i="12"/>
  <c r="AE1658" i="12"/>
  <c r="AD1658" i="12"/>
  <c r="AF1657" i="12"/>
  <c r="AE1657" i="12"/>
  <c r="AD1657" i="12"/>
  <c r="AF1656" i="12"/>
  <c r="AE1656" i="12"/>
  <c r="AD1656" i="12"/>
  <c r="AF1655" i="12"/>
  <c r="AE1655" i="12"/>
  <c r="AD1655" i="12"/>
  <c r="AF1654" i="12"/>
  <c r="AE1654" i="12"/>
  <c r="AD1654" i="12"/>
  <c r="AF1653" i="12"/>
  <c r="AE1653" i="12"/>
  <c r="AD1653" i="12"/>
  <c r="AF1652" i="12"/>
  <c r="AE1652" i="12"/>
  <c r="AD1652" i="12"/>
  <c r="AF1651" i="12"/>
  <c r="AE1651" i="12"/>
  <c r="AD1651" i="12"/>
  <c r="AF1650" i="12"/>
  <c r="AE1650" i="12"/>
  <c r="AD1650" i="12"/>
  <c r="AF1649" i="12"/>
  <c r="AE1649" i="12"/>
  <c r="AD1649" i="12"/>
  <c r="AF1648" i="12"/>
  <c r="AE1648" i="12"/>
  <c r="AD1648" i="12"/>
  <c r="AF1647" i="12"/>
  <c r="AE1647" i="12"/>
  <c r="AD1647" i="12"/>
  <c r="AF1646" i="12"/>
  <c r="AE1646" i="12"/>
  <c r="AD1646" i="12"/>
  <c r="AF1645" i="12"/>
  <c r="AE1645" i="12"/>
  <c r="AD1645" i="12"/>
  <c r="AF1644" i="12"/>
  <c r="AE1644" i="12"/>
  <c r="AD1644" i="12"/>
  <c r="AF1643" i="12"/>
  <c r="AE1643" i="12"/>
  <c r="AD1643" i="12"/>
  <c r="AF1642" i="12"/>
  <c r="AE1642" i="12"/>
  <c r="AD1642" i="12"/>
  <c r="AF1641" i="12"/>
  <c r="AE1641" i="12"/>
  <c r="AD1641" i="12"/>
  <c r="AF1640" i="12"/>
  <c r="AE1640" i="12"/>
  <c r="AD1640" i="12"/>
  <c r="AF1639" i="12"/>
  <c r="AE1639" i="12"/>
  <c r="AD1639" i="12"/>
  <c r="AF1638" i="12"/>
  <c r="AE1638" i="12"/>
  <c r="AD1638" i="12"/>
  <c r="AF1637" i="12"/>
  <c r="AE1637" i="12"/>
  <c r="AD1637" i="12"/>
  <c r="AF1636" i="12"/>
  <c r="AE1636" i="12"/>
  <c r="AD1636" i="12"/>
  <c r="AF1635" i="12"/>
  <c r="AE1635" i="12"/>
  <c r="AD1635" i="12"/>
  <c r="AF1634" i="12"/>
  <c r="AE1634" i="12"/>
  <c r="AD1634" i="12"/>
  <c r="AF1633" i="12"/>
  <c r="AE1633" i="12"/>
  <c r="AD1633" i="12"/>
  <c r="AF1632" i="12"/>
  <c r="AE1632" i="12"/>
  <c r="AD1632" i="12"/>
  <c r="AF1631" i="12"/>
  <c r="AE1631" i="12"/>
  <c r="AD1631" i="12"/>
  <c r="AF1630" i="12"/>
  <c r="AE1630" i="12"/>
  <c r="AD1630" i="12"/>
  <c r="AF1629" i="12"/>
  <c r="AE1629" i="12"/>
  <c r="AD1629" i="12"/>
  <c r="AF1628" i="12"/>
  <c r="AE1628" i="12"/>
  <c r="AD1628" i="12"/>
  <c r="AF1627" i="12"/>
  <c r="AE1627" i="12"/>
  <c r="AD1627" i="12"/>
  <c r="AF1626" i="12"/>
  <c r="AE1626" i="12"/>
  <c r="AD1626" i="12"/>
  <c r="AF1625" i="12"/>
  <c r="AE1625" i="12"/>
  <c r="AD1625" i="12"/>
  <c r="AF1624" i="12"/>
  <c r="AE1624" i="12"/>
  <c r="AD1624" i="12"/>
  <c r="AF1623" i="12"/>
  <c r="AE1623" i="12"/>
  <c r="AD1623" i="12"/>
  <c r="AF1622" i="12"/>
  <c r="AE1622" i="12"/>
  <c r="AD1622" i="12"/>
  <c r="AF1621" i="12"/>
  <c r="AE1621" i="12"/>
  <c r="AD1621" i="12"/>
  <c r="AF1620" i="12"/>
  <c r="AE1620" i="12"/>
  <c r="AD1620" i="12"/>
  <c r="AF1619" i="12"/>
  <c r="AE1619" i="12"/>
  <c r="AD1619" i="12"/>
  <c r="AF1618" i="12"/>
  <c r="AE1618" i="12"/>
  <c r="AD1618" i="12"/>
  <c r="AF1617" i="12"/>
  <c r="AE1617" i="12"/>
  <c r="AD1617" i="12"/>
  <c r="AF1616" i="12"/>
  <c r="AE1616" i="12"/>
  <c r="AD1616" i="12"/>
  <c r="AF1615" i="12"/>
  <c r="AE1615" i="12"/>
  <c r="AD1615" i="12"/>
  <c r="AF1614" i="12"/>
  <c r="AE1614" i="12"/>
  <c r="AD1614" i="12"/>
  <c r="AF1613" i="12"/>
  <c r="AE1613" i="12"/>
  <c r="AD1613" i="12"/>
  <c r="AF1612" i="12"/>
  <c r="AE1612" i="12"/>
  <c r="AD1612" i="12"/>
  <c r="AF1611" i="12"/>
  <c r="AE1611" i="12"/>
  <c r="AD1611" i="12"/>
  <c r="AF1610" i="12"/>
  <c r="AE1610" i="12"/>
  <c r="AD1610" i="12"/>
  <c r="AF1609" i="12"/>
  <c r="AE1609" i="12"/>
  <c r="AD1609" i="12"/>
  <c r="AF1608" i="12"/>
  <c r="AE1608" i="12"/>
  <c r="AD1608" i="12"/>
  <c r="AF1607" i="12"/>
  <c r="AE1607" i="12"/>
  <c r="AD1607" i="12"/>
  <c r="AF1606" i="12"/>
  <c r="AE1606" i="12"/>
  <c r="AD1606" i="12"/>
  <c r="AF1605" i="12"/>
  <c r="AE1605" i="12"/>
  <c r="AD1605" i="12"/>
  <c r="AF1604" i="12"/>
  <c r="AE1604" i="12"/>
  <c r="AD1604" i="12"/>
  <c r="AF1603" i="12"/>
  <c r="AE1603" i="12"/>
  <c r="AD1603" i="12"/>
  <c r="AF1602" i="12"/>
  <c r="AE1602" i="12"/>
  <c r="AD1602" i="12"/>
  <c r="AF1601" i="12"/>
  <c r="AE1601" i="12"/>
  <c r="AD1601" i="12"/>
  <c r="AF1600" i="12"/>
  <c r="AE1600" i="12"/>
  <c r="AD1600" i="12"/>
  <c r="AF1599" i="12"/>
  <c r="AE1599" i="12"/>
  <c r="AD1599" i="12"/>
  <c r="AF1598" i="12"/>
  <c r="AE1598" i="12"/>
  <c r="AD1598" i="12"/>
  <c r="AF1597" i="12"/>
  <c r="AE1597" i="12"/>
  <c r="AD1597" i="12"/>
  <c r="AF1596" i="12"/>
  <c r="AE1596" i="12"/>
  <c r="AD1596" i="12"/>
  <c r="AF1595" i="12"/>
  <c r="AE1595" i="12"/>
  <c r="AD1595" i="12"/>
  <c r="AF1594" i="12"/>
  <c r="AE1594" i="12"/>
  <c r="AD1594" i="12"/>
  <c r="AF1593" i="12"/>
  <c r="AE1593" i="12"/>
  <c r="AD1593" i="12"/>
  <c r="AF1592" i="12"/>
  <c r="AE1592" i="12"/>
  <c r="AD1592" i="12"/>
  <c r="AF1591" i="12"/>
  <c r="AE1591" i="12"/>
  <c r="AD1591" i="12"/>
  <c r="AF1590" i="12"/>
  <c r="AE1590" i="12"/>
  <c r="AD1590" i="12"/>
  <c r="AF1589" i="12"/>
  <c r="AE1589" i="12"/>
  <c r="AD1589" i="12"/>
  <c r="AF1588" i="12"/>
  <c r="AE1588" i="12"/>
  <c r="AD1588" i="12"/>
  <c r="AF1587" i="12"/>
  <c r="AE1587" i="12"/>
  <c r="AD1587" i="12"/>
  <c r="AF1586" i="12"/>
  <c r="AE1586" i="12"/>
  <c r="AD1586" i="12"/>
  <c r="AF1585" i="12"/>
  <c r="AE1585" i="12"/>
  <c r="AD1585" i="12"/>
  <c r="AF1584" i="12"/>
  <c r="AE1584" i="12"/>
  <c r="AD1584" i="12"/>
  <c r="AF1583" i="12"/>
  <c r="AE1583" i="12"/>
  <c r="AD1583" i="12"/>
  <c r="AF1582" i="12"/>
  <c r="AE1582" i="12"/>
  <c r="AD1582" i="12"/>
  <c r="AF1581" i="12"/>
  <c r="AE1581" i="12"/>
  <c r="AD1581" i="12"/>
  <c r="AF1580" i="12"/>
  <c r="AE1580" i="12"/>
  <c r="AD1580" i="12"/>
  <c r="AF1579" i="12"/>
  <c r="AE1579" i="12"/>
  <c r="AD1579" i="12"/>
  <c r="AF1578" i="12"/>
  <c r="AE1578" i="12"/>
  <c r="AD1578" i="12"/>
  <c r="AF1577" i="12"/>
  <c r="AE1577" i="12"/>
  <c r="AD1577" i="12"/>
  <c r="AF1576" i="12"/>
  <c r="AE1576" i="12"/>
  <c r="AD1576" i="12"/>
  <c r="AF1575" i="12"/>
  <c r="AE1575" i="12"/>
  <c r="AD1575" i="12"/>
  <c r="AF1574" i="12"/>
  <c r="AE1574" i="12"/>
  <c r="AD1574" i="12"/>
  <c r="AF1573" i="12"/>
  <c r="AE1573" i="12"/>
  <c r="AD1573" i="12"/>
  <c r="AF1572" i="12"/>
  <c r="AE1572" i="12"/>
  <c r="AD1572" i="12"/>
  <c r="AF1571" i="12"/>
  <c r="AE1571" i="12"/>
  <c r="AD1571" i="12"/>
  <c r="AF1570" i="12"/>
  <c r="AE1570" i="12"/>
  <c r="AD1570" i="12"/>
  <c r="AF1569" i="12"/>
  <c r="AE1569" i="12"/>
  <c r="AD1569" i="12"/>
  <c r="AF1568" i="12"/>
  <c r="AE1568" i="12"/>
  <c r="AD1568" i="12"/>
  <c r="AF1567" i="12"/>
  <c r="AE1567" i="12"/>
  <c r="AD1567" i="12"/>
  <c r="AF1566" i="12"/>
  <c r="AE1566" i="12"/>
  <c r="AD1566" i="12"/>
  <c r="AF1565" i="12"/>
  <c r="AE1565" i="12"/>
  <c r="AD1565" i="12"/>
  <c r="AF1564" i="12"/>
  <c r="AE1564" i="12"/>
  <c r="AD1564" i="12"/>
  <c r="AF1563" i="12"/>
  <c r="AE1563" i="12"/>
  <c r="AD1563" i="12"/>
  <c r="AF1562" i="12"/>
  <c r="AE1562" i="12"/>
  <c r="AD1562" i="12"/>
  <c r="AF1561" i="12"/>
  <c r="AE1561" i="12"/>
  <c r="AD1561" i="12"/>
  <c r="AF1560" i="12"/>
  <c r="AE1560" i="12"/>
  <c r="AD1560" i="12"/>
  <c r="AF1559" i="12"/>
  <c r="AE1559" i="12"/>
  <c r="AD1559" i="12"/>
  <c r="AF1558" i="12"/>
  <c r="AE1558" i="12"/>
  <c r="AD1558" i="12"/>
  <c r="AF1557" i="12"/>
  <c r="AE1557" i="12"/>
  <c r="AD1557" i="12"/>
  <c r="AF1556" i="12"/>
  <c r="AE1556" i="12"/>
  <c r="AD1556" i="12"/>
  <c r="AF1555" i="12"/>
  <c r="AE1555" i="12"/>
  <c r="AD1555" i="12"/>
  <c r="AF1554" i="12"/>
  <c r="AE1554" i="12"/>
  <c r="AD1554" i="12"/>
  <c r="AF1553" i="12"/>
  <c r="AE1553" i="12"/>
  <c r="AD1553" i="12"/>
  <c r="AF1552" i="12"/>
  <c r="AE1552" i="12"/>
  <c r="AD1552" i="12"/>
  <c r="AF1551" i="12"/>
  <c r="AE1551" i="12"/>
  <c r="AD1551" i="12"/>
  <c r="AF1550" i="12"/>
  <c r="AE1550" i="12"/>
  <c r="AD1550" i="12"/>
  <c r="AF1549" i="12"/>
  <c r="AE1549" i="12"/>
  <c r="AD1549" i="12"/>
  <c r="AF1548" i="12"/>
  <c r="AE1548" i="12"/>
  <c r="AD1548" i="12"/>
  <c r="AF1547" i="12"/>
  <c r="AE1547" i="12"/>
  <c r="AD1547" i="12"/>
  <c r="AF1546" i="12"/>
  <c r="AE1546" i="12"/>
  <c r="AD1546" i="12"/>
  <c r="AF1545" i="12"/>
  <c r="AE1545" i="12"/>
  <c r="AD1545" i="12"/>
  <c r="AF1544" i="12"/>
  <c r="AE1544" i="12"/>
  <c r="AD1544" i="12"/>
  <c r="AF1543" i="12"/>
  <c r="AE1543" i="12"/>
  <c r="AD1543" i="12"/>
  <c r="AF1542" i="12"/>
  <c r="AE1542" i="12"/>
  <c r="AD1542" i="12"/>
  <c r="AF1541" i="12"/>
  <c r="AE1541" i="12"/>
  <c r="AD1541" i="12"/>
  <c r="AF1540" i="12"/>
  <c r="AE1540" i="12"/>
  <c r="AD1540" i="12"/>
  <c r="AF1539" i="12"/>
  <c r="AE1539" i="12"/>
  <c r="AD1539" i="12"/>
  <c r="AF1538" i="12"/>
  <c r="AE1538" i="12"/>
  <c r="AD1538" i="12"/>
  <c r="AF1537" i="12"/>
  <c r="AE1537" i="12"/>
  <c r="AD1537" i="12"/>
  <c r="AF1536" i="12"/>
  <c r="AE1536" i="12"/>
  <c r="AD1536" i="12"/>
  <c r="AF1535" i="12"/>
  <c r="AE1535" i="12"/>
  <c r="AD1535" i="12"/>
  <c r="AF1534" i="12"/>
  <c r="AE1534" i="12"/>
  <c r="AD1534" i="12"/>
  <c r="AF1533" i="12"/>
  <c r="AE1533" i="12"/>
  <c r="AD1533" i="12"/>
  <c r="AF1532" i="12"/>
  <c r="AE1532" i="12"/>
  <c r="AD1532" i="12"/>
  <c r="AF1531" i="12"/>
  <c r="AE1531" i="12"/>
  <c r="AD1531" i="12"/>
  <c r="AF1530" i="12"/>
  <c r="AE1530" i="12"/>
  <c r="AD1530" i="12"/>
  <c r="AF1529" i="12"/>
  <c r="AE1529" i="12"/>
  <c r="AD1529" i="12"/>
  <c r="AF1528" i="12"/>
  <c r="AE1528" i="12"/>
  <c r="AD1528" i="12"/>
  <c r="AF1527" i="12"/>
  <c r="AE1527" i="12"/>
  <c r="AD1527" i="12"/>
  <c r="AF1526" i="12"/>
  <c r="AE1526" i="12"/>
  <c r="AD1526" i="12"/>
  <c r="AF1525" i="12"/>
  <c r="AE1525" i="12"/>
  <c r="AD1525" i="12"/>
  <c r="AF1524" i="12"/>
  <c r="AE1524" i="12"/>
  <c r="AD1524" i="12"/>
  <c r="AF1523" i="12"/>
  <c r="AE1523" i="12"/>
  <c r="AD1523" i="12"/>
  <c r="AF1522" i="12"/>
  <c r="AE1522" i="12"/>
  <c r="AD1522" i="12"/>
  <c r="AF1521" i="12"/>
  <c r="AE1521" i="12"/>
  <c r="AD1521" i="12"/>
  <c r="AF1520" i="12"/>
  <c r="AE1520" i="12"/>
  <c r="AD1520" i="12"/>
  <c r="AF1519" i="12"/>
  <c r="AE1519" i="12"/>
  <c r="AD1519" i="12"/>
  <c r="AF1518" i="12"/>
  <c r="AE1518" i="12"/>
  <c r="AD1518" i="12"/>
  <c r="AF1517" i="12"/>
  <c r="AE1517" i="12"/>
  <c r="AD1517" i="12"/>
  <c r="AF1516" i="12"/>
  <c r="AE1516" i="12"/>
  <c r="AD1516" i="12"/>
  <c r="AF1515" i="12"/>
  <c r="AE1515" i="12"/>
  <c r="AD1515" i="12"/>
  <c r="AF1514" i="12"/>
  <c r="AE1514" i="12"/>
  <c r="AD1514" i="12"/>
  <c r="AF1513" i="12"/>
  <c r="AE1513" i="12"/>
  <c r="AD1513" i="12"/>
  <c r="AF1512" i="12"/>
  <c r="AE1512" i="12"/>
  <c r="AD1512" i="12"/>
  <c r="AF1511" i="12"/>
  <c r="AE1511" i="12"/>
  <c r="AD1511" i="12"/>
  <c r="AF1510" i="12"/>
  <c r="AE1510" i="12"/>
  <c r="AD1510" i="12"/>
  <c r="AF1509" i="12"/>
  <c r="AE1509" i="12"/>
  <c r="AD1509" i="12"/>
  <c r="AF1508" i="12"/>
  <c r="AE1508" i="12"/>
  <c r="AD1508" i="12"/>
  <c r="AF1507" i="12"/>
  <c r="AE1507" i="12"/>
  <c r="AD1507" i="12"/>
  <c r="AF1506" i="12"/>
  <c r="AE1506" i="12"/>
  <c r="AD1506" i="12"/>
  <c r="AF1505" i="12"/>
  <c r="AE1505" i="12"/>
  <c r="AD1505" i="12"/>
  <c r="AF1504" i="12"/>
  <c r="AE1504" i="12"/>
  <c r="AD1504" i="12"/>
  <c r="AF1503" i="12"/>
  <c r="AE1503" i="12"/>
  <c r="AD1503" i="12"/>
  <c r="AF1502" i="12"/>
  <c r="AE1502" i="12"/>
  <c r="AD1502" i="12"/>
  <c r="AF1501" i="12"/>
  <c r="AE1501" i="12"/>
  <c r="AD1501" i="12"/>
  <c r="AF1500" i="12"/>
  <c r="AE1500" i="12"/>
  <c r="AD1500" i="12"/>
  <c r="AF1499" i="12"/>
  <c r="AE1499" i="12"/>
  <c r="AD1499" i="12"/>
  <c r="AF1498" i="12"/>
  <c r="AE1498" i="12"/>
  <c r="AD1498" i="12"/>
  <c r="AF1497" i="12"/>
  <c r="AE1497" i="12"/>
  <c r="AD1497" i="12"/>
  <c r="AF1496" i="12"/>
  <c r="AE1496" i="12"/>
  <c r="AD1496" i="12"/>
  <c r="AF1495" i="12"/>
  <c r="AE1495" i="12"/>
  <c r="AD1495" i="12"/>
  <c r="AF1494" i="12"/>
  <c r="AE1494" i="12"/>
  <c r="AD1494" i="12"/>
  <c r="AF1493" i="12"/>
  <c r="AE1493" i="12"/>
  <c r="AD1493" i="12"/>
  <c r="AF1492" i="12"/>
  <c r="AE1492" i="12"/>
  <c r="AD1492" i="12"/>
  <c r="AF1491" i="12"/>
  <c r="AE1491" i="12"/>
  <c r="AD1491" i="12"/>
  <c r="AF1490" i="12"/>
  <c r="AE1490" i="12"/>
  <c r="AD1490" i="12"/>
  <c r="AF1489" i="12"/>
  <c r="AE1489" i="12"/>
  <c r="AD1489" i="12"/>
  <c r="AF1488" i="12"/>
  <c r="AE1488" i="12"/>
  <c r="AD1488" i="12"/>
  <c r="AF1487" i="12"/>
  <c r="AE1487" i="12"/>
  <c r="AD1487" i="12"/>
  <c r="AF1486" i="12"/>
  <c r="AE1486" i="12"/>
  <c r="AD1486" i="12"/>
  <c r="AF1485" i="12"/>
  <c r="AE1485" i="12"/>
  <c r="AD1485" i="12"/>
  <c r="AF1484" i="12"/>
  <c r="AE1484" i="12"/>
  <c r="AD1484" i="12"/>
  <c r="AF1483" i="12"/>
  <c r="AE1483" i="12"/>
  <c r="AD1483" i="12"/>
  <c r="AF1482" i="12"/>
  <c r="AE1482" i="12"/>
  <c r="AD1482" i="12"/>
  <c r="AF1481" i="12"/>
  <c r="AE1481" i="12"/>
  <c r="AD1481" i="12"/>
  <c r="AF1480" i="12"/>
  <c r="AE1480" i="12"/>
  <c r="AD1480" i="12"/>
  <c r="AF1479" i="12"/>
  <c r="AE1479" i="12"/>
  <c r="AD1479" i="12"/>
  <c r="AF1478" i="12"/>
  <c r="AE1478" i="12"/>
  <c r="AD1478" i="12"/>
  <c r="AF1477" i="12"/>
  <c r="AE1477" i="12"/>
  <c r="AD1477" i="12"/>
  <c r="AF1476" i="12"/>
  <c r="AE1476" i="12"/>
  <c r="AD1476" i="12"/>
  <c r="AF1475" i="12"/>
  <c r="AE1475" i="12"/>
  <c r="AD1475" i="12"/>
  <c r="AF1474" i="12"/>
  <c r="AE1474" i="12"/>
  <c r="AD1474" i="12"/>
  <c r="AF1473" i="12"/>
  <c r="AE1473" i="12"/>
  <c r="AD1473" i="12"/>
  <c r="AF1472" i="12"/>
  <c r="AE1472" i="12"/>
  <c r="AD1472" i="12"/>
  <c r="AF1471" i="12"/>
  <c r="AE1471" i="12"/>
  <c r="AD1471" i="12"/>
  <c r="AF1470" i="12"/>
  <c r="AE1470" i="12"/>
  <c r="AD1470" i="12"/>
  <c r="AF1469" i="12"/>
  <c r="AE1469" i="12"/>
  <c r="AD1469" i="12"/>
  <c r="AF1468" i="12"/>
  <c r="AE1468" i="12"/>
  <c r="AD1468" i="12"/>
  <c r="AF1467" i="12"/>
  <c r="AE1467" i="12"/>
  <c r="AD1467" i="12"/>
  <c r="AF1466" i="12"/>
  <c r="AE1466" i="12"/>
  <c r="AD1466" i="12"/>
  <c r="AF1465" i="12"/>
  <c r="AE1465" i="12"/>
  <c r="AD1465" i="12"/>
  <c r="AF1464" i="12"/>
  <c r="AE1464" i="12"/>
  <c r="AD1464" i="12"/>
  <c r="AF1463" i="12"/>
  <c r="AE1463" i="12"/>
  <c r="AD1463" i="12"/>
  <c r="AF1462" i="12"/>
  <c r="AE1462" i="12"/>
  <c r="AD1462" i="12"/>
  <c r="AF1461" i="12"/>
  <c r="AE1461" i="12"/>
  <c r="AD1461" i="12"/>
  <c r="AF1460" i="12"/>
  <c r="AE1460" i="12"/>
  <c r="AD1460" i="12"/>
  <c r="AF1459" i="12"/>
  <c r="AE1459" i="12"/>
  <c r="AD1459" i="12"/>
  <c r="AF1458" i="12"/>
  <c r="AE1458" i="12"/>
  <c r="AD1458" i="12"/>
  <c r="AF1457" i="12"/>
  <c r="AE1457" i="12"/>
  <c r="AD1457" i="12"/>
  <c r="AF1456" i="12"/>
  <c r="AE1456" i="12"/>
  <c r="AD1456" i="12"/>
  <c r="AF1455" i="12"/>
  <c r="AE1455" i="12"/>
  <c r="AD1455" i="12"/>
  <c r="AF1454" i="12"/>
  <c r="AE1454" i="12"/>
  <c r="AD1454" i="12"/>
  <c r="AF1453" i="12"/>
  <c r="AE1453" i="12"/>
  <c r="AD1453" i="12"/>
  <c r="AF1452" i="12"/>
  <c r="AE1452" i="12"/>
  <c r="AD1452" i="12"/>
  <c r="AF1451" i="12"/>
  <c r="AE1451" i="12"/>
  <c r="AD1451" i="12"/>
  <c r="AF1450" i="12"/>
  <c r="AE1450" i="12"/>
  <c r="AD1450" i="12"/>
  <c r="AF1449" i="12"/>
  <c r="AE1449" i="12"/>
  <c r="AD1449" i="12"/>
  <c r="AF1448" i="12"/>
  <c r="AE1448" i="12"/>
  <c r="AD1448" i="12"/>
  <c r="AF1447" i="12"/>
  <c r="AE1447" i="12"/>
  <c r="AD1447" i="12"/>
  <c r="AF1446" i="12"/>
  <c r="AE1446" i="12"/>
  <c r="AD1446" i="12"/>
  <c r="AF1445" i="12"/>
  <c r="AE1445" i="12"/>
  <c r="AD1445" i="12"/>
  <c r="AF1444" i="12"/>
  <c r="AE1444" i="12"/>
  <c r="AD1444" i="12"/>
  <c r="AF1443" i="12"/>
  <c r="AE1443" i="12"/>
  <c r="AD1443" i="12"/>
  <c r="AF1442" i="12"/>
  <c r="AE1442" i="12"/>
  <c r="AD1442" i="12"/>
  <c r="AF1441" i="12"/>
  <c r="AE1441" i="12"/>
  <c r="AD1441" i="12"/>
  <c r="AF1440" i="12"/>
  <c r="AE1440" i="12"/>
  <c r="AD1440" i="12"/>
  <c r="AF1439" i="12"/>
  <c r="AE1439" i="12"/>
  <c r="AD1439" i="12"/>
  <c r="AF1438" i="12"/>
  <c r="AE1438" i="12"/>
  <c r="AD1438" i="12"/>
  <c r="AF1437" i="12"/>
  <c r="AE1437" i="12"/>
  <c r="AD1437" i="12"/>
  <c r="AF1436" i="12"/>
  <c r="AE1436" i="12"/>
  <c r="AD1436" i="12"/>
  <c r="AF1435" i="12"/>
  <c r="AE1435" i="12"/>
  <c r="AD1435" i="12"/>
  <c r="AF1434" i="12"/>
  <c r="AE1434" i="12"/>
  <c r="AD1434" i="12"/>
  <c r="AF1433" i="12"/>
  <c r="AE1433" i="12"/>
  <c r="AD1433" i="12"/>
  <c r="AF1432" i="12"/>
  <c r="AE1432" i="12"/>
  <c r="AD1432" i="12"/>
  <c r="AF1431" i="12"/>
  <c r="AE1431" i="12"/>
  <c r="AD1431" i="12"/>
  <c r="AF1430" i="12"/>
  <c r="AE1430" i="12"/>
  <c r="AD1430" i="12"/>
  <c r="AF1429" i="12"/>
  <c r="AE1429" i="12"/>
  <c r="AD1429" i="12"/>
  <c r="AF1428" i="12"/>
  <c r="AE1428" i="12"/>
  <c r="AD1428" i="12"/>
  <c r="AF1427" i="12"/>
  <c r="AE1427" i="12"/>
  <c r="AD1427" i="12"/>
  <c r="AF1426" i="12"/>
  <c r="AE1426" i="12"/>
  <c r="AD1426" i="12"/>
  <c r="AF1425" i="12"/>
  <c r="AE1425" i="12"/>
  <c r="AD1425" i="12"/>
  <c r="AF1424" i="12"/>
  <c r="AE1424" i="12"/>
  <c r="AD1424" i="12"/>
  <c r="AF1423" i="12"/>
  <c r="AE1423" i="12"/>
  <c r="AD1423" i="12"/>
  <c r="AF1422" i="12"/>
  <c r="AE1422" i="12"/>
  <c r="AD1422" i="12"/>
  <c r="AF1421" i="12"/>
  <c r="AE1421" i="12"/>
  <c r="AD1421" i="12"/>
  <c r="AF1420" i="12"/>
  <c r="AE1420" i="12"/>
  <c r="AD1420" i="12"/>
  <c r="AF1419" i="12"/>
  <c r="AE1419" i="12"/>
  <c r="AD1419" i="12"/>
  <c r="AF1418" i="12"/>
  <c r="AE1418" i="12"/>
  <c r="AD1418" i="12"/>
  <c r="AF1417" i="12"/>
  <c r="AE1417" i="12"/>
  <c r="AD1417" i="12"/>
  <c r="AF1416" i="12"/>
  <c r="AE1416" i="12"/>
  <c r="AD1416" i="12"/>
  <c r="AF1415" i="12"/>
  <c r="AE1415" i="12"/>
  <c r="AD1415" i="12"/>
  <c r="AF1414" i="12"/>
  <c r="AE1414" i="12"/>
  <c r="AD1414" i="12"/>
  <c r="AF1413" i="12"/>
  <c r="AE1413" i="12"/>
  <c r="AD1413" i="12"/>
  <c r="AF1412" i="12"/>
  <c r="AE1412" i="12"/>
  <c r="AD1412" i="12"/>
  <c r="AF1411" i="12"/>
  <c r="AE1411" i="12"/>
  <c r="AD1411" i="12"/>
  <c r="AF1410" i="12"/>
  <c r="AE1410" i="12"/>
  <c r="AD1410" i="12"/>
  <c r="AF1409" i="12"/>
  <c r="AE1409" i="12"/>
  <c r="AD1409" i="12"/>
  <c r="AF1408" i="12"/>
  <c r="AE1408" i="12"/>
  <c r="AD1408" i="12"/>
  <c r="AF1407" i="12"/>
  <c r="AE1407" i="12"/>
  <c r="AD1407" i="12"/>
  <c r="AF1406" i="12"/>
  <c r="AE1406" i="12"/>
  <c r="AD1406" i="12"/>
  <c r="AF1405" i="12"/>
  <c r="AE1405" i="12"/>
  <c r="AD1405" i="12"/>
  <c r="AF1404" i="12"/>
  <c r="AE1404" i="12"/>
  <c r="AD1404" i="12"/>
  <c r="AF1403" i="12"/>
  <c r="AE1403" i="12"/>
  <c r="AD1403" i="12"/>
  <c r="AF1402" i="12"/>
  <c r="AE1402" i="12"/>
  <c r="AD1402" i="12"/>
  <c r="AF1401" i="12"/>
  <c r="AE1401" i="12"/>
  <c r="AD1401" i="12"/>
  <c r="AF1400" i="12"/>
  <c r="AE1400" i="12"/>
  <c r="AD1400" i="12"/>
  <c r="AF1399" i="12"/>
  <c r="AE1399" i="12"/>
  <c r="AD1399" i="12"/>
  <c r="AF1398" i="12"/>
  <c r="AE1398" i="12"/>
  <c r="AD1398" i="12"/>
  <c r="AF1397" i="12"/>
  <c r="AE1397" i="12"/>
  <c r="AD1397" i="12"/>
  <c r="AF1396" i="12"/>
  <c r="AE1396" i="12"/>
  <c r="AD1396" i="12"/>
  <c r="AF1395" i="12"/>
  <c r="AE1395" i="12"/>
  <c r="AD1395" i="12"/>
  <c r="AF1394" i="12"/>
  <c r="AE1394" i="12"/>
  <c r="AD1394" i="12"/>
  <c r="AF1393" i="12"/>
  <c r="AE1393" i="12"/>
  <c r="AD1393" i="12"/>
  <c r="AF1392" i="12"/>
  <c r="AE1392" i="12"/>
  <c r="AD1392" i="12"/>
  <c r="AF1391" i="12"/>
  <c r="AE1391" i="12"/>
  <c r="AD1391" i="12"/>
  <c r="AF1390" i="12"/>
  <c r="AE1390" i="12"/>
  <c r="AD1390" i="12"/>
  <c r="AF1389" i="12"/>
  <c r="AE1389" i="12"/>
  <c r="AD1389" i="12"/>
  <c r="AF1388" i="12"/>
  <c r="AE1388" i="12"/>
  <c r="AD1388" i="12"/>
  <c r="AF1387" i="12"/>
  <c r="AE1387" i="12"/>
  <c r="AD1387" i="12"/>
  <c r="AF1386" i="12"/>
  <c r="AE1386" i="12"/>
  <c r="AD1386" i="12"/>
  <c r="AF1385" i="12"/>
  <c r="AE1385" i="12"/>
  <c r="AD1385" i="12"/>
  <c r="AF1384" i="12"/>
  <c r="AE1384" i="12"/>
  <c r="AD1384" i="12"/>
  <c r="AF1383" i="12"/>
  <c r="AE1383" i="12"/>
  <c r="AD1383" i="12"/>
  <c r="AF1382" i="12"/>
  <c r="AE1382" i="12"/>
  <c r="AD1382" i="12"/>
  <c r="AF1381" i="12"/>
  <c r="AE1381" i="12"/>
  <c r="AD1381" i="12"/>
  <c r="AF1380" i="12"/>
  <c r="AE1380" i="12"/>
  <c r="AD1380" i="12"/>
  <c r="AF1379" i="12"/>
  <c r="AE1379" i="12"/>
  <c r="AD1379" i="12"/>
  <c r="AF1378" i="12"/>
  <c r="AE1378" i="12"/>
  <c r="AD1378" i="12"/>
  <c r="AF1377" i="12"/>
  <c r="AE1377" i="12"/>
  <c r="AD1377" i="12"/>
  <c r="AF1376" i="12"/>
  <c r="AE1376" i="12"/>
  <c r="AD1376" i="12"/>
  <c r="AF1375" i="12"/>
  <c r="AE1375" i="12"/>
  <c r="AD1375" i="12"/>
  <c r="AF1374" i="12"/>
  <c r="AE1374" i="12"/>
  <c r="AD1374" i="12"/>
  <c r="AF1373" i="12"/>
  <c r="AE1373" i="12"/>
  <c r="AD1373" i="12"/>
  <c r="AF1372" i="12"/>
  <c r="AE1372" i="12"/>
  <c r="AD1372" i="12"/>
  <c r="AF1371" i="12"/>
  <c r="AE1371" i="12"/>
  <c r="AD1371" i="12"/>
  <c r="AF1370" i="12"/>
  <c r="AE1370" i="12"/>
  <c r="AD1370" i="12"/>
  <c r="AF1369" i="12"/>
  <c r="AE1369" i="12"/>
  <c r="AD1369" i="12"/>
  <c r="AF1368" i="12"/>
  <c r="AE1368" i="12"/>
  <c r="AD1368" i="12"/>
  <c r="AF1367" i="12"/>
  <c r="AE1367" i="12"/>
  <c r="AD1367" i="12"/>
  <c r="AF1366" i="12"/>
  <c r="AE1366" i="12"/>
  <c r="AD1366" i="12"/>
  <c r="AF1365" i="12"/>
  <c r="AE1365" i="12"/>
  <c r="AD1365" i="12"/>
  <c r="AF1364" i="12"/>
  <c r="AE1364" i="12"/>
  <c r="AD1364" i="12"/>
  <c r="AF1363" i="12"/>
  <c r="AE1363" i="12"/>
  <c r="AD1363" i="12"/>
  <c r="AF1362" i="12"/>
  <c r="AE1362" i="12"/>
  <c r="AD1362" i="12"/>
  <c r="AF1361" i="12"/>
  <c r="AE1361" i="12"/>
  <c r="AD1361" i="12"/>
  <c r="AF1360" i="12"/>
  <c r="AE1360" i="12"/>
  <c r="AD1360" i="12"/>
  <c r="AF1359" i="12"/>
  <c r="AE1359" i="12"/>
  <c r="AD1359" i="12"/>
  <c r="AF1358" i="12"/>
  <c r="AE1358" i="12"/>
  <c r="AD1358" i="12"/>
  <c r="AF1357" i="12"/>
  <c r="AE1357" i="12"/>
  <c r="AD1357" i="12"/>
  <c r="AF1356" i="12"/>
  <c r="AE1356" i="12"/>
  <c r="AD1356" i="12"/>
  <c r="AF1355" i="12"/>
  <c r="AE1355" i="12"/>
  <c r="AD1355" i="12"/>
  <c r="AF1354" i="12"/>
  <c r="AE1354" i="12"/>
  <c r="AD1354" i="12"/>
  <c r="AF1353" i="12"/>
  <c r="AE1353" i="12"/>
  <c r="AD1353" i="12"/>
  <c r="AF1352" i="12"/>
  <c r="AE1352" i="12"/>
  <c r="AD1352" i="12"/>
  <c r="AF1351" i="12"/>
  <c r="AE1351" i="12"/>
  <c r="AD1351" i="12"/>
  <c r="AF1350" i="12"/>
  <c r="AE1350" i="12"/>
  <c r="AD1350" i="12"/>
  <c r="AF1349" i="12"/>
  <c r="AE1349" i="12"/>
  <c r="AD1349" i="12"/>
  <c r="AF1348" i="12"/>
  <c r="AE1348" i="12"/>
  <c r="AD1348" i="12"/>
  <c r="AF1347" i="12"/>
  <c r="AE1347" i="12"/>
  <c r="AD1347" i="12"/>
  <c r="AF1346" i="12"/>
  <c r="AE1346" i="12"/>
  <c r="AD1346" i="12"/>
  <c r="AF1345" i="12"/>
  <c r="AE1345" i="12"/>
  <c r="AD1345" i="12"/>
  <c r="AF1344" i="12"/>
  <c r="AE1344" i="12"/>
  <c r="AD1344" i="12"/>
  <c r="AF1343" i="12"/>
  <c r="AE1343" i="12"/>
  <c r="AD1343" i="12"/>
  <c r="AF1342" i="12"/>
  <c r="AE1342" i="12"/>
  <c r="AD1342" i="12"/>
  <c r="AF1341" i="12"/>
  <c r="AE1341" i="12"/>
  <c r="AD1341" i="12"/>
  <c r="AF1340" i="12"/>
  <c r="AE1340" i="12"/>
  <c r="AD1340" i="12"/>
  <c r="AF1339" i="12"/>
  <c r="AE1339" i="12"/>
  <c r="AD1339" i="12"/>
  <c r="AF1338" i="12"/>
  <c r="AE1338" i="12"/>
  <c r="AD1338" i="12"/>
  <c r="AF1337" i="12"/>
  <c r="AE1337" i="12"/>
  <c r="AD1337" i="12"/>
  <c r="AF1336" i="12"/>
  <c r="AE1336" i="12"/>
  <c r="AD1336" i="12"/>
  <c r="AF1335" i="12"/>
  <c r="AE1335" i="12"/>
  <c r="AD1335" i="12"/>
  <c r="AF1334" i="12"/>
  <c r="AE1334" i="12"/>
  <c r="AD1334" i="12"/>
  <c r="AF1333" i="12"/>
  <c r="AE1333" i="12"/>
  <c r="AD1333" i="12"/>
  <c r="AF1332" i="12"/>
  <c r="AE1332" i="12"/>
  <c r="AD1332" i="12"/>
  <c r="AF1331" i="12"/>
  <c r="AE1331" i="12"/>
  <c r="AD1331" i="12"/>
  <c r="AF1330" i="12"/>
  <c r="AE1330" i="12"/>
  <c r="AD1330" i="12"/>
  <c r="AF1329" i="12"/>
  <c r="AE1329" i="12"/>
  <c r="AD1329" i="12"/>
  <c r="AF1328" i="12"/>
  <c r="AE1328" i="12"/>
  <c r="AD1328" i="12"/>
  <c r="AF1327" i="12"/>
  <c r="AE1327" i="12"/>
  <c r="AD1327" i="12"/>
  <c r="AF1326" i="12"/>
  <c r="AE1326" i="12"/>
  <c r="AD1326" i="12"/>
  <c r="AF1325" i="12"/>
  <c r="AE1325" i="12"/>
  <c r="AD1325" i="12"/>
  <c r="AF1324" i="12"/>
  <c r="AE1324" i="12"/>
  <c r="AD1324" i="12"/>
  <c r="AF1323" i="12"/>
  <c r="AE1323" i="12"/>
  <c r="AD1323" i="12"/>
  <c r="AF1322" i="12"/>
  <c r="AE1322" i="12"/>
  <c r="AD1322" i="12"/>
  <c r="AF1321" i="12"/>
  <c r="AE1321" i="12"/>
  <c r="AD1321" i="12"/>
  <c r="AF1320" i="12"/>
  <c r="AE1320" i="12"/>
  <c r="AD1320" i="12"/>
  <c r="AF1319" i="12"/>
  <c r="AE1319" i="12"/>
  <c r="AD1319" i="12"/>
  <c r="AF1318" i="12"/>
  <c r="AE1318" i="12"/>
  <c r="AD1318" i="12"/>
  <c r="AF1317" i="12"/>
  <c r="AE1317" i="12"/>
  <c r="AD1317" i="12"/>
  <c r="AF1316" i="12"/>
  <c r="AE1316" i="12"/>
  <c r="AD1316" i="12"/>
  <c r="AF1315" i="12"/>
  <c r="AE1315" i="12"/>
  <c r="AD1315" i="12"/>
  <c r="AF1314" i="12"/>
  <c r="AE1314" i="12"/>
  <c r="AD1314" i="12"/>
  <c r="AF1313" i="12"/>
  <c r="AE1313" i="12"/>
  <c r="AD1313" i="12"/>
  <c r="AF1312" i="12"/>
  <c r="AE1312" i="12"/>
  <c r="AD1312" i="12"/>
  <c r="AF1311" i="12"/>
  <c r="AE1311" i="12"/>
  <c r="AD1311" i="12"/>
  <c r="AF1310" i="12"/>
  <c r="AE1310" i="12"/>
  <c r="AD1310" i="12"/>
  <c r="AF1309" i="12"/>
  <c r="AE1309" i="12"/>
  <c r="AD1309" i="12"/>
  <c r="AF1308" i="12"/>
  <c r="AE1308" i="12"/>
  <c r="AD1308" i="12"/>
  <c r="AF1307" i="12"/>
  <c r="AE1307" i="12"/>
  <c r="AD1307" i="12"/>
  <c r="AF1306" i="12"/>
  <c r="AE1306" i="12"/>
  <c r="AD1306" i="12"/>
  <c r="AF1305" i="12"/>
  <c r="AE1305" i="12"/>
  <c r="AD1305" i="12"/>
  <c r="AF1304" i="12"/>
  <c r="AE1304" i="12"/>
  <c r="AD1304" i="12"/>
  <c r="AF1303" i="12"/>
  <c r="AE1303" i="12"/>
  <c r="AD1303" i="12"/>
  <c r="AF1302" i="12"/>
  <c r="AE1302" i="12"/>
  <c r="AD1302" i="12"/>
  <c r="AF1301" i="12"/>
  <c r="AE1301" i="12"/>
  <c r="AD1301" i="12"/>
  <c r="AF1300" i="12"/>
  <c r="AE1300" i="12"/>
  <c r="AD1300" i="12"/>
  <c r="AF1299" i="12"/>
  <c r="AE1299" i="12"/>
  <c r="AD1299" i="12"/>
  <c r="AF1298" i="12"/>
  <c r="AE1298" i="12"/>
  <c r="AD1298" i="12"/>
  <c r="AF1297" i="12"/>
  <c r="AE1297" i="12"/>
  <c r="AD1297" i="12"/>
  <c r="AF1296" i="12"/>
  <c r="AE1296" i="12"/>
  <c r="AD1296" i="12"/>
  <c r="AF1295" i="12"/>
  <c r="AE1295" i="12"/>
  <c r="AD1295" i="12"/>
  <c r="AF1294" i="12"/>
  <c r="AE1294" i="12"/>
  <c r="AD1294" i="12"/>
  <c r="AF1293" i="12"/>
  <c r="AE1293" i="12"/>
  <c r="AD1293" i="12"/>
  <c r="AF1292" i="12"/>
  <c r="AE1292" i="12"/>
  <c r="AD1292" i="12"/>
  <c r="AF1291" i="12"/>
  <c r="AE1291" i="12"/>
  <c r="AD1291" i="12"/>
  <c r="AF1290" i="12"/>
  <c r="AE1290" i="12"/>
  <c r="AD1290" i="12"/>
  <c r="AF1289" i="12"/>
  <c r="AE1289" i="12"/>
  <c r="AD1289" i="12"/>
  <c r="AF1288" i="12"/>
  <c r="AE1288" i="12"/>
  <c r="AD1288" i="12"/>
  <c r="AF1287" i="12"/>
  <c r="AE1287" i="12"/>
  <c r="AD1287" i="12"/>
  <c r="AF1286" i="12"/>
  <c r="AE1286" i="12"/>
  <c r="AD1286" i="12"/>
  <c r="AF1285" i="12"/>
  <c r="AE1285" i="12"/>
  <c r="AD1285" i="12"/>
  <c r="AF1284" i="12"/>
  <c r="AE1284" i="12"/>
  <c r="AD1284" i="12"/>
  <c r="AF1283" i="12"/>
  <c r="AE1283" i="12"/>
  <c r="AD1283" i="12"/>
  <c r="AF1282" i="12"/>
  <c r="AE1282" i="12"/>
  <c r="AD1282" i="12"/>
  <c r="AF1281" i="12"/>
  <c r="AE1281" i="12"/>
  <c r="AD1281" i="12"/>
  <c r="AF1280" i="12"/>
  <c r="AE1280" i="12"/>
  <c r="AD1280" i="12"/>
  <c r="AF1279" i="12"/>
  <c r="AE1279" i="12"/>
  <c r="AD1279" i="12"/>
  <c r="AF1278" i="12"/>
  <c r="AE1278" i="12"/>
  <c r="AD1278" i="12"/>
  <c r="AF1277" i="12"/>
  <c r="AE1277" i="12"/>
  <c r="AD1277" i="12"/>
  <c r="AF1276" i="12"/>
  <c r="AE1276" i="12"/>
  <c r="AD1276" i="12"/>
  <c r="AF1275" i="12"/>
  <c r="AE1275" i="12"/>
  <c r="AD1275" i="12"/>
  <c r="AF1274" i="12"/>
  <c r="AE1274" i="12"/>
  <c r="AD1274" i="12"/>
  <c r="AF1273" i="12"/>
  <c r="AE1273" i="12"/>
  <c r="AD1273" i="12"/>
  <c r="AF1272" i="12"/>
  <c r="AE1272" i="12"/>
  <c r="AD1272" i="12"/>
  <c r="AF1271" i="12"/>
  <c r="AE1271" i="12"/>
  <c r="AD1271" i="12"/>
  <c r="AF1270" i="12"/>
  <c r="AE1270" i="12"/>
  <c r="AD1270" i="12"/>
  <c r="AF1269" i="12"/>
  <c r="AE1269" i="12"/>
  <c r="AD1269" i="12"/>
  <c r="AF1268" i="12"/>
  <c r="AE1268" i="12"/>
  <c r="AD1268" i="12"/>
  <c r="AF1267" i="12"/>
  <c r="AE1267" i="12"/>
  <c r="AD1267" i="12"/>
  <c r="AF1266" i="12"/>
  <c r="AE1266" i="12"/>
  <c r="AD1266" i="12"/>
  <c r="AF1265" i="12"/>
  <c r="AE1265" i="12"/>
  <c r="AD1265" i="12"/>
  <c r="AF1264" i="12"/>
  <c r="AE1264" i="12"/>
  <c r="AD1264" i="12"/>
  <c r="AF1263" i="12"/>
  <c r="AE1263" i="12"/>
  <c r="AD1263" i="12"/>
  <c r="AF1262" i="12"/>
  <c r="AE1262" i="12"/>
  <c r="AD1262" i="12"/>
  <c r="AF1261" i="12"/>
  <c r="AE1261" i="12"/>
  <c r="AD1261" i="12"/>
  <c r="AF1260" i="12"/>
  <c r="AE1260" i="12"/>
  <c r="AD1260" i="12"/>
  <c r="AF1259" i="12"/>
  <c r="AE1259" i="12"/>
  <c r="AD1259" i="12"/>
  <c r="AF1258" i="12"/>
  <c r="AE1258" i="12"/>
  <c r="AD1258" i="12"/>
  <c r="AF1257" i="12"/>
  <c r="AE1257" i="12"/>
  <c r="AD1257" i="12"/>
  <c r="AF1256" i="12"/>
  <c r="AE1256" i="12"/>
  <c r="AD1256" i="12"/>
  <c r="AF1255" i="12"/>
  <c r="AE1255" i="12"/>
  <c r="AD1255" i="12"/>
  <c r="AF1254" i="12"/>
  <c r="AE1254" i="12"/>
  <c r="AD1254" i="12"/>
  <c r="AF1253" i="12"/>
  <c r="AE1253" i="12"/>
  <c r="AD1253" i="12"/>
  <c r="AF1252" i="12"/>
  <c r="AE1252" i="12"/>
  <c r="AD1252" i="12"/>
  <c r="AF1251" i="12"/>
  <c r="AE1251" i="12"/>
  <c r="AD1251" i="12"/>
  <c r="AF1250" i="12"/>
  <c r="AE1250" i="12"/>
  <c r="AD1250" i="12"/>
  <c r="AF1249" i="12"/>
  <c r="AE1249" i="12"/>
  <c r="AD1249" i="12"/>
  <c r="AF1248" i="12"/>
  <c r="AE1248" i="12"/>
  <c r="AD1248" i="12"/>
  <c r="AF1247" i="12"/>
  <c r="AE1247" i="12"/>
  <c r="AD1247" i="12"/>
  <c r="AF1246" i="12"/>
  <c r="AE1246" i="12"/>
  <c r="AD1246" i="12"/>
  <c r="AF1245" i="12"/>
  <c r="AE1245" i="12"/>
  <c r="AD1245" i="12"/>
  <c r="AF1244" i="12"/>
  <c r="AE1244" i="12"/>
  <c r="AD1244" i="12"/>
  <c r="AF1243" i="12"/>
  <c r="AE1243" i="12"/>
  <c r="AD1243" i="12"/>
  <c r="AF1242" i="12"/>
  <c r="AE1242" i="12"/>
  <c r="AD1242" i="12"/>
  <c r="AF1241" i="12"/>
  <c r="AE1241" i="12"/>
  <c r="AD1241" i="12"/>
  <c r="AF1240" i="12"/>
  <c r="AE1240" i="12"/>
  <c r="AD1240" i="12"/>
  <c r="AF1239" i="12"/>
  <c r="AE1239" i="12"/>
  <c r="AD1239" i="12"/>
  <c r="AF1238" i="12"/>
  <c r="AE1238" i="12"/>
  <c r="AD1238" i="12"/>
  <c r="AF1237" i="12"/>
  <c r="AE1237" i="12"/>
  <c r="AD1237" i="12"/>
  <c r="AF1236" i="12"/>
  <c r="AE1236" i="12"/>
  <c r="AD1236" i="12"/>
  <c r="AF1235" i="12"/>
  <c r="AE1235" i="12"/>
  <c r="AD1235" i="12"/>
  <c r="AF1234" i="12"/>
  <c r="AE1234" i="12"/>
  <c r="AD1234" i="12"/>
  <c r="AF1233" i="12"/>
  <c r="AE1233" i="12"/>
  <c r="AD1233" i="12"/>
  <c r="AF1232" i="12"/>
  <c r="AE1232" i="12"/>
  <c r="AD1232" i="12"/>
  <c r="AF1231" i="12"/>
  <c r="AE1231" i="12"/>
  <c r="AD1231" i="12"/>
  <c r="AF1230" i="12"/>
  <c r="AE1230" i="12"/>
  <c r="AD1230" i="12"/>
  <c r="AF1229" i="12"/>
  <c r="AE1229" i="12"/>
  <c r="AD1229" i="12"/>
  <c r="AF1228" i="12"/>
  <c r="AE1228" i="12"/>
  <c r="AD1228" i="12"/>
  <c r="AF1227" i="12"/>
  <c r="AE1227" i="12"/>
  <c r="AD1227" i="12"/>
  <c r="AF1226" i="12"/>
  <c r="AE1226" i="12"/>
  <c r="AD1226" i="12"/>
  <c r="AF1225" i="12"/>
  <c r="AE1225" i="12"/>
  <c r="AD1225" i="12"/>
  <c r="AF1224" i="12"/>
  <c r="AE1224" i="12"/>
  <c r="AD1224" i="12"/>
  <c r="AF1223" i="12"/>
  <c r="AE1223" i="12"/>
  <c r="AD1223" i="12"/>
  <c r="AF1222" i="12"/>
  <c r="AE1222" i="12"/>
  <c r="AD1222" i="12"/>
  <c r="AF1221" i="12"/>
  <c r="AE1221" i="12"/>
  <c r="AD1221" i="12"/>
  <c r="AF1220" i="12"/>
  <c r="AE1220" i="12"/>
  <c r="AD1220" i="12"/>
  <c r="AF1219" i="12"/>
  <c r="AE1219" i="12"/>
  <c r="AD1219" i="12"/>
  <c r="AF1218" i="12"/>
  <c r="AE1218" i="12"/>
  <c r="AD1218" i="12"/>
  <c r="AF1217" i="12"/>
  <c r="AE1217" i="12"/>
  <c r="AD1217" i="12"/>
  <c r="AF1216" i="12"/>
  <c r="AE1216" i="12"/>
  <c r="AD1216" i="12"/>
  <c r="AF1215" i="12"/>
  <c r="AE1215" i="12"/>
  <c r="AD1215" i="12"/>
  <c r="AF1214" i="12"/>
  <c r="AE1214" i="12"/>
  <c r="AD1214" i="12"/>
  <c r="AF1213" i="12"/>
  <c r="AE1213" i="12"/>
  <c r="AD1213" i="12"/>
  <c r="AF1212" i="12"/>
  <c r="AE1212" i="12"/>
  <c r="AD1212" i="12"/>
  <c r="AF1211" i="12"/>
  <c r="AE1211" i="12"/>
  <c r="AD1211" i="12"/>
  <c r="AF1210" i="12"/>
  <c r="AE1210" i="12"/>
  <c r="AD1210" i="12"/>
  <c r="AF1209" i="12"/>
  <c r="AE1209" i="12"/>
  <c r="AD1209" i="12"/>
  <c r="AF1208" i="12"/>
  <c r="AE1208" i="12"/>
  <c r="AD1208" i="12"/>
  <c r="AF1207" i="12"/>
  <c r="AE1207" i="12"/>
  <c r="AD1207" i="12"/>
  <c r="AF1206" i="12"/>
  <c r="AE1206" i="12"/>
  <c r="AD1206" i="12"/>
  <c r="AF1205" i="12"/>
  <c r="AE1205" i="12"/>
  <c r="AD1205" i="12"/>
  <c r="AF1204" i="12"/>
  <c r="AE1204" i="12"/>
  <c r="AD1204" i="12"/>
  <c r="AF1203" i="12"/>
  <c r="AE1203" i="12"/>
  <c r="AD1203" i="12"/>
  <c r="AF1202" i="12"/>
  <c r="AE1202" i="12"/>
  <c r="AD1202" i="12"/>
  <c r="AF1201" i="12"/>
  <c r="AE1201" i="12"/>
  <c r="AD1201" i="12"/>
  <c r="AF1200" i="12"/>
  <c r="AE1200" i="12"/>
  <c r="AD1200" i="12"/>
  <c r="AF1199" i="12"/>
  <c r="AE1199" i="12"/>
  <c r="AD1199" i="12"/>
  <c r="AF1198" i="12"/>
  <c r="AE1198" i="12"/>
  <c r="AD1198" i="12"/>
  <c r="AF1197" i="12"/>
  <c r="AE1197" i="12"/>
  <c r="AD1197" i="12"/>
  <c r="AF1196" i="12"/>
  <c r="AE1196" i="12"/>
  <c r="AD1196" i="12"/>
  <c r="AF1195" i="12"/>
  <c r="AE1195" i="12"/>
  <c r="AD1195" i="12"/>
  <c r="AF1194" i="12"/>
  <c r="AE1194" i="12"/>
  <c r="AD1194" i="12"/>
  <c r="AF1193" i="12"/>
  <c r="AE1193" i="12"/>
  <c r="AD1193" i="12"/>
  <c r="AF1192" i="12"/>
  <c r="AE1192" i="12"/>
  <c r="AD1192" i="12"/>
  <c r="AF1191" i="12"/>
  <c r="AE1191" i="12"/>
  <c r="AD1191" i="12"/>
  <c r="AF1190" i="12"/>
  <c r="AE1190" i="12"/>
  <c r="AD1190" i="12"/>
  <c r="AF1189" i="12"/>
  <c r="AE1189" i="12"/>
  <c r="AD1189" i="12"/>
  <c r="AF1188" i="12"/>
  <c r="AE1188" i="12"/>
  <c r="AD1188" i="12"/>
  <c r="AF1187" i="12"/>
  <c r="AE1187" i="12"/>
  <c r="AD1187" i="12"/>
  <c r="AF1186" i="12"/>
  <c r="AE1186" i="12"/>
  <c r="AD1186" i="12"/>
  <c r="AF1185" i="12"/>
  <c r="AE1185" i="12"/>
  <c r="AD1185" i="12"/>
  <c r="AF1184" i="12"/>
  <c r="AE1184" i="12"/>
  <c r="AD1184" i="12"/>
  <c r="AF1183" i="12"/>
  <c r="AE1183" i="12"/>
  <c r="AD1183" i="12"/>
  <c r="AF1182" i="12"/>
  <c r="AE1182" i="12"/>
  <c r="AD1182" i="12"/>
  <c r="AF1181" i="12"/>
  <c r="AE1181" i="12"/>
  <c r="AD1181" i="12"/>
  <c r="AF1180" i="12"/>
  <c r="AE1180" i="12"/>
  <c r="AD1180" i="12"/>
  <c r="AF1179" i="12"/>
  <c r="AE1179" i="12"/>
  <c r="AD1179" i="12"/>
  <c r="AF1178" i="12"/>
  <c r="AE1178" i="12"/>
  <c r="AD1178" i="12"/>
  <c r="AF1177" i="12"/>
  <c r="AE1177" i="12"/>
  <c r="AD1177" i="12"/>
  <c r="AF1176" i="12"/>
  <c r="AE1176" i="12"/>
  <c r="AD1176" i="12"/>
  <c r="AF1175" i="12"/>
  <c r="AE1175" i="12"/>
  <c r="AD1175" i="12"/>
  <c r="AF1174" i="12"/>
  <c r="AE1174" i="12"/>
  <c r="AD1174" i="12"/>
  <c r="AF1173" i="12"/>
  <c r="AE1173" i="12"/>
  <c r="AD1173" i="12"/>
  <c r="AF1172" i="12"/>
  <c r="AE1172" i="12"/>
  <c r="AD1172" i="12"/>
  <c r="AF1171" i="12"/>
  <c r="AE1171" i="12"/>
  <c r="AD1171" i="12"/>
  <c r="AF1170" i="12"/>
  <c r="AE1170" i="12"/>
  <c r="AD1170" i="12"/>
  <c r="AF1169" i="12"/>
  <c r="AE1169" i="12"/>
  <c r="AD1169" i="12"/>
  <c r="AF1168" i="12"/>
  <c r="AE1168" i="12"/>
  <c r="AD1168" i="12"/>
  <c r="AF1167" i="12"/>
  <c r="AE1167" i="12"/>
  <c r="AD1167" i="12"/>
  <c r="AF1166" i="12"/>
  <c r="AE1166" i="12"/>
  <c r="AD1166" i="12"/>
  <c r="AF1165" i="12"/>
  <c r="AE1165" i="12"/>
  <c r="AD1165" i="12"/>
  <c r="AF1164" i="12"/>
  <c r="AE1164" i="12"/>
  <c r="AD1164" i="12"/>
  <c r="AF1163" i="12"/>
  <c r="AE1163" i="12"/>
  <c r="AD1163" i="12"/>
  <c r="AF1162" i="12"/>
  <c r="AE1162" i="12"/>
  <c r="AD1162" i="12"/>
  <c r="AF1161" i="12"/>
  <c r="AE1161" i="12"/>
  <c r="AD1161" i="12"/>
  <c r="AF1160" i="12"/>
  <c r="AE1160" i="12"/>
  <c r="AD1160" i="12"/>
  <c r="AF1159" i="12"/>
  <c r="AE1159" i="12"/>
  <c r="AD1159" i="12"/>
  <c r="AF1158" i="12"/>
  <c r="AE1158" i="12"/>
  <c r="AD1158" i="12"/>
  <c r="AF1157" i="12"/>
  <c r="AE1157" i="12"/>
  <c r="AD1157" i="12"/>
  <c r="AF1156" i="12"/>
  <c r="AE1156" i="12"/>
  <c r="AD1156" i="12"/>
  <c r="AF1155" i="12"/>
  <c r="AE1155" i="12"/>
  <c r="AD1155" i="12"/>
  <c r="AF1154" i="12"/>
  <c r="AE1154" i="12"/>
  <c r="AD1154" i="12"/>
  <c r="AF1153" i="12"/>
  <c r="AE1153" i="12"/>
  <c r="AD1153" i="12"/>
  <c r="AF1152" i="12"/>
  <c r="AE1152" i="12"/>
  <c r="AD1152" i="12"/>
  <c r="AF1151" i="12"/>
  <c r="AE1151" i="12"/>
  <c r="AD1151" i="12"/>
  <c r="AF1150" i="12"/>
  <c r="AE1150" i="12"/>
  <c r="AD1150" i="12"/>
  <c r="AF1149" i="12"/>
  <c r="AE1149" i="12"/>
  <c r="AD1149" i="12"/>
  <c r="AF1148" i="12"/>
  <c r="AE1148" i="12"/>
  <c r="AD1148" i="12"/>
  <c r="AF1147" i="12"/>
  <c r="AE1147" i="12"/>
  <c r="AD1147" i="12"/>
  <c r="AF1146" i="12"/>
  <c r="AE1146" i="12"/>
  <c r="AD1146" i="12"/>
  <c r="AF1145" i="12"/>
  <c r="AE1145" i="12"/>
  <c r="AD1145" i="12"/>
  <c r="AF1144" i="12"/>
  <c r="AE1144" i="12"/>
  <c r="AD1144" i="12"/>
  <c r="AF1143" i="12"/>
  <c r="AE1143" i="12"/>
  <c r="AD1143" i="12"/>
  <c r="AF1142" i="12"/>
  <c r="AE1142" i="12"/>
  <c r="AD1142" i="12"/>
  <c r="AF1141" i="12"/>
  <c r="AE1141" i="12"/>
  <c r="AD1141" i="12"/>
  <c r="AF1140" i="12"/>
  <c r="AE1140" i="12"/>
  <c r="AD1140" i="12"/>
  <c r="AF1139" i="12"/>
  <c r="AE1139" i="12"/>
  <c r="AD1139" i="12"/>
  <c r="AF1138" i="12"/>
  <c r="AE1138" i="12"/>
  <c r="AD1138" i="12"/>
  <c r="AF1137" i="12"/>
  <c r="AE1137" i="12"/>
  <c r="AD1137" i="12"/>
  <c r="AF1136" i="12"/>
  <c r="AE1136" i="12"/>
  <c r="AD1136" i="12"/>
  <c r="AF1135" i="12"/>
  <c r="AE1135" i="12"/>
  <c r="AD1135" i="12"/>
  <c r="AF1134" i="12"/>
  <c r="AE1134" i="12"/>
  <c r="AD1134" i="12"/>
  <c r="AF1133" i="12"/>
  <c r="AE1133" i="12"/>
  <c r="AD1133" i="12"/>
  <c r="AF1132" i="12"/>
  <c r="AE1132" i="12"/>
  <c r="AD1132" i="12"/>
  <c r="AF1131" i="12"/>
  <c r="AE1131" i="12"/>
  <c r="AD1131" i="12"/>
  <c r="AF1130" i="12"/>
  <c r="AE1130" i="12"/>
  <c r="AD1130" i="12"/>
  <c r="AF1129" i="12"/>
  <c r="AE1129" i="12"/>
  <c r="AD1129" i="12"/>
  <c r="AF1128" i="12"/>
  <c r="AE1128" i="12"/>
  <c r="AD1128" i="12"/>
  <c r="AF1127" i="12"/>
  <c r="AE1127" i="12"/>
  <c r="AD1127" i="12"/>
  <c r="AF1126" i="12"/>
  <c r="AE1126" i="12"/>
  <c r="AD1126" i="12"/>
  <c r="AF1125" i="12"/>
  <c r="AE1125" i="12"/>
  <c r="AD1125" i="12"/>
  <c r="AF1124" i="12"/>
  <c r="AE1124" i="12"/>
  <c r="AD1124" i="12"/>
  <c r="AF1123" i="12"/>
  <c r="AE1123" i="12"/>
  <c r="AD1123" i="12"/>
  <c r="AF1122" i="12"/>
  <c r="AE1122" i="12"/>
  <c r="AD1122" i="12"/>
  <c r="AF1121" i="12"/>
  <c r="AE1121" i="12"/>
  <c r="AD1121" i="12"/>
  <c r="AF1120" i="12"/>
  <c r="AE1120" i="12"/>
  <c r="AD1120" i="12"/>
  <c r="AF1119" i="12"/>
  <c r="AE1119" i="12"/>
  <c r="AD1119" i="12"/>
  <c r="AF1118" i="12"/>
  <c r="AE1118" i="12"/>
  <c r="AD1118" i="12"/>
  <c r="AF1117" i="12"/>
  <c r="AE1117" i="12"/>
  <c r="AD1117" i="12"/>
  <c r="AF1116" i="12"/>
  <c r="AE1116" i="12"/>
  <c r="AD1116" i="12"/>
  <c r="AF1115" i="12"/>
  <c r="AE1115" i="12"/>
  <c r="AD1115" i="12"/>
  <c r="AF1114" i="12"/>
  <c r="AE1114" i="12"/>
  <c r="AD1114" i="12"/>
  <c r="AF1113" i="12"/>
  <c r="AE1113" i="12"/>
  <c r="AD1113" i="12"/>
  <c r="AF1112" i="12"/>
  <c r="AE1112" i="12"/>
  <c r="AD1112" i="12"/>
  <c r="AF1111" i="12"/>
  <c r="AE1111" i="12"/>
  <c r="AD1111" i="12"/>
  <c r="AF1110" i="12"/>
  <c r="AE1110" i="12"/>
  <c r="AD1110" i="12"/>
  <c r="AF1109" i="12"/>
  <c r="AE1109" i="12"/>
  <c r="AD1109" i="12"/>
  <c r="AF1108" i="12"/>
  <c r="AE1108" i="12"/>
  <c r="AD1108" i="12"/>
  <c r="AF1107" i="12"/>
  <c r="AE1107" i="12"/>
  <c r="AD1107" i="12"/>
  <c r="AF1106" i="12"/>
  <c r="AE1106" i="12"/>
  <c r="AD1106" i="12"/>
  <c r="AF1105" i="12"/>
  <c r="AE1105" i="12"/>
  <c r="AD1105" i="12"/>
  <c r="AF1104" i="12"/>
  <c r="AE1104" i="12"/>
  <c r="AD1104" i="12"/>
  <c r="AF1103" i="12"/>
  <c r="AE1103" i="12"/>
  <c r="AD1103" i="12"/>
  <c r="AF1102" i="12"/>
  <c r="AE1102" i="12"/>
  <c r="AD1102" i="12"/>
  <c r="AF1101" i="12"/>
  <c r="AE1101" i="12"/>
  <c r="AD1101" i="12"/>
  <c r="AF1100" i="12"/>
  <c r="AE1100" i="12"/>
  <c r="AD1100" i="12"/>
  <c r="AF1099" i="12"/>
  <c r="AE1099" i="12"/>
  <c r="AD1099" i="12"/>
  <c r="AF1098" i="12"/>
  <c r="AE1098" i="12"/>
  <c r="AD1098" i="12"/>
  <c r="AF1097" i="12"/>
  <c r="AE1097" i="12"/>
  <c r="AD1097" i="12"/>
  <c r="AF1096" i="12"/>
  <c r="AE1096" i="12"/>
  <c r="AD1096" i="12"/>
  <c r="AF1095" i="12"/>
  <c r="AE1095" i="12"/>
  <c r="AD1095" i="12"/>
  <c r="AF1094" i="12"/>
  <c r="AE1094" i="12"/>
  <c r="AD1094" i="12"/>
  <c r="AF1093" i="12"/>
  <c r="AE1093" i="12"/>
  <c r="AD1093" i="12"/>
  <c r="AF1092" i="12"/>
  <c r="AE1092" i="12"/>
  <c r="AD1092" i="12"/>
  <c r="AF1091" i="12"/>
  <c r="AE1091" i="12"/>
  <c r="AD1091" i="12"/>
  <c r="AF1090" i="12"/>
  <c r="AE1090" i="12"/>
  <c r="AD1090" i="12"/>
  <c r="AF1089" i="12"/>
  <c r="AE1089" i="12"/>
  <c r="AD1089" i="12"/>
  <c r="AF1088" i="12"/>
  <c r="AE1088" i="12"/>
  <c r="AD1088" i="12"/>
  <c r="AF1087" i="12"/>
  <c r="AE1087" i="12"/>
  <c r="AD1087" i="12"/>
  <c r="AF1086" i="12"/>
  <c r="AE1086" i="12"/>
  <c r="AD1086" i="12"/>
  <c r="AF1085" i="12"/>
  <c r="AE1085" i="12"/>
  <c r="AD1085" i="12"/>
  <c r="AF1084" i="12"/>
  <c r="AE1084" i="12"/>
  <c r="AD1084" i="12"/>
  <c r="AF1083" i="12"/>
  <c r="AE1083" i="12"/>
  <c r="AD1083" i="12"/>
  <c r="AF1082" i="12"/>
  <c r="AE1082" i="12"/>
  <c r="AD1082" i="12"/>
  <c r="AF1081" i="12"/>
  <c r="AE1081" i="12"/>
  <c r="AD1081" i="12"/>
  <c r="AF1080" i="12"/>
  <c r="AE1080" i="12"/>
  <c r="AD1080" i="12"/>
  <c r="AF1079" i="12"/>
  <c r="AE1079" i="12"/>
  <c r="AD1079" i="12"/>
  <c r="AF1078" i="12"/>
  <c r="AE1078" i="12"/>
  <c r="AD1078" i="12"/>
  <c r="AF1077" i="12"/>
  <c r="AE1077" i="12"/>
  <c r="AD1077" i="12"/>
  <c r="AF1076" i="12"/>
  <c r="AE1076" i="12"/>
  <c r="AD1076" i="12"/>
  <c r="AF1075" i="12"/>
  <c r="AE1075" i="12"/>
  <c r="AD1075" i="12"/>
  <c r="AF1074" i="12"/>
  <c r="AE1074" i="12"/>
  <c r="AD1074" i="12"/>
  <c r="AF1073" i="12"/>
  <c r="AE1073" i="12"/>
  <c r="AD1073" i="12"/>
  <c r="AF1072" i="12"/>
  <c r="AE1072" i="12"/>
  <c r="AD1072" i="12"/>
  <c r="AF1071" i="12"/>
  <c r="AE1071" i="12"/>
  <c r="AD1071" i="12"/>
  <c r="AF1070" i="12"/>
  <c r="AE1070" i="12"/>
  <c r="AD1070" i="12"/>
  <c r="AF1069" i="12"/>
  <c r="AE1069" i="12"/>
  <c r="AD1069" i="12"/>
  <c r="AF1068" i="12"/>
  <c r="AE1068" i="12"/>
  <c r="AD1068" i="12"/>
  <c r="AF1067" i="12"/>
  <c r="AE1067" i="12"/>
  <c r="AD1067" i="12"/>
  <c r="AF1066" i="12"/>
  <c r="AE1066" i="12"/>
  <c r="AD1066" i="12"/>
  <c r="AF1065" i="12"/>
  <c r="AE1065" i="12"/>
  <c r="AD1065" i="12"/>
  <c r="AF1064" i="12"/>
  <c r="AE1064" i="12"/>
  <c r="AD1064" i="12"/>
  <c r="AF1063" i="12"/>
  <c r="AE1063" i="12"/>
  <c r="AD1063" i="12"/>
  <c r="AF1062" i="12"/>
  <c r="AE1062" i="12"/>
  <c r="AD1062" i="12"/>
  <c r="AF1061" i="12"/>
  <c r="AE1061" i="12"/>
  <c r="AD1061" i="12"/>
  <c r="AF1060" i="12"/>
  <c r="AE1060" i="12"/>
  <c r="AD1060" i="12"/>
  <c r="AF1059" i="12"/>
  <c r="AE1059" i="12"/>
  <c r="AD1059" i="12"/>
  <c r="AF1058" i="12"/>
  <c r="AE1058" i="12"/>
  <c r="AD1058" i="12"/>
  <c r="AF1057" i="12"/>
  <c r="AE1057" i="12"/>
  <c r="AD1057" i="12"/>
  <c r="AF1056" i="12"/>
  <c r="AE1056" i="12"/>
  <c r="AD1056" i="12"/>
  <c r="AF1055" i="12"/>
  <c r="AE1055" i="12"/>
  <c r="AD1055" i="12"/>
  <c r="AF1054" i="12"/>
  <c r="AE1054" i="12"/>
  <c r="AD1054" i="12"/>
  <c r="AF1053" i="12"/>
  <c r="AE1053" i="12"/>
  <c r="AD1053" i="12"/>
  <c r="AF1052" i="12"/>
  <c r="AE1052" i="12"/>
  <c r="AD1052" i="12"/>
  <c r="AF1051" i="12"/>
  <c r="AE1051" i="12"/>
  <c r="AD1051" i="12"/>
  <c r="AF1050" i="12"/>
  <c r="AE1050" i="12"/>
  <c r="AD1050" i="12"/>
  <c r="AF1049" i="12"/>
  <c r="AE1049" i="12"/>
  <c r="AD1049" i="12"/>
  <c r="AF1048" i="12"/>
  <c r="AE1048" i="12"/>
  <c r="AD1048" i="12"/>
  <c r="AF1047" i="12"/>
  <c r="AE1047" i="12"/>
  <c r="AD1047" i="12"/>
  <c r="AF1046" i="12"/>
  <c r="AE1046" i="12"/>
  <c r="AD1046" i="12"/>
  <c r="AF1045" i="12"/>
  <c r="AE1045" i="12"/>
  <c r="AD1045" i="12"/>
  <c r="AF1044" i="12"/>
  <c r="AE1044" i="12"/>
  <c r="AD1044" i="12"/>
  <c r="AF1043" i="12"/>
  <c r="AE1043" i="12"/>
  <c r="AD1043" i="12"/>
  <c r="AF1042" i="12"/>
  <c r="AE1042" i="12"/>
  <c r="AD1042" i="12"/>
  <c r="AF1041" i="12"/>
  <c r="AE1041" i="12"/>
  <c r="AD1041" i="12"/>
  <c r="AF1040" i="12"/>
  <c r="AE1040" i="12"/>
  <c r="AD1040" i="12"/>
  <c r="AF1039" i="12"/>
  <c r="AE1039" i="12"/>
  <c r="AD1039" i="12"/>
  <c r="AF1038" i="12"/>
  <c r="AE1038" i="12"/>
  <c r="AD1038" i="12"/>
  <c r="AF1037" i="12"/>
  <c r="AE1037" i="12"/>
  <c r="AD1037" i="12"/>
  <c r="AF1036" i="12"/>
  <c r="AE1036" i="12"/>
  <c r="AD1036" i="12"/>
  <c r="AF1035" i="12"/>
  <c r="AE1035" i="12"/>
  <c r="AD1035" i="12"/>
  <c r="AF1034" i="12"/>
  <c r="AE1034" i="12"/>
  <c r="AD1034" i="12"/>
  <c r="AF1033" i="12"/>
  <c r="AE1033" i="12"/>
  <c r="AD1033" i="12"/>
  <c r="AF1032" i="12"/>
  <c r="AE1032" i="12"/>
  <c r="AD1032" i="12"/>
  <c r="AF1031" i="12"/>
  <c r="AE1031" i="12"/>
  <c r="AD1031" i="12"/>
  <c r="AF1030" i="12"/>
  <c r="AE1030" i="12"/>
  <c r="AD1030" i="12"/>
  <c r="AF1029" i="12"/>
  <c r="AE1029" i="12"/>
  <c r="AD1029" i="12"/>
  <c r="AF1028" i="12"/>
  <c r="AE1028" i="12"/>
  <c r="AD1028" i="12"/>
  <c r="AF1027" i="12"/>
  <c r="AE1027" i="12"/>
  <c r="AD1027" i="12"/>
  <c r="AF1026" i="12"/>
  <c r="AE1026" i="12"/>
  <c r="AD1026" i="12"/>
  <c r="AF1025" i="12"/>
  <c r="AE1025" i="12"/>
  <c r="AD1025" i="12"/>
  <c r="AF1024" i="12"/>
  <c r="AE1024" i="12"/>
  <c r="AD1024" i="12"/>
  <c r="AF1023" i="12"/>
  <c r="AE1023" i="12"/>
  <c r="AD1023" i="12"/>
  <c r="AF1022" i="12"/>
  <c r="AE1022" i="12"/>
  <c r="AD1022" i="12"/>
  <c r="AF1021" i="12"/>
  <c r="AE1021" i="12"/>
  <c r="AD1021" i="12"/>
  <c r="AF1020" i="12"/>
  <c r="AE1020" i="12"/>
  <c r="AD1020" i="12"/>
  <c r="AF1019" i="12"/>
  <c r="AE1019" i="12"/>
  <c r="AD1019" i="12"/>
  <c r="AF1018" i="12"/>
  <c r="AE1018" i="12"/>
  <c r="AD1018" i="12"/>
  <c r="AF1017" i="12"/>
  <c r="AE1017" i="12"/>
  <c r="AD1017" i="12"/>
  <c r="AF1016" i="12"/>
  <c r="AE1016" i="12"/>
  <c r="AD1016" i="12"/>
  <c r="AF1015" i="12"/>
  <c r="AE1015" i="12"/>
  <c r="AD1015" i="12"/>
  <c r="AF1014" i="12"/>
  <c r="AE1014" i="12"/>
  <c r="AD1014" i="12"/>
  <c r="AF1013" i="12"/>
  <c r="AE1013" i="12"/>
  <c r="AD1013" i="12"/>
  <c r="AF1012" i="12"/>
  <c r="AE1012" i="12"/>
  <c r="AD1012" i="12"/>
  <c r="AF1011" i="12"/>
  <c r="AE1011" i="12"/>
  <c r="AD1011" i="12"/>
  <c r="AF1010" i="12"/>
  <c r="AE1010" i="12"/>
  <c r="AD1010" i="12"/>
  <c r="AF1009" i="12"/>
  <c r="AE1009" i="12"/>
  <c r="AD1009" i="12"/>
  <c r="AF1008" i="12"/>
  <c r="AE1008" i="12"/>
  <c r="AD1008" i="12"/>
  <c r="AF1007" i="12"/>
  <c r="AE1007" i="12"/>
  <c r="AD1007" i="12"/>
  <c r="AF1006" i="12"/>
  <c r="AE1006" i="12"/>
  <c r="AD1006" i="12"/>
  <c r="AF1005" i="12"/>
  <c r="AE1005" i="12"/>
  <c r="AD1005" i="12"/>
  <c r="AF1004" i="12"/>
  <c r="AE1004" i="12"/>
  <c r="AD1004" i="12"/>
  <c r="AF1003" i="12"/>
  <c r="AE1003" i="12"/>
  <c r="AD1003" i="12"/>
  <c r="AF1002" i="12"/>
  <c r="AE1002" i="12"/>
  <c r="AD1002" i="12"/>
  <c r="AF1001" i="12"/>
  <c r="AE1001" i="12"/>
  <c r="AD1001" i="12"/>
  <c r="AF1000" i="12"/>
  <c r="AE1000" i="12"/>
  <c r="AD1000" i="12"/>
  <c r="AF999" i="12"/>
  <c r="AE999" i="12"/>
  <c r="AD999" i="12"/>
  <c r="AF998" i="12"/>
  <c r="AE998" i="12"/>
  <c r="AD998" i="12"/>
  <c r="AF997" i="12"/>
  <c r="AE997" i="12"/>
  <c r="AD997" i="12"/>
  <c r="AF996" i="12"/>
  <c r="AE996" i="12"/>
  <c r="AD996" i="12"/>
  <c r="AF995" i="12"/>
  <c r="AE995" i="12"/>
  <c r="AD995" i="12"/>
  <c r="AF994" i="12"/>
  <c r="AE994" i="12"/>
  <c r="AD994" i="12"/>
  <c r="AF993" i="12"/>
  <c r="AE993" i="12"/>
  <c r="AD993" i="12"/>
  <c r="AF992" i="12"/>
  <c r="AE992" i="12"/>
  <c r="AD992" i="12"/>
  <c r="AF991" i="12"/>
  <c r="AE991" i="12"/>
  <c r="AD991" i="12"/>
  <c r="AF990" i="12"/>
  <c r="AE990" i="12"/>
  <c r="AD990" i="12"/>
  <c r="AF989" i="12"/>
  <c r="AE989" i="12"/>
  <c r="AD989" i="12"/>
  <c r="AF988" i="12"/>
  <c r="AE988" i="12"/>
  <c r="AD988" i="12"/>
  <c r="AF987" i="12"/>
  <c r="AE987" i="12"/>
  <c r="AD987" i="12"/>
  <c r="AF986" i="12"/>
  <c r="AE986" i="12"/>
  <c r="AD986" i="12"/>
  <c r="AF985" i="12"/>
  <c r="AE985" i="12"/>
  <c r="AD985" i="12"/>
  <c r="AF984" i="12"/>
  <c r="AE984" i="12"/>
  <c r="AD984" i="12"/>
  <c r="AF983" i="12"/>
  <c r="AE983" i="12"/>
  <c r="AD983" i="12"/>
  <c r="AF982" i="12"/>
  <c r="AE982" i="12"/>
  <c r="AD982" i="12"/>
  <c r="AF981" i="12"/>
  <c r="AE981" i="12"/>
  <c r="AD981" i="12"/>
  <c r="AF980" i="12"/>
  <c r="AE980" i="12"/>
  <c r="AD980" i="12"/>
  <c r="AF979" i="12"/>
  <c r="AE979" i="12"/>
  <c r="AD979" i="12"/>
  <c r="AF978" i="12"/>
  <c r="AE978" i="12"/>
  <c r="AD978" i="12"/>
  <c r="AF977" i="12"/>
  <c r="AE977" i="12"/>
  <c r="AD977" i="12"/>
  <c r="AF976" i="12"/>
  <c r="AE976" i="12"/>
  <c r="AD976" i="12"/>
  <c r="AF975" i="12"/>
  <c r="AE975" i="12"/>
  <c r="AD975" i="12"/>
  <c r="AF974" i="12"/>
  <c r="AE974" i="12"/>
  <c r="AD974" i="12"/>
  <c r="AF973" i="12"/>
  <c r="AE973" i="12"/>
  <c r="AD973" i="12"/>
  <c r="AF972" i="12"/>
  <c r="AE972" i="12"/>
  <c r="AD972" i="12"/>
  <c r="AF971" i="12"/>
  <c r="AE971" i="12"/>
  <c r="AD971" i="12"/>
  <c r="AF970" i="12"/>
  <c r="AE970" i="12"/>
  <c r="AD970" i="12"/>
  <c r="AF969" i="12"/>
  <c r="AE969" i="12"/>
  <c r="AD969" i="12"/>
  <c r="AF968" i="12"/>
  <c r="AE968" i="12"/>
  <c r="AD968" i="12"/>
  <c r="AF967" i="12"/>
  <c r="AE967" i="12"/>
  <c r="AD967" i="12"/>
  <c r="AF966" i="12"/>
  <c r="AE966" i="12"/>
  <c r="AD966" i="12"/>
  <c r="AF965" i="12"/>
  <c r="AE965" i="12"/>
  <c r="AD965" i="12"/>
  <c r="AF964" i="12"/>
  <c r="AE964" i="12"/>
  <c r="AD964" i="12"/>
  <c r="AF963" i="12"/>
  <c r="AE963" i="12"/>
  <c r="AD963" i="12"/>
  <c r="AF962" i="12"/>
  <c r="AE962" i="12"/>
  <c r="AD962" i="12"/>
  <c r="AF961" i="12"/>
  <c r="AE961" i="12"/>
  <c r="AD961" i="12"/>
  <c r="AF960" i="12"/>
  <c r="AE960" i="12"/>
  <c r="AD960" i="12"/>
  <c r="AF959" i="12"/>
  <c r="AE959" i="12"/>
  <c r="AD959" i="12"/>
  <c r="AF958" i="12"/>
  <c r="AE958" i="12"/>
  <c r="AD958" i="12"/>
  <c r="AF957" i="12"/>
  <c r="AE957" i="12"/>
  <c r="AD957" i="12"/>
  <c r="AF956" i="12"/>
  <c r="AE956" i="12"/>
  <c r="AD956" i="12"/>
  <c r="AF955" i="12"/>
  <c r="AE955" i="12"/>
  <c r="AD955" i="12"/>
  <c r="AF954" i="12"/>
  <c r="AE954" i="12"/>
  <c r="AD954" i="12"/>
  <c r="AF953" i="12"/>
  <c r="AE953" i="12"/>
  <c r="AD953" i="12"/>
  <c r="AF952" i="12"/>
  <c r="AE952" i="12"/>
  <c r="AD952" i="12"/>
  <c r="AF951" i="12"/>
  <c r="AE951" i="12"/>
  <c r="AD951" i="12"/>
  <c r="AF950" i="12"/>
  <c r="AE950" i="12"/>
  <c r="AD950" i="12"/>
  <c r="AF949" i="12"/>
  <c r="AE949" i="12"/>
  <c r="AD949" i="12"/>
  <c r="AF948" i="12"/>
  <c r="AE948" i="12"/>
  <c r="AD948" i="12"/>
  <c r="AF947" i="12"/>
  <c r="AE947" i="12"/>
  <c r="AD947" i="12"/>
  <c r="AF946" i="12"/>
  <c r="AE946" i="12"/>
  <c r="AD946" i="12"/>
  <c r="AF945" i="12"/>
  <c r="AE945" i="12"/>
  <c r="AD945" i="12"/>
  <c r="AF944" i="12"/>
  <c r="AE944" i="12"/>
  <c r="AD944" i="12"/>
  <c r="AF943" i="12"/>
  <c r="AE943" i="12"/>
  <c r="AD943" i="12"/>
  <c r="AF942" i="12"/>
  <c r="AE942" i="12"/>
  <c r="AD942" i="12"/>
  <c r="AF941" i="12"/>
  <c r="AE941" i="12"/>
  <c r="AD941" i="12"/>
  <c r="AF940" i="12"/>
  <c r="AE940" i="12"/>
  <c r="AD940" i="12"/>
  <c r="AF939" i="12"/>
  <c r="AE939" i="12"/>
  <c r="AD939" i="12"/>
  <c r="AF938" i="12"/>
  <c r="AE938" i="12"/>
  <c r="AD938" i="12"/>
  <c r="AF937" i="12"/>
  <c r="AE937" i="12"/>
  <c r="AD937" i="12"/>
  <c r="AF936" i="12"/>
  <c r="AE936" i="12"/>
  <c r="AD936" i="12"/>
  <c r="AF935" i="12"/>
  <c r="AE935" i="12"/>
  <c r="AD935" i="12"/>
  <c r="AF934" i="12"/>
  <c r="AE934" i="12"/>
  <c r="AD934" i="12"/>
  <c r="AF933" i="12"/>
  <c r="AE933" i="12"/>
  <c r="AD933" i="12"/>
  <c r="AF932" i="12"/>
  <c r="AE932" i="12"/>
  <c r="AD932" i="12"/>
  <c r="AF931" i="12"/>
  <c r="AE931" i="12"/>
  <c r="AD931" i="12"/>
  <c r="AF930" i="12"/>
  <c r="AE930" i="12"/>
  <c r="AD930" i="12"/>
  <c r="AF929" i="12"/>
  <c r="AE929" i="12"/>
  <c r="AD929" i="12"/>
  <c r="AF928" i="12"/>
  <c r="AE928" i="12"/>
  <c r="AD928" i="12"/>
  <c r="AF927" i="12"/>
  <c r="AE927" i="12"/>
  <c r="AD927" i="12"/>
  <c r="AF926" i="12"/>
  <c r="AE926" i="12"/>
  <c r="AD926" i="12"/>
  <c r="AF925" i="12"/>
  <c r="AE925" i="12"/>
  <c r="AD925" i="12"/>
  <c r="AF924" i="12"/>
  <c r="AE924" i="12"/>
  <c r="AD924" i="12"/>
  <c r="AF923" i="12"/>
  <c r="AE923" i="12"/>
  <c r="AD923" i="12"/>
  <c r="AF922" i="12"/>
  <c r="AE922" i="12"/>
  <c r="AD922" i="12"/>
  <c r="AF921" i="12"/>
  <c r="AE921" i="12"/>
  <c r="AD921" i="12"/>
  <c r="AF920" i="12"/>
  <c r="AE920" i="12"/>
  <c r="AD920" i="12"/>
  <c r="AF919" i="12"/>
  <c r="AE919" i="12"/>
  <c r="AD919" i="12"/>
  <c r="AF918" i="12"/>
  <c r="AE918" i="12"/>
  <c r="AD918" i="12"/>
  <c r="AF917" i="12"/>
  <c r="AE917" i="12"/>
  <c r="AD917" i="12"/>
  <c r="AF916" i="12"/>
  <c r="AE916" i="12"/>
  <c r="AD916" i="12"/>
  <c r="AF915" i="12"/>
  <c r="AE915" i="12"/>
  <c r="AD915" i="12"/>
  <c r="AF914" i="12"/>
  <c r="AE914" i="12"/>
  <c r="AD914" i="12"/>
  <c r="AF913" i="12"/>
  <c r="AE913" i="12"/>
  <c r="AD913" i="12"/>
  <c r="AF912" i="12"/>
  <c r="AE912" i="12"/>
  <c r="AD912" i="12"/>
  <c r="AF911" i="12"/>
  <c r="AE911" i="12"/>
  <c r="AD911" i="12"/>
  <c r="AF910" i="12"/>
  <c r="AE910" i="12"/>
  <c r="AD910" i="12"/>
  <c r="AF909" i="12"/>
  <c r="AE909" i="12"/>
  <c r="AD909" i="12"/>
  <c r="AF908" i="12"/>
  <c r="AE908" i="12"/>
  <c r="AD908" i="12"/>
  <c r="AF907" i="12"/>
  <c r="AE907" i="12"/>
  <c r="AD907" i="12"/>
  <c r="AF906" i="12"/>
  <c r="AE906" i="12"/>
  <c r="AD906" i="12"/>
  <c r="AF905" i="12"/>
  <c r="AE905" i="12"/>
  <c r="AD905" i="12"/>
  <c r="AF904" i="12"/>
  <c r="AE904" i="12"/>
  <c r="AD904" i="12"/>
  <c r="AF903" i="12"/>
  <c r="AE903" i="12"/>
  <c r="AD903" i="12"/>
  <c r="AF902" i="12"/>
  <c r="AE902" i="12"/>
  <c r="AD902" i="12"/>
  <c r="AF901" i="12"/>
  <c r="AE901" i="12"/>
  <c r="AD901" i="12"/>
  <c r="AF900" i="12"/>
  <c r="AE900" i="12"/>
  <c r="AD900" i="12"/>
  <c r="AF899" i="12"/>
  <c r="AE899" i="12"/>
  <c r="AD899" i="12"/>
  <c r="AF898" i="12"/>
  <c r="AE898" i="12"/>
  <c r="AD898" i="12"/>
  <c r="AF897" i="12"/>
  <c r="AE897" i="12"/>
  <c r="AD897" i="12"/>
  <c r="AF896" i="12"/>
  <c r="AE896" i="12"/>
  <c r="AD896" i="12"/>
  <c r="AF895" i="12"/>
  <c r="AE895" i="12"/>
  <c r="AD895" i="12"/>
  <c r="AF894" i="12"/>
  <c r="AE894" i="12"/>
  <c r="AD894" i="12"/>
  <c r="AF893" i="12"/>
  <c r="AE893" i="12"/>
  <c r="AD893" i="12"/>
  <c r="AF892" i="12"/>
  <c r="AE892" i="12"/>
  <c r="AD892" i="12"/>
  <c r="AF891" i="12"/>
  <c r="AE891" i="12"/>
  <c r="AD891" i="12"/>
  <c r="AF890" i="12"/>
  <c r="AE890" i="12"/>
  <c r="AD890" i="12"/>
  <c r="AF889" i="12"/>
  <c r="AE889" i="12"/>
  <c r="AD889" i="12"/>
  <c r="AF888" i="12"/>
  <c r="AE888" i="12"/>
  <c r="AD888" i="12"/>
  <c r="AF887" i="12"/>
  <c r="AE887" i="12"/>
  <c r="AD887" i="12"/>
  <c r="AF886" i="12"/>
  <c r="AE886" i="12"/>
  <c r="AD886" i="12"/>
  <c r="AF885" i="12"/>
  <c r="AE885" i="12"/>
  <c r="AD885" i="12"/>
  <c r="AF884" i="12"/>
  <c r="AE884" i="12"/>
  <c r="AD884" i="12"/>
  <c r="AF883" i="12"/>
  <c r="AE883" i="12"/>
  <c r="AD883" i="12"/>
  <c r="AF882" i="12"/>
  <c r="AE882" i="12"/>
  <c r="AD882" i="12"/>
  <c r="AF881" i="12"/>
  <c r="AE881" i="12"/>
  <c r="AD881" i="12"/>
  <c r="AF880" i="12"/>
  <c r="AE880" i="12"/>
  <c r="AD880" i="12"/>
  <c r="AF879" i="12"/>
  <c r="AE879" i="12"/>
  <c r="AD879" i="12"/>
  <c r="AF878" i="12"/>
  <c r="AE878" i="12"/>
  <c r="AD878" i="12"/>
  <c r="AF877" i="12"/>
  <c r="AE877" i="12"/>
  <c r="AD877" i="12"/>
  <c r="AF876" i="12"/>
  <c r="AE876" i="12"/>
  <c r="AD876" i="12"/>
  <c r="AF875" i="12"/>
  <c r="AE875" i="12"/>
  <c r="AD875" i="12"/>
  <c r="AF874" i="12"/>
  <c r="AE874" i="12"/>
  <c r="AD874" i="12"/>
  <c r="AF873" i="12"/>
  <c r="AE873" i="12"/>
  <c r="AD873" i="12"/>
  <c r="AF872" i="12"/>
  <c r="AE872" i="12"/>
  <c r="AD872" i="12"/>
  <c r="AF871" i="12"/>
  <c r="AE871" i="12"/>
  <c r="AD871" i="12"/>
  <c r="AF870" i="12"/>
  <c r="AE870" i="12"/>
  <c r="AD870" i="12"/>
  <c r="AF869" i="12"/>
  <c r="AE869" i="12"/>
  <c r="AD869" i="12"/>
  <c r="AF868" i="12"/>
  <c r="AE868" i="12"/>
  <c r="AD868" i="12"/>
  <c r="AF867" i="12"/>
  <c r="AE867" i="12"/>
  <c r="AD867" i="12"/>
  <c r="AF866" i="12"/>
  <c r="AE866" i="12"/>
  <c r="AD866" i="12"/>
  <c r="AF865" i="12"/>
  <c r="AE865" i="12"/>
  <c r="AD865" i="12"/>
  <c r="AF864" i="12"/>
  <c r="AE864" i="12"/>
  <c r="AD864" i="12"/>
  <c r="AF863" i="12"/>
  <c r="AE863" i="12"/>
  <c r="AD863" i="12"/>
  <c r="AF862" i="12"/>
  <c r="AE862" i="12"/>
  <c r="AD862" i="12"/>
  <c r="AF861" i="12"/>
  <c r="AE861" i="12"/>
  <c r="AD861" i="12"/>
  <c r="AF860" i="12"/>
  <c r="AE860" i="12"/>
  <c r="AD860" i="12"/>
  <c r="AF859" i="12"/>
  <c r="AE859" i="12"/>
  <c r="AD859" i="12"/>
  <c r="AF858" i="12"/>
  <c r="AE858" i="12"/>
  <c r="AD858" i="12"/>
  <c r="AF857" i="12"/>
  <c r="AE857" i="12"/>
  <c r="AD857" i="12"/>
  <c r="AF856" i="12"/>
  <c r="AE856" i="12"/>
  <c r="AD856" i="12"/>
  <c r="AF855" i="12"/>
  <c r="AE855" i="12"/>
  <c r="AD855" i="12"/>
  <c r="AF854" i="12"/>
  <c r="AE854" i="12"/>
  <c r="AD854" i="12"/>
  <c r="AF853" i="12"/>
  <c r="AE853" i="12"/>
  <c r="AD853" i="12"/>
  <c r="AF852" i="12"/>
  <c r="AE852" i="12"/>
  <c r="AD852" i="12"/>
  <c r="AF851" i="12"/>
  <c r="AE851" i="12"/>
  <c r="AD851" i="12"/>
  <c r="AF850" i="12"/>
  <c r="AE850" i="12"/>
  <c r="AD850" i="12"/>
  <c r="AF849" i="12"/>
  <c r="AE849" i="12"/>
  <c r="AD849" i="12"/>
  <c r="AF848" i="12"/>
  <c r="AE848" i="12"/>
  <c r="AD848" i="12"/>
  <c r="AF847" i="12"/>
  <c r="AE847" i="12"/>
  <c r="AD847" i="12"/>
  <c r="AF846" i="12"/>
  <c r="AE846" i="12"/>
  <c r="AD846" i="12"/>
  <c r="AF845" i="12"/>
  <c r="AE845" i="12"/>
  <c r="AD845" i="12"/>
  <c r="AF844" i="12"/>
  <c r="AE844" i="12"/>
  <c r="AD844" i="12"/>
  <c r="AF843" i="12"/>
  <c r="AE843" i="12"/>
  <c r="AD843" i="12"/>
  <c r="AF842" i="12"/>
  <c r="AE842" i="12"/>
  <c r="AD842" i="12"/>
  <c r="AF841" i="12"/>
  <c r="AE841" i="12"/>
  <c r="AD841" i="12"/>
  <c r="AF840" i="12"/>
  <c r="AE840" i="12"/>
  <c r="AD840" i="12"/>
  <c r="AF839" i="12"/>
  <c r="AE839" i="12"/>
  <c r="AD839" i="12"/>
  <c r="AF838" i="12"/>
  <c r="AE838" i="12"/>
  <c r="AD838" i="12"/>
  <c r="AF837" i="12"/>
  <c r="AE837" i="12"/>
  <c r="AD837" i="12"/>
  <c r="AF836" i="12"/>
  <c r="AE836" i="12"/>
  <c r="AD836" i="12"/>
  <c r="AF835" i="12"/>
  <c r="AE835" i="12"/>
  <c r="AD835" i="12"/>
  <c r="AF834" i="12"/>
  <c r="AE834" i="12"/>
  <c r="AD834" i="12"/>
  <c r="AF833" i="12"/>
  <c r="AE833" i="12"/>
  <c r="AD833" i="12"/>
  <c r="AF832" i="12"/>
  <c r="AE832" i="12"/>
  <c r="AD832" i="12"/>
  <c r="AF831" i="12"/>
  <c r="AE831" i="12"/>
  <c r="AD831" i="12"/>
  <c r="AF830" i="12"/>
  <c r="AE830" i="12"/>
  <c r="AD830" i="12"/>
  <c r="AF829" i="12"/>
  <c r="AE829" i="12"/>
  <c r="AD829" i="12"/>
  <c r="AF828" i="12"/>
  <c r="AE828" i="12"/>
  <c r="AD828" i="12"/>
  <c r="AF827" i="12"/>
  <c r="AE827" i="12"/>
  <c r="AD827" i="12"/>
  <c r="AF826" i="12"/>
  <c r="AE826" i="12"/>
  <c r="AD826" i="12"/>
  <c r="AF825" i="12"/>
  <c r="AE825" i="12"/>
  <c r="AD825" i="12"/>
  <c r="AF824" i="12"/>
  <c r="AE824" i="12"/>
  <c r="AD824" i="12"/>
  <c r="AF823" i="12"/>
  <c r="AE823" i="12"/>
  <c r="AD823" i="12"/>
  <c r="AF822" i="12"/>
  <c r="AE822" i="12"/>
  <c r="AD822" i="12"/>
  <c r="AF821" i="12"/>
  <c r="AE821" i="12"/>
  <c r="AD821" i="12"/>
  <c r="AF820" i="12"/>
  <c r="AE820" i="12"/>
  <c r="AD820" i="12"/>
  <c r="AF819" i="12"/>
  <c r="AE819" i="12"/>
  <c r="AD819" i="12"/>
  <c r="AF818" i="12"/>
  <c r="AE818" i="12"/>
  <c r="AD818" i="12"/>
  <c r="AF817" i="12"/>
  <c r="AE817" i="12"/>
  <c r="AD817" i="12"/>
  <c r="AF816" i="12"/>
  <c r="AE816" i="12"/>
  <c r="AD816" i="12"/>
  <c r="AF815" i="12"/>
  <c r="AE815" i="12"/>
  <c r="AD815" i="12"/>
  <c r="AF814" i="12"/>
  <c r="AE814" i="12"/>
  <c r="AD814" i="12"/>
  <c r="AF813" i="12"/>
  <c r="AE813" i="12"/>
  <c r="AD813" i="12"/>
  <c r="AF812" i="12"/>
  <c r="AE812" i="12"/>
  <c r="AD812" i="12"/>
  <c r="AF811" i="12"/>
  <c r="AE811" i="12"/>
  <c r="AD811" i="12"/>
  <c r="AF810" i="12"/>
  <c r="AE810" i="12"/>
  <c r="AD810" i="12"/>
  <c r="AF809" i="12"/>
  <c r="AE809" i="12"/>
  <c r="AD809" i="12"/>
  <c r="AF808" i="12"/>
  <c r="AE808" i="12"/>
  <c r="AD808" i="12"/>
  <c r="AF807" i="12"/>
  <c r="AE807" i="12"/>
  <c r="AD807" i="12"/>
  <c r="AF806" i="12"/>
  <c r="AE806" i="12"/>
  <c r="AD806" i="12"/>
  <c r="AF805" i="12"/>
  <c r="AE805" i="12"/>
  <c r="AD805" i="12"/>
  <c r="AF804" i="12"/>
  <c r="AE804" i="12"/>
  <c r="AD804" i="12"/>
  <c r="AF803" i="12"/>
  <c r="AE803" i="12"/>
  <c r="AD803" i="12"/>
  <c r="AF802" i="12"/>
  <c r="AE802" i="12"/>
  <c r="AD802" i="12"/>
  <c r="AF801" i="12"/>
  <c r="AE801" i="12"/>
  <c r="AD801" i="12"/>
  <c r="AF800" i="12"/>
  <c r="AE800" i="12"/>
  <c r="AD800" i="12"/>
  <c r="AF799" i="12"/>
  <c r="AE799" i="12"/>
  <c r="AD799" i="12"/>
  <c r="AF798" i="12"/>
  <c r="AE798" i="12"/>
  <c r="AD798" i="12"/>
  <c r="AF797" i="12"/>
  <c r="AE797" i="12"/>
  <c r="AD797" i="12"/>
  <c r="AF796" i="12"/>
  <c r="AE796" i="12"/>
  <c r="AD796" i="12"/>
  <c r="AF795" i="12"/>
  <c r="AE795" i="12"/>
  <c r="AD795" i="12"/>
  <c r="AF794" i="12"/>
  <c r="AE794" i="12"/>
  <c r="AD794" i="12"/>
  <c r="AF793" i="12"/>
  <c r="AE793" i="12"/>
  <c r="AD793" i="12"/>
  <c r="AF792" i="12"/>
  <c r="AE792" i="12"/>
  <c r="AD792" i="12"/>
  <c r="AF791" i="12"/>
  <c r="AE791" i="12"/>
  <c r="AD791" i="12"/>
  <c r="AF790" i="12"/>
  <c r="AE790" i="12"/>
  <c r="AD790" i="12"/>
  <c r="AF789" i="12"/>
  <c r="AE789" i="12"/>
  <c r="AD789" i="12"/>
  <c r="AF788" i="12"/>
  <c r="AE788" i="12"/>
  <c r="AD788" i="12"/>
  <c r="AF787" i="12"/>
  <c r="AE787" i="12"/>
  <c r="AD787" i="12"/>
  <c r="AF786" i="12"/>
  <c r="AE786" i="12"/>
  <c r="AD786" i="12"/>
  <c r="AF785" i="12"/>
  <c r="AE785" i="12"/>
  <c r="AD785" i="12"/>
  <c r="AF784" i="12"/>
  <c r="AE784" i="12"/>
  <c r="AD784" i="12"/>
  <c r="AF783" i="12"/>
  <c r="AE783" i="12"/>
  <c r="AD783" i="12"/>
  <c r="AF782" i="12"/>
  <c r="AE782" i="12"/>
  <c r="AD782" i="12"/>
  <c r="AF781" i="12"/>
  <c r="AE781" i="12"/>
  <c r="AD781" i="12"/>
  <c r="AF780" i="12"/>
  <c r="AE780" i="12"/>
  <c r="AD780" i="12"/>
  <c r="AF779" i="12"/>
  <c r="AE779" i="12"/>
  <c r="AD779" i="12"/>
  <c r="AF778" i="12"/>
  <c r="AE778" i="12"/>
  <c r="AD778" i="12"/>
  <c r="AF777" i="12"/>
  <c r="AE777" i="12"/>
  <c r="AD777" i="12"/>
  <c r="AF776" i="12"/>
  <c r="AE776" i="12"/>
  <c r="AD776" i="12"/>
  <c r="AF775" i="12"/>
  <c r="AE775" i="12"/>
  <c r="AD775" i="12"/>
  <c r="AF774" i="12"/>
  <c r="AE774" i="12"/>
  <c r="AD774" i="12"/>
  <c r="AF773" i="12"/>
  <c r="AE773" i="12"/>
  <c r="AD773" i="12"/>
  <c r="AF772" i="12"/>
  <c r="AE772" i="12"/>
  <c r="AD772" i="12"/>
  <c r="AF771" i="12"/>
  <c r="AE771" i="12"/>
  <c r="AD771" i="12"/>
  <c r="AF770" i="12"/>
  <c r="AE770" i="12"/>
  <c r="AD770" i="12"/>
  <c r="AF769" i="12"/>
  <c r="AE769" i="12"/>
  <c r="AD769" i="12"/>
  <c r="AF768" i="12"/>
  <c r="AE768" i="12"/>
  <c r="AD768" i="12"/>
  <c r="AF767" i="12"/>
  <c r="AE767" i="12"/>
  <c r="AD767" i="12"/>
  <c r="AF766" i="12"/>
  <c r="AE766" i="12"/>
  <c r="AD766" i="12"/>
  <c r="AF765" i="12"/>
  <c r="AE765" i="12"/>
  <c r="AD765" i="12"/>
  <c r="AF764" i="12"/>
  <c r="AE764" i="12"/>
  <c r="AD764" i="12"/>
  <c r="AF763" i="12"/>
  <c r="AE763" i="12"/>
  <c r="AD763" i="12"/>
  <c r="AF762" i="12"/>
  <c r="AE762" i="12"/>
  <c r="AD762" i="12"/>
  <c r="AF761" i="12"/>
  <c r="AE761" i="12"/>
  <c r="AD761" i="12"/>
  <c r="AF760" i="12"/>
  <c r="AE760" i="12"/>
  <c r="AD760" i="12"/>
  <c r="AF759" i="12"/>
  <c r="AE759" i="12"/>
  <c r="AD759" i="12"/>
  <c r="AF758" i="12"/>
  <c r="AE758" i="12"/>
  <c r="AD758" i="12"/>
  <c r="AF757" i="12"/>
  <c r="AE757" i="12"/>
  <c r="AD757" i="12"/>
  <c r="AF756" i="12"/>
  <c r="AE756" i="12"/>
  <c r="AD756" i="12"/>
  <c r="AF755" i="12"/>
  <c r="AE755" i="12"/>
  <c r="AD755" i="12"/>
  <c r="AF754" i="12"/>
  <c r="AE754" i="12"/>
  <c r="AD754" i="12"/>
  <c r="AF753" i="12"/>
  <c r="AE753" i="12"/>
  <c r="AD753" i="12"/>
  <c r="AF752" i="12"/>
  <c r="AE752" i="12"/>
  <c r="AD752" i="12"/>
  <c r="AF751" i="12"/>
  <c r="AE751" i="12"/>
  <c r="AD751" i="12"/>
  <c r="AF750" i="12"/>
  <c r="AE750" i="12"/>
  <c r="AD750" i="12"/>
  <c r="AF749" i="12"/>
  <c r="AE749" i="12"/>
  <c r="AD749" i="12"/>
  <c r="AF748" i="12"/>
  <c r="AE748" i="12"/>
  <c r="AD748" i="12"/>
  <c r="AF747" i="12"/>
  <c r="AE747" i="12"/>
  <c r="AD747" i="12"/>
  <c r="AF746" i="12"/>
  <c r="AE746" i="12"/>
  <c r="AD746" i="12"/>
  <c r="AF745" i="12"/>
  <c r="AE745" i="12"/>
  <c r="AD745" i="12"/>
  <c r="AF744" i="12"/>
  <c r="AE744" i="12"/>
  <c r="AD744" i="12"/>
  <c r="AF743" i="12"/>
  <c r="AE743" i="12"/>
  <c r="AD743" i="12"/>
  <c r="AF742" i="12"/>
  <c r="AE742" i="12"/>
  <c r="AD742" i="12"/>
  <c r="AF741" i="12"/>
  <c r="AE741" i="12"/>
  <c r="AD741" i="12"/>
  <c r="AF740" i="12"/>
  <c r="AE740" i="12"/>
  <c r="AD740" i="12"/>
  <c r="AF739" i="12"/>
  <c r="AE739" i="12"/>
  <c r="AD739" i="12"/>
  <c r="AF738" i="12"/>
  <c r="AE738" i="12"/>
  <c r="AD738" i="12"/>
  <c r="AF737" i="12"/>
  <c r="AE737" i="12"/>
  <c r="AD737" i="12"/>
  <c r="AF736" i="12"/>
  <c r="AE736" i="12"/>
  <c r="AD736" i="12"/>
  <c r="AF735" i="12"/>
  <c r="AE735" i="12"/>
  <c r="AD735" i="12"/>
  <c r="AF734" i="12"/>
  <c r="AE734" i="12"/>
  <c r="AD734" i="12"/>
  <c r="AF733" i="12"/>
  <c r="AE733" i="12"/>
  <c r="AD733" i="12"/>
  <c r="AF732" i="12"/>
  <c r="AE732" i="12"/>
  <c r="AD732" i="12"/>
  <c r="AF731" i="12"/>
  <c r="AE731" i="12"/>
  <c r="AD731" i="12"/>
  <c r="AF730" i="12"/>
  <c r="AE730" i="12"/>
  <c r="AD730" i="12"/>
  <c r="AF729" i="12"/>
  <c r="AE729" i="12"/>
  <c r="AD729" i="12"/>
  <c r="AF728" i="12"/>
  <c r="AE728" i="12"/>
  <c r="AD728" i="12"/>
  <c r="AF727" i="12"/>
  <c r="AE727" i="12"/>
  <c r="AD727" i="12"/>
  <c r="AF726" i="12"/>
  <c r="AE726" i="12"/>
  <c r="AD726" i="12"/>
  <c r="AF725" i="12"/>
  <c r="AE725" i="12"/>
  <c r="AD725" i="12"/>
  <c r="AF724" i="12"/>
  <c r="AE724" i="12"/>
  <c r="AD724" i="12"/>
  <c r="AF723" i="12"/>
  <c r="AE723" i="12"/>
  <c r="AD723" i="12"/>
  <c r="AF722" i="12"/>
  <c r="AE722" i="12"/>
  <c r="AD722" i="12"/>
  <c r="AF721" i="12"/>
  <c r="AE721" i="12"/>
  <c r="AD721" i="12"/>
  <c r="AF720" i="12"/>
  <c r="AE720" i="12"/>
  <c r="AD720" i="12"/>
  <c r="AF719" i="12"/>
  <c r="AE719" i="12"/>
  <c r="AD719" i="12"/>
  <c r="AF718" i="12"/>
  <c r="AE718" i="12"/>
  <c r="AD718" i="12"/>
  <c r="AF717" i="12"/>
  <c r="AE717" i="12"/>
  <c r="AD717" i="12"/>
  <c r="AF716" i="12"/>
  <c r="AE716" i="12"/>
  <c r="AD716" i="12"/>
  <c r="AF715" i="12"/>
  <c r="AE715" i="12"/>
  <c r="AD715" i="12"/>
  <c r="AF714" i="12"/>
  <c r="AE714" i="12"/>
  <c r="AD714" i="12"/>
  <c r="AF713" i="12"/>
  <c r="AE713" i="12"/>
  <c r="AD713" i="12"/>
  <c r="AF712" i="12"/>
  <c r="AE712" i="12"/>
  <c r="AD712" i="12"/>
  <c r="AF711" i="12"/>
  <c r="AE711" i="12"/>
  <c r="AD711" i="12"/>
  <c r="AF710" i="12"/>
  <c r="AE710" i="12"/>
  <c r="AD710" i="12"/>
  <c r="AF709" i="12"/>
  <c r="AE709" i="12"/>
  <c r="AD709" i="12"/>
  <c r="AF708" i="12"/>
  <c r="AE708" i="12"/>
  <c r="AD708" i="12"/>
  <c r="AF707" i="12"/>
  <c r="AE707" i="12"/>
  <c r="AD707" i="12"/>
  <c r="AF706" i="12"/>
  <c r="AE706" i="12"/>
  <c r="AD706" i="12"/>
  <c r="AF705" i="12"/>
  <c r="AE705" i="12"/>
  <c r="AD705" i="12"/>
  <c r="AF704" i="12"/>
  <c r="AE704" i="12"/>
  <c r="AD704" i="12"/>
  <c r="AF703" i="12"/>
  <c r="AE703" i="12"/>
  <c r="AD703" i="12"/>
  <c r="AF702" i="12"/>
  <c r="AE702" i="12"/>
  <c r="AD702" i="12"/>
  <c r="AF701" i="12"/>
  <c r="AE701" i="12"/>
  <c r="AD701" i="12"/>
  <c r="AF700" i="12"/>
  <c r="AE700" i="12"/>
  <c r="AD700" i="12"/>
  <c r="AF699" i="12"/>
  <c r="AE699" i="12"/>
  <c r="AD699" i="12"/>
  <c r="AF698" i="12"/>
  <c r="AE698" i="12"/>
  <c r="AD698" i="12"/>
  <c r="AF697" i="12"/>
  <c r="AE697" i="12"/>
  <c r="AD697" i="12"/>
  <c r="AF696" i="12"/>
  <c r="AE696" i="12"/>
  <c r="AD696" i="12"/>
  <c r="AF695" i="12"/>
  <c r="AE695" i="12"/>
  <c r="AD695" i="12"/>
  <c r="AF694" i="12"/>
  <c r="AE694" i="12"/>
  <c r="AD694" i="12"/>
  <c r="AF693" i="12"/>
  <c r="AE693" i="12"/>
  <c r="AD693" i="12"/>
  <c r="AF692" i="12"/>
  <c r="AE692" i="12"/>
  <c r="AD692" i="12"/>
  <c r="AF691" i="12"/>
  <c r="AE691" i="12"/>
  <c r="AD691" i="12"/>
  <c r="AF690" i="12"/>
  <c r="AE690" i="12"/>
  <c r="AD690" i="12"/>
  <c r="AF689" i="12"/>
  <c r="AE689" i="12"/>
  <c r="AD689" i="12"/>
  <c r="AF688" i="12"/>
  <c r="AE688" i="12"/>
  <c r="AD688" i="12"/>
  <c r="AF687" i="12"/>
  <c r="AE687" i="12"/>
  <c r="AD687" i="12"/>
  <c r="AF686" i="12"/>
  <c r="AE686" i="12"/>
  <c r="AD686" i="12"/>
  <c r="AF685" i="12"/>
  <c r="AE685" i="12"/>
  <c r="AD685" i="12"/>
  <c r="AF684" i="12"/>
  <c r="AE684" i="12"/>
  <c r="AD684" i="12"/>
  <c r="AF683" i="12"/>
  <c r="AE683" i="12"/>
  <c r="AD683" i="12"/>
  <c r="AF682" i="12"/>
  <c r="AE682" i="12"/>
  <c r="AD682" i="12"/>
  <c r="AF681" i="12"/>
  <c r="AE681" i="12"/>
  <c r="AD681" i="12"/>
  <c r="AF680" i="12"/>
  <c r="AE680" i="12"/>
  <c r="AD680" i="12"/>
  <c r="AF679" i="12"/>
  <c r="AE679" i="12"/>
  <c r="AD679" i="12"/>
  <c r="AF678" i="12"/>
  <c r="AE678" i="12"/>
  <c r="AD678" i="12"/>
  <c r="AF677" i="12"/>
  <c r="AE677" i="12"/>
  <c r="AD677" i="12"/>
  <c r="AF676" i="12"/>
  <c r="AE676" i="12"/>
  <c r="AD676" i="12"/>
  <c r="AF675" i="12"/>
  <c r="AE675" i="12"/>
  <c r="AD675" i="12"/>
  <c r="AF674" i="12"/>
  <c r="AE674" i="12"/>
  <c r="AD674" i="12"/>
  <c r="AF673" i="12"/>
  <c r="AE673" i="12"/>
  <c r="AD673" i="12"/>
  <c r="AF672" i="12"/>
  <c r="AE672" i="12"/>
  <c r="AD672" i="12"/>
  <c r="AF671" i="12"/>
  <c r="AE671" i="12"/>
  <c r="AD671" i="12"/>
  <c r="AF670" i="12"/>
  <c r="AE670" i="12"/>
  <c r="AD670" i="12"/>
  <c r="AF669" i="12"/>
  <c r="AE669" i="12"/>
  <c r="AD669" i="12"/>
  <c r="AF668" i="12"/>
  <c r="AE668" i="12"/>
  <c r="AD668" i="12"/>
  <c r="AF667" i="12"/>
  <c r="AE667" i="12"/>
  <c r="AD667" i="12"/>
  <c r="AF666" i="12"/>
  <c r="AE666" i="12"/>
  <c r="AD666" i="12"/>
  <c r="AF665" i="12"/>
  <c r="AE665" i="12"/>
  <c r="AD665" i="12"/>
  <c r="AF664" i="12"/>
  <c r="AE664" i="12"/>
  <c r="AD664" i="12"/>
  <c r="AF663" i="12"/>
  <c r="AE663" i="12"/>
  <c r="AD663" i="12"/>
  <c r="AF662" i="12"/>
  <c r="AE662" i="12"/>
  <c r="AD662" i="12"/>
  <c r="AF661" i="12"/>
  <c r="AE661" i="12"/>
  <c r="AD661" i="12"/>
  <c r="AF660" i="12"/>
  <c r="AE660" i="12"/>
  <c r="AD660" i="12"/>
  <c r="AF659" i="12"/>
  <c r="AE659" i="12"/>
  <c r="AD659" i="12"/>
  <c r="AF658" i="12"/>
  <c r="AE658" i="12"/>
  <c r="AD658" i="12"/>
  <c r="AF657" i="12"/>
  <c r="AE657" i="12"/>
  <c r="AD657" i="12"/>
  <c r="AF656" i="12"/>
  <c r="AE656" i="12"/>
  <c r="AD656" i="12"/>
  <c r="AF655" i="12"/>
  <c r="AE655" i="12"/>
  <c r="AD655" i="12"/>
  <c r="AF654" i="12"/>
  <c r="AE654" i="12"/>
  <c r="AD654" i="12"/>
  <c r="AF653" i="12"/>
  <c r="AE653" i="12"/>
  <c r="AD653" i="12"/>
  <c r="AF652" i="12"/>
  <c r="AE652" i="12"/>
  <c r="AD652" i="12"/>
  <c r="AF651" i="12"/>
  <c r="AE651" i="12"/>
  <c r="AD651" i="12"/>
  <c r="AF650" i="12"/>
  <c r="AE650" i="12"/>
  <c r="AD650" i="12"/>
  <c r="AF649" i="12"/>
  <c r="AE649" i="12"/>
  <c r="AD649" i="12"/>
  <c r="AF648" i="12"/>
  <c r="AE648" i="12"/>
  <c r="AD648" i="12"/>
  <c r="AF647" i="12"/>
  <c r="AE647" i="12"/>
  <c r="AD647" i="12"/>
  <c r="AF646" i="12"/>
  <c r="AE646" i="12"/>
  <c r="AD646" i="12"/>
  <c r="AF645" i="12"/>
  <c r="AE645" i="12"/>
  <c r="AD645" i="12"/>
  <c r="AF644" i="12"/>
  <c r="AE644" i="12"/>
  <c r="AD644" i="12"/>
  <c r="AF643" i="12"/>
  <c r="AE643" i="12"/>
  <c r="AD643" i="12"/>
  <c r="AF642" i="12"/>
  <c r="AE642" i="12"/>
  <c r="AD642" i="12"/>
  <c r="AF641" i="12"/>
  <c r="AE641" i="12"/>
  <c r="AD641" i="12"/>
  <c r="AF640" i="12"/>
  <c r="AE640" i="12"/>
  <c r="AD640" i="12"/>
  <c r="AF639" i="12"/>
  <c r="AE639" i="12"/>
  <c r="AD639" i="12"/>
  <c r="AF638" i="12"/>
  <c r="AE638" i="12"/>
  <c r="AD638" i="12"/>
  <c r="AF637" i="12"/>
  <c r="AE637" i="12"/>
  <c r="AD637" i="12"/>
  <c r="AF636" i="12"/>
  <c r="AE636" i="12"/>
  <c r="AD636" i="12"/>
  <c r="AF635" i="12"/>
  <c r="AE635" i="12"/>
  <c r="AD635" i="12"/>
  <c r="AF634" i="12"/>
  <c r="AE634" i="12"/>
  <c r="AD634" i="12"/>
  <c r="AF633" i="12"/>
  <c r="AE633" i="12"/>
  <c r="AD633" i="12"/>
  <c r="AF632" i="12"/>
  <c r="AE632" i="12"/>
  <c r="AD632" i="12"/>
  <c r="AF631" i="12"/>
  <c r="AE631" i="12"/>
  <c r="AD631" i="12"/>
  <c r="AF630" i="12"/>
  <c r="AE630" i="12"/>
  <c r="AD630" i="12"/>
  <c r="AF629" i="12"/>
  <c r="AE629" i="12"/>
  <c r="AD629" i="12"/>
  <c r="AF628" i="12"/>
  <c r="AE628" i="12"/>
  <c r="AD628" i="12"/>
  <c r="AF627" i="12"/>
  <c r="AE627" i="12"/>
  <c r="AD627" i="12"/>
  <c r="AF626" i="12"/>
  <c r="AE626" i="12"/>
  <c r="AD626" i="12"/>
  <c r="AF625" i="12"/>
  <c r="AE625" i="12"/>
  <c r="AD625" i="12"/>
  <c r="AF624" i="12"/>
  <c r="AE624" i="12"/>
  <c r="AD624" i="12"/>
  <c r="AF623" i="12"/>
  <c r="AE623" i="12"/>
  <c r="AD623" i="12"/>
  <c r="AF622" i="12"/>
  <c r="AE622" i="12"/>
  <c r="AD622" i="12"/>
  <c r="AF621" i="12"/>
  <c r="AE621" i="12"/>
  <c r="AD621" i="12"/>
  <c r="AF620" i="12"/>
  <c r="AE620" i="12"/>
  <c r="AD620" i="12"/>
  <c r="AF619" i="12"/>
  <c r="AE619" i="12"/>
  <c r="AD619" i="12"/>
  <c r="AF618" i="12"/>
  <c r="AE618" i="12"/>
  <c r="AD618" i="12"/>
  <c r="AF617" i="12"/>
  <c r="AE617" i="12"/>
  <c r="AD617" i="12"/>
  <c r="AF616" i="12"/>
  <c r="AE616" i="12"/>
  <c r="AD616" i="12"/>
  <c r="AF615" i="12"/>
  <c r="AE615" i="12"/>
  <c r="AD615" i="12"/>
  <c r="AF614" i="12"/>
  <c r="AE614" i="12"/>
  <c r="AD614" i="12"/>
  <c r="AF613" i="12"/>
  <c r="AE613" i="12"/>
  <c r="AD613" i="12"/>
  <c r="AF612" i="12"/>
  <c r="AE612" i="12"/>
  <c r="AD612" i="12"/>
  <c r="AF611" i="12"/>
  <c r="AE611" i="12"/>
  <c r="AD611" i="12"/>
  <c r="AF610" i="12"/>
  <c r="AE610" i="12"/>
  <c r="AD610" i="12"/>
  <c r="AF609" i="12"/>
  <c r="AE609" i="12"/>
  <c r="AD609" i="12"/>
  <c r="AF608" i="12"/>
  <c r="AE608" i="12"/>
  <c r="AD608" i="12"/>
  <c r="AF607" i="12"/>
  <c r="AE607" i="12"/>
  <c r="AD607" i="12"/>
  <c r="AF606" i="12"/>
  <c r="AE606" i="12"/>
  <c r="AD606" i="12"/>
  <c r="AF605" i="12"/>
  <c r="AE605" i="12"/>
  <c r="AD605" i="12"/>
  <c r="AF604" i="12"/>
  <c r="AE604" i="12"/>
  <c r="AD604" i="12"/>
  <c r="AF603" i="12"/>
  <c r="AE603" i="12"/>
  <c r="AD603" i="12"/>
  <c r="AF602" i="12"/>
  <c r="AE602" i="12"/>
  <c r="AD602" i="12"/>
  <c r="AF601" i="12"/>
  <c r="AE601" i="12"/>
  <c r="AD601" i="12"/>
  <c r="AF600" i="12"/>
  <c r="AE600" i="12"/>
  <c r="AD600" i="12"/>
  <c r="AF599" i="12"/>
  <c r="AE599" i="12"/>
  <c r="AD599" i="12"/>
  <c r="AF598" i="12"/>
  <c r="AE598" i="12"/>
  <c r="AD598" i="12"/>
  <c r="AF597" i="12"/>
  <c r="AE597" i="12"/>
  <c r="AD597" i="12"/>
  <c r="AF596" i="12"/>
  <c r="AE596" i="12"/>
  <c r="AD596" i="12"/>
  <c r="AF595" i="12"/>
  <c r="AE595" i="12"/>
  <c r="AD595" i="12"/>
  <c r="AF594" i="12"/>
  <c r="AE594" i="12"/>
  <c r="AD594" i="12"/>
  <c r="AF593" i="12"/>
  <c r="AE593" i="12"/>
  <c r="AD593" i="12"/>
  <c r="AF592" i="12"/>
  <c r="AE592" i="12"/>
  <c r="AD592" i="12"/>
  <c r="AF591" i="12"/>
  <c r="AE591" i="12"/>
  <c r="AD591" i="12"/>
  <c r="AF590" i="12"/>
  <c r="AE590" i="12"/>
  <c r="AD590" i="12"/>
  <c r="AF589" i="12"/>
  <c r="AE589" i="12"/>
  <c r="AD589" i="12"/>
  <c r="AF588" i="12"/>
  <c r="AE588" i="12"/>
  <c r="AD588" i="12"/>
  <c r="AF587" i="12"/>
  <c r="AE587" i="12"/>
  <c r="AD587" i="12"/>
  <c r="AF586" i="12"/>
  <c r="AE586" i="12"/>
  <c r="AD586" i="12"/>
  <c r="AF585" i="12"/>
  <c r="AE585" i="12"/>
  <c r="AD585" i="12"/>
  <c r="AF584" i="12"/>
  <c r="AE584" i="12"/>
  <c r="AD584" i="12"/>
  <c r="AF583" i="12"/>
  <c r="AE583" i="12"/>
  <c r="AD583" i="12"/>
  <c r="AF582" i="12"/>
  <c r="AE582" i="12"/>
  <c r="AD582" i="12"/>
  <c r="AF581" i="12"/>
  <c r="AE581" i="12"/>
  <c r="AD581" i="12"/>
  <c r="AF580" i="12"/>
  <c r="AE580" i="12"/>
  <c r="AD580" i="12"/>
  <c r="AF579" i="12"/>
  <c r="AE579" i="12"/>
  <c r="AD579" i="12"/>
  <c r="AF578" i="12"/>
  <c r="AE578" i="12"/>
  <c r="AD578" i="12"/>
  <c r="AF577" i="12"/>
  <c r="AE577" i="12"/>
  <c r="AD577" i="12"/>
  <c r="AF576" i="12"/>
  <c r="AE576" i="12"/>
  <c r="AD576" i="12"/>
  <c r="AF575" i="12"/>
  <c r="AE575" i="12"/>
  <c r="AD575" i="12"/>
  <c r="AF574" i="12"/>
  <c r="AE574" i="12"/>
  <c r="AD574" i="12"/>
  <c r="AF573" i="12"/>
  <c r="AE573" i="12"/>
  <c r="AD573" i="12"/>
  <c r="AF572" i="12"/>
  <c r="AE572" i="12"/>
  <c r="AD572" i="12"/>
  <c r="AF571" i="12"/>
  <c r="AE571" i="12"/>
  <c r="AD571" i="12"/>
  <c r="AF570" i="12"/>
  <c r="AE570" i="12"/>
  <c r="AD570" i="12"/>
  <c r="AF569" i="12"/>
  <c r="AE569" i="12"/>
  <c r="AD569" i="12"/>
  <c r="AF568" i="12"/>
  <c r="AE568" i="12"/>
  <c r="AD568" i="12"/>
  <c r="AF567" i="12"/>
  <c r="AE567" i="12"/>
  <c r="AD567" i="12"/>
  <c r="AF566" i="12"/>
  <c r="AE566" i="12"/>
  <c r="AD566" i="12"/>
  <c r="AF565" i="12"/>
  <c r="AE565" i="12"/>
  <c r="AD565" i="12"/>
  <c r="AF564" i="12"/>
  <c r="AE564" i="12"/>
  <c r="AD564" i="12"/>
  <c r="AF563" i="12"/>
  <c r="AE563" i="12"/>
  <c r="AD563" i="12"/>
  <c r="AF562" i="12"/>
  <c r="AE562" i="12"/>
  <c r="AD562" i="12"/>
  <c r="AF561" i="12"/>
  <c r="AE561" i="12"/>
  <c r="AD561" i="12"/>
  <c r="AF560" i="12"/>
  <c r="AE560" i="12"/>
  <c r="AD560" i="12"/>
  <c r="AF559" i="12"/>
  <c r="AE559" i="12"/>
  <c r="AD559" i="12"/>
  <c r="AF558" i="12"/>
  <c r="AE558" i="12"/>
  <c r="AD558" i="12"/>
  <c r="AF557" i="12"/>
  <c r="AE557" i="12"/>
  <c r="AD557" i="12"/>
  <c r="AF556" i="12"/>
  <c r="AE556" i="12"/>
  <c r="AD556" i="12"/>
  <c r="AF555" i="12"/>
  <c r="AE555" i="12"/>
  <c r="AD555" i="12"/>
  <c r="AF554" i="12"/>
  <c r="AE554" i="12"/>
  <c r="AD554" i="12"/>
  <c r="AF553" i="12"/>
  <c r="AE553" i="12"/>
  <c r="AD553" i="12"/>
  <c r="AF552" i="12"/>
  <c r="AE552" i="12"/>
  <c r="AD552" i="12"/>
  <c r="AF551" i="12"/>
  <c r="AE551" i="12"/>
  <c r="AD551" i="12"/>
  <c r="AF550" i="12"/>
  <c r="AE550" i="12"/>
  <c r="AD550" i="12"/>
  <c r="AF549" i="12"/>
  <c r="AE549" i="12"/>
  <c r="AD549" i="12"/>
  <c r="AF548" i="12"/>
  <c r="AE548" i="12"/>
  <c r="AD548" i="12"/>
  <c r="AF547" i="12"/>
  <c r="AE547" i="12"/>
  <c r="AD547" i="12"/>
  <c r="AF546" i="12"/>
  <c r="AE546" i="12"/>
  <c r="AD546" i="12"/>
  <c r="AF545" i="12"/>
  <c r="AE545" i="12"/>
  <c r="AD545" i="12"/>
  <c r="AF544" i="12"/>
  <c r="AE544" i="12"/>
  <c r="AD544" i="12"/>
  <c r="AF543" i="12"/>
  <c r="AE543" i="12"/>
  <c r="AD543" i="12"/>
  <c r="AF542" i="12"/>
  <c r="AE542" i="12"/>
  <c r="AD542" i="12"/>
  <c r="AF541" i="12"/>
  <c r="AE541" i="12"/>
  <c r="AD541" i="12"/>
  <c r="AF540" i="12"/>
  <c r="AE540" i="12"/>
  <c r="AD540" i="12"/>
  <c r="AF539" i="12"/>
  <c r="AE539" i="12"/>
  <c r="AD539" i="12"/>
  <c r="AF538" i="12"/>
  <c r="AE538" i="12"/>
  <c r="AD538" i="12"/>
  <c r="AF537" i="12"/>
  <c r="AE537" i="12"/>
  <c r="AD537" i="12"/>
  <c r="AF536" i="12"/>
  <c r="AE536" i="12"/>
  <c r="AD536" i="12"/>
  <c r="AF535" i="12"/>
  <c r="AE535" i="12"/>
  <c r="AD535" i="12"/>
  <c r="AF534" i="12"/>
  <c r="AE534" i="12"/>
  <c r="AD534" i="12"/>
  <c r="AF533" i="12"/>
  <c r="AE533" i="12"/>
  <c r="AD533" i="12"/>
  <c r="AF532" i="12"/>
  <c r="AE532" i="12"/>
  <c r="AD532" i="12"/>
  <c r="AF531" i="12"/>
  <c r="AE531" i="12"/>
  <c r="AD531" i="12"/>
  <c r="AF530" i="12"/>
  <c r="AE530" i="12"/>
  <c r="AD530" i="12"/>
  <c r="AF529" i="12"/>
  <c r="AE529" i="12"/>
  <c r="AD529" i="12"/>
  <c r="AF528" i="12"/>
  <c r="AE528" i="12"/>
  <c r="AD528" i="12"/>
  <c r="AF527" i="12"/>
  <c r="AE527" i="12"/>
  <c r="AD527" i="12"/>
  <c r="AF526" i="12"/>
  <c r="AE526" i="12"/>
  <c r="AD526" i="12"/>
  <c r="AF525" i="12"/>
  <c r="AE525" i="12"/>
  <c r="AD525" i="12"/>
  <c r="AF524" i="12"/>
  <c r="AE524" i="12"/>
  <c r="AD524" i="12"/>
  <c r="AF523" i="12"/>
  <c r="AE523" i="12"/>
  <c r="AD523" i="12"/>
  <c r="AF522" i="12"/>
  <c r="AE522" i="12"/>
  <c r="AD522" i="12"/>
  <c r="AF521" i="12"/>
  <c r="AE521" i="12"/>
  <c r="AD521" i="12"/>
  <c r="AF520" i="12"/>
  <c r="AE520" i="12"/>
  <c r="AD520" i="12"/>
  <c r="AF519" i="12"/>
  <c r="AE519" i="12"/>
  <c r="AD519" i="12"/>
  <c r="AF518" i="12"/>
  <c r="AE518" i="12"/>
  <c r="AD518" i="12"/>
  <c r="AF517" i="12"/>
  <c r="AE517" i="12"/>
  <c r="AD517" i="12"/>
  <c r="AF516" i="12"/>
  <c r="AE516" i="12"/>
  <c r="AD516" i="12"/>
  <c r="AF515" i="12"/>
  <c r="AE515" i="12"/>
  <c r="AD515" i="12"/>
  <c r="AF514" i="12"/>
  <c r="AE514" i="12"/>
  <c r="AD514" i="12"/>
  <c r="AF513" i="12"/>
  <c r="AE513" i="12"/>
  <c r="AD513" i="12"/>
  <c r="AF512" i="12"/>
  <c r="AE512" i="12"/>
  <c r="AD512" i="12"/>
  <c r="AF511" i="12"/>
  <c r="AE511" i="12"/>
  <c r="AD511" i="12"/>
  <c r="AF510" i="12"/>
  <c r="AE510" i="12"/>
  <c r="AD510" i="12"/>
  <c r="AF509" i="12"/>
  <c r="AE509" i="12"/>
  <c r="AD509" i="12"/>
  <c r="AF508" i="12"/>
  <c r="AE508" i="12"/>
  <c r="AD508" i="12"/>
  <c r="AF507" i="12"/>
  <c r="AE507" i="12"/>
  <c r="AD507" i="12"/>
  <c r="AF506" i="12"/>
  <c r="AE506" i="12"/>
  <c r="AD506" i="12"/>
  <c r="AF505" i="12"/>
  <c r="AE505" i="12"/>
  <c r="AD505" i="12"/>
  <c r="AF504" i="12"/>
  <c r="AE504" i="12"/>
  <c r="AD504" i="12"/>
  <c r="AF503" i="12"/>
  <c r="AE503" i="12"/>
  <c r="AD503" i="12"/>
  <c r="AF502" i="12"/>
  <c r="AE502" i="12"/>
  <c r="AD502" i="12"/>
  <c r="AF501" i="12"/>
  <c r="AE501" i="12"/>
  <c r="AD501" i="12"/>
  <c r="AF500" i="12"/>
  <c r="AE500" i="12"/>
  <c r="AD500" i="12"/>
  <c r="AF499" i="12"/>
  <c r="AE499" i="12"/>
  <c r="AD499" i="12"/>
  <c r="AF498" i="12"/>
  <c r="AE498" i="12"/>
  <c r="AD498" i="12"/>
  <c r="AF497" i="12"/>
  <c r="AE497" i="12"/>
  <c r="AD497" i="12"/>
  <c r="AF496" i="12"/>
  <c r="AE496" i="12"/>
  <c r="AD496" i="12"/>
  <c r="AF495" i="12"/>
  <c r="AE495" i="12"/>
  <c r="AD495" i="12"/>
  <c r="AF494" i="12"/>
  <c r="AE494" i="12"/>
  <c r="AD494" i="12"/>
  <c r="AF493" i="12"/>
  <c r="AE493" i="12"/>
  <c r="AD493" i="12"/>
  <c r="AF492" i="12"/>
  <c r="AE492" i="12"/>
  <c r="AD492" i="12"/>
  <c r="AF491" i="12"/>
  <c r="AE491" i="12"/>
  <c r="AD491" i="12"/>
  <c r="AF490" i="12"/>
  <c r="AE490" i="12"/>
  <c r="AD490" i="12"/>
  <c r="AF489" i="12"/>
  <c r="AE489" i="12"/>
  <c r="AD489" i="12"/>
  <c r="AF488" i="12"/>
  <c r="AE488" i="12"/>
  <c r="AD488" i="12"/>
  <c r="AF487" i="12"/>
  <c r="AE487" i="12"/>
  <c r="AD487" i="12"/>
  <c r="AF486" i="12"/>
  <c r="AE486" i="12"/>
  <c r="AD486" i="12"/>
  <c r="AF485" i="12"/>
  <c r="AE485" i="12"/>
  <c r="AD485" i="12"/>
  <c r="AF484" i="12"/>
  <c r="AE484" i="12"/>
  <c r="AD484" i="12"/>
  <c r="AF483" i="12"/>
  <c r="AE483" i="12"/>
  <c r="AD483" i="12"/>
  <c r="AF482" i="12"/>
  <c r="AE482" i="12"/>
  <c r="AD482" i="12"/>
  <c r="AF481" i="12"/>
  <c r="AE481" i="12"/>
  <c r="AD481" i="12"/>
  <c r="AF480" i="12"/>
  <c r="AE480" i="12"/>
  <c r="AD480" i="12"/>
  <c r="AF479" i="12"/>
  <c r="AE479" i="12"/>
  <c r="AD479" i="12"/>
  <c r="AF478" i="12"/>
  <c r="AE478" i="12"/>
  <c r="AD478" i="12"/>
  <c r="AF477" i="12"/>
  <c r="AE477" i="12"/>
  <c r="AD477" i="12"/>
  <c r="AF476" i="12"/>
  <c r="AE476" i="12"/>
  <c r="AD476" i="12"/>
  <c r="AF475" i="12"/>
  <c r="AE475" i="12"/>
  <c r="AD475" i="12"/>
  <c r="AF474" i="12"/>
  <c r="AE474" i="12"/>
  <c r="AD474" i="12"/>
  <c r="AF473" i="12"/>
  <c r="AE473" i="12"/>
  <c r="AD473" i="12"/>
  <c r="AF472" i="12"/>
  <c r="AE472" i="12"/>
  <c r="AD472" i="12"/>
  <c r="AF471" i="12"/>
  <c r="AE471" i="12"/>
  <c r="AD471" i="12"/>
  <c r="AF470" i="12"/>
  <c r="AE470" i="12"/>
  <c r="AD470" i="12"/>
  <c r="AF469" i="12"/>
  <c r="AE469" i="12"/>
  <c r="AD469" i="12"/>
  <c r="AF468" i="12"/>
  <c r="AE468" i="12"/>
  <c r="AD468" i="12"/>
  <c r="AF467" i="12"/>
  <c r="AE467" i="12"/>
  <c r="AD467" i="12"/>
  <c r="AF466" i="12"/>
  <c r="AE466" i="12"/>
  <c r="AD466" i="12"/>
  <c r="AF465" i="12"/>
  <c r="AE465" i="12"/>
  <c r="AD465" i="12"/>
  <c r="AF464" i="12"/>
  <c r="AE464" i="12"/>
  <c r="AD464" i="12"/>
  <c r="AF463" i="12"/>
  <c r="AE463" i="12"/>
  <c r="AD463" i="12"/>
  <c r="AF462" i="12"/>
  <c r="AE462" i="12"/>
  <c r="AD462" i="12"/>
  <c r="AF461" i="12"/>
  <c r="AE461" i="12"/>
  <c r="AD461" i="12"/>
  <c r="AF460" i="12"/>
  <c r="AE460" i="12"/>
  <c r="AD460" i="12"/>
  <c r="AF459" i="12"/>
  <c r="AE459" i="12"/>
  <c r="AD459" i="12"/>
  <c r="AF458" i="12"/>
  <c r="AE458" i="12"/>
  <c r="AD458" i="12"/>
  <c r="AF457" i="12"/>
  <c r="AE457" i="12"/>
  <c r="AD457" i="12"/>
  <c r="AF456" i="12"/>
  <c r="AE456" i="12"/>
  <c r="AD456" i="12"/>
  <c r="AF455" i="12"/>
  <c r="AE455" i="12"/>
  <c r="AD455" i="12"/>
  <c r="AF454" i="12"/>
  <c r="AE454" i="12"/>
  <c r="AD454" i="12"/>
  <c r="AF453" i="12"/>
  <c r="AE453" i="12"/>
  <c r="AD453" i="12"/>
  <c r="AF452" i="12"/>
  <c r="AE452" i="12"/>
  <c r="AD452" i="12"/>
  <c r="AF451" i="12"/>
  <c r="AE451" i="12"/>
  <c r="AD451" i="12"/>
  <c r="AF450" i="12"/>
  <c r="AE450" i="12"/>
  <c r="AD450" i="12"/>
  <c r="AF449" i="12"/>
  <c r="AE449" i="12"/>
  <c r="AD449" i="12"/>
  <c r="AF448" i="12"/>
  <c r="AE448" i="12"/>
  <c r="AD448" i="12"/>
  <c r="AF447" i="12"/>
  <c r="AE447" i="12"/>
  <c r="AD447" i="12"/>
  <c r="AF446" i="12"/>
  <c r="AE446" i="12"/>
  <c r="AD446" i="12"/>
  <c r="AF445" i="12"/>
  <c r="AE445" i="12"/>
  <c r="AD445" i="12"/>
  <c r="AF444" i="12"/>
  <c r="AE444" i="12"/>
  <c r="AD444" i="12"/>
  <c r="AF443" i="12"/>
  <c r="AE443" i="12"/>
  <c r="AD443" i="12"/>
  <c r="AF442" i="12"/>
  <c r="AE442" i="12"/>
  <c r="AD442" i="12"/>
  <c r="AF441" i="12"/>
  <c r="AE441" i="12"/>
  <c r="AD441" i="12"/>
  <c r="AF440" i="12"/>
  <c r="AE440" i="12"/>
  <c r="AD440" i="12"/>
  <c r="AF439" i="12"/>
  <c r="AE439" i="12"/>
  <c r="AD439" i="12"/>
  <c r="AF438" i="12"/>
  <c r="AE438" i="12"/>
  <c r="AD438" i="12"/>
  <c r="AF437" i="12"/>
  <c r="AE437" i="12"/>
  <c r="AD437" i="12"/>
  <c r="AF436" i="12"/>
  <c r="AE436" i="12"/>
  <c r="AD436" i="12"/>
  <c r="AF435" i="12"/>
  <c r="AE435" i="12"/>
  <c r="AD435" i="12"/>
  <c r="AF434" i="12"/>
  <c r="AE434" i="12"/>
  <c r="AD434" i="12"/>
  <c r="AF433" i="12"/>
  <c r="AE433" i="12"/>
  <c r="AD433" i="12"/>
  <c r="AF432" i="12"/>
  <c r="AE432" i="12"/>
  <c r="AD432" i="12"/>
  <c r="AF431" i="12"/>
  <c r="AE431" i="12"/>
  <c r="AD431" i="12"/>
  <c r="AF430" i="12"/>
  <c r="AE430" i="12"/>
  <c r="AD430" i="12"/>
  <c r="AF429" i="12"/>
  <c r="AE429" i="12"/>
  <c r="AD429" i="12"/>
  <c r="AF428" i="12"/>
  <c r="AE428" i="12"/>
  <c r="AD428" i="12"/>
  <c r="AF427" i="12"/>
  <c r="AE427" i="12"/>
  <c r="AD427" i="12"/>
  <c r="AF426" i="12"/>
  <c r="AE426" i="12"/>
  <c r="AD426" i="12"/>
  <c r="AF425" i="12"/>
  <c r="AE425" i="12"/>
  <c r="AD425" i="12"/>
  <c r="AF424" i="12"/>
  <c r="AE424" i="12"/>
  <c r="AD424" i="12"/>
  <c r="AF423" i="12"/>
  <c r="AE423" i="12"/>
  <c r="AD423" i="12"/>
  <c r="AF422" i="12"/>
  <c r="AE422" i="12"/>
  <c r="AD422" i="12"/>
  <c r="AF421" i="12"/>
  <c r="AE421" i="12"/>
  <c r="AD421" i="12"/>
  <c r="AF420" i="12"/>
  <c r="AE420" i="12"/>
  <c r="AD420" i="12"/>
  <c r="AF419" i="12"/>
  <c r="AE419" i="12"/>
  <c r="AD419" i="12"/>
  <c r="AF418" i="12"/>
  <c r="AE418" i="12"/>
  <c r="AD418" i="12"/>
  <c r="AF417" i="12"/>
  <c r="AE417" i="12"/>
  <c r="AD417" i="12"/>
  <c r="AF416" i="12"/>
  <c r="AE416" i="12"/>
  <c r="AD416" i="12"/>
  <c r="AF415" i="12"/>
  <c r="AE415" i="12"/>
  <c r="AD415" i="12"/>
  <c r="AF414" i="12"/>
  <c r="AE414" i="12"/>
  <c r="AD414" i="12"/>
  <c r="AF413" i="12"/>
  <c r="AE413" i="12"/>
  <c r="AD413" i="12"/>
  <c r="AF412" i="12"/>
  <c r="AE412" i="12"/>
  <c r="AD412" i="12"/>
  <c r="AF411" i="12"/>
  <c r="AE411" i="12"/>
  <c r="AD411" i="12"/>
  <c r="AF410" i="12"/>
  <c r="AE410" i="12"/>
  <c r="AD410" i="12"/>
  <c r="AF409" i="12"/>
  <c r="AE409" i="12"/>
  <c r="AD409" i="12"/>
  <c r="AF408" i="12"/>
  <c r="AE408" i="12"/>
  <c r="AD408" i="12"/>
  <c r="AF407" i="12"/>
  <c r="AE407" i="12"/>
  <c r="AD407" i="12"/>
  <c r="AF406" i="12"/>
  <c r="AE406" i="12"/>
  <c r="AD406" i="12"/>
  <c r="AF405" i="12"/>
  <c r="AE405" i="12"/>
  <c r="AD405" i="12"/>
  <c r="AF404" i="12"/>
  <c r="AE404" i="12"/>
  <c r="AD404" i="12"/>
  <c r="AF403" i="12"/>
  <c r="AE403" i="12"/>
  <c r="AD403" i="12"/>
  <c r="AF402" i="12"/>
  <c r="AE402" i="12"/>
  <c r="AD402" i="12"/>
  <c r="AF401" i="12"/>
  <c r="AE401" i="12"/>
  <c r="AD401" i="12"/>
  <c r="AF400" i="12"/>
  <c r="AE400" i="12"/>
  <c r="AD400" i="12"/>
  <c r="AF399" i="12"/>
  <c r="AE399" i="12"/>
  <c r="AD399" i="12"/>
  <c r="AF398" i="12"/>
  <c r="AE398" i="12"/>
  <c r="AD398" i="12"/>
  <c r="AF397" i="12"/>
  <c r="AE397" i="12"/>
  <c r="AD397" i="12"/>
  <c r="AF396" i="12"/>
  <c r="AE396" i="12"/>
  <c r="AD396" i="12"/>
  <c r="AF395" i="12"/>
  <c r="AE395" i="12"/>
  <c r="AD395" i="12"/>
  <c r="AF394" i="12"/>
  <c r="AE394" i="12"/>
  <c r="AD394" i="12"/>
  <c r="AF393" i="12"/>
  <c r="AE393" i="12"/>
  <c r="AD393" i="12"/>
  <c r="AF392" i="12"/>
  <c r="AE392" i="12"/>
  <c r="AD392" i="12"/>
  <c r="AF391" i="12"/>
  <c r="AE391" i="12"/>
  <c r="AD391" i="12"/>
  <c r="AF390" i="12"/>
  <c r="AE390" i="12"/>
  <c r="AD390" i="12"/>
  <c r="AF389" i="12"/>
  <c r="AE389" i="12"/>
  <c r="AD389" i="12"/>
  <c r="AF388" i="12"/>
  <c r="AE388" i="12"/>
  <c r="AD388" i="12"/>
  <c r="AF387" i="12"/>
  <c r="AE387" i="12"/>
  <c r="AD387" i="12"/>
  <c r="AF386" i="12"/>
  <c r="AE386" i="12"/>
  <c r="AD386" i="12"/>
  <c r="AF385" i="12"/>
  <c r="AE385" i="12"/>
  <c r="AD385" i="12"/>
  <c r="AF384" i="12"/>
  <c r="AE384" i="12"/>
  <c r="AD384" i="12"/>
  <c r="AF383" i="12"/>
  <c r="AE383" i="12"/>
  <c r="AD383" i="12"/>
  <c r="AF382" i="12"/>
  <c r="AE382" i="12"/>
  <c r="AD382" i="12"/>
  <c r="AF381" i="12"/>
  <c r="AE381" i="12"/>
  <c r="AD381" i="12"/>
  <c r="AF380" i="12"/>
  <c r="AE380" i="12"/>
  <c r="AD380" i="12"/>
  <c r="AF379" i="12"/>
  <c r="AE379" i="12"/>
  <c r="AD379" i="12"/>
  <c r="AF378" i="12"/>
  <c r="AE378" i="12"/>
  <c r="AD378" i="12"/>
  <c r="AF377" i="12"/>
  <c r="AE377" i="12"/>
  <c r="AD377" i="12"/>
  <c r="AF376" i="12"/>
  <c r="AE376" i="12"/>
  <c r="AD376" i="12"/>
  <c r="AF375" i="12"/>
  <c r="AE375" i="12"/>
  <c r="AD375" i="12"/>
  <c r="AF374" i="12"/>
  <c r="AE374" i="12"/>
  <c r="AD374" i="12"/>
  <c r="AF373" i="12"/>
  <c r="AE373" i="12"/>
  <c r="AD373" i="12"/>
  <c r="AF372" i="12"/>
  <c r="AE372" i="12"/>
  <c r="AD372" i="12"/>
  <c r="AF371" i="12"/>
  <c r="AE371" i="12"/>
  <c r="AD371" i="12"/>
  <c r="AF370" i="12"/>
  <c r="AE370" i="12"/>
  <c r="AD370" i="12"/>
  <c r="AF369" i="12"/>
  <c r="AE369" i="12"/>
  <c r="AD369" i="12"/>
  <c r="AF368" i="12"/>
  <c r="AE368" i="12"/>
  <c r="AD368" i="12"/>
  <c r="AF367" i="12"/>
  <c r="AE367" i="12"/>
  <c r="AD367" i="12"/>
  <c r="AF366" i="12"/>
  <c r="AE366" i="12"/>
  <c r="AD366" i="12"/>
  <c r="AF365" i="12"/>
  <c r="AE365" i="12"/>
  <c r="AD365" i="12"/>
  <c r="AF364" i="12"/>
  <c r="AE364" i="12"/>
  <c r="AD364" i="12"/>
  <c r="AF363" i="12"/>
  <c r="AE363" i="12"/>
  <c r="AD363" i="12"/>
  <c r="AF362" i="12"/>
  <c r="AE362" i="12"/>
  <c r="AD362" i="12"/>
  <c r="AF361" i="12"/>
  <c r="AE361" i="12"/>
  <c r="AD361" i="12"/>
  <c r="AF360" i="12"/>
  <c r="AE360" i="12"/>
  <c r="AD360" i="12"/>
  <c r="AF359" i="12"/>
  <c r="AE359" i="12"/>
  <c r="AD359" i="12"/>
  <c r="AF358" i="12"/>
  <c r="AE358" i="12"/>
  <c r="AD358" i="12"/>
  <c r="AF357" i="12"/>
  <c r="AE357" i="12"/>
  <c r="AD357" i="12"/>
  <c r="AF356" i="12"/>
  <c r="AE356" i="12"/>
  <c r="AD356" i="12"/>
  <c r="AF355" i="12"/>
  <c r="AE355" i="12"/>
  <c r="AD355" i="12"/>
  <c r="AF354" i="12"/>
  <c r="AE354" i="12"/>
  <c r="AD354" i="12"/>
  <c r="AF353" i="12"/>
  <c r="AE353" i="12"/>
  <c r="AD353" i="12"/>
  <c r="AF352" i="12"/>
  <c r="AE352" i="12"/>
  <c r="AD352" i="12"/>
  <c r="AF351" i="12"/>
  <c r="AE351" i="12"/>
  <c r="AD351" i="12"/>
  <c r="AF350" i="12"/>
  <c r="AE350" i="12"/>
  <c r="AD350" i="12"/>
  <c r="AF349" i="12"/>
  <c r="AE349" i="12"/>
  <c r="AD349" i="12"/>
  <c r="AF348" i="12"/>
  <c r="AE348" i="12"/>
  <c r="AD348" i="12"/>
  <c r="AF347" i="12"/>
  <c r="AE347" i="12"/>
  <c r="AD347" i="12"/>
  <c r="AF346" i="12"/>
  <c r="AE346" i="12"/>
  <c r="AD346" i="12"/>
  <c r="AF345" i="12"/>
  <c r="AE345" i="12"/>
  <c r="AD345" i="12"/>
  <c r="AF344" i="12"/>
  <c r="AE344" i="12"/>
  <c r="AD344" i="12"/>
  <c r="AF343" i="12"/>
  <c r="AE343" i="12"/>
  <c r="AD343" i="12"/>
  <c r="AF342" i="12"/>
  <c r="AE342" i="12"/>
  <c r="AD342" i="12"/>
  <c r="AF341" i="12"/>
  <c r="AE341" i="12"/>
  <c r="AD341" i="12"/>
  <c r="AF340" i="12"/>
  <c r="AE340" i="12"/>
  <c r="AD340" i="12"/>
  <c r="AF339" i="12"/>
  <c r="AE339" i="12"/>
  <c r="AD339" i="12"/>
  <c r="AF338" i="12"/>
  <c r="AE338" i="12"/>
  <c r="AD338" i="12"/>
  <c r="AF337" i="12"/>
  <c r="AE337" i="12"/>
  <c r="AD337" i="12"/>
  <c r="AF336" i="12"/>
  <c r="AE336" i="12"/>
  <c r="AD336" i="12"/>
  <c r="AF335" i="12"/>
  <c r="AE335" i="12"/>
  <c r="AD335" i="12"/>
  <c r="AF334" i="12"/>
  <c r="AE334" i="12"/>
  <c r="AD334" i="12"/>
  <c r="AF333" i="12"/>
  <c r="AE333" i="12"/>
  <c r="AD333" i="12"/>
  <c r="AF332" i="12"/>
  <c r="AE332" i="12"/>
  <c r="AD332" i="12"/>
  <c r="AF331" i="12"/>
  <c r="AE331" i="12"/>
  <c r="AD331" i="12"/>
  <c r="AF330" i="12"/>
  <c r="AE330" i="12"/>
  <c r="AD330" i="12"/>
  <c r="AF329" i="12"/>
  <c r="AE329" i="12"/>
  <c r="AD329" i="12"/>
  <c r="AF328" i="12"/>
  <c r="AE328" i="12"/>
  <c r="AD328" i="12"/>
  <c r="AF327" i="12"/>
  <c r="AE327" i="12"/>
  <c r="AD327" i="12"/>
  <c r="AF326" i="12"/>
  <c r="AE326" i="12"/>
  <c r="AD326" i="12"/>
  <c r="AF325" i="12"/>
  <c r="AE325" i="12"/>
  <c r="AD325" i="12"/>
  <c r="AF324" i="12"/>
  <c r="AE324" i="12"/>
  <c r="AD324" i="12"/>
  <c r="AF323" i="12"/>
  <c r="AE323" i="12"/>
  <c r="AD323" i="12"/>
  <c r="AF322" i="12"/>
  <c r="AE322" i="12"/>
  <c r="AD322" i="12"/>
  <c r="AF321" i="12"/>
  <c r="AE321" i="12"/>
  <c r="AD321" i="12"/>
  <c r="AF320" i="12"/>
  <c r="AE320" i="12"/>
  <c r="AD320" i="12"/>
  <c r="AF319" i="12"/>
  <c r="AE319" i="12"/>
  <c r="AD319" i="12"/>
  <c r="AF318" i="12"/>
  <c r="AE318" i="12"/>
  <c r="AD318" i="12"/>
  <c r="AF317" i="12"/>
  <c r="AE317" i="12"/>
  <c r="AD317" i="12"/>
  <c r="AF316" i="12"/>
  <c r="AE316" i="12"/>
  <c r="AD316" i="12"/>
  <c r="AF315" i="12"/>
  <c r="AE315" i="12"/>
  <c r="AD315" i="12"/>
  <c r="AF314" i="12"/>
  <c r="AE314" i="12"/>
  <c r="AD314" i="12"/>
  <c r="AF313" i="12"/>
  <c r="AE313" i="12"/>
  <c r="AD313" i="12"/>
  <c r="AF312" i="12"/>
  <c r="AE312" i="12"/>
  <c r="AD312" i="12"/>
  <c r="AF311" i="12"/>
  <c r="AE311" i="12"/>
  <c r="AD311" i="12"/>
  <c r="AF310" i="12"/>
  <c r="AE310" i="12"/>
  <c r="AD310" i="12"/>
  <c r="AF309" i="12"/>
  <c r="AE309" i="12"/>
  <c r="AD309" i="12"/>
  <c r="AF308" i="12"/>
  <c r="AE308" i="12"/>
  <c r="AD308" i="12"/>
  <c r="AF307" i="12"/>
  <c r="AE307" i="12"/>
  <c r="AD307" i="12"/>
  <c r="AF306" i="12"/>
  <c r="AE306" i="12"/>
  <c r="AD306" i="12"/>
  <c r="AF305" i="12"/>
  <c r="AE305" i="12"/>
  <c r="AD305" i="12"/>
  <c r="AF304" i="12"/>
  <c r="AE304" i="12"/>
  <c r="AD304" i="12"/>
  <c r="AF303" i="12"/>
  <c r="AE303" i="12"/>
  <c r="AD303" i="12"/>
  <c r="AF302" i="12"/>
  <c r="AE302" i="12"/>
  <c r="AD302" i="12"/>
  <c r="AF301" i="12"/>
  <c r="AE301" i="12"/>
  <c r="AD301" i="12"/>
  <c r="AF300" i="12"/>
  <c r="AE300" i="12"/>
  <c r="AD300" i="12"/>
  <c r="AF299" i="12"/>
  <c r="AE299" i="12"/>
  <c r="AD299" i="12"/>
  <c r="AF298" i="12"/>
  <c r="AE298" i="12"/>
  <c r="AD298" i="12"/>
  <c r="AF297" i="12"/>
  <c r="AE297" i="12"/>
  <c r="AD297" i="12"/>
  <c r="AF296" i="12"/>
  <c r="AE296" i="12"/>
  <c r="AD296" i="12"/>
  <c r="AF295" i="12"/>
  <c r="AE295" i="12"/>
  <c r="AD295" i="12"/>
  <c r="AF294" i="12"/>
  <c r="AE294" i="12"/>
  <c r="AD294" i="12"/>
  <c r="AF293" i="12"/>
  <c r="AE293" i="12"/>
  <c r="AD293" i="12"/>
  <c r="AF292" i="12"/>
  <c r="AE292" i="12"/>
  <c r="AD292" i="12"/>
  <c r="AF291" i="12"/>
  <c r="AE291" i="12"/>
  <c r="AD291" i="12"/>
  <c r="AF290" i="12"/>
  <c r="AE290" i="12"/>
  <c r="AD290" i="12"/>
  <c r="AF289" i="12"/>
  <c r="AE289" i="12"/>
  <c r="AD289" i="12"/>
  <c r="AF288" i="12"/>
  <c r="AE288" i="12"/>
  <c r="AD288" i="12"/>
  <c r="AF287" i="12"/>
  <c r="AE287" i="12"/>
  <c r="AD287" i="12"/>
  <c r="AF286" i="12"/>
  <c r="AE286" i="12"/>
  <c r="AD286" i="12"/>
  <c r="AF285" i="12"/>
  <c r="AE285" i="12"/>
  <c r="AD285" i="12"/>
  <c r="AF284" i="12"/>
  <c r="AE284" i="12"/>
  <c r="AD284" i="12"/>
  <c r="AF283" i="12"/>
  <c r="AE283" i="12"/>
  <c r="AD283" i="12"/>
  <c r="AF282" i="12"/>
  <c r="AE282" i="12"/>
  <c r="AD282" i="12"/>
  <c r="AF281" i="12"/>
  <c r="AE281" i="12"/>
  <c r="AD281" i="12"/>
  <c r="AF280" i="12"/>
  <c r="AE280" i="12"/>
  <c r="AD280" i="12"/>
  <c r="AF279" i="12"/>
  <c r="AE279" i="12"/>
  <c r="AD279" i="12"/>
  <c r="AF278" i="12"/>
  <c r="AE278" i="12"/>
  <c r="AD278" i="12"/>
  <c r="AF277" i="12"/>
  <c r="AE277" i="12"/>
  <c r="AD277" i="12"/>
  <c r="AF276" i="12"/>
  <c r="AE276" i="12"/>
  <c r="AD276" i="12"/>
  <c r="AF275" i="12"/>
  <c r="AE275" i="12"/>
  <c r="AD275" i="12"/>
  <c r="AF274" i="12"/>
  <c r="AE274" i="12"/>
  <c r="AD274" i="12"/>
  <c r="AF273" i="12"/>
  <c r="AE273" i="12"/>
  <c r="AD273" i="12"/>
  <c r="AF272" i="12"/>
  <c r="AE272" i="12"/>
  <c r="AD272" i="12"/>
  <c r="AF271" i="12"/>
  <c r="AE271" i="12"/>
  <c r="AD271" i="12"/>
  <c r="AF270" i="12"/>
  <c r="AE270" i="12"/>
  <c r="AD270" i="12"/>
  <c r="AF269" i="12"/>
  <c r="AE269" i="12"/>
  <c r="AD269" i="12"/>
  <c r="AF268" i="12"/>
  <c r="AE268" i="12"/>
  <c r="AD268" i="12"/>
  <c r="AF267" i="12"/>
  <c r="AE267" i="12"/>
  <c r="AD267" i="12"/>
  <c r="AF266" i="12"/>
  <c r="AE266" i="12"/>
  <c r="AD266" i="12"/>
  <c r="AF265" i="12"/>
  <c r="AE265" i="12"/>
  <c r="AD265" i="12"/>
  <c r="AF264" i="12"/>
  <c r="AE264" i="12"/>
  <c r="AD264" i="12"/>
  <c r="AF263" i="12"/>
  <c r="AE263" i="12"/>
  <c r="AD263" i="12"/>
  <c r="AF262" i="12"/>
  <c r="AE262" i="12"/>
  <c r="AD262" i="12"/>
  <c r="AF261" i="12"/>
  <c r="AE261" i="12"/>
  <c r="AD261" i="12"/>
  <c r="AF260" i="12"/>
  <c r="AE260" i="12"/>
  <c r="AD260" i="12"/>
  <c r="AF259" i="12"/>
  <c r="AE259" i="12"/>
  <c r="AD259" i="12"/>
  <c r="AF258" i="12"/>
  <c r="AE258" i="12"/>
  <c r="AD258" i="12"/>
  <c r="AF257" i="12"/>
  <c r="AE257" i="12"/>
  <c r="AD257" i="12"/>
  <c r="AF256" i="12"/>
  <c r="AE256" i="12"/>
  <c r="AD256" i="12"/>
  <c r="AF255" i="12"/>
  <c r="AE255" i="12"/>
  <c r="AD255" i="12"/>
  <c r="AF254" i="12"/>
  <c r="AE254" i="12"/>
  <c r="AD254" i="12"/>
  <c r="AF253" i="12"/>
  <c r="AE253" i="12"/>
  <c r="AD253" i="12"/>
  <c r="AF252" i="12"/>
  <c r="AE252" i="12"/>
  <c r="AD252" i="12"/>
  <c r="AF251" i="12"/>
  <c r="AE251" i="12"/>
  <c r="AD251" i="12"/>
  <c r="AF250" i="12"/>
  <c r="AE250" i="12"/>
  <c r="AD250" i="12"/>
  <c r="AF249" i="12"/>
  <c r="AE249" i="12"/>
  <c r="AD249" i="12"/>
  <c r="AF248" i="12"/>
  <c r="AE248" i="12"/>
  <c r="AD248" i="12"/>
  <c r="AF247" i="12"/>
  <c r="AE247" i="12"/>
  <c r="AD247" i="12"/>
  <c r="AF246" i="12"/>
  <c r="AE246" i="12"/>
  <c r="AD246" i="12"/>
  <c r="AF245" i="12"/>
  <c r="AE245" i="12"/>
  <c r="AD245" i="12"/>
  <c r="AF244" i="12"/>
  <c r="AE244" i="12"/>
  <c r="AD244" i="12"/>
  <c r="AF243" i="12"/>
  <c r="AE243" i="12"/>
  <c r="AD243" i="12"/>
  <c r="AF242" i="12"/>
  <c r="AE242" i="12"/>
  <c r="AD242" i="12"/>
  <c r="AF241" i="12"/>
  <c r="AE241" i="12"/>
  <c r="AD241" i="12"/>
  <c r="AF240" i="12"/>
  <c r="AE240" i="12"/>
  <c r="AD240" i="12"/>
  <c r="AF239" i="12"/>
  <c r="AE239" i="12"/>
  <c r="AD239" i="12"/>
  <c r="AF238" i="12"/>
  <c r="AE238" i="12"/>
  <c r="AD238" i="12"/>
  <c r="AF237" i="12"/>
  <c r="AE237" i="12"/>
  <c r="AD237" i="12"/>
  <c r="AF236" i="12"/>
  <c r="AE236" i="12"/>
  <c r="AD236" i="12"/>
  <c r="AF235" i="12"/>
  <c r="AE235" i="12"/>
  <c r="AD235" i="12"/>
  <c r="AF234" i="12"/>
  <c r="AE234" i="12"/>
  <c r="AD234" i="12"/>
  <c r="AF233" i="12"/>
  <c r="AE233" i="12"/>
  <c r="AD233" i="12"/>
  <c r="AF232" i="12"/>
  <c r="AE232" i="12"/>
  <c r="AD232" i="12"/>
  <c r="AF231" i="12"/>
  <c r="AE231" i="12"/>
  <c r="AD231" i="12"/>
  <c r="AF230" i="12"/>
  <c r="AE230" i="12"/>
  <c r="AD230" i="12"/>
  <c r="AF229" i="12"/>
  <c r="AE229" i="12"/>
  <c r="AD229" i="12"/>
  <c r="AF228" i="12"/>
  <c r="AE228" i="12"/>
  <c r="AD228" i="12"/>
  <c r="AF227" i="12"/>
  <c r="AE227" i="12"/>
  <c r="AD227" i="12"/>
  <c r="AF226" i="12"/>
  <c r="AE226" i="12"/>
  <c r="AD226" i="12"/>
  <c r="AF225" i="12"/>
  <c r="AE225" i="12"/>
  <c r="AD225" i="12"/>
  <c r="AF224" i="12"/>
  <c r="AE224" i="12"/>
  <c r="AD224" i="12"/>
  <c r="AF223" i="12"/>
  <c r="AE223" i="12"/>
  <c r="AD223" i="12"/>
  <c r="AF222" i="12"/>
  <c r="AE222" i="12"/>
  <c r="AD222" i="12"/>
  <c r="AF221" i="12"/>
  <c r="AE221" i="12"/>
  <c r="AD221" i="12"/>
  <c r="AF220" i="12"/>
  <c r="AE220" i="12"/>
  <c r="AD220" i="12"/>
  <c r="AF219" i="12"/>
  <c r="AE219" i="12"/>
  <c r="AD219" i="12"/>
  <c r="AF218" i="12"/>
  <c r="AE218" i="12"/>
  <c r="AD218" i="12"/>
  <c r="AF217" i="12"/>
  <c r="AE217" i="12"/>
  <c r="AD217" i="12"/>
  <c r="AF216" i="12"/>
  <c r="AE216" i="12"/>
  <c r="AD216" i="12"/>
  <c r="AF215" i="12"/>
  <c r="AE215" i="12"/>
  <c r="AD215" i="12"/>
  <c r="AF214" i="12"/>
  <c r="AE214" i="12"/>
  <c r="AD214" i="12"/>
  <c r="AF213" i="12"/>
  <c r="AE213" i="12"/>
  <c r="AD213" i="12"/>
  <c r="AF212" i="12"/>
  <c r="AE212" i="12"/>
  <c r="AD212" i="12"/>
  <c r="AF211" i="12"/>
  <c r="AE211" i="12"/>
  <c r="AD211" i="12"/>
  <c r="AF210" i="12"/>
  <c r="AE210" i="12"/>
  <c r="AD210" i="12"/>
  <c r="AF209" i="12"/>
  <c r="AE209" i="12"/>
  <c r="AD209" i="12"/>
  <c r="AF208" i="12"/>
  <c r="AE208" i="12"/>
  <c r="AD208" i="12"/>
  <c r="AF207" i="12"/>
  <c r="AE207" i="12"/>
  <c r="AD207" i="12"/>
  <c r="AF206" i="12"/>
  <c r="AE206" i="12"/>
  <c r="AD206" i="12"/>
  <c r="AF205" i="12"/>
  <c r="AE205" i="12"/>
  <c r="AD205" i="12"/>
  <c r="AF204" i="12"/>
  <c r="AE204" i="12"/>
  <c r="AD204" i="12"/>
  <c r="AF203" i="12"/>
  <c r="AE203" i="12"/>
  <c r="AD203" i="12"/>
  <c r="AF202" i="12"/>
  <c r="AE202" i="12"/>
  <c r="AD202" i="12"/>
  <c r="AF201" i="12"/>
  <c r="AE201" i="12"/>
  <c r="AD201" i="12"/>
  <c r="AF200" i="12"/>
  <c r="AE200" i="12"/>
  <c r="AD200" i="12"/>
  <c r="AF199" i="12"/>
  <c r="AE199" i="12"/>
  <c r="AD199" i="12"/>
  <c r="AF198" i="12"/>
  <c r="AE198" i="12"/>
  <c r="AD198" i="12"/>
  <c r="AF197" i="12"/>
  <c r="AE197" i="12"/>
  <c r="AD197" i="12"/>
  <c r="AF196" i="12"/>
  <c r="AE196" i="12"/>
  <c r="AD196" i="12"/>
  <c r="AF195" i="12"/>
  <c r="AE195" i="12"/>
  <c r="AD195" i="12"/>
  <c r="AF194" i="12"/>
  <c r="AE194" i="12"/>
  <c r="AD194" i="12"/>
  <c r="AF193" i="12"/>
  <c r="AE193" i="12"/>
  <c r="AD193" i="12"/>
  <c r="AF192" i="12"/>
  <c r="AE192" i="12"/>
  <c r="AD192" i="12"/>
  <c r="AF191" i="12"/>
  <c r="AE191" i="12"/>
  <c r="AD191" i="12"/>
  <c r="AF190" i="12"/>
  <c r="AE190" i="12"/>
  <c r="AD190" i="12"/>
  <c r="AF189" i="12"/>
  <c r="AE189" i="12"/>
  <c r="AD189" i="12"/>
  <c r="AF188" i="12"/>
  <c r="AE188" i="12"/>
  <c r="AD188" i="12"/>
  <c r="AF187" i="12"/>
  <c r="AE187" i="12"/>
  <c r="AD187" i="12"/>
  <c r="AF186" i="12"/>
  <c r="AE186" i="12"/>
  <c r="AD186" i="12"/>
  <c r="AF185" i="12"/>
  <c r="AE185" i="12"/>
  <c r="AD185" i="12"/>
  <c r="AF184" i="12"/>
  <c r="AE184" i="12"/>
  <c r="AD184" i="12"/>
  <c r="AF183" i="12"/>
  <c r="AE183" i="12"/>
  <c r="AD183" i="12"/>
  <c r="AF182" i="12"/>
  <c r="AE182" i="12"/>
  <c r="AD182" i="12"/>
  <c r="AF181" i="12"/>
  <c r="AE181" i="12"/>
  <c r="AD181" i="12"/>
  <c r="AF180" i="12"/>
  <c r="AE180" i="12"/>
  <c r="AD180" i="12"/>
  <c r="AF179" i="12"/>
  <c r="AE179" i="12"/>
  <c r="AD179" i="12"/>
  <c r="AF178" i="12"/>
  <c r="AE178" i="12"/>
  <c r="AD178" i="12"/>
  <c r="AF177" i="12"/>
  <c r="AE177" i="12"/>
  <c r="AD177" i="12"/>
  <c r="AF176" i="12"/>
  <c r="AE176" i="12"/>
  <c r="AD176" i="12"/>
  <c r="AF175" i="12"/>
  <c r="AE175" i="12"/>
  <c r="AD175" i="12"/>
  <c r="AF174" i="12"/>
  <c r="AE174" i="12"/>
  <c r="AD174" i="12"/>
  <c r="AF173" i="12"/>
  <c r="AE173" i="12"/>
  <c r="AD173" i="12"/>
  <c r="AF172" i="12"/>
  <c r="AE172" i="12"/>
  <c r="AD172" i="12"/>
  <c r="AF171" i="12"/>
  <c r="AE171" i="12"/>
  <c r="AD171" i="12"/>
  <c r="AF170" i="12"/>
  <c r="AE170" i="12"/>
  <c r="AD170" i="12"/>
  <c r="AF169" i="12"/>
  <c r="AE169" i="12"/>
  <c r="AD169" i="12"/>
  <c r="AF168" i="12"/>
  <c r="AE168" i="12"/>
  <c r="AD168" i="12"/>
  <c r="AF167" i="12"/>
  <c r="AE167" i="12"/>
  <c r="AD167" i="12"/>
  <c r="AF166" i="12"/>
  <c r="AE166" i="12"/>
  <c r="AD166" i="12"/>
  <c r="AF165" i="12"/>
  <c r="AE165" i="12"/>
  <c r="AD165" i="12"/>
  <c r="AF164" i="12"/>
  <c r="AE164" i="12"/>
  <c r="AD164" i="12"/>
  <c r="AF163" i="12"/>
  <c r="AE163" i="12"/>
  <c r="AD163" i="12"/>
  <c r="AF162" i="12"/>
  <c r="AE162" i="12"/>
  <c r="AD162" i="12"/>
  <c r="AF161" i="12"/>
  <c r="AE161" i="12"/>
  <c r="AD161" i="12"/>
  <c r="AF160" i="12"/>
  <c r="AE160" i="12"/>
  <c r="AD160" i="12"/>
  <c r="AF159" i="12"/>
  <c r="AE159" i="12"/>
  <c r="AD159" i="12"/>
  <c r="AF158" i="12"/>
  <c r="AE158" i="12"/>
  <c r="AD158" i="12"/>
  <c r="AF157" i="12"/>
  <c r="AE157" i="12"/>
  <c r="AD157" i="12"/>
  <c r="AF156" i="12"/>
  <c r="AE156" i="12"/>
  <c r="AD156" i="12"/>
  <c r="AF155" i="12"/>
  <c r="AE155" i="12"/>
  <c r="AD155" i="12"/>
  <c r="AF154" i="12"/>
  <c r="AE154" i="12"/>
  <c r="AD154" i="12"/>
  <c r="AF153" i="12"/>
  <c r="AE153" i="12"/>
  <c r="AD153" i="12"/>
  <c r="AF152" i="12"/>
  <c r="AE152" i="12"/>
  <c r="AD152" i="12"/>
  <c r="AF151" i="12"/>
  <c r="AE151" i="12"/>
  <c r="AD151" i="12"/>
  <c r="AF150" i="12"/>
  <c r="AE150" i="12"/>
  <c r="AD150" i="12"/>
  <c r="AF149" i="12"/>
  <c r="AE149" i="12"/>
  <c r="AD149" i="12"/>
  <c r="AF148" i="12"/>
  <c r="AE148" i="12"/>
  <c r="AD148" i="12"/>
  <c r="AF147" i="12"/>
  <c r="AE147" i="12"/>
  <c r="AD147" i="12"/>
  <c r="AF146" i="12"/>
  <c r="AE146" i="12"/>
  <c r="AD146" i="12"/>
  <c r="AF145" i="12"/>
  <c r="AE145" i="12"/>
  <c r="AD145" i="12"/>
  <c r="AF144" i="12"/>
  <c r="AE144" i="12"/>
  <c r="AD144" i="12"/>
  <c r="AF143" i="12"/>
  <c r="AE143" i="12"/>
  <c r="AD143" i="12"/>
  <c r="AF142" i="12"/>
  <c r="AE142" i="12"/>
  <c r="AD142" i="12"/>
  <c r="AF141" i="12"/>
  <c r="AE141" i="12"/>
  <c r="AD141" i="12"/>
  <c r="AF140" i="12"/>
  <c r="AE140" i="12"/>
  <c r="AD140" i="12"/>
  <c r="AF139" i="12"/>
  <c r="AE139" i="12"/>
  <c r="AD139" i="12"/>
  <c r="AF138" i="12"/>
  <c r="AE138" i="12"/>
  <c r="AD138" i="12"/>
  <c r="AF137" i="12"/>
  <c r="AE137" i="12"/>
  <c r="AD137" i="12"/>
  <c r="AF136" i="12"/>
  <c r="AE136" i="12"/>
  <c r="AD136" i="12"/>
  <c r="AF135" i="12"/>
  <c r="AE135" i="12"/>
  <c r="AD135" i="12"/>
  <c r="AF134" i="12"/>
  <c r="AE134" i="12"/>
  <c r="AD134" i="12"/>
  <c r="AF133" i="12"/>
  <c r="AE133" i="12"/>
  <c r="AD133" i="12"/>
  <c r="AF132" i="12"/>
  <c r="AE132" i="12"/>
  <c r="AD132" i="12"/>
  <c r="AF131" i="12"/>
  <c r="AE131" i="12"/>
  <c r="AD131" i="12"/>
  <c r="AF130" i="12"/>
  <c r="AE130" i="12"/>
  <c r="AD130" i="12"/>
  <c r="AF129" i="12"/>
  <c r="AE129" i="12"/>
  <c r="AD129" i="12"/>
  <c r="AF128" i="12"/>
  <c r="AE128" i="12"/>
  <c r="AD128" i="12"/>
  <c r="AF127" i="12"/>
  <c r="AE127" i="12"/>
  <c r="AD127" i="12"/>
  <c r="AF126" i="12"/>
  <c r="AE126" i="12"/>
  <c r="AD126" i="12"/>
  <c r="AF125" i="12"/>
  <c r="AE125" i="12"/>
  <c r="AD125" i="12"/>
  <c r="AF124" i="12"/>
  <c r="AE124" i="12"/>
  <c r="AD124" i="12"/>
  <c r="AF123" i="12"/>
  <c r="AE123" i="12"/>
  <c r="AD123" i="12"/>
  <c r="AF122" i="12"/>
  <c r="AE122" i="12"/>
  <c r="AD122" i="12"/>
  <c r="AF121" i="12"/>
  <c r="AE121" i="12"/>
  <c r="AD121" i="12"/>
  <c r="AF120" i="12"/>
  <c r="AE120" i="12"/>
  <c r="AD120" i="12"/>
  <c r="AF119" i="12"/>
  <c r="AE119" i="12"/>
  <c r="AD119" i="12"/>
  <c r="AF118" i="12"/>
  <c r="AE118" i="12"/>
  <c r="AD118" i="12"/>
  <c r="AF117" i="12"/>
  <c r="AE117" i="12"/>
  <c r="AD117" i="12"/>
  <c r="AF116" i="12"/>
  <c r="AE116" i="12"/>
  <c r="AD116" i="12"/>
  <c r="AF115" i="12"/>
  <c r="AE115" i="12"/>
  <c r="AD115" i="12"/>
  <c r="AF114" i="12"/>
  <c r="AE114" i="12"/>
  <c r="AD114" i="12"/>
  <c r="AF113" i="12"/>
  <c r="AE113" i="12"/>
  <c r="AD113" i="12"/>
  <c r="AF112" i="12"/>
  <c r="AE112" i="12"/>
  <c r="AD112" i="12"/>
  <c r="AF111" i="12"/>
  <c r="AE111" i="12"/>
  <c r="AD111" i="12"/>
  <c r="AF110" i="12"/>
  <c r="AE110" i="12"/>
  <c r="AD110" i="12"/>
  <c r="AF109" i="12"/>
  <c r="AE109" i="12"/>
  <c r="AD109" i="12"/>
  <c r="AF108" i="12"/>
  <c r="AE108" i="12"/>
  <c r="AD108" i="12"/>
  <c r="AF107" i="12"/>
  <c r="AE107" i="12"/>
  <c r="AD107" i="12"/>
  <c r="AF106" i="12"/>
  <c r="AE106" i="12"/>
  <c r="AD106" i="12"/>
  <c r="AF105" i="12"/>
  <c r="AE105" i="12"/>
  <c r="AD105" i="12"/>
  <c r="AF104" i="12"/>
  <c r="AE104" i="12"/>
  <c r="AD104" i="12"/>
  <c r="AF103" i="12"/>
  <c r="AE103" i="12"/>
  <c r="AD103" i="12"/>
  <c r="AF102" i="12"/>
  <c r="AE102" i="12"/>
  <c r="AD102" i="12"/>
  <c r="AF101" i="12"/>
  <c r="AE101" i="12"/>
  <c r="AD101" i="12"/>
  <c r="AF100" i="12"/>
  <c r="AE100" i="12"/>
  <c r="AD100" i="12"/>
  <c r="AF99" i="12"/>
  <c r="AE99" i="12"/>
  <c r="AD99" i="12"/>
  <c r="AF98" i="12"/>
  <c r="AE98" i="12"/>
  <c r="AD98" i="12"/>
  <c r="AF97" i="12"/>
  <c r="AE97" i="12"/>
  <c r="AD97" i="12"/>
  <c r="AF96" i="12"/>
  <c r="AE96" i="12"/>
  <c r="AD96" i="12"/>
  <c r="AF95" i="12"/>
  <c r="AE95" i="12"/>
  <c r="AD95" i="12"/>
  <c r="AF94" i="12"/>
  <c r="AE94" i="12"/>
  <c r="AD94" i="12"/>
  <c r="AF93" i="12"/>
  <c r="AE93" i="12"/>
  <c r="AD93" i="12"/>
  <c r="AF92" i="12"/>
  <c r="AE92" i="12"/>
  <c r="AD92" i="12"/>
  <c r="AF91" i="12"/>
  <c r="AE91" i="12"/>
  <c r="AD91" i="12"/>
  <c r="AF90" i="12"/>
  <c r="AE90" i="12"/>
  <c r="AD90" i="12"/>
  <c r="AF89" i="12"/>
  <c r="AE89" i="12"/>
  <c r="AD89" i="12"/>
  <c r="AF88" i="12"/>
  <c r="AE88" i="12"/>
  <c r="AD88" i="12"/>
  <c r="AF87" i="12"/>
  <c r="AE87" i="12"/>
  <c r="AD87" i="12"/>
  <c r="AF86" i="12"/>
  <c r="AE86" i="12"/>
  <c r="AD86" i="12"/>
  <c r="AF85" i="12"/>
  <c r="AE85" i="12"/>
  <c r="AD85" i="12"/>
  <c r="AF84" i="12"/>
  <c r="AE84" i="12"/>
  <c r="AD84" i="12"/>
  <c r="AF83" i="12"/>
  <c r="AE83" i="12"/>
  <c r="AD83" i="12"/>
  <c r="AF82" i="12"/>
  <c r="AE82" i="12"/>
  <c r="AD82" i="12"/>
  <c r="AF81" i="12"/>
  <c r="AE81" i="12"/>
  <c r="AD81" i="12"/>
  <c r="AF80" i="12"/>
  <c r="AE80" i="12"/>
  <c r="AD80" i="12"/>
  <c r="AF79" i="12"/>
  <c r="AE79" i="12"/>
  <c r="AD79" i="12"/>
  <c r="AF78" i="12"/>
  <c r="AE78" i="12"/>
  <c r="AD78" i="12"/>
  <c r="AF77" i="12"/>
  <c r="AE77" i="12"/>
  <c r="AD77" i="12"/>
  <c r="AF76" i="12"/>
  <c r="AE76" i="12"/>
  <c r="AD76" i="12"/>
  <c r="AF75" i="12"/>
  <c r="AE75" i="12"/>
  <c r="AD75" i="12"/>
  <c r="AF74" i="12"/>
  <c r="AE74" i="12"/>
  <c r="AD74" i="12"/>
  <c r="AF73" i="12"/>
  <c r="AE73" i="12"/>
  <c r="AD73" i="12"/>
  <c r="AF72" i="12"/>
  <c r="AE72" i="12"/>
  <c r="AD72" i="12"/>
  <c r="AF71" i="12"/>
  <c r="AE71" i="12"/>
  <c r="AD71" i="12"/>
  <c r="AF70" i="12"/>
  <c r="AE70" i="12"/>
  <c r="AD70" i="12"/>
  <c r="AF69" i="12"/>
  <c r="AE69" i="12"/>
  <c r="AD69" i="12"/>
  <c r="AF68" i="12"/>
  <c r="AE68" i="12"/>
  <c r="AD68" i="12"/>
  <c r="AF67" i="12"/>
  <c r="AE67" i="12"/>
  <c r="AD67" i="12"/>
  <c r="AF66" i="12"/>
  <c r="AE66" i="12"/>
  <c r="AD66" i="12"/>
  <c r="AF65" i="12"/>
  <c r="AE65" i="12"/>
  <c r="AD65" i="12"/>
  <c r="AF64" i="12"/>
  <c r="AE64" i="12"/>
  <c r="AD64" i="12"/>
  <c r="AF63" i="12"/>
  <c r="AE63" i="12"/>
  <c r="AD63" i="12"/>
  <c r="AF62" i="12"/>
  <c r="AE62" i="12"/>
  <c r="AD62" i="12"/>
  <c r="AF61" i="12"/>
  <c r="AE61" i="12"/>
  <c r="AD61" i="12"/>
  <c r="AF60" i="12"/>
  <c r="AE60" i="12"/>
  <c r="AD60" i="12"/>
  <c r="AF59" i="12"/>
  <c r="AE59" i="12"/>
  <c r="AD59" i="12"/>
  <c r="AF58" i="12"/>
  <c r="AE58" i="12"/>
  <c r="AD58" i="12"/>
  <c r="AF57" i="12"/>
  <c r="AE57" i="12"/>
  <c r="AD57" i="12"/>
  <c r="AF56" i="12"/>
  <c r="AE56" i="12"/>
  <c r="AD56" i="12"/>
  <c r="AF55" i="12"/>
  <c r="AE55" i="12"/>
  <c r="AD55" i="12"/>
  <c r="AF54" i="12"/>
  <c r="AE54" i="12"/>
  <c r="AD54" i="12"/>
  <c r="AF53" i="12"/>
  <c r="AE53" i="12"/>
  <c r="AD53" i="12"/>
  <c r="AF52" i="12"/>
  <c r="AE52" i="12"/>
  <c r="AD52" i="12"/>
  <c r="AF51" i="12"/>
  <c r="AE51" i="12"/>
  <c r="AD51" i="12"/>
  <c r="AF50" i="12"/>
  <c r="AE50" i="12"/>
  <c r="AD50" i="12"/>
  <c r="AF49" i="12"/>
  <c r="AE49" i="12"/>
  <c r="AD49" i="12"/>
  <c r="AF48" i="12"/>
  <c r="AE48" i="12"/>
  <c r="AD48" i="12"/>
  <c r="AF47" i="12"/>
  <c r="AE47" i="12"/>
  <c r="AD47" i="12"/>
  <c r="AF46" i="12"/>
  <c r="AE46" i="12"/>
  <c r="AD46" i="12"/>
  <c r="AF45" i="12"/>
  <c r="AE45" i="12"/>
  <c r="AD45" i="12"/>
  <c r="AF44" i="12"/>
  <c r="AE44" i="12"/>
  <c r="AD44" i="12"/>
  <c r="AF43" i="12"/>
  <c r="AE43" i="12"/>
  <c r="AD43" i="12"/>
  <c r="AF42" i="12"/>
  <c r="AE42" i="12"/>
  <c r="AD42" i="12"/>
  <c r="AF41" i="12"/>
  <c r="AE41" i="12"/>
  <c r="AD41" i="12"/>
  <c r="AF40" i="12"/>
  <c r="AE40" i="12"/>
  <c r="AD40" i="12"/>
  <c r="AF39" i="12"/>
  <c r="AE39" i="12"/>
  <c r="AD39" i="12"/>
  <c r="AF38" i="12"/>
  <c r="AE38" i="12"/>
  <c r="AD38" i="12"/>
  <c r="AF37" i="12"/>
  <c r="AE37" i="12"/>
  <c r="AD37" i="12"/>
  <c r="AF36" i="12"/>
  <c r="AE36" i="12"/>
  <c r="AD36" i="12"/>
  <c r="AF35" i="12"/>
  <c r="AE35" i="12"/>
  <c r="AD35" i="12"/>
  <c r="AF34" i="12"/>
  <c r="AE34" i="12"/>
  <c r="AD34" i="12"/>
  <c r="AF33" i="12"/>
  <c r="AE33" i="12"/>
  <c r="AD33" i="12"/>
  <c r="AF32" i="12"/>
  <c r="AE32" i="12"/>
  <c r="AD32" i="12"/>
  <c r="AF31" i="12"/>
  <c r="AE31" i="12"/>
  <c r="AD31" i="12"/>
  <c r="AF30" i="12"/>
  <c r="AE30" i="12"/>
  <c r="AD30" i="12"/>
  <c r="AF29" i="12"/>
  <c r="AE29" i="12"/>
  <c r="AD29" i="12"/>
  <c r="AF28" i="12"/>
  <c r="AE28" i="12"/>
  <c r="AD28" i="12"/>
  <c r="AF27" i="12"/>
  <c r="AE27" i="12"/>
  <c r="AD27" i="12"/>
  <c r="AF26" i="12"/>
  <c r="AE26" i="12"/>
  <c r="AD26" i="12"/>
  <c r="AF25" i="12"/>
  <c r="AE25" i="12"/>
  <c r="AD25" i="12"/>
  <c r="AF24" i="12"/>
  <c r="AE24" i="12"/>
  <c r="AD24" i="12"/>
  <c r="AF23" i="12"/>
  <c r="AE23" i="12"/>
  <c r="AD23" i="12"/>
  <c r="AF22" i="12"/>
  <c r="AE22" i="12"/>
  <c r="AD22" i="12"/>
  <c r="AF21" i="12"/>
  <c r="AE21" i="12"/>
  <c r="AD21" i="12"/>
  <c r="AF20" i="12"/>
  <c r="AE20" i="12"/>
  <c r="AD20" i="12"/>
  <c r="AF19" i="12"/>
  <c r="AE19" i="12"/>
  <c r="AD19" i="12"/>
  <c r="AF18" i="12"/>
  <c r="AE18" i="12"/>
  <c r="AD18" i="12"/>
  <c r="AF17" i="12"/>
  <c r="AE17" i="12"/>
  <c r="AD17" i="12"/>
  <c r="AF16" i="12"/>
  <c r="AE16" i="12"/>
  <c r="AD16" i="12"/>
  <c r="AF15" i="12"/>
  <c r="AE15" i="12"/>
  <c r="AD15" i="12"/>
  <c r="AF14" i="12"/>
  <c r="AE14" i="12"/>
  <c r="AD14" i="12"/>
  <c r="AF13" i="12"/>
  <c r="AE13" i="12"/>
  <c r="AD13" i="12"/>
  <c r="AF12" i="12"/>
  <c r="AE12" i="12"/>
  <c r="AD12" i="12"/>
  <c r="AF11" i="12"/>
  <c r="AE11" i="12"/>
  <c r="AD11" i="12"/>
  <c r="AF10" i="12"/>
  <c r="AE10" i="12"/>
  <c r="AD10" i="12"/>
  <c r="AF9" i="12"/>
  <c r="AE9" i="12"/>
  <c r="AD9" i="12"/>
  <c r="AF8" i="12"/>
  <c r="AE8" i="12"/>
  <c r="AD8" i="12"/>
  <c r="AF7" i="12"/>
  <c r="AE7" i="12"/>
  <c r="AD7" i="12"/>
  <c r="AF6" i="12"/>
  <c r="AE6" i="12"/>
  <c r="AD6" i="12"/>
  <c r="AF5" i="12"/>
  <c r="AE5" i="12"/>
  <c r="AD5" i="12"/>
  <c r="AF4" i="12"/>
  <c r="AE4" i="12"/>
  <c r="AD4" i="12"/>
  <c r="AF3" i="12"/>
  <c r="AE3" i="12"/>
  <c r="AD3" i="12"/>
  <c r="AF2" i="12"/>
  <c r="AE2" i="12"/>
  <c r="AD2" i="12"/>
  <c r="A43" i="10"/>
  <c r="G35" i="7"/>
  <c r="J31" i="7"/>
  <c r="D31" i="7"/>
  <c r="G30" i="7"/>
  <c r="D30" i="7"/>
  <c r="J29" i="7"/>
  <c r="D29" i="7"/>
  <c r="G29" i="7" s="1"/>
  <c r="J28" i="7"/>
  <c r="G28" i="7"/>
  <c r="D28" i="7"/>
  <c r="J27" i="7"/>
  <c r="J48" i="7" s="1"/>
  <c r="D27" i="7"/>
  <c r="G27" i="7" s="1"/>
  <c r="G26" i="7"/>
  <c r="G31" i="7" s="1"/>
  <c r="D26" i="7"/>
  <c r="J19" i="7"/>
  <c r="J21" i="7" s="1"/>
  <c r="D19" i="7"/>
  <c r="D18" i="7"/>
  <c r="D20" i="7" s="1"/>
  <c r="J16" i="7"/>
  <c r="K15" i="7"/>
  <c r="J15" i="7"/>
  <c r="G15" i="7"/>
  <c r="D15" i="7"/>
  <c r="G14" i="7"/>
  <c r="D14" i="7"/>
  <c r="J13" i="7"/>
  <c r="D13" i="7"/>
  <c r="G13" i="7" s="1"/>
  <c r="G48" i="7" s="1"/>
  <c r="D12" i="7"/>
  <c r="G12" i="7" s="1"/>
  <c r="J12" i="7" s="1"/>
  <c r="J30" i="7" s="1"/>
  <c r="D11" i="7"/>
  <c r="G11" i="7" s="1"/>
  <c r="J11" i="7" s="1"/>
  <c r="G10" i="7"/>
  <c r="J10" i="7" s="1"/>
  <c r="D10" i="7"/>
  <c r="G9" i="7"/>
  <c r="G39" i="7" s="1"/>
  <c r="D9" i="7"/>
  <c r="I4" i="7"/>
  <c r="F4" i="7"/>
  <c r="J48" i="6"/>
  <c r="D48" i="6"/>
  <c r="G35" i="6"/>
  <c r="J31" i="6"/>
  <c r="G31" i="6"/>
  <c r="D31" i="6"/>
  <c r="D30" i="6"/>
  <c r="G30" i="6" s="1"/>
  <c r="G29" i="6"/>
  <c r="D29" i="6"/>
  <c r="J28" i="6"/>
  <c r="G28" i="6"/>
  <c r="D28" i="6"/>
  <c r="G27" i="6"/>
  <c r="D27" i="6"/>
  <c r="G26" i="6"/>
  <c r="J27" i="6" s="1"/>
  <c r="J33" i="6" s="1"/>
  <c r="D26" i="6"/>
  <c r="J19" i="6"/>
  <c r="J21" i="6" s="1"/>
  <c r="D19" i="6"/>
  <c r="D18" i="6"/>
  <c r="D20" i="6" s="1"/>
  <c r="K15" i="6"/>
  <c r="J15" i="6"/>
  <c r="D15" i="6"/>
  <c r="G15" i="6" s="1"/>
  <c r="J16" i="6" s="1"/>
  <c r="G14" i="6"/>
  <c r="D14" i="6"/>
  <c r="J13" i="6"/>
  <c r="G13" i="6"/>
  <c r="G48" i="6" s="1"/>
  <c r="G12" i="6"/>
  <c r="J12" i="6" s="1"/>
  <c r="J30" i="6" s="1"/>
  <c r="D12" i="6"/>
  <c r="J11" i="6"/>
  <c r="G11" i="6"/>
  <c r="D11" i="6"/>
  <c r="G10" i="6"/>
  <c r="J10" i="6" s="1"/>
  <c r="D10" i="6"/>
  <c r="G9" i="6"/>
  <c r="G39" i="6" s="1"/>
  <c r="G37" i="6" s="1"/>
  <c r="G33" i="6" s="1"/>
  <c r="D9" i="6"/>
  <c r="M4" i="6"/>
  <c r="O4" i="6" s="1"/>
  <c r="I4" i="6"/>
  <c r="F4" i="6"/>
  <c r="M3" i="6"/>
  <c r="O3" i="6" s="1"/>
  <c r="J29" i="6" s="1"/>
  <c r="J47" i="5"/>
  <c r="J49" i="5" s="1"/>
  <c r="G35" i="5"/>
  <c r="J31" i="5"/>
  <c r="G30" i="5"/>
  <c r="D30" i="5"/>
  <c r="D29" i="5"/>
  <c r="G29" i="5" s="1"/>
  <c r="J28" i="5"/>
  <c r="D28" i="5"/>
  <c r="G28" i="5" s="1"/>
  <c r="D27" i="5"/>
  <c r="G27" i="5" s="1"/>
  <c r="D26" i="5"/>
  <c r="D31" i="5" s="1"/>
  <c r="J24" i="5"/>
  <c r="J21" i="5"/>
  <c r="D20" i="5"/>
  <c r="D43" i="5" s="1"/>
  <c r="J19" i="5"/>
  <c r="D19" i="5"/>
  <c r="D18" i="5"/>
  <c r="K15" i="5"/>
  <c r="J15" i="5"/>
  <c r="G15" i="5"/>
  <c r="J16" i="5" s="1"/>
  <c r="D15" i="5"/>
  <c r="G14" i="5"/>
  <c r="D14" i="5"/>
  <c r="J13" i="5"/>
  <c r="J48" i="5" s="1"/>
  <c r="G13" i="5"/>
  <c r="D12" i="5"/>
  <c r="G12" i="5" s="1"/>
  <c r="J12" i="5" s="1"/>
  <c r="J30" i="5" s="1"/>
  <c r="D11" i="5"/>
  <c r="G11" i="5" s="1"/>
  <c r="J11" i="5" s="1"/>
  <c r="D10" i="5"/>
  <c r="G10" i="5" s="1"/>
  <c r="J10" i="5" s="1"/>
  <c r="D9" i="5"/>
  <c r="G9" i="5" s="1"/>
  <c r="G39" i="5" s="1"/>
  <c r="G37" i="5" s="1"/>
  <c r="G33" i="5" s="1"/>
  <c r="M4" i="5"/>
  <c r="Q4" i="5" s="1"/>
  <c r="I4" i="5"/>
  <c r="F4" i="5"/>
  <c r="M3" i="5"/>
  <c r="O3" i="5" s="1"/>
  <c r="J48" i="4"/>
  <c r="G39" i="4"/>
  <c r="G37" i="4" s="1"/>
  <c r="G33" i="4" s="1"/>
  <c r="G35" i="4"/>
  <c r="J31" i="4"/>
  <c r="D31" i="4"/>
  <c r="D30" i="4"/>
  <c r="G30" i="4" s="1"/>
  <c r="G29" i="4"/>
  <c r="D29" i="4"/>
  <c r="J28" i="4"/>
  <c r="D28" i="4"/>
  <c r="G28" i="4" s="1"/>
  <c r="G27" i="4"/>
  <c r="D27" i="4"/>
  <c r="G26" i="4"/>
  <c r="G31" i="4" s="1"/>
  <c r="D26" i="4"/>
  <c r="D48" i="4" s="1"/>
  <c r="J19" i="4"/>
  <c r="J21" i="4" s="1"/>
  <c r="D19" i="4"/>
  <c r="D18" i="4"/>
  <c r="D20" i="4" s="1"/>
  <c r="K15" i="4"/>
  <c r="J15" i="4"/>
  <c r="D15" i="4"/>
  <c r="G15" i="4" s="1"/>
  <c r="J16" i="4" s="1"/>
  <c r="D14" i="4"/>
  <c r="G14" i="4" s="1"/>
  <c r="J13" i="4"/>
  <c r="G13" i="4"/>
  <c r="G12" i="4"/>
  <c r="J12" i="4" s="1"/>
  <c r="J30" i="4" s="1"/>
  <c r="D12" i="4"/>
  <c r="D11" i="4"/>
  <c r="G11" i="4" s="1"/>
  <c r="J11" i="4" s="1"/>
  <c r="G10" i="4"/>
  <c r="J10" i="4" s="1"/>
  <c r="D10" i="4"/>
  <c r="G9" i="4"/>
  <c r="D9" i="4"/>
  <c r="M4" i="4"/>
  <c r="Q4" i="4" s="1"/>
  <c r="I4" i="4"/>
  <c r="F4" i="4"/>
  <c r="M3" i="4"/>
  <c r="O3" i="4" s="1"/>
  <c r="J48" i="3"/>
  <c r="G35" i="3"/>
  <c r="J31" i="3"/>
  <c r="D31" i="3"/>
  <c r="G30" i="3"/>
  <c r="D30" i="3"/>
  <c r="G29" i="3"/>
  <c r="D29" i="3"/>
  <c r="J28" i="3"/>
  <c r="G28" i="3"/>
  <c r="D28" i="3"/>
  <c r="D27" i="3"/>
  <c r="G27" i="3" s="1"/>
  <c r="D26" i="3"/>
  <c r="G26" i="3" s="1"/>
  <c r="J21" i="3"/>
  <c r="J19" i="3"/>
  <c r="D19" i="3"/>
  <c r="D18" i="3"/>
  <c r="D20" i="3" s="1"/>
  <c r="K15" i="3"/>
  <c r="J15" i="3"/>
  <c r="D15" i="3"/>
  <c r="G15" i="3" s="1"/>
  <c r="J16" i="3" s="1"/>
  <c r="G14" i="3"/>
  <c r="D14" i="3"/>
  <c r="J13" i="3"/>
  <c r="G13" i="3"/>
  <c r="J12" i="3"/>
  <c r="J30" i="3" s="1"/>
  <c r="G12" i="3"/>
  <c r="D12" i="3"/>
  <c r="G11" i="3"/>
  <c r="J11" i="3" s="1"/>
  <c r="D11" i="3"/>
  <c r="D10" i="3"/>
  <c r="G10" i="3" s="1"/>
  <c r="J10" i="3" s="1"/>
  <c r="D9" i="3"/>
  <c r="G9" i="3" s="1"/>
  <c r="G39" i="3" s="1"/>
  <c r="G37" i="3" s="1"/>
  <c r="G33" i="3" s="1"/>
  <c r="M4" i="3"/>
  <c r="Q4" i="3" s="1"/>
  <c r="I4" i="3"/>
  <c r="F4" i="3"/>
  <c r="M3" i="3"/>
  <c r="O3" i="3" s="1"/>
  <c r="J48" i="2"/>
  <c r="D47" i="2"/>
  <c r="G35" i="2"/>
  <c r="J31" i="2"/>
  <c r="D31" i="2"/>
  <c r="D33" i="2" s="1"/>
  <c r="D37" i="2" s="1"/>
  <c r="D39" i="2" s="1"/>
  <c r="D41" i="2" s="1"/>
  <c r="D30" i="2"/>
  <c r="G30" i="2" s="1"/>
  <c r="D29" i="2"/>
  <c r="G29" i="2" s="1"/>
  <c r="J28" i="2"/>
  <c r="D28" i="2"/>
  <c r="G28" i="2" s="1"/>
  <c r="G27" i="2"/>
  <c r="D27" i="2"/>
  <c r="D26" i="2"/>
  <c r="G26" i="2" s="1"/>
  <c r="D20" i="2"/>
  <c r="J19" i="2"/>
  <c r="J21" i="2" s="1"/>
  <c r="D19" i="2"/>
  <c r="D18" i="2"/>
  <c r="K15" i="2"/>
  <c r="J15" i="2"/>
  <c r="D15" i="2"/>
  <c r="G15" i="2" s="1"/>
  <c r="J16" i="2" s="1"/>
  <c r="G14" i="2"/>
  <c r="D14" i="2"/>
  <c r="D23" i="2" s="1"/>
  <c r="J13" i="2"/>
  <c r="G13" i="2"/>
  <c r="D12" i="2"/>
  <c r="G12" i="2" s="1"/>
  <c r="J12" i="2" s="1"/>
  <c r="J30" i="2" s="1"/>
  <c r="D11" i="2"/>
  <c r="G11" i="2" s="1"/>
  <c r="J11" i="2" s="1"/>
  <c r="G10" i="2"/>
  <c r="J10" i="2" s="1"/>
  <c r="D10" i="2"/>
  <c r="D9" i="2"/>
  <c r="G9" i="2" s="1"/>
  <c r="G39" i="2" s="1"/>
  <c r="G37" i="2" s="1"/>
  <c r="G33" i="2" s="1"/>
  <c r="M4" i="2"/>
  <c r="O4" i="2" s="1"/>
  <c r="I4" i="2"/>
  <c r="F4" i="2"/>
  <c r="M3" i="2"/>
  <c r="O3" i="2" s="1"/>
  <c r="G35" i="1"/>
  <c r="J31" i="1"/>
  <c r="D31" i="1"/>
  <c r="G30" i="1"/>
  <c r="D30" i="1"/>
  <c r="D29" i="1"/>
  <c r="G29" i="1" s="1"/>
  <c r="J28" i="1"/>
  <c r="G28" i="1"/>
  <c r="D28" i="1"/>
  <c r="D27" i="1"/>
  <c r="G27" i="1" s="1"/>
  <c r="D26" i="1"/>
  <c r="D48" i="1" s="1"/>
  <c r="J19" i="1"/>
  <c r="J21" i="1" s="1"/>
  <c r="D19" i="1"/>
  <c r="D18" i="1"/>
  <c r="D20" i="1" s="1"/>
  <c r="K15" i="1"/>
  <c r="J15" i="1"/>
  <c r="D15" i="1"/>
  <c r="G15" i="1" s="1"/>
  <c r="J16" i="1" s="1"/>
  <c r="G14" i="1"/>
  <c r="D14" i="1"/>
  <c r="J13" i="1"/>
  <c r="J48" i="1" s="1"/>
  <c r="G13" i="1"/>
  <c r="D12" i="1"/>
  <c r="G12" i="1" s="1"/>
  <c r="J12" i="1" s="1"/>
  <c r="J30" i="1" s="1"/>
  <c r="G11" i="1"/>
  <c r="J11" i="1" s="1"/>
  <c r="D11" i="1"/>
  <c r="D10" i="1"/>
  <c r="G10" i="1" s="1"/>
  <c r="J10" i="1" s="1"/>
  <c r="D9" i="1"/>
  <c r="G9" i="1" s="1"/>
  <c r="G39" i="1" s="1"/>
  <c r="G37" i="1" s="1"/>
  <c r="G33" i="1" s="1"/>
  <c r="M4" i="1"/>
  <c r="Q4" i="1" s="1"/>
  <c r="I4" i="1"/>
  <c r="F4" i="1"/>
  <c r="M3" i="1"/>
  <c r="O3" i="1" s="1"/>
  <c r="D21" i="14" l="1"/>
  <c r="D20" i="14"/>
  <c r="G31" i="3"/>
  <c r="G18" i="3" s="1"/>
  <c r="G48" i="3"/>
  <c r="J27" i="3"/>
  <c r="J33" i="3" s="1"/>
  <c r="J35" i="3" s="1"/>
  <c r="J39" i="3" s="1"/>
  <c r="J41" i="3" s="1"/>
  <c r="J43" i="3" s="1"/>
  <c r="J24" i="4"/>
  <c r="J47" i="4"/>
  <c r="J49" i="4" s="1"/>
  <c r="J31" i="14"/>
  <c r="J35" i="14" s="1"/>
  <c r="J37" i="14" s="1"/>
  <c r="J39" i="14" s="1"/>
  <c r="J21" i="14"/>
  <c r="D22" i="4"/>
  <c r="D47" i="4"/>
  <c r="D49" i="4" s="1"/>
  <c r="D23" i="4"/>
  <c r="D33" i="4"/>
  <c r="D37" i="4" s="1"/>
  <c r="D39" i="4" s="1"/>
  <c r="D41" i="4" s="1"/>
  <c r="D43" i="4"/>
  <c r="G48" i="2"/>
  <c r="G18" i="4"/>
  <c r="G18" i="6"/>
  <c r="G29" i="14"/>
  <c r="D43" i="6"/>
  <c r="D23" i="6"/>
  <c r="D22" i="6"/>
  <c r="D47" i="6"/>
  <c r="D49" i="6" s="1"/>
  <c r="D33" i="6"/>
  <c r="D37" i="6" s="1"/>
  <c r="D39" i="6" s="1"/>
  <c r="D41" i="6" s="1"/>
  <c r="J35" i="6"/>
  <c r="J39" i="6" s="1"/>
  <c r="J41" i="6" s="1"/>
  <c r="J43" i="6" s="1"/>
  <c r="J47" i="6"/>
  <c r="J49" i="6" s="1"/>
  <c r="J24" i="6"/>
  <c r="J45" i="6"/>
  <c r="G31" i="2"/>
  <c r="G18" i="2" s="1"/>
  <c r="J27" i="2"/>
  <c r="J33" i="2" s="1"/>
  <c r="J35" i="2" s="1"/>
  <c r="J39" i="2" s="1"/>
  <c r="J41" i="2" s="1"/>
  <c r="J43" i="2" s="1"/>
  <c r="D47" i="7"/>
  <c r="D33" i="7"/>
  <c r="D37" i="7" s="1"/>
  <c r="D39" i="7" s="1"/>
  <c r="D41" i="7" s="1"/>
  <c r="D43" i="7"/>
  <c r="D23" i="7"/>
  <c r="D22" i="7"/>
  <c r="J29" i="2"/>
  <c r="J47" i="1"/>
  <c r="J49" i="1" s="1"/>
  <c r="J24" i="1"/>
  <c r="D47" i="3"/>
  <c r="D49" i="3" s="1"/>
  <c r="D33" i="3"/>
  <c r="D37" i="3" s="1"/>
  <c r="D39" i="3" s="1"/>
  <c r="D41" i="3" s="1"/>
  <c r="D43" i="3"/>
  <c r="D23" i="3"/>
  <c r="D22" i="3"/>
  <c r="E21" i="13"/>
  <c r="E20" i="13"/>
  <c r="D43" i="1"/>
  <c r="D23" i="1"/>
  <c r="D22" i="1"/>
  <c r="D47" i="1"/>
  <c r="D49" i="1" s="1"/>
  <c r="D33" i="1"/>
  <c r="D37" i="1" s="1"/>
  <c r="D39" i="1" s="1"/>
  <c r="D41" i="1" s="1"/>
  <c r="J29" i="3"/>
  <c r="G37" i="7"/>
  <c r="G33" i="7" s="1"/>
  <c r="G18" i="7" s="1"/>
  <c r="J45" i="7"/>
  <c r="J24" i="7"/>
  <c r="J47" i="7"/>
  <c r="J49" i="7" s="1"/>
  <c r="J24" i="2"/>
  <c r="J47" i="2"/>
  <c r="J49" i="2" s="1"/>
  <c r="D48" i="2"/>
  <c r="D49" i="2" s="1"/>
  <c r="J47" i="3"/>
  <c r="J49" i="3" s="1"/>
  <c r="G26" i="5"/>
  <c r="D33" i="5"/>
  <c r="D37" i="5" s="1"/>
  <c r="D39" i="5" s="1"/>
  <c r="D41" i="5" s="1"/>
  <c r="D47" i="5"/>
  <c r="D49" i="5" s="1"/>
  <c r="J33" i="7"/>
  <c r="J35" i="7" s="1"/>
  <c r="J39" i="7" s="1"/>
  <c r="J41" i="7" s="1"/>
  <c r="J43" i="7" s="1"/>
  <c r="O4" i="1"/>
  <c r="J29" i="1" s="1"/>
  <c r="Q4" i="2"/>
  <c r="O4" i="3"/>
  <c r="Q4" i="6"/>
  <c r="D48" i="3"/>
  <c r="D48" i="7"/>
  <c r="D29" i="14"/>
  <c r="D31" i="14" s="1"/>
  <c r="D35" i="14" s="1"/>
  <c r="D37" i="14" s="1"/>
  <c r="D39" i="14" s="1"/>
  <c r="G26" i="1"/>
  <c r="G48" i="1" s="1"/>
  <c r="J27" i="4"/>
  <c r="J33" i="4" s="1"/>
  <c r="J35" i="4" s="1"/>
  <c r="J39" i="4" s="1"/>
  <c r="J41" i="4" s="1"/>
  <c r="J43" i="4" s="1"/>
  <c r="H9" i="13"/>
  <c r="H37" i="13" s="1"/>
  <c r="H35" i="13" s="1"/>
  <c r="H31" i="13" s="1"/>
  <c r="H16" i="13" s="1"/>
  <c r="G48" i="4"/>
  <c r="D48" i="5"/>
  <c r="E29" i="13"/>
  <c r="E31" i="13" s="1"/>
  <c r="E35" i="13" s="1"/>
  <c r="E37" i="13" s="1"/>
  <c r="E39" i="13" s="1"/>
  <c r="D43" i="2"/>
  <c r="D22" i="2"/>
  <c r="D22" i="5"/>
  <c r="G9" i="14"/>
  <c r="G37" i="14" s="1"/>
  <c r="G35" i="14" s="1"/>
  <c r="G31" i="14" s="1"/>
  <c r="D23" i="5"/>
  <c r="K22" i="13"/>
  <c r="J24" i="3"/>
  <c r="O4" i="4"/>
  <c r="J29" i="4" s="1"/>
  <c r="O4" i="5"/>
  <c r="J29" i="5" s="1"/>
  <c r="H20" i="13" l="1"/>
  <c r="H18" i="13"/>
  <c r="H21" i="13" s="1"/>
  <c r="K31" i="13"/>
  <c r="K33" i="13" s="1"/>
  <c r="K37" i="13" s="1"/>
  <c r="K39" i="13" s="1"/>
  <c r="K41" i="13" s="1"/>
  <c r="J27" i="1"/>
  <c r="G31" i="1"/>
  <c r="G18" i="1" s="1"/>
  <c r="J45" i="2"/>
  <c r="D49" i="7"/>
  <c r="G16" i="14"/>
  <c r="G18" i="14" s="1"/>
  <c r="G22" i="7"/>
  <c r="G20" i="7"/>
  <c r="G22" i="6"/>
  <c r="G20" i="6"/>
  <c r="G22" i="4"/>
  <c r="G20" i="4"/>
  <c r="J45" i="4"/>
  <c r="G22" i="2"/>
  <c r="G20" i="2"/>
  <c r="G22" i="3"/>
  <c r="G20" i="3"/>
  <c r="G31" i="5"/>
  <c r="G18" i="5" s="1"/>
  <c r="G48" i="5"/>
  <c r="J27" i="5"/>
  <c r="J45" i="3"/>
  <c r="G20" i="14" l="1"/>
  <c r="G21" i="14"/>
  <c r="G43" i="6"/>
  <c r="G23" i="6"/>
  <c r="G47" i="6"/>
  <c r="G49" i="6" s="1"/>
  <c r="G43" i="7"/>
  <c r="G23" i="7"/>
  <c r="G47" i="7"/>
  <c r="G49" i="7" s="1"/>
  <c r="J45" i="5"/>
  <c r="J33" i="5"/>
  <c r="J35" i="5" s="1"/>
  <c r="J39" i="5" s="1"/>
  <c r="J41" i="5" s="1"/>
  <c r="J43" i="5" s="1"/>
  <c r="G20" i="1"/>
  <c r="G22" i="1"/>
  <c r="G43" i="4"/>
  <c r="G23" i="4"/>
  <c r="G47" i="4"/>
  <c r="G49" i="4" s="1"/>
  <c r="J33" i="1"/>
  <c r="J35" i="1" s="1"/>
  <c r="J39" i="1" s="1"/>
  <c r="J41" i="1" s="1"/>
  <c r="J43" i="1" s="1"/>
  <c r="J45" i="1"/>
  <c r="G22" i="5"/>
  <c r="G20" i="5"/>
  <c r="G47" i="3"/>
  <c r="G49" i="3" s="1"/>
  <c r="G23" i="3"/>
  <c r="G43" i="3"/>
  <c r="G47" i="2"/>
  <c r="G49" i="2" s="1"/>
  <c r="G43" i="2"/>
  <c r="G23" i="2"/>
  <c r="G23" i="1" l="1"/>
  <c r="G43" i="1"/>
  <c r="G47" i="1"/>
  <c r="G49" i="1" s="1"/>
  <c r="G43" i="5"/>
  <c r="G23" i="5"/>
  <c r="G47" i="5"/>
  <c r="G49" i="5" s="1"/>
</calcChain>
</file>

<file path=xl/sharedStrings.xml><?xml version="1.0" encoding="utf-8"?>
<sst xmlns="http://schemas.openxmlformats.org/spreadsheetml/2006/main" count="66995" uniqueCount="15864">
  <si>
    <t>Simulaciónes: MRM / Ingresos por Alquiler / Estimación</t>
  </si>
  <si>
    <t>Fecha Hoy:</t>
  </si>
  <si>
    <t>Unidad:</t>
  </si>
  <si>
    <t>PPEX-343</t>
  </si>
  <si>
    <t>Estado:</t>
  </si>
  <si>
    <t>Cliente:</t>
  </si>
  <si>
    <t>In service date:</t>
  </si>
  <si>
    <t>Keyton K30 Panel</t>
  </si>
  <si>
    <t>Simulación BI Ficha</t>
  </si>
  <si>
    <t>Simulación Ingreso por Alquiler</t>
  </si>
  <si>
    <t>Simulación Múltiple</t>
  </si>
  <si>
    <t>Modificable</t>
  </si>
  <si>
    <t>Meses Flota</t>
  </si>
  <si>
    <t>Año Modelo</t>
  </si>
  <si>
    <t>Modelo</t>
  </si>
  <si>
    <t>KM</t>
  </si>
  <si>
    <t>Costo auto</t>
  </si>
  <si>
    <t>Costo auto con impuestos</t>
  </si>
  <si>
    <t>Costo Auto con impuesto</t>
  </si>
  <si>
    <t>Dias Rental</t>
  </si>
  <si>
    <t xml:space="preserve">Precio Flota Actual </t>
  </si>
  <si>
    <t>Tipo Venta</t>
  </si>
  <si>
    <t>Ingresos</t>
  </si>
  <si>
    <t>Ingreso alquiler</t>
  </si>
  <si>
    <t>Otros ingresos</t>
  </si>
  <si>
    <t>Total Ingreso</t>
  </si>
  <si>
    <t>Revenue Mensual</t>
  </si>
  <si>
    <t>Revenue Per Day</t>
  </si>
  <si>
    <t>Costos / Otros</t>
  </si>
  <si>
    <t>Total Costos</t>
  </si>
  <si>
    <t>Intereses</t>
  </si>
  <si>
    <t>Seguro</t>
  </si>
  <si>
    <t>Calcular Costo de Auto con Impuesto es decir total compra</t>
  </si>
  <si>
    <t>Depreciacion</t>
  </si>
  <si>
    <t>40 X Año</t>
  </si>
  <si>
    <t>Gasto Administrativos</t>
  </si>
  <si>
    <t>Total costo y gastos</t>
  </si>
  <si>
    <t>Accesorios</t>
  </si>
  <si>
    <t>Contrib. Contable Neta</t>
  </si>
  <si>
    <t>Precio Venta Estimado</t>
  </si>
  <si>
    <t>Total Contribu. Contable Estimado</t>
  </si>
  <si>
    <t>% Margen Retorno Inversión Estimado</t>
  </si>
  <si>
    <t>% Margen Retorno Mensual Estimado (MRM)</t>
  </si>
  <si>
    <t>Cash Flow</t>
  </si>
  <si>
    <t>Entradas</t>
  </si>
  <si>
    <t>Salidas</t>
  </si>
  <si>
    <t>DIF</t>
  </si>
  <si>
    <t>Keyton ER7 Van</t>
  </si>
  <si>
    <t>PPHX-1379</t>
  </si>
  <si>
    <t>Keyton ER7</t>
  </si>
  <si>
    <t>SON-33</t>
  </si>
  <si>
    <t>Lingbox EV HB</t>
  </si>
  <si>
    <t>TPX-448</t>
  </si>
  <si>
    <t>Kia EV 9 GT</t>
  </si>
  <si>
    <t>Ionix 5 Hyundai</t>
  </si>
  <si>
    <t>ACAX-180</t>
  </si>
  <si>
    <t>Cantidad Autos</t>
  </si>
  <si>
    <t>Categoría</t>
  </si>
  <si>
    <t>Estatus</t>
  </si>
  <si>
    <t>Artículo</t>
  </si>
  <si>
    <t>Unidad</t>
  </si>
  <si>
    <t>Fecha Compra</t>
  </si>
  <si>
    <t>Meses</t>
  </si>
  <si>
    <t>DiasFS</t>
  </si>
  <si>
    <t>Meses_Dias</t>
  </si>
  <si>
    <t>Utilización_Dias</t>
  </si>
  <si>
    <t>Grupo</t>
  </si>
  <si>
    <t>Estado</t>
  </si>
  <si>
    <t>Cliente</t>
  </si>
  <si>
    <t>LocationCode</t>
  </si>
  <si>
    <t>Motor</t>
  </si>
  <si>
    <t>Chasis</t>
  </si>
  <si>
    <t>Kilometraje</t>
  </si>
  <si>
    <t>Costo Vehículo</t>
  </si>
  <si>
    <t>Itbm</t>
  </si>
  <si>
    <t>Total Compra</t>
  </si>
  <si>
    <t>Ingresos Alquiler</t>
  </si>
  <si>
    <t>Otros Ingresos</t>
  </si>
  <si>
    <t>Total de Ingresos</t>
  </si>
  <si>
    <t>Días Rental</t>
  </si>
  <si>
    <t>Revenue per Day</t>
  </si>
  <si>
    <t>Costo Chapistería</t>
  </si>
  <si>
    <t>Costos Correctivo</t>
  </si>
  <si>
    <t>Costos Preventivo</t>
  </si>
  <si>
    <t>Otros</t>
  </si>
  <si>
    <t>Otros Costos</t>
  </si>
  <si>
    <t>Depreciación Acumulada</t>
  </si>
  <si>
    <t>Impuesto</t>
  </si>
  <si>
    <t>Ganancia Neta</t>
  </si>
  <si>
    <t>Valor Libro</t>
  </si>
  <si>
    <t>Ganancia Financiera</t>
  </si>
  <si>
    <t>% Margen Venta</t>
  </si>
  <si>
    <t>% Margen Venta Mensualizado</t>
  </si>
  <si>
    <t>Precio Venta</t>
  </si>
  <si>
    <t>Contribución Contable</t>
  </si>
  <si>
    <t>Total Contribución Contable</t>
  </si>
  <si>
    <t>% Margen Retorno Inversión</t>
  </si>
  <si>
    <t>% Margen Retorno Mensual</t>
  </si>
  <si>
    <t>Total Contribución Contable Estimado</t>
  </si>
  <si>
    <t>% Margen Retorno Mensual Estimado</t>
  </si>
  <si>
    <t>Gasto Admon</t>
  </si>
  <si>
    <t>Financiamiento/48 Meses</t>
  </si>
  <si>
    <t>Variación Flujo/ Entradas y salidas -fondos</t>
  </si>
  <si>
    <t>Saldo por Desembolsar a la Venta del Auto</t>
  </si>
  <si>
    <t>Flujo Final</t>
  </si>
  <si>
    <t>ALQUILADO</t>
  </si>
  <si>
    <t>CABLE &amp; WIRELESS</t>
  </si>
  <si>
    <t>2024</t>
  </si>
  <si>
    <t>SEGUROS SURAMERICANA</t>
  </si>
  <si>
    <t>SEMINUEVO</t>
  </si>
  <si>
    <t>DISPONIBLE</t>
  </si>
  <si>
    <t>2023</t>
  </si>
  <si>
    <t>CONSORCIO SIGMA BILLING</t>
  </si>
  <si>
    <t>MOV NO PRODUCTIVO</t>
  </si>
  <si>
    <t>COMPAÑIA ASESORA DE CONSTRUCCION E INGENIERIA</t>
  </si>
  <si>
    <t>GLOBAL MIND SOLUTIONS S.A.</t>
  </si>
  <si>
    <t>SUCIO</t>
  </si>
  <si>
    <t>INGETEAM</t>
  </si>
  <si>
    <t>RENTAL CARS</t>
  </si>
  <si>
    <t>ASSA COMPAÑIA DE SEGUROS</t>
  </si>
  <si>
    <t>SEMINUEVOS</t>
  </si>
  <si>
    <t>PARA LA VENTA</t>
  </si>
  <si>
    <t>CM CENTRO MIRADOR S.A.</t>
  </si>
  <si>
    <t>GOETZE LOBATO ENGENHARIA S.A.</t>
  </si>
  <si>
    <t>ASEGURADORA ANCON</t>
  </si>
  <si>
    <t>H TZANETATOS</t>
  </si>
  <si>
    <t>2022</t>
  </si>
  <si>
    <t>USADO</t>
  </si>
  <si>
    <t>2021</t>
  </si>
  <si>
    <t>SIN GARANTIA</t>
  </si>
  <si>
    <t>EBRAND PANAMA</t>
  </si>
  <si>
    <t>PARTIDO CAMBIO DEMOCRATICO</t>
  </si>
  <si>
    <t>MINERA PANAMA</t>
  </si>
  <si>
    <t>O/S REPARACION</t>
  </si>
  <si>
    <t>CAR TRAWLER</t>
  </si>
  <si>
    <t>SERVICIO NACIONAL AERONAVAL</t>
  </si>
  <si>
    <t>GARANTIZADOS</t>
  </si>
  <si>
    <t>PNUD (ORG. DE LAS NAC. UNIDAS)</t>
  </si>
  <si>
    <t>ENEL FORTUNA S.A.</t>
  </si>
  <si>
    <t>SEPARADO - VENTA</t>
  </si>
  <si>
    <t>JUMBO CAPITAL S.A.</t>
  </si>
  <si>
    <t>RESERVADO</t>
  </si>
  <si>
    <t>Tout Panama</t>
  </si>
  <si>
    <t>INTERNACIONAL DE SEGUROS</t>
  </si>
  <si>
    <t>RENT CARS</t>
  </si>
  <si>
    <t>CIVIL WORK S.A.</t>
  </si>
  <si>
    <t>HIKVISION CENTRAL AMERICA S.A.</t>
  </si>
  <si>
    <t>CABLE PHONE SERVICES INC</t>
  </si>
  <si>
    <t>ORTIZ &amp; MEJIA PANAMA S.A.</t>
  </si>
  <si>
    <t>CONSORCIO SAB</t>
  </si>
  <si>
    <t>EULEN PANAMA DE SERVICIOS</t>
  </si>
  <si>
    <t>ALSTOM PANAMA TRANSPORTE</t>
  </si>
  <si>
    <t>ASEGURADORA GLOBAL</t>
  </si>
  <si>
    <t>MAPFRE PANAMA</t>
  </si>
  <si>
    <t>ACC GROUP S.A.</t>
  </si>
  <si>
    <t>SEPROSA</t>
  </si>
  <si>
    <t>PANAMA ENGINEERING CONSULTING INC</t>
  </si>
  <si>
    <t>CONSEJO DE SEGURIDAD PUBLICO</t>
  </si>
  <si>
    <t>BAUER FUNDACIONES</t>
  </si>
  <si>
    <t>TALLER DE CHAPISTERIA</t>
  </si>
  <si>
    <t>MF WORLD S.A.</t>
  </si>
  <si>
    <t>ESPERA PIEZAS MECANICA</t>
  </si>
  <si>
    <t>AGRUPACION SABANITAS PANAMA</t>
  </si>
  <si>
    <t>CRUZ ROJA PANAMEÑA</t>
  </si>
  <si>
    <t>TELEVISORA NACIONAL S.A.</t>
  </si>
  <si>
    <t>CENTENARIO DON JUAN S.A.</t>
  </si>
  <si>
    <t>ELEKTRON SA</t>
  </si>
  <si>
    <t>BSP AUTO/ GO RENTAL CARS</t>
  </si>
  <si>
    <t>FUDIS</t>
  </si>
  <si>
    <t>ALIADO SEGUROS SA</t>
  </si>
  <si>
    <t>MECM PROFESIONALES CONTRATISTAS S.A.S</t>
  </si>
  <si>
    <t>REALIZANDO METAS</t>
  </si>
  <si>
    <t>IN MOTUS INC.</t>
  </si>
  <si>
    <t>CDO</t>
  </si>
  <si>
    <t>POR MOVER A VENTA</t>
  </si>
  <si>
    <t>ROYAL SEVEN CORP.</t>
  </si>
  <si>
    <t>ROBADO</t>
  </si>
  <si>
    <t>H UJUETA PANAMA S.A.</t>
  </si>
  <si>
    <t>CASOS LEGAL</t>
  </si>
  <si>
    <t>SERPINCO S.A.</t>
  </si>
  <si>
    <t>POR FOTO</t>
  </si>
  <si>
    <t>BTD SA</t>
  </si>
  <si>
    <t>DISCOVER CAR HIRE</t>
  </si>
  <si>
    <t>COMPAÑÍA DE SEGUROS OPTIMA</t>
  </si>
  <si>
    <t>2020</t>
  </si>
  <si>
    <t>ARCE PANAMA S.A.</t>
  </si>
  <si>
    <t>THE BRISTOL HOTEL S.A.</t>
  </si>
  <si>
    <t>AUSTIN POWDER PANAMA S.A.</t>
  </si>
  <si>
    <t>REPRICO</t>
  </si>
  <si>
    <t>PERFECT CLEANERS</t>
  </si>
  <si>
    <t>CONSORCIO HPH JOINT VENTURE</t>
  </si>
  <si>
    <t>FCI BOX S.A.</t>
  </si>
  <si>
    <t>LINA CORPORATION INC</t>
  </si>
  <si>
    <t>MANTENIMIENTO Y CONTRUCCIONES</t>
  </si>
  <si>
    <t>ESPERA PIEZAS CHAPISTERIA</t>
  </si>
  <si>
    <t>SOLAR SHIELD S.A.</t>
  </si>
  <si>
    <t>NSOLAR S.A.</t>
  </si>
  <si>
    <t>DESPEGAR.COM</t>
  </si>
  <si>
    <t>TALLER OTROS</t>
  </si>
  <si>
    <t>CONSORCIO LOMA COVA</t>
  </si>
  <si>
    <t>M3 BUILDER S.A.</t>
  </si>
  <si>
    <t>INGENIERIA Y SOLUCIONES ESPECIALIZADAS S.A.S.</t>
  </si>
  <si>
    <t>PERDIDA TOTAL</t>
  </si>
  <si>
    <t>ESTELA SHIPPING PANAMA S.A</t>
  </si>
  <si>
    <t>REENFRIO</t>
  </si>
  <si>
    <t>GERENCIA</t>
  </si>
  <si>
    <t>CEVA SALUD ANIMAL CORP.</t>
  </si>
  <si>
    <t>PUENTE CALZADA INFRAESTRUCTURA</t>
  </si>
  <si>
    <t>PSA PANAMA INTERNACIONAL TERMI</t>
  </si>
  <si>
    <t>MAXIPISTA DE PANAMA SA</t>
  </si>
  <si>
    <t>AUTO EUROPE</t>
  </si>
  <si>
    <t>INSTITUTO DE MERCADEO AGROPECUARIO</t>
  </si>
  <si>
    <t>SERVIESTIBA SA</t>
  </si>
  <si>
    <t>SEC GRAL DE ORG EST AMER OEA</t>
  </si>
  <si>
    <t>HANG TEN (PANAMA) INC S.A.</t>
  </si>
  <si>
    <t>COLAS RAIL PANAMA S.A.</t>
  </si>
  <si>
    <t>ARREND LEASING SA</t>
  </si>
  <si>
    <t>MILLENIUM SECURITY SERV. SA</t>
  </si>
  <si>
    <t>BAUER FUNDACIONES AMERICA LATI</t>
  </si>
  <si>
    <t>EMBAJADA AMERICANA</t>
  </si>
  <si>
    <t>FRESCH CLEANING SERVICES</t>
  </si>
  <si>
    <t>WURTH CENTROAMERICA S.A.</t>
  </si>
  <si>
    <t>NUEVO EN PREPARACION</t>
  </si>
  <si>
    <t>INVERSIONES FJ S.A.</t>
  </si>
  <si>
    <t>INGENIERIA ELECTRICA Y TELECOMUNICACIONES DELTEC</t>
  </si>
  <si>
    <t>TRANSEQ SA</t>
  </si>
  <si>
    <t>JUMBO MARKET S.A.</t>
  </si>
  <si>
    <t>NORCONTROL PANAMA SA</t>
  </si>
  <si>
    <t>URBAN COMPANY S.A.</t>
  </si>
  <si>
    <t>TCP RAIL</t>
  </si>
  <si>
    <t>ELEDEPA S.A.</t>
  </si>
  <si>
    <t>QUANTAS ELECTRICAL SERVICES INC.</t>
  </si>
  <si>
    <t>HUAWEI CENTROAMERICA Y EL CARI</t>
  </si>
  <si>
    <t>EULEN PANAMA DE SEGURIDAD-E</t>
  </si>
  <si>
    <t>GRUPO ANGEL</t>
  </si>
  <si>
    <t>COMPAÑIA ESPECIALIZADA S.A.</t>
  </si>
  <si>
    <t>JCP TRANSPORT</t>
  </si>
  <si>
    <t>CONSTRUCTORA MECO SA</t>
  </si>
  <si>
    <t>MULTI SERVICIOS MODERNOS S.A.</t>
  </si>
  <si>
    <t>ENTRENAMIENTOS Y DESARROLLO PANAMA</t>
  </si>
  <si>
    <t>2019</t>
  </si>
  <si>
    <t>CONSTRUCCIONES Y DESARROLLOS ELECTRICOS S.A</t>
  </si>
  <si>
    <t>AGENCIAS FEDURO S.A.</t>
  </si>
  <si>
    <t>GRUPO VISION DE PANAMA</t>
  </si>
  <si>
    <t>COCHEZ Y CIA.</t>
  </si>
  <si>
    <t>INMOBILIARIA DON ANTONIO S.A.</t>
  </si>
  <si>
    <t>GRUPO TLA PANAMA SA</t>
  </si>
  <si>
    <t>Cantidad de Autos</t>
  </si>
  <si>
    <t>Fecha Venta</t>
  </si>
  <si>
    <t xml:space="preserve">Meses_Dias </t>
  </si>
  <si>
    <t xml:space="preserve">Utilización_Dias </t>
  </si>
  <si>
    <t>Ingresos Vtas Auto</t>
  </si>
  <si>
    <t>% Margen Retorno Inversion</t>
  </si>
  <si>
    <t>Financiamiento /48 Meses</t>
  </si>
  <si>
    <t xml:space="preserve">Flujo Final </t>
  </si>
  <si>
    <t>FLOTA</t>
  </si>
  <si>
    <t>VENDIDO</t>
  </si>
  <si>
    <t>TPX</t>
  </si>
  <si>
    <t>TPX-343</t>
  </si>
  <si>
    <t>02/28/2023</t>
  </si>
  <si>
    <t>1GD-8829725</t>
  </si>
  <si>
    <t>JTEBR9FJ10K230746</t>
  </si>
  <si>
    <t>TPX-358</t>
  </si>
  <si>
    <t>05/30/2023</t>
  </si>
  <si>
    <t>1GD8894071</t>
  </si>
  <si>
    <t>JTEBR9FJ50K249848</t>
  </si>
  <si>
    <t>TPX-365</t>
  </si>
  <si>
    <t>1GD-8889534</t>
  </si>
  <si>
    <t>JTEBR9FJ40K248349</t>
  </si>
  <si>
    <t>TPX-356</t>
  </si>
  <si>
    <t>06/30/2023</t>
  </si>
  <si>
    <t>1GD-8881201</t>
  </si>
  <si>
    <t>JTEBR9FJ00K246355</t>
  </si>
  <si>
    <t>TPX-368</t>
  </si>
  <si>
    <t>07/19/2023</t>
  </si>
  <si>
    <t>1GD-8887235</t>
  </si>
  <si>
    <t>JTEBR9FJ00K249160</t>
  </si>
  <si>
    <t>TPX-394</t>
  </si>
  <si>
    <t>09/30/2023</t>
  </si>
  <si>
    <t>1GD-8909879</t>
  </si>
  <si>
    <t>JTEBR9FJ90K254325</t>
  </si>
  <si>
    <t>TPX-431</t>
  </si>
  <si>
    <t>01/25/2024</t>
  </si>
  <si>
    <t>1GD-8968778</t>
  </si>
  <si>
    <t>JTEBR9FJ70K270006</t>
  </si>
  <si>
    <t>TPX-323</t>
  </si>
  <si>
    <t>01/31/2023</t>
  </si>
  <si>
    <t>1GD-8752518</t>
  </si>
  <si>
    <t>JTEBR9FJ60K210461</t>
  </si>
  <si>
    <t>TPX-325</t>
  </si>
  <si>
    <t>1GD-8752110</t>
  </si>
  <si>
    <t>JTEBR9FJ705018769</t>
  </si>
  <si>
    <t>TPX-353</t>
  </si>
  <si>
    <t>07/26/2023</t>
  </si>
  <si>
    <t>1GD-8880099</t>
  </si>
  <si>
    <t>JTEBR9FJ10K246087</t>
  </si>
  <si>
    <t>TPX-357</t>
  </si>
  <si>
    <t>08/31/2023</t>
  </si>
  <si>
    <t>1GD8893789</t>
  </si>
  <si>
    <t>JTEBR9FJ10K249717</t>
  </si>
  <si>
    <t>TPX-361</t>
  </si>
  <si>
    <t>08/26/2023</t>
  </si>
  <si>
    <t>1GD8892547</t>
  </si>
  <si>
    <t>JTEBR9FJ90K249321</t>
  </si>
  <si>
    <t>TPX-427</t>
  </si>
  <si>
    <t>12/26/2023</t>
  </si>
  <si>
    <t>1GD-8954860</t>
  </si>
  <si>
    <t>JTEBR9FJ10K266081</t>
  </si>
  <si>
    <t>TPX-444</t>
  </si>
  <si>
    <t>03/25/2024</t>
  </si>
  <si>
    <t>1GD-8965818</t>
  </si>
  <si>
    <t>JTEBR9FJ20K269054</t>
  </si>
  <si>
    <t>TPX-320</t>
  </si>
  <si>
    <t>1GD-8761472</t>
  </si>
  <si>
    <t>JTEBR9FJ90K213273</t>
  </si>
  <si>
    <t>TPX-326</t>
  </si>
  <si>
    <t>1GD-8769831</t>
  </si>
  <si>
    <t>JTEBR9FJ70K215491</t>
  </si>
  <si>
    <t>TPX-340</t>
  </si>
  <si>
    <t>05/31/2023</t>
  </si>
  <si>
    <t>1GD-8823334</t>
  </si>
  <si>
    <t>JTEBR9FJ60K228846</t>
  </si>
  <si>
    <t>TPX-342</t>
  </si>
  <si>
    <t>1GD-8828859</t>
  </si>
  <si>
    <t>JTEBR9FJ90K230283</t>
  </si>
  <si>
    <t>TPX-346</t>
  </si>
  <si>
    <t>06/21/2023</t>
  </si>
  <si>
    <t>1GD-8847231</t>
  </si>
  <si>
    <t>JTEBR9FJ70K235370</t>
  </si>
  <si>
    <t>TPX-349</t>
  </si>
  <si>
    <t>1GD-8832085</t>
  </si>
  <si>
    <t>JTEBR9FJ60K230872</t>
  </si>
  <si>
    <t>TPX-354</t>
  </si>
  <si>
    <t>08/09/2023</t>
  </si>
  <si>
    <t>1GD-8882796</t>
  </si>
  <si>
    <t>JTEBR9FJ10K246817</t>
  </si>
  <si>
    <t>TPX-367</t>
  </si>
  <si>
    <t>1GD-8898573</t>
  </si>
  <si>
    <t>JTEBR9FJ30K251243</t>
  </si>
  <si>
    <t>TPX-374</t>
  </si>
  <si>
    <t>10/24/2023</t>
  </si>
  <si>
    <t>1GD-8916996</t>
  </si>
  <si>
    <t>JTEBR9FJ40K256385</t>
  </si>
  <si>
    <t>TPX-381</t>
  </si>
  <si>
    <t>10/16/2023</t>
  </si>
  <si>
    <t>1GD-8903238</t>
  </si>
  <si>
    <t>JTEBR9FJ30K252456</t>
  </si>
  <si>
    <t>TPX-396</t>
  </si>
  <si>
    <t>11/24/2023</t>
  </si>
  <si>
    <t>1GD-8905841</t>
  </si>
  <si>
    <t>JTEBR9FJ80K253201</t>
  </si>
  <si>
    <t>TPX-406</t>
  </si>
  <si>
    <t>11/30/2023</t>
  </si>
  <si>
    <t>1GD-8921799</t>
  </si>
  <si>
    <t>JTEBR9FJ20K258037</t>
  </si>
  <si>
    <t>TPX-332</t>
  </si>
  <si>
    <t>03/29/2023</t>
  </si>
  <si>
    <t>1GD-8777462</t>
  </si>
  <si>
    <t>JTEBR9FJ90K217405</t>
  </si>
  <si>
    <t>TPX-335</t>
  </si>
  <si>
    <t>1GD8775017</t>
  </si>
  <si>
    <t>JTEBR9FJ30K216718</t>
  </si>
  <si>
    <t>TPX-336</t>
  </si>
  <si>
    <t>05/23/2023</t>
  </si>
  <si>
    <t>1GD-8780275</t>
  </si>
  <si>
    <t>JTEBR9FJ10K218404</t>
  </si>
  <si>
    <t>TPX-339</t>
  </si>
  <si>
    <t>06/22/2023</t>
  </si>
  <si>
    <t>1GD-8823742</t>
  </si>
  <si>
    <t>JTEBR9FJ30K228934</t>
  </si>
  <si>
    <t>TPX-341</t>
  </si>
  <si>
    <t>06/28/2023</t>
  </si>
  <si>
    <t>1GD-8825540</t>
  </si>
  <si>
    <t>JTEBR9FJ50K229552</t>
  </si>
  <si>
    <t>TPX-359</t>
  </si>
  <si>
    <t>10/17/2023</t>
  </si>
  <si>
    <t>1GD-8895620</t>
  </si>
  <si>
    <t>JTEBR9FJ20K250410</t>
  </si>
  <si>
    <t>TPX-360</t>
  </si>
  <si>
    <t>10/23/2023</t>
  </si>
  <si>
    <t>1GD-8892508</t>
  </si>
  <si>
    <t>JTEBR9FJ00K249286</t>
  </si>
  <si>
    <t>TPX-366</t>
  </si>
  <si>
    <t>10/31/2023</t>
  </si>
  <si>
    <t>1GD-8891110</t>
  </si>
  <si>
    <t>JTEBR9FJ20K249001</t>
  </si>
  <si>
    <t>TPX-377</t>
  </si>
  <si>
    <t>1GD-8908384</t>
  </si>
  <si>
    <t>JTEBR9FJ50K254001</t>
  </si>
  <si>
    <t>TPX-378</t>
  </si>
  <si>
    <t>11/14/2023</t>
  </si>
  <si>
    <t>1GD-8906809</t>
  </si>
  <si>
    <t>JTEBR9FJ40K253454</t>
  </si>
  <si>
    <t>TPX-387</t>
  </si>
  <si>
    <t>12/27/2023</t>
  </si>
  <si>
    <t>1GD-8920029</t>
  </si>
  <si>
    <t>JTEBR9FJ90K257337</t>
  </si>
  <si>
    <t>TPX-390</t>
  </si>
  <si>
    <t>12/29/2023</t>
  </si>
  <si>
    <t>1GD-8914665</t>
  </si>
  <si>
    <t>JTEBR9FJ70K255974</t>
  </si>
  <si>
    <t>TPX-391</t>
  </si>
  <si>
    <t>12/06/2023</t>
  </si>
  <si>
    <t>1GD-8911371</t>
  </si>
  <si>
    <t>JTEBR9FJ105019495</t>
  </si>
  <si>
    <t>TPX-399</t>
  </si>
  <si>
    <t>1GD-8921662</t>
  </si>
  <si>
    <t>JTEBR9FJ70K257806</t>
  </si>
  <si>
    <t>TPX-400</t>
  </si>
  <si>
    <t>12/28/2023</t>
  </si>
  <si>
    <t>1GD8923124</t>
  </si>
  <si>
    <t>JTEBR9FJ10K258143</t>
  </si>
  <si>
    <t>TPX-404</t>
  </si>
  <si>
    <t>12/22/2023</t>
  </si>
  <si>
    <t>1GD-8925484</t>
  </si>
  <si>
    <t>JTEBR9FJ20K258572</t>
  </si>
  <si>
    <t>TPX-405</t>
  </si>
  <si>
    <t>1GD-8921631</t>
  </si>
  <si>
    <t>JTEBR9FJ00K257890</t>
  </si>
  <si>
    <t>TPX-409</t>
  </si>
  <si>
    <t>1GD-8924633</t>
  </si>
  <si>
    <t>JTEBR9FJ00K258277</t>
  </si>
  <si>
    <t>TPX-317</t>
  </si>
  <si>
    <t>04/18/2023</t>
  </si>
  <si>
    <t>1GD8769195</t>
  </si>
  <si>
    <t>JTEBR9FJ70K215362</t>
  </si>
  <si>
    <t>TPX-351</t>
  </si>
  <si>
    <t>1GD-8863563</t>
  </si>
  <si>
    <t>JTEBR9FJ30K240579</t>
  </si>
  <si>
    <t>TPX-362</t>
  </si>
  <si>
    <t>11/18/2023</t>
  </si>
  <si>
    <t>1GD8885637</t>
  </si>
  <si>
    <t>JTEBR9FJX0K247822</t>
  </si>
  <si>
    <t>TPX-364</t>
  </si>
  <si>
    <t>11/02/2023</t>
  </si>
  <si>
    <t>1GD-8895805</t>
  </si>
  <si>
    <t>JTEBR9FJX0K250283</t>
  </si>
  <si>
    <t>TPX-375</t>
  </si>
  <si>
    <t>12/19/2023</t>
  </si>
  <si>
    <t>1GD-8911040</t>
  </si>
  <si>
    <t>JTEBR9FJ40K254684</t>
  </si>
  <si>
    <t>TPX-380</t>
  </si>
  <si>
    <t>12/13/2023</t>
  </si>
  <si>
    <t>1GD-8909048</t>
  </si>
  <si>
    <t>JTEBR9FJ30K254126</t>
  </si>
  <si>
    <t>TPX-411</t>
  </si>
  <si>
    <t>01/31/2024</t>
  </si>
  <si>
    <t>1GD8943218</t>
  </si>
  <si>
    <t>JTEBR9FJ20K262945</t>
  </si>
  <si>
    <t>TPX-412</t>
  </si>
  <si>
    <t>1GD-8926290</t>
  </si>
  <si>
    <t>JTEBR9FJ50K258484</t>
  </si>
  <si>
    <t>TPX-315</t>
  </si>
  <si>
    <t>04/27/2023</t>
  </si>
  <si>
    <t>1GD8753521</t>
  </si>
  <si>
    <t>JTEBR9FJ905018840</t>
  </si>
  <si>
    <t>TPX-338</t>
  </si>
  <si>
    <t>08/30/2023</t>
  </si>
  <si>
    <t>1GD8822092</t>
  </si>
  <si>
    <t>JTEBR9FJ10K228284</t>
  </si>
  <si>
    <t>TPX-350</t>
  </si>
  <si>
    <t>1GD-8857427</t>
  </si>
  <si>
    <t>JTEBR9FJX0K238456</t>
  </si>
  <si>
    <t>TPX-369</t>
  </si>
  <si>
    <t>12/05/2023</t>
  </si>
  <si>
    <t>1GD-8898479</t>
  </si>
  <si>
    <t>JTEBR9FJ90K251134</t>
  </si>
  <si>
    <t>TPX-383</t>
  </si>
  <si>
    <t>01/17/2024</t>
  </si>
  <si>
    <t>1GD-8914976</t>
  </si>
  <si>
    <t>JTEBR9FJ805019560</t>
  </si>
  <si>
    <t>TPX-386</t>
  </si>
  <si>
    <t>01/24/2024</t>
  </si>
  <si>
    <t>1GD-8910907</t>
  </si>
  <si>
    <t>JTEBR9FJ20K254568</t>
  </si>
  <si>
    <t>TPX-403</t>
  </si>
  <si>
    <t>02/29/2024</t>
  </si>
  <si>
    <t>1GD-8924370</t>
  </si>
  <si>
    <t>JTEBR9FJ10K257929</t>
  </si>
  <si>
    <t>TPX-314</t>
  </si>
  <si>
    <t>1GD8751593</t>
  </si>
  <si>
    <t>JTEBR9FJ00K210259</t>
  </si>
  <si>
    <t>TPX-318</t>
  </si>
  <si>
    <t>06/17/2023</t>
  </si>
  <si>
    <t>1GD8766287</t>
  </si>
  <si>
    <t>JTEBR9FJ80K214382</t>
  </si>
  <si>
    <t>TPX-344</t>
  </si>
  <si>
    <t>1GD8832944</t>
  </si>
  <si>
    <t>JTEBR9FJ60K231083</t>
  </si>
  <si>
    <t>TPX-347</t>
  </si>
  <si>
    <t>1GD-8831485</t>
  </si>
  <si>
    <t>JTEBR9FJ60K230953</t>
  </si>
  <si>
    <t>TPX-370</t>
  </si>
  <si>
    <t>01/19/2024</t>
  </si>
  <si>
    <t>1GD-8886977</t>
  </si>
  <si>
    <t>JTEBR9FJ90K248556</t>
  </si>
  <si>
    <t>TPX-372</t>
  </si>
  <si>
    <t>1GD-8916549</t>
  </si>
  <si>
    <t>JTEBR9FJ10K256327</t>
  </si>
  <si>
    <t>TPX-376</t>
  </si>
  <si>
    <t>02/08/2024</t>
  </si>
  <si>
    <t>1GD-8918054</t>
  </si>
  <si>
    <t>JTEBR9FJ205019604</t>
  </si>
  <si>
    <t>TPX-413</t>
  </si>
  <si>
    <t>03/28/2024</t>
  </si>
  <si>
    <t>1GD-8921636</t>
  </si>
  <si>
    <t>JTEBR9FJ20K257888</t>
  </si>
  <si>
    <t>TPX-331</t>
  </si>
  <si>
    <t>07/29/2023</t>
  </si>
  <si>
    <t>1GD-8777252</t>
  </si>
  <si>
    <t>JTEBR9FJ50K217322</t>
  </si>
  <si>
    <t>TPX-337</t>
  </si>
  <si>
    <t>09/11/2023</t>
  </si>
  <si>
    <t>1GD-8796880</t>
  </si>
  <si>
    <t>JTEBR9FJ50K222536</t>
  </si>
  <si>
    <t>TPX-352</t>
  </si>
  <si>
    <t>1GD-8854352</t>
  </si>
  <si>
    <t>JTEBR9FJ80K237564</t>
  </si>
  <si>
    <t>TPX-379</t>
  </si>
  <si>
    <t>03/23/2024</t>
  </si>
  <si>
    <t>1GD-8903472</t>
  </si>
  <si>
    <t>JTEBR9FJ50K252538</t>
  </si>
  <si>
    <t>TPX-382</t>
  </si>
  <si>
    <t>03/26/2024</t>
  </si>
  <si>
    <t>1GD8906453</t>
  </si>
  <si>
    <t>JTEBR9FJ50K253673</t>
  </si>
  <si>
    <t>TPX-328</t>
  </si>
  <si>
    <t>08/18/2023</t>
  </si>
  <si>
    <t>1GD8781337</t>
  </si>
  <si>
    <t>JTEBR9FJ70K218424</t>
  </si>
  <si>
    <t>TPX-348</t>
  </si>
  <si>
    <t>12/11/2023</t>
  </si>
  <si>
    <t>1GD-8814142</t>
  </si>
  <si>
    <t>JTEBR9FJ30K226522</t>
  </si>
  <si>
    <t>TPX-327</t>
  </si>
  <si>
    <t>09/27/2023</t>
  </si>
  <si>
    <t>1GD-8779640</t>
  </si>
  <si>
    <t>JTEBR9FJ40K217957</t>
  </si>
  <si>
    <t>TPX-319</t>
  </si>
  <si>
    <t>1GD-8764247</t>
  </si>
  <si>
    <t>JTEBR9FJ90K214021</t>
  </si>
  <si>
    <t>TPX-324</t>
  </si>
  <si>
    <t>1GD8757286</t>
  </si>
  <si>
    <t>JTEBR9FJ00K211976</t>
  </si>
  <si>
    <t>Filtros aplicados: 
Año es 2024 o 2023
MargenRetornoMensual es menor o igual que 439.84356928694024
Meses es mayor o igual que 14
MODELO es 2023 o 2022
Serie es TPX
PORCENTAJE es mayor que -1,000.00</t>
  </si>
  <si>
    <t>Historico Precio Venta Prado modelo 2022 / 2023</t>
  </si>
  <si>
    <t>Historico Precio Venta Prado modelo 2022 / 2023 (Ordenado de Menor a Mayor)</t>
  </si>
  <si>
    <t>Año Modelo y Antigüedad</t>
  </si>
  <si>
    <t>Autos</t>
  </si>
  <si>
    <t>KM Min</t>
  </si>
  <si>
    <t>KM Promedio</t>
  </si>
  <si>
    <t>Ingreso x Venta Minimo</t>
  </si>
  <si>
    <t>Ingreso x Venta Promedio</t>
  </si>
  <si>
    <t>MRM Minimo</t>
  </si>
  <si>
    <t>MRM Promedio</t>
  </si>
  <si>
    <t>Total general</t>
  </si>
  <si>
    <t>TCO</t>
  </si>
  <si>
    <t>TCO-11</t>
  </si>
  <si>
    <t>01/22/2023</t>
  </si>
  <si>
    <t>2018</t>
  </si>
  <si>
    <t>1HZ-0886928</t>
  </si>
  <si>
    <t>JTGFB718106002759</t>
  </si>
  <si>
    <t>TCO-14</t>
  </si>
  <si>
    <t>03/31/2023</t>
  </si>
  <si>
    <t>1HZ-0931273</t>
  </si>
  <si>
    <t>JTGFB718X06007443</t>
  </si>
  <si>
    <t>TCO-16</t>
  </si>
  <si>
    <t>05/25/2023</t>
  </si>
  <si>
    <t>1HZ-0944055</t>
  </si>
  <si>
    <t>JTGFB718806008624</t>
  </si>
  <si>
    <t>TCO-17</t>
  </si>
  <si>
    <t>06/29/2023</t>
  </si>
  <si>
    <t>1HZ-0946502</t>
  </si>
  <si>
    <t>JTGFB718706008906</t>
  </si>
  <si>
    <t>TCO-18</t>
  </si>
  <si>
    <t>03/15/2023</t>
  </si>
  <si>
    <t>1HZ-0943194</t>
  </si>
  <si>
    <t>JTGFB718606008542</t>
  </si>
  <si>
    <t>TCO-19</t>
  </si>
  <si>
    <t>01/19/2023</t>
  </si>
  <si>
    <t>1HZ-0946328</t>
  </si>
  <si>
    <t>JTGFB718506008886</t>
  </si>
  <si>
    <t>TCO-22</t>
  </si>
  <si>
    <t>1HZ-0942581</t>
  </si>
  <si>
    <t>JTGFB718906008468</t>
  </si>
  <si>
    <t>TCO-23</t>
  </si>
  <si>
    <t>1HZ-0946949</t>
  </si>
  <si>
    <t>JTGFB718206008957</t>
  </si>
  <si>
    <t>TCO-24</t>
  </si>
  <si>
    <t>1HZ-0947928</t>
  </si>
  <si>
    <t>JTGFB718406009060</t>
  </si>
  <si>
    <t>TCX</t>
  </si>
  <si>
    <t>TCX-01</t>
  </si>
  <si>
    <t>1HZ-0944316</t>
  </si>
  <si>
    <t>JTGFB718006008651</t>
  </si>
  <si>
    <t>TCX-02</t>
  </si>
  <si>
    <t>1HZ-0943462</t>
  </si>
  <si>
    <t>JTGFB718006008567</t>
  </si>
  <si>
    <t>TCX-03</t>
  </si>
  <si>
    <t>1HZ-0943926</t>
  </si>
  <si>
    <t>JTGFB718306008613</t>
  </si>
  <si>
    <t>TCX-04</t>
  </si>
  <si>
    <t>09/23/2023</t>
  </si>
  <si>
    <t>1HZ-0941287</t>
  </si>
  <si>
    <t>JTGFB718706008369</t>
  </si>
  <si>
    <t>TCX-05</t>
  </si>
  <si>
    <t>1HZ-0945078</t>
  </si>
  <si>
    <t>JTGFB718206008747</t>
  </si>
  <si>
    <t>TCX-06</t>
  </si>
  <si>
    <t>03/21/2024</t>
  </si>
  <si>
    <t>1HZ-0945399</t>
  </si>
  <si>
    <t>JTGFB718606008783</t>
  </si>
  <si>
    <t>TCX-07</t>
  </si>
  <si>
    <t>12/23/2023</t>
  </si>
  <si>
    <t>1HZ-0945450</t>
  </si>
  <si>
    <t>JTGFB718506008788</t>
  </si>
  <si>
    <t>TCX-09</t>
  </si>
  <si>
    <t>1HZ-0950237</t>
  </si>
  <si>
    <t>JTGFB718806009305</t>
  </si>
  <si>
    <t>TCX-10</t>
  </si>
  <si>
    <t>09/16/2023</t>
  </si>
  <si>
    <t>1HZ-0950387</t>
  </si>
  <si>
    <t>JTGFB718606009318</t>
  </si>
  <si>
    <t>TCX-11</t>
  </si>
  <si>
    <t>1HZ-0945935</t>
  </si>
  <si>
    <t>JTGFB718706008839</t>
  </si>
  <si>
    <t>TCX-12</t>
  </si>
  <si>
    <t>1HZ-0945832</t>
  </si>
  <si>
    <t>JTGFB718406008829</t>
  </si>
  <si>
    <t>TCX-13</t>
  </si>
  <si>
    <t>1HZ-0950616</t>
  </si>
  <si>
    <t>JTGFB718106009338</t>
  </si>
  <si>
    <t>TCX-14</t>
  </si>
  <si>
    <t>1HZ-0951101</t>
  </si>
  <si>
    <t>JTGFB718706009408</t>
  </si>
  <si>
    <t>TCX-15</t>
  </si>
  <si>
    <t>1HZ-0946146</t>
  </si>
  <si>
    <t>JTGFB718X06008866</t>
  </si>
  <si>
    <t>TCX-16</t>
  </si>
  <si>
    <t>01/26/2024</t>
  </si>
  <si>
    <t>1HZ-0946548</t>
  </si>
  <si>
    <t>JTGFB718406008913</t>
  </si>
  <si>
    <t>TCX-17</t>
  </si>
  <si>
    <t>08/17/2023</t>
  </si>
  <si>
    <t>1HZ-0946530</t>
  </si>
  <si>
    <t>JTGFB718006008911</t>
  </si>
  <si>
    <t>TCX-18</t>
  </si>
  <si>
    <t>03/31/2024</t>
  </si>
  <si>
    <t>1HZ0946193</t>
  </si>
  <si>
    <t>JTGFB718306008871</t>
  </si>
  <si>
    <t>TCX-19</t>
  </si>
  <si>
    <t>01/12/2024</t>
  </si>
  <si>
    <t>1HZ-0946252</t>
  </si>
  <si>
    <t>JTGFB718406008880</t>
  </si>
  <si>
    <t>TCX-20</t>
  </si>
  <si>
    <t>1HZ0945614</t>
  </si>
  <si>
    <t>JTGFB718306008806</t>
  </si>
  <si>
    <t>TCX-22</t>
  </si>
  <si>
    <t>03/16/2024</t>
  </si>
  <si>
    <t>1HZ-0951160</t>
  </si>
  <si>
    <t>JTGFB718806009417</t>
  </si>
  <si>
    <t>TCX-23</t>
  </si>
  <si>
    <t>11/20/2023</t>
  </si>
  <si>
    <t>1HZ-0945177</t>
  </si>
  <si>
    <t>JTGFB718706008758</t>
  </si>
  <si>
    <t>TCX-24</t>
  </si>
  <si>
    <t>03/30/2024</t>
  </si>
  <si>
    <t>1HZ-0945283</t>
  </si>
  <si>
    <t>JTGFB718106008772</t>
  </si>
  <si>
    <t>TCX-25</t>
  </si>
  <si>
    <t>02/23/2024</t>
  </si>
  <si>
    <t>1HZ-0945318</t>
  </si>
  <si>
    <t>JTGFB718906008776</t>
  </si>
  <si>
    <t>TCX-26</t>
  </si>
  <si>
    <t>1HZ-0945500</t>
  </si>
  <si>
    <t>JTGFB718906008793</t>
  </si>
  <si>
    <t>TCX-27</t>
  </si>
  <si>
    <t>01/15/2024</t>
  </si>
  <si>
    <t>1HZ0950038</t>
  </si>
  <si>
    <t>JTGFB718606009285</t>
  </si>
  <si>
    <t>TCX-28</t>
  </si>
  <si>
    <t>01/18/2024</t>
  </si>
  <si>
    <t>1HZ-0945686</t>
  </si>
  <si>
    <t>JTGFB718006008813</t>
  </si>
  <si>
    <t>TCX-29</t>
  </si>
  <si>
    <t>09/29/2023</t>
  </si>
  <si>
    <t>1HZ-0946057</t>
  </si>
  <si>
    <t>JTGFB718306008854</t>
  </si>
  <si>
    <t>TCX-30</t>
  </si>
  <si>
    <t>01/27/2024</t>
  </si>
  <si>
    <t>1HZ-0945962</t>
  </si>
  <si>
    <t>JTGFB718906008843</t>
  </si>
  <si>
    <t>TCX-31</t>
  </si>
  <si>
    <t>1HZ0945888</t>
  </si>
  <si>
    <t>JTGFB718X06008835</t>
  </si>
  <si>
    <t>TCX-32</t>
  </si>
  <si>
    <t>1HZ-0945766</t>
  </si>
  <si>
    <t>JTGFB718106008822</t>
  </si>
  <si>
    <t>TCX-34</t>
  </si>
  <si>
    <t>1HZ-0947577</t>
  </si>
  <si>
    <t>JTGFB718206009025</t>
  </si>
  <si>
    <t>TCX-35</t>
  </si>
  <si>
    <t>1HZ-0975419</t>
  </si>
  <si>
    <t>JTGFB718806010860</t>
  </si>
  <si>
    <t>Filtros aplicados: 
Año es 2023 o 2024
MargenRetornoMensual es menor o igual que 439.84356928694024
Serie es TCO o TCX
PORCENTAJE es mayor que -1,000.00</t>
  </si>
  <si>
    <t>No Venta de Coaster 2023</t>
  </si>
  <si>
    <t>Historico Precio Venta Coaster</t>
  </si>
  <si>
    <t>Historico Precio Venta Coaster (Ordenado de Menor a Mayor)</t>
  </si>
  <si>
    <t>KM Minimo</t>
  </si>
  <si>
    <t>AF</t>
  </si>
  <si>
    <t>TPX-392</t>
  </si>
  <si>
    <t>CHAPISTERIA</t>
  </si>
  <si>
    <t>TCPVENTA</t>
  </si>
  <si>
    <t>1GD-8914862</t>
  </si>
  <si>
    <t>JTEBR9FJ00K255704</t>
  </si>
  <si>
    <t>TPX-388</t>
  </si>
  <si>
    <t>ALQUILADOS</t>
  </si>
  <si>
    <t>LEASING</t>
  </si>
  <si>
    <t>1GD-8919599</t>
  </si>
  <si>
    <t>JTEBR9FJ10K257106</t>
  </si>
  <si>
    <t>TPX-402</t>
  </si>
  <si>
    <t>VENTA</t>
  </si>
  <si>
    <t>CHIVENTA</t>
  </si>
  <si>
    <t>1GD-8924090</t>
  </si>
  <si>
    <t>JTEBR9FJ70K257952</t>
  </si>
  <si>
    <t>TPX-389</t>
  </si>
  <si>
    <t>TBM</t>
  </si>
  <si>
    <t>1GD-8918527</t>
  </si>
  <si>
    <t>JTEBR9FJ40K256905</t>
  </si>
  <si>
    <t>TPX-415</t>
  </si>
  <si>
    <t>1GD-8924362</t>
  </si>
  <si>
    <t>JTEBR9FJ50K257920</t>
  </si>
  <si>
    <t>TPX-371</t>
  </si>
  <si>
    <t>1GD-8893174</t>
  </si>
  <si>
    <t>JTEBR9FJ00K249529</t>
  </si>
  <si>
    <t>TPX-398</t>
  </si>
  <si>
    <t>1GD-8926432</t>
  </si>
  <si>
    <t>JTEBR9FJ30K258516</t>
  </si>
  <si>
    <t>TPX-397</t>
  </si>
  <si>
    <t>CHORRERA</t>
  </si>
  <si>
    <t>1GD-8926345</t>
  </si>
  <si>
    <t>JTEBR9FJ30K258449</t>
  </si>
  <si>
    <t>TPX-410</t>
  </si>
  <si>
    <t>VIS</t>
  </si>
  <si>
    <t>1GD-8926467</t>
  </si>
  <si>
    <t>JTEBR9FJ10K258501</t>
  </si>
  <si>
    <t>TPX-395</t>
  </si>
  <si>
    <t>1GD-8901826</t>
  </si>
  <si>
    <t>JTEBR9FJ80K254137</t>
  </si>
  <si>
    <t>TPX-385</t>
  </si>
  <si>
    <t>1GD-8907103</t>
  </si>
  <si>
    <t>JTEBR9FJ30K253543</t>
  </si>
  <si>
    <t>TPX-407</t>
  </si>
  <si>
    <t>1GD-8925699</t>
  </si>
  <si>
    <t>JTEBR9FJX0K258304</t>
  </si>
  <si>
    <t>TPX-355</t>
  </si>
  <si>
    <t>1GD-8871495</t>
  </si>
  <si>
    <t>JTEBR9FJ00K243259</t>
  </si>
  <si>
    <t>TPX-345</t>
  </si>
  <si>
    <t>1GD-8831328</t>
  </si>
  <si>
    <t>JTEBR9FJ50K230815</t>
  </si>
  <si>
    <t>TPX-414</t>
  </si>
  <si>
    <t>UNP MOV</t>
  </si>
  <si>
    <t>1GD-8925106</t>
  </si>
  <si>
    <t>JTEBR9FJ40K258184</t>
  </si>
  <si>
    <t>TPX-408</t>
  </si>
  <si>
    <t>1GD-8924531</t>
  </si>
  <si>
    <t>JTEBR9FJ00K258019</t>
  </si>
  <si>
    <t>TPX-363</t>
  </si>
  <si>
    <t>1GD-8885517</t>
  </si>
  <si>
    <t>JTEBR9FJ30K247645</t>
  </si>
  <si>
    <t>TPX-373</t>
  </si>
  <si>
    <t>CVOPSVENTA</t>
  </si>
  <si>
    <t>1GD-8920154</t>
  </si>
  <si>
    <t>JTEBR9FJ20K257566</t>
  </si>
  <si>
    <t>TPX-401</t>
  </si>
  <si>
    <t>1GD-8925041</t>
  </si>
  <si>
    <t>JTEBR9FJ50K258176</t>
  </si>
  <si>
    <t>TPX-418</t>
  </si>
  <si>
    <t>1GD-8952848</t>
  </si>
  <si>
    <t>JTEBR9FJ00K265696</t>
  </si>
  <si>
    <t>TPX-424</t>
  </si>
  <si>
    <t>1GD-8955348</t>
  </si>
  <si>
    <t>JTEBR9FJX0K266161</t>
  </si>
  <si>
    <t>TPX-416</t>
  </si>
  <si>
    <t>1GD-8954489</t>
  </si>
  <si>
    <t>JTEBR9FJ30K266146</t>
  </si>
  <si>
    <t>TPX-420</t>
  </si>
  <si>
    <t>1GD-8954177</t>
  </si>
  <si>
    <t>JTEBR9FJ10K265982</t>
  </si>
  <si>
    <t>TPX-428</t>
  </si>
  <si>
    <t>1GD-8950960</t>
  </si>
  <si>
    <t>JTEBR9FJ20K265537</t>
  </si>
  <si>
    <t>TPX-423</t>
  </si>
  <si>
    <t>1GD-8952779</t>
  </si>
  <si>
    <t>JTEBR9FJ00K265715</t>
  </si>
  <si>
    <t>TPX-421</t>
  </si>
  <si>
    <t>1GD-8954755</t>
  </si>
  <si>
    <t>JTEBR9FJ20K266039</t>
  </si>
  <si>
    <t>TPX-426</t>
  </si>
  <si>
    <t>1GD-8954817</t>
  </si>
  <si>
    <t>JTEBR9FJ30K266048</t>
  </si>
  <si>
    <t>TPX-430</t>
  </si>
  <si>
    <t>1GD-8953067</t>
  </si>
  <si>
    <t>JTEBR9FJ30K265868</t>
  </si>
  <si>
    <t>TPX-429</t>
  </si>
  <si>
    <t>1GD-8952903</t>
  </si>
  <si>
    <t>JTEBR9FJ20K265747</t>
  </si>
  <si>
    <t>TPX-417</t>
  </si>
  <si>
    <t>1GD-8951688</t>
  </si>
  <si>
    <t>JTEBR9FJ10K265478</t>
  </si>
  <si>
    <t>TPX-419</t>
  </si>
  <si>
    <t>1GD-8953664</t>
  </si>
  <si>
    <t>JTEBR9FJ20K265862</t>
  </si>
  <si>
    <t>TPX-422</t>
  </si>
  <si>
    <t>1GD-8955330</t>
  </si>
  <si>
    <t>JTEBR9FJ00K266234</t>
  </si>
  <si>
    <t>TPX-425</t>
  </si>
  <si>
    <t>1GD-8951983</t>
  </si>
  <si>
    <t>JTEBR9FJ40K265555</t>
  </si>
  <si>
    <t>TPX-432</t>
  </si>
  <si>
    <t>1GD-8969111</t>
  </si>
  <si>
    <t>JTEBR9FJ70K270572</t>
  </si>
  <si>
    <t>TPX-435</t>
  </si>
  <si>
    <t>1GD-8967323</t>
  </si>
  <si>
    <t>JTEBR9FJX0K269657</t>
  </si>
  <si>
    <t>TPX-434</t>
  </si>
  <si>
    <t>1GD-8965851</t>
  </si>
  <si>
    <t>JTEBR9FJ50K269310</t>
  </si>
  <si>
    <t>Unit #</t>
  </si>
  <si>
    <t>License #</t>
  </si>
  <si>
    <t>License State</t>
  </si>
  <si>
    <t>Year</t>
  </si>
  <si>
    <t>Make</t>
  </si>
  <si>
    <t>Model</t>
  </si>
  <si>
    <t>Class</t>
  </si>
  <si>
    <t>Color</t>
  </si>
  <si>
    <t>VIN</t>
  </si>
  <si>
    <t>Location</t>
  </si>
  <si>
    <t>Odometer</t>
  </si>
  <si>
    <t>Maint Due</t>
  </si>
  <si>
    <t>RA #</t>
  </si>
  <si>
    <t>Date Due</t>
  </si>
  <si>
    <t>Status Days</t>
  </si>
  <si>
    <t>Stall</t>
  </si>
  <si>
    <t>Product</t>
  </si>
  <si>
    <t>Status</t>
  </si>
  <si>
    <t>Current Fuel Level</t>
  </si>
  <si>
    <t>Renter</t>
  </si>
  <si>
    <t>Owning Location</t>
  </si>
  <si>
    <t>Company</t>
  </si>
  <si>
    <t>In Service Date</t>
  </si>
  <si>
    <t>Sold to</t>
  </si>
  <si>
    <t>Date Sold</t>
  </si>
  <si>
    <t>Sales Price</t>
  </si>
  <si>
    <t>Description</t>
  </si>
  <si>
    <t>Alt-ID</t>
  </si>
  <si>
    <t>Finance Location</t>
  </si>
  <si>
    <t>Antigüedad</t>
  </si>
  <si>
    <t>mes en service</t>
  </si>
  <si>
    <t>Dia in service</t>
  </si>
  <si>
    <t>ACAX-206</t>
  </si>
  <si>
    <t>EK8468</t>
  </si>
  <si>
    <t>HYUNDAI</t>
  </si>
  <si>
    <t>ACCENT GL</t>
  </si>
  <si>
    <t>CXAR</t>
  </si>
  <si>
    <t xml:space="preserve">BLANCO  </t>
  </si>
  <si>
    <t>MALC741BBRM390661</t>
  </si>
  <si>
    <t xml:space="preserve">PTY      </t>
  </si>
  <si>
    <t>N</t>
  </si>
  <si>
    <t>PTY5241304</t>
  </si>
  <si>
    <t>02/27/24</t>
  </si>
  <si>
    <t xml:space="preserve">    </t>
  </si>
  <si>
    <t>VEHICLES</t>
  </si>
  <si>
    <t>Desyllas Jake</t>
  </si>
  <si>
    <t xml:space="preserve">TCP      </t>
  </si>
  <si>
    <t xml:space="preserve">         ?</t>
  </si>
  <si>
    <t>GPS SATRAC</t>
  </si>
  <si>
    <t>ACAX-207</t>
  </si>
  <si>
    <t>EK8481</t>
  </si>
  <si>
    <t>MALC741BBRM390728</t>
  </si>
  <si>
    <t xml:space="preserve">TDA      </t>
  </si>
  <si>
    <t>CUADRA DAVIS DELIA MARIA</t>
  </si>
  <si>
    <t>ACAX-208</t>
  </si>
  <si>
    <t>EK8483</t>
  </si>
  <si>
    <t>MALC741BBRM390732</t>
  </si>
  <si>
    <t>PTY5241280</t>
  </si>
  <si>
    <t>GONZALEZ JACINTO</t>
  </si>
  <si>
    <t>ACAX-209</t>
  </si>
  <si>
    <t>EK8482</t>
  </si>
  <si>
    <t>MALC741BBRM390729</t>
  </si>
  <si>
    <t>PTY5241311</t>
  </si>
  <si>
    <t>ENRRIQUEZ ELIO</t>
  </si>
  <si>
    <t>ACAX-211</t>
  </si>
  <si>
    <t>EK8467</t>
  </si>
  <si>
    <t>MALC741BBRM390659</t>
  </si>
  <si>
    <t xml:space="preserve">TBM      </t>
  </si>
  <si>
    <t>TBM3438642</t>
  </si>
  <si>
    <t>ACOSTA MORENO MARISEL JANET</t>
  </si>
  <si>
    <t>ACAX-212</t>
  </si>
  <si>
    <t>EK8469</t>
  </si>
  <si>
    <t>MALC741BBRM390685</t>
  </si>
  <si>
    <t>PTY5241275</t>
  </si>
  <si>
    <t>ORDOÑEZ GARCIA EDUARDO MOISES</t>
  </si>
  <si>
    <t>ACAX-213</t>
  </si>
  <si>
    <t>EK8470</t>
  </si>
  <si>
    <t>MALC741BBRM390688</t>
  </si>
  <si>
    <t>PTY5241379</t>
  </si>
  <si>
    <t>PIANTAGENETT EDSON</t>
  </si>
  <si>
    <t>ACAX-214</t>
  </si>
  <si>
    <t>EK8471</t>
  </si>
  <si>
    <t>MALC741BBRM390692</t>
  </si>
  <si>
    <t>PTY5241144</t>
  </si>
  <si>
    <t>01/31/24</t>
  </si>
  <si>
    <t>CARRILLO WATKINS OMAR</t>
  </si>
  <si>
    <t>ACAX-216</t>
  </si>
  <si>
    <t>EK8473</t>
  </si>
  <si>
    <t>MALC741BBRM390699</t>
  </si>
  <si>
    <t xml:space="preserve">ASEGURA  </t>
  </si>
  <si>
    <t>02/13/24</t>
  </si>
  <si>
    <t>Gonzalez Aylin</t>
  </si>
  <si>
    <t>ACAX-217</t>
  </si>
  <si>
    <t>EK8474</t>
  </si>
  <si>
    <t>MALC741BBRM390701</t>
  </si>
  <si>
    <t>PTY5241350</t>
  </si>
  <si>
    <t>BARBIE SCOTT</t>
  </si>
  <si>
    <t>ACAX-220</t>
  </si>
  <si>
    <t>EK8477</t>
  </si>
  <si>
    <t>MALC741BBRM390711</t>
  </si>
  <si>
    <t>PTY5241065</t>
  </si>
  <si>
    <t>Villalonga Mercadal Diego</t>
  </si>
  <si>
    <t>ACAX-223</t>
  </si>
  <si>
    <t>EK8480</t>
  </si>
  <si>
    <t>MALC741BBRM390726</t>
  </si>
  <si>
    <t>PANPACIFI</t>
  </si>
  <si>
    <t xml:space="preserve">PAC30449  </t>
  </si>
  <si>
    <t>CEDIEL VALENCIANO JESUS</t>
  </si>
  <si>
    <t>ACAX-224</t>
  </si>
  <si>
    <t>EK8484</t>
  </si>
  <si>
    <t>MALC741BBRM390733</t>
  </si>
  <si>
    <t xml:space="preserve">SANT62519 </t>
  </si>
  <si>
    <t>MEDINA KARELIS</t>
  </si>
  <si>
    <t>ACAX-227</t>
  </si>
  <si>
    <t>EK8487</t>
  </si>
  <si>
    <t>MALC741BBRM390723</t>
  </si>
  <si>
    <t xml:space="preserve">CORP     </t>
  </si>
  <si>
    <t xml:space="preserve">TCP119312 </t>
  </si>
  <si>
    <t>DIAZ LOPEZ DIEGO</t>
  </si>
  <si>
    <t>CONTEXTO PANAMA S.A.</t>
  </si>
  <si>
    <t>ACAX-228</t>
  </si>
  <si>
    <t>EK8489</t>
  </si>
  <si>
    <t>MALC741BBRM390724</t>
  </si>
  <si>
    <t>PTY5241287</t>
  </si>
  <si>
    <t>Descheemaeker Maurisa</t>
  </si>
  <si>
    <t>ACAX-229</t>
  </si>
  <si>
    <t>EK8490</t>
  </si>
  <si>
    <t>PLATEADO</t>
  </si>
  <si>
    <t>MALC741BBRM390817</t>
  </si>
  <si>
    <t>PTY5241039</t>
  </si>
  <si>
    <t>MARLATT KENNETH</t>
  </si>
  <si>
    <t>ACAX-230</t>
  </si>
  <si>
    <t>EK8491</t>
  </si>
  <si>
    <t>MALC741BBRM390818</t>
  </si>
  <si>
    <t>PTY5241017</t>
  </si>
  <si>
    <t>DolejS Daniel</t>
  </si>
  <si>
    <t>ACAX-231</t>
  </si>
  <si>
    <t>EK8492</t>
  </si>
  <si>
    <t>MALC741BBRM390820</t>
  </si>
  <si>
    <t>PTY5240990</t>
  </si>
  <si>
    <t>HEDRICK WILL ROGER</t>
  </si>
  <si>
    <t>ACAX-232</t>
  </si>
  <si>
    <t>EK8493</t>
  </si>
  <si>
    <t>MALC741BBRM390821</t>
  </si>
  <si>
    <t>PTY5241293</t>
  </si>
  <si>
    <t>VERNAZA REINA IXEEL</t>
  </si>
  <si>
    <t>DIPSA</t>
  </si>
  <si>
    <t>ACAX-235</t>
  </si>
  <si>
    <t>EK8498</t>
  </si>
  <si>
    <t>MALC741BBRM390843</t>
  </si>
  <si>
    <t>PTY5241219</t>
  </si>
  <si>
    <t>SPAIN BRIAN</t>
  </si>
  <si>
    <t>ACAX-238</t>
  </si>
  <si>
    <t>EK8505</t>
  </si>
  <si>
    <t>MALC741BBRM390987</t>
  </si>
  <si>
    <t xml:space="preserve">ALBROOK  </t>
  </si>
  <si>
    <t>ALB5009592</t>
  </si>
  <si>
    <t>02/17/24</t>
  </si>
  <si>
    <t>KONRAD KLAUS BORGER</t>
  </si>
  <si>
    <t>ACAX-240</t>
  </si>
  <si>
    <t>EK8507</t>
  </si>
  <si>
    <t>MALC741BBRM390808</t>
  </si>
  <si>
    <t xml:space="preserve">PAC30453  </t>
  </si>
  <si>
    <t>LOPEZ LASSO EDER ALEIXON</t>
  </si>
  <si>
    <t>ACAX-241</t>
  </si>
  <si>
    <t>EK8508</t>
  </si>
  <si>
    <t>MALC741BBRM390809</t>
  </si>
  <si>
    <t>MALE620141</t>
  </si>
  <si>
    <t>URIBE BEITIA TANIA YAJAIRA</t>
  </si>
  <si>
    <t>ACAX-242</t>
  </si>
  <si>
    <t>EK8509</t>
  </si>
  <si>
    <t>MALC741BBRM390811</t>
  </si>
  <si>
    <t>CHIRI55446</t>
  </si>
  <si>
    <t>ROUX JIMENEZ ESTELA NOEMI</t>
  </si>
  <si>
    <t>ACAX-243</t>
  </si>
  <si>
    <t>EK8510</t>
  </si>
  <si>
    <t>MALC741BBRM390815</t>
  </si>
  <si>
    <t>PTY5241123</t>
  </si>
  <si>
    <t>Loersch Evi</t>
  </si>
  <si>
    <t>ACAX-245</t>
  </si>
  <si>
    <t>EK8512</t>
  </si>
  <si>
    <t>MALC741BBRM390996</t>
  </si>
  <si>
    <t>DE PUYDT JEROEN DANNY I.</t>
  </si>
  <si>
    <t>ACAX-246</t>
  </si>
  <si>
    <t>EK8513</t>
  </si>
  <si>
    <t>MALC741BBRM390997</t>
  </si>
  <si>
    <t>MERZ CATHERINE</t>
  </si>
  <si>
    <t>ACAX-248</t>
  </si>
  <si>
    <t>EK8515</t>
  </si>
  <si>
    <t>MALC741BBRM391001</t>
  </si>
  <si>
    <t>TBM3438615</t>
  </si>
  <si>
    <t>Pavlic Vilma</t>
  </si>
  <si>
    <t>ACAX-249</t>
  </si>
  <si>
    <t>EK8516</t>
  </si>
  <si>
    <t>MALC741BBRM390995</t>
  </si>
  <si>
    <t>TBM3438679</t>
  </si>
  <si>
    <t>CROSBIE DEVON</t>
  </si>
  <si>
    <t>ACAX-250</t>
  </si>
  <si>
    <t>EK8576</t>
  </si>
  <si>
    <t>MALC741BBRM390986</t>
  </si>
  <si>
    <t xml:space="preserve">CHORRERA </t>
  </si>
  <si>
    <t>CHO7715717</t>
  </si>
  <si>
    <t>Darby Jared</t>
  </si>
  <si>
    <t>CIZ-04</t>
  </si>
  <si>
    <t>EL5546</t>
  </si>
  <si>
    <t>ISUZU</t>
  </si>
  <si>
    <t>NPR71L</t>
  </si>
  <si>
    <t>XKMN</t>
  </si>
  <si>
    <t>JAANPR71KR7100411</t>
  </si>
  <si>
    <t>LEASING L</t>
  </si>
  <si>
    <t xml:space="preserve">TCP119285 </t>
  </si>
  <si>
    <t>02/29/24</t>
  </si>
  <si>
    <t>RAMOS CORTES BRITANICO AUGUS</t>
  </si>
  <si>
    <t>16 PIES</t>
  </si>
  <si>
    <t>CIZ-05</t>
  </si>
  <si>
    <t>EL5547</t>
  </si>
  <si>
    <t>JAANPR71KR7100412</t>
  </si>
  <si>
    <t xml:space="preserve">TCP119293 </t>
  </si>
  <si>
    <t>HH-273</t>
  </si>
  <si>
    <t>EK5701</t>
  </si>
  <si>
    <t>TOYOTA</t>
  </si>
  <si>
    <t>HI ACE BUS</t>
  </si>
  <si>
    <t>FVMR</t>
  </si>
  <si>
    <t xml:space="preserve">WHITE   </t>
  </si>
  <si>
    <t>JTFNAFAP608039959</t>
  </si>
  <si>
    <t xml:space="preserve">LEASING  </t>
  </si>
  <si>
    <t>APO5199091</t>
  </si>
  <si>
    <t>03/31/24</t>
  </si>
  <si>
    <t>CARCAMO RODOLFO</t>
  </si>
  <si>
    <t>HUAWEI</t>
  </si>
  <si>
    <t>PCK-70</t>
  </si>
  <si>
    <t>EK5216</t>
  </si>
  <si>
    <t>KIA</t>
  </si>
  <si>
    <t>K2700 2C</t>
  </si>
  <si>
    <t>SFNR</t>
  </si>
  <si>
    <t>KNCSHY71CR7731659</t>
  </si>
  <si>
    <t>CHO7715791</t>
  </si>
  <si>
    <t>ALVAREZ JOSE</t>
  </si>
  <si>
    <t xml:space="preserve">TCPOPS   </t>
  </si>
  <si>
    <t>PR-FORTUNER-017</t>
  </si>
  <si>
    <t>EK4685</t>
  </si>
  <si>
    <t>FORTUNER</t>
  </si>
  <si>
    <t>PFAR</t>
  </si>
  <si>
    <t>ATTITUDE</t>
  </si>
  <si>
    <t>8AJBA3FS600339411</t>
  </si>
  <si>
    <t xml:space="preserve">PANARENT </t>
  </si>
  <si>
    <t>APO5199036</t>
  </si>
  <si>
    <t>SAMANIEGO EDUARDO</t>
  </si>
  <si>
    <t>GPS-SATRAC</t>
  </si>
  <si>
    <t>PR-PRADO-27</t>
  </si>
  <si>
    <t>EK4747</t>
  </si>
  <si>
    <t>PRADO</t>
  </si>
  <si>
    <t>LFAR</t>
  </si>
  <si>
    <t>SUPER WH</t>
  </si>
  <si>
    <t>JTEBR9FJ05029667</t>
  </si>
  <si>
    <t>APO5199043</t>
  </si>
  <si>
    <t>TORRES MANTECON JOSE MIGUEL</t>
  </si>
  <si>
    <t>PR-PRADO-28</t>
  </si>
  <si>
    <t>EK4723</t>
  </si>
  <si>
    <t>JTEBR9FJ005029676</t>
  </si>
  <si>
    <t>APO5198814</t>
  </si>
  <si>
    <t>04/30/27</t>
  </si>
  <si>
    <t>JOYCE KIMBERLY</t>
  </si>
  <si>
    <t>PR-RAM-02</t>
  </si>
  <si>
    <t>EL5191</t>
  </si>
  <si>
    <t>RAM</t>
  </si>
  <si>
    <t>1500 BIGHO</t>
  </si>
  <si>
    <t>PREMIUM</t>
  </si>
  <si>
    <t>PLATA MO</t>
  </si>
  <si>
    <t>W1NFB5KB6PA88966</t>
  </si>
  <si>
    <t>APO5198813</t>
  </si>
  <si>
    <t>JAEN OMAR</t>
  </si>
  <si>
    <t>INFINITY MEDICAL PANAMA S.A.</t>
  </si>
  <si>
    <t>ENERO</t>
  </si>
  <si>
    <t>GPS SATARC</t>
  </si>
  <si>
    <t>PR-RAX-07</t>
  </si>
  <si>
    <t>EK4703</t>
  </si>
  <si>
    <t>RAV-4</t>
  </si>
  <si>
    <t>XFAR</t>
  </si>
  <si>
    <t>GRAY MET</t>
  </si>
  <si>
    <t>JTMW43FV40D165948</t>
  </si>
  <si>
    <t>APO5198811</t>
  </si>
  <si>
    <t>PR-RAX-08</t>
  </si>
  <si>
    <t>EK4693</t>
  </si>
  <si>
    <t>JTMW43FV10D66135</t>
  </si>
  <si>
    <t>APO5198812</t>
  </si>
  <si>
    <t>PEINADO DANIELA</t>
  </si>
  <si>
    <t>PR-RAX-09</t>
  </si>
  <si>
    <t>EK4772</t>
  </si>
  <si>
    <t>JTMW43FV50D168437</t>
  </si>
  <si>
    <t>APO5199042</t>
  </si>
  <si>
    <t>HO MELODY</t>
  </si>
  <si>
    <t>RAX-187</t>
  </si>
  <si>
    <t>EK4928</t>
  </si>
  <si>
    <t>SILVER M</t>
  </si>
  <si>
    <t>JTMZ43FV30D175349</t>
  </si>
  <si>
    <t>APO5199092</t>
  </si>
  <si>
    <t>ZHONGTAO ZHENG</t>
  </si>
  <si>
    <t>RAX-188</t>
  </si>
  <si>
    <t>EK4931</t>
  </si>
  <si>
    <t>JTMZ43FVX0D174926</t>
  </si>
  <si>
    <t>STM7205154</t>
  </si>
  <si>
    <t>02/16/24</t>
  </si>
  <si>
    <t>ILLESCA DE ALVARADO PATRICIA</t>
  </si>
  <si>
    <t>RAX-189</t>
  </si>
  <si>
    <t>EK4932</t>
  </si>
  <si>
    <t>JTMZ43FV40D175053</t>
  </si>
  <si>
    <t xml:space="preserve">MALEK    </t>
  </si>
  <si>
    <t>MALE620211</t>
  </si>
  <si>
    <t>MOTENEGRO MONRY JORGE OMAR</t>
  </si>
  <si>
    <t>RAX-190</t>
  </si>
  <si>
    <t>EK4937</t>
  </si>
  <si>
    <t>JTMZ43FV20D174421</t>
  </si>
  <si>
    <t>PTY5241279</t>
  </si>
  <si>
    <t>Mock Any</t>
  </si>
  <si>
    <t>RAX-191</t>
  </si>
  <si>
    <t>EK4940</t>
  </si>
  <si>
    <t>JTMZ43FV70D174799</t>
  </si>
  <si>
    <t xml:space="preserve">TCP119287 </t>
  </si>
  <si>
    <t>SUMNER BRUCE</t>
  </si>
  <si>
    <t>RAX-192</t>
  </si>
  <si>
    <t>EK4945</t>
  </si>
  <si>
    <t>JTMZ43FV80D174245</t>
  </si>
  <si>
    <t>TBM3438676</t>
  </si>
  <si>
    <t>HEO JIM</t>
  </si>
  <si>
    <t>GENERAL ELECTRICAL INTERNATIONAL INC</t>
  </si>
  <si>
    <t>GENERAL ELECTRIC</t>
  </si>
  <si>
    <t>RAX-193</t>
  </si>
  <si>
    <t>EK4947</t>
  </si>
  <si>
    <t>JTMZ43FV70D175225</t>
  </si>
  <si>
    <t>GONZÁLEZ JAVIER</t>
  </si>
  <si>
    <t>Global Brigades Foundation ofP</t>
  </si>
  <si>
    <t>RAX-194</t>
  </si>
  <si>
    <t>EK4952</t>
  </si>
  <si>
    <t>JTMZ43FV50D178091</t>
  </si>
  <si>
    <t>APO5198863</t>
  </si>
  <si>
    <t>PRIETO MOURE DAVID</t>
  </si>
  <si>
    <t>PTE CALZADA</t>
  </si>
  <si>
    <t>RAX-196</t>
  </si>
  <si>
    <t>EK4954</t>
  </si>
  <si>
    <t>JTMZ43FV50D175398</t>
  </si>
  <si>
    <t>PTY5241294</t>
  </si>
  <si>
    <t>QUINTERO NICOLAS</t>
  </si>
  <si>
    <t>RAX-197</t>
  </si>
  <si>
    <t>EK4955</t>
  </si>
  <si>
    <t>JTMZ43FV40D177501</t>
  </si>
  <si>
    <t>APO5198862</t>
  </si>
  <si>
    <t>MOYANO PEREZ MIGUEL ANGEL</t>
  </si>
  <si>
    <t>RAX-198</t>
  </si>
  <si>
    <t>EK4956</t>
  </si>
  <si>
    <t>JTMZ43FV10D178024</t>
  </si>
  <si>
    <t>PTY5241295</t>
  </si>
  <si>
    <t>BARCIKOWSKI RAFAEL</t>
  </si>
  <si>
    <t>RAX-199</t>
  </si>
  <si>
    <t>EK4957</t>
  </si>
  <si>
    <t>JTMZ43FV30D174945</t>
  </si>
  <si>
    <t>CHO7715761</t>
  </si>
  <si>
    <t>02/15/24</t>
  </si>
  <si>
    <t>LORENZO RIVERA LISSAME YESENIA</t>
  </si>
  <si>
    <t>SON-106</t>
  </si>
  <si>
    <t>EK5217</t>
  </si>
  <si>
    <t>SONET</t>
  </si>
  <si>
    <t>EFAR</t>
  </si>
  <si>
    <t xml:space="preserve">ACERO   </t>
  </si>
  <si>
    <t>MZBFC814ERN321215</t>
  </si>
  <si>
    <t>PTY5241012</t>
  </si>
  <si>
    <t>Forrestor Timothy</t>
  </si>
  <si>
    <t>SON-107</t>
  </si>
  <si>
    <t>EK5218</t>
  </si>
  <si>
    <t>MZBFC814ERN321218</t>
  </si>
  <si>
    <t>PTY5240988</t>
  </si>
  <si>
    <t>Martinez Sofia</t>
  </si>
  <si>
    <t>SON-108</t>
  </si>
  <si>
    <t>EK5230</t>
  </si>
  <si>
    <t>MZBFC814ERN355615</t>
  </si>
  <si>
    <t>PTY5241305</t>
  </si>
  <si>
    <t>NEIDLINGER ROSA</t>
  </si>
  <si>
    <t>SON-110</t>
  </si>
  <si>
    <t>EK5232</t>
  </si>
  <si>
    <t>MZBFC814ERN355614</t>
  </si>
  <si>
    <t>PTY5241175</t>
  </si>
  <si>
    <t>BLYTHE ASCANIO MAXIMO</t>
  </si>
  <si>
    <t>SON-111</t>
  </si>
  <si>
    <t>EK5233</t>
  </si>
  <si>
    <t>MZBFC814ERN355616</t>
  </si>
  <si>
    <t>CHO7715776</t>
  </si>
  <si>
    <t>BERNAL IOJHAN</t>
  </si>
  <si>
    <t>SON-112</t>
  </si>
  <si>
    <t>EK5236</t>
  </si>
  <si>
    <t>MZBFC814ERN352486</t>
  </si>
  <si>
    <t>CHO7715741</t>
  </si>
  <si>
    <t>barrios jose alexis</t>
  </si>
  <si>
    <t>SON-114</t>
  </si>
  <si>
    <t>EK5240</t>
  </si>
  <si>
    <t xml:space="preserve"> BLANCO </t>
  </si>
  <si>
    <t>MZBFC814ERN315729</t>
  </si>
  <si>
    <t>PTY5241161</t>
  </si>
  <si>
    <t>BENESSIANO ERIC</t>
  </si>
  <si>
    <t>SON-115</t>
  </si>
  <si>
    <t>EK5242</t>
  </si>
  <si>
    <t>MZBFC814ERN315728</t>
  </si>
  <si>
    <t>PTY5241016</t>
  </si>
  <si>
    <t>KOTTIECH RICARDO</t>
  </si>
  <si>
    <t>SON-116</t>
  </si>
  <si>
    <t>EK5246</t>
  </si>
  <si>
    <t>MZBFC814ERN315732</t>
  </si>
  <si>
    <t>PTY5241239</t>
  </si>
  <si>
    <t>FISHER DE GRACIA IVONNE</t>
  </si>
  <si>
    <t>SON-117</t>
  </si>
  <si>
    <t>EK5247</t>
  </si>
  <si>
    <t>MZBFC814ERN316737</t>
  </si>
  <si>
    <t xml:space="preserve">VIS      </t>
  </si>
  <si>
    <t>VIS5034840</t>
  </si>
  <si>
    <t>Spiwak Ami</t>
  </si>
  <si>
    <t>SON-118</t>
  </si>
  <si>
    <t>EK5248</t>
  </si>
  <si>
    <t>MZBFC814ERN315730</t>
  </si>
  <si>
    <t>CHO7715738</t>
  </si>
  <si>
    <t>SON-119</t>
  </si>
  <si>
    <t>EK5253</t>
  </si>
  <si>
    <t>MZBFC814ERN316739</t>
  </si>
  <si>
    <t>TBM3438597</t>
  </si>
  <si>
    <t>02/14/24</t>
  </si>
  <si>
    <t>KU JAKELINE</t>
  </si>
  <si>
    <t>SON-120</t>
  </si>
  <si>
    <t>EK5254</t>
  </si>
  <si>
    <t>MZBFC814ERN315921</t>
  </si>
  <si>
    <t>LERMAN ADRIANA INES</t>
  </si>
  <si>
    <t>SON-121</t>
  </si>
  <si>
    <t>EK5255</t>
  </si>
  <si>
    <t>MZBFC814ERN315733</t>
  </si>
  <si>
    <t>MALE620154</t>
  </si>
  <si>
    <t>GONZALEZ CAROLINA</t>
  </si>
  <si>
    <t>SON-122</t>
  </si>
  <si>
    <t>EK5256</t>
  </si>
  <si>
    <t>MZBFC814ERN315943</t>
  </si>
  <si>
    <t>TBM3438651</t>
  </si>
  <si>
    <t>RIQUELME GARCIA WHESLLY ORIANA</t>
  </si>
  <si>
    <t>SON-124</t>
  </si>
  <si>
    <t>EK5258</t>
  </si>
  <si>
    <t>MZBFC814ERN315725</t>
  </si>
  <si>
    <t>PTY5241003</t>
  </si>
  <si>
    <t>PROCTOR ROBERT RYAN</t>
  </si>
  <si>
    <t>SON-125</t>
  </si>
  <si>
    <t>EK5317</t>
  </si>
  <si>
    <t>MZBFC814ERN315726</t>
  </si>
  <si>
    <t>TBM3438593</t>
  </si>
  <si>
    <t>CERRANO PLACIDO LUIS</t>
  </si>
  <si>
    <t>SON-126</t>
  </si>
  <si>
    <t>EK5385</t>
  </si>
  <si>
    <t>MZBFC814ERN348561</t>
  </si>
  <si>
    <t>APO5198873</t>
  </si>
  <si>
    <t>MENESES CASTILLO MANUEL</t>
  </si>
  <si>
    <t>SON-127</t>
  </si>
  <si>
    <t>EK5389</t>
  </si>
  <si>
    <t>MZBFC814ERN348559</t>
  </si>
  <si>
    <t>PTY5241364</t>
  </si>
  <si>
    <t>ATKINSON TERRENCE LYNN</t>
  </si>
  <si>
    <t>SON-128</t>
  </si>
  <si>
    <t>EK5390</t>
  </si>
  <si>
    <t>MZBFC814ERN348563</t>
  </si>
  <si>
    <t>ALB5009591</t>
  </si>
  <si>
    <t>02/23/24</t>
  </si>
  <si>
    <t>LEROY VINCENT YVES</t>
  </si>
  <si>
    <t>SON-130</t>
  </si>
  <si>
    <t>EK5392</t>
  </si>
  <si>
    <t>MZBFC814ERN348567</t>
  </si>
  <si>
    <t>VIS5034834</t>
  </si>
  <si>
    <t>GRESPAN DE FREITAS FERNANDO</t>
  </si>
  <si>
    <t>SON-131</t>
  </si>
  <si>
    <t>EK5399</t>
  </si>
  <si>
    <t>MZBFC814ERN348558</t>
  </si>
  <si>
    <t>VIS5034850</t>
  </si>
  <si>
    <t>KERRISON MICHAEL ARTHUR</t>
  </si>
  <si>
    <t>SON-132</t>
  </si>
  <si>
    <t>EK5400</t>
  </si>
  <si>
    <t>MZBFC814ERN348560</t>
  </si>
  <si>
    <t>Vera Matías Hernán</t>
  </si>
  <si>
    <t>SON-133</t>
  </si>
  <si>
    <t>EK5409</t>
  </si>
  <si>
    <t>MZBFC814ERN348556</t>
  </si>
  <si>
    <t>PTY5241351</t>
  </si>
  <si>
    <t>McNally Patrick</t>
  </si>
  <si>
    <t>SON-134</t>
  </si>
  <si>
    <t>EK5416</t>
  </si>
  <si>
    <t>MZBFC814ERN348566</t>
  </si>
  <si>
    <t>PTY5241344</t>
  </si>
  <si>
    <t>ASH AKIL</t>
  </si>
  <si>
    <t>SON-136</t>
  </si>
  <si>
    <t>EK5420</t>
  </si>
  <si>
    <t>MZBFC814ERN348549</t>
  </si>
  <si>
    <t>PTY5241329</t>
  </si>
  <si>
    <t>Greene David</t>
  </si>
  <si>
    <t>SON-137</t>
  </si>
  <si>
    <t>EK5421</t>
  </si>
  <si>
    <t>MZBFC814ERN348550</t>
  </si>
  <si>
    <t>VIS5034845</t>
  </si>
  <si>
    <t>WORGOTTER PHILIPP</t>
  </si>
  <si>
    <t>ECONOMY BOOKINGS</t>
  </si>
  <si>
    <t>SON-139</t>
  </si>
  <si>
    <t>EK5425</t>
  </si>
  <si>
    <t>MZBFC814ERN348553</t>
  </si>
  <si>
    <t>PTY5241377</t>
  </si>
  <si>
    <t>CANDO NAVARRO FRANCISCO JOSE</t>
  </si>
  <si>
    <t>SON-142</t>
  </si>
  <si>
    <t>EK5429</t>
  </si>
  <si>
    <t>MZBFC814ERN348548</t>
  </si>
  <si>
    <t>CHUPIN BLANDINE</t>
  </si>
  <si>
    <t>SON-143</t>
  </si>
  <si>
    <t>EK5430</t>
  </si>
  <si>
    <t>MZBFC814ERN348545</t>
  </si>
  <si>
    <t>PTY5241235</t>
  </si>
  <si>
    <t>BARRIOS MARTHA</t>
  </si>
  <si>
    <t>SON-144</t>
  </si>
  <si>
    <t>EK5431</t>
  </si>
  <si>
    <t>MZBFC814ERN348555</t>
  </si>
  <si>
    <t>BARBERENA JAVIER ERNESTO</t>
  </si>
  <si>
    <t>SON-145</t>
  </si>
  <si>
    <t>EK5432</t>
  </si>
  <si>
    <t>MZBFC814ERN348546</t>
  </si>
  <si>
    <t>APO5198876</t>
  </si>
  <si>
    <t>ESPINO CASTRO MELISSA GISSELL</t>
  </si>
  <si>
    <t>SON-146</t>
  </si>
  <si>
    <t>EK5433</t>
  </si>
  <si>
    <t>MZBFC814ERN342786</t>
  </si>
  <si>
    <t>PTY5241226</t>
  </si>
  <si>
    <t>LAZARTE YEIMI</t>
  </si>
  <si>
    <t>SON-148</t>
  </si>
  <si>
    <t>EK5435</t>
  </si>
  <si>
    <t>MZBFC814ERN355571</t>
  </si>
  <si>
    <t>PTY5241221</t>
  </si>
  <si>
    <t>Iflah Ariel</t>
  </si>
  <si>
    <t>SON-150</t>
  </si>
  <si>
    <t>EK5437</t>
  </si>
  <si>
    <t>MZBFC814ERN343616</t>
  </si>
  <si>
    <t>PTY5241362</t>
  </si>
  <si>
    <t>ARAUZ GONZALEZ MEREDITH J.</t>
  </si>
  <si>
    <t>AGROSILOS</t>
  </si>
  <si>
    <t>SON-151</t>
  </si>
  <si>
    <t>EK5438</t>
  </si>
  <si>
    <t>MZBFC814ERN343617</t>
  </si>
  <si>
    <t>APO5198878</t>
  </si>
  <si>
    <t>GONZALEZ MOLLEJA STEPHANY ALEJAN</t>
  </si>
  <si>
    <t>SON-152</t>
  </si>
  <si>
    <t>EK5439</t>
  </si>
  <si>
    <t>MZBFC814ERN343614</t>
  </si>
  <si>
    <t>GODEFROY ANTOINE</t>
  </si>
  <si>
    <t>SON-154</t>
  </si>
  <si>
    <t>EK5441</t>
  </si>
  <si>
    <t>MZBFC814ERN348547</t>
  </si>
  <si>
    <t>PTY5241338</t>
  </si>
  <si>
    <t>DOMALLY ARMANDO</t>
  </si>
  <si>
    <t>TCC-61</t>
  </si>
  <si>
    <t>EK5544</t>
  </si>
  <si>
    <t>CROSS</t>
  </si>
  <si>
    <t>DFAR</t>
  </si>
  <si>
    <t>9BRK4AAG900113842</t>
  </si>
  <si>
    <t>PTY5241265</t>
  </si>
  <si>
    <t>HINES JHON</t>
  </si>
  <si>
    <t>TCC-63</t>
  </si>
  <si>
    <t>EK5551</t>
  </si>
  <si>
    <t>9BRK4AAG500116947</t>
  </si>
  <si>
    <t>APO5198444</t>
  </si>
  <si>
    <t>TORRE RODRIGUEZ CARLOS</t>
  </si>
  <si>
    <t>TCC-64</t>
  </si>
  <si>
    <t>EK5553</t>
  </si>
  <si>
    <t>9BRK4AAG900116322</t>
  </si>
  <si>
    <t>APO5198433</t>
  </si>
  <si>
    <t>BLOTH JURGEN ROLAND</t>
  </si>
  <si>
    <t>TCC-65</t>
  </si>
  <si>
    <t>EK5556</t>
  </si>
  <si>
    <t>9BRK4AAG800115677</t>
  </si>
  <si>
    <t>PTY5241333</t>
  </si>
  <si>
    <t>DUNN MOODIE CUMBERBATCH ANTONIO OSCAR</t>
  </si>
  <si>
    <t>TCC-66</t>
  </si>
  <si>
    <t>EK5566</t>
  </si>
  <si>
    <t>9BRK4AAG800113749</t>
  </si>
  <si>
    <t>PTY5241337</t>
  </si>
  <si>
    <t>CANTO CHE SERAFIN JESUS</t>
  </si>
  <si>
    <t>TCC-68</t>
  </si>
  <si>
    <t>EK5571</t>
  </si>
  <si>
    <t>9BRK4AAG600117086</t>
  </si>
  <si>
    <t>CHO7715805</t>
  </si>
  <si>
    <t>VALE NCIA LUIS FERNANDO</t>
  </si>
  <si>
    <t>TCC-69</t>
  </si>
  <si>
    <t>EK5573</t>
  </si>
  <si>
    <t>9BRK4AAG100123314</t>
  </si>
  <si>
    <t>ORTEGA GABRIELA</t>
  </si>
  <si>
    <t>TCC-70</t>
  </si>
  <si>
    <t>EK5574</t>
  </si>
  <si>
    <t>9BRK4AAG900117244</t>
  </si>
  <si>
    <t>BARRANTES FANY</t>
  </si>
  <si>
    <t>TPX-606</t>
  </si>
  <si>
    <t>EK5016</t>
  </si>
  <si>
    <t>JTEBR9FJ605029410</t>
  </si>
  <si>
    <t>PTY5241303</t>
  </si>
  <si>
    <t>VALDES EDUARDO</t>
  </si>
  <si>
    <t>MALUED S.A.</t>
  </si>
  <si>
    <t>TPX-607</t>
  </si>
  <si>
    <t>EK5018</t>
  </si>
  <si>
    <t>JTEBR9FJ205029467</t>
  </si>
  <si>
    <t>PTY5241286</t>
  </si>
  <si>
    <t>KUZNETSOV VITALIY</t>
  </si>
  <si>
    <t>TUX-197</t>
  </si>
  <si>
    <t>EK8517</t>
  </si>
  <si>
    <t>TUCSON GL</t>
  </si>
  <si>
    <t>IFAR</t>
  </si>
  <si>
    <t>KMHJB81DBRU300499</t>
  </si>
  <si>
    <t>APO5198891</t>
  </si>
  <si>
    <t>PARDO VILLAVERDE MARTIN</t>
  </si>
  <si>
    <t>TUX-198</t>
  </si>
  <si>
    <t>EK8518</t>
  </si>
  <si>
    <t>KMHJB81DBRU300583</t>
  </si>
  <si>
    <t>PTY5241236</t>
  </si>
  <si>
    <t>LANGR ADAM</t>
  </si>
  <si>
    <t>TUX-200</t>
  </si>
  <si>
    <t>EK8520</t>
  </si>
  <si>
    <t>KMHJB81DBRU300618</t>
  </si>
  <si>
    <t xml:space="preserve">TCP119278 </t>
  </si>
  <si>
    <t>CORDOBA MONTENEGRO OLIVER</t>
  </si>
  <si>
    <t>LOMA COVA</t>
  </si>
  <si>
    <t>TUX-201</t>
  </si>
  <si>
    <t>EK8521</t>
  </si>
  <si>
    <t>KMHJB81DBRU300654</t>
  </si>
  <si>
    <t>BARRIA MOSCOSO LUIS ALEXANDER</t>
  </si>
  <si>
    <t>TUX-205</t>
  </si>
  <si>
    <t>EK8530</t>
  </si>
  <si>
    <t>KMHJB81DBRU301417</t>
  </si>
  <si>
    <t>PTY5241131</t>
  </si>
  <si>
    <t>GEUN HO YOON</t>
  </si>
  <si>
    <t>POSCO ENC</t>
  </si>
  <si>
    <t>TUX-207</t>
  </si>
  <si>
    <t>EK8532</t>
  </si>
  <si>
    <t>KMHJB81DBRU301884</t>
  </si>
  <si>
    <t>ALB5009593</t>
  </si>
  <si>
    <t>PERALTA SANCHEZ EDUARDO</t>
  </si>
  <si>
    <t>TUX-208</t>
  </si>
  <si>
    <t>EK8534</t>
  </si>
  <si>
    <t>KMHJB81DBRU300597</t>
  </si>
  <si>
    <t>APO5198892</t>
  </si>
  <si>
    <t>PIEDRACOBA MORANDEIRA ARTURO</t>
  </si>
  <si>
    <t>TUX-209</t>
  </si>
  <si>
    <t>EK8535</t>
  </si>
  <si>
    <t>KMHJB81DBRU301916</t>
  </si>
  <si>
    <t>KUTEMEIER LEA</t>
  </si>
  <si>
    <t>TUX-211</t>
  </si>
  <si>
    <t>EK8537</t>
  </si>
  <si>
    <t>KMHJB81DBRU300988</t>
  </si>
  <si>
    <t>PTY5241075</t>
  </si>
  <si>
    <t>GOMEZ JUAN</t>
  </si>
  <si>
    <t>TUX-212</t>
  </si>
  <si>
    <t>EK8538</t>
  </si>
  <si>
    <t>TITAN GR</t>
  </si>
  <si>
    <t>KMHJB81DBRU300898</t>
  </si>
  <si>
    <t>CHO7715829</t>
  </si>
  <si>
    <t>AMARO CASTILLO NICOLAS ANTONIO</t>
  </si>
  <si>
    <t>TUX-213</t>
  </si>
  <si>
    <t>EK8539</t>
  </si>
  <si>
    <t>KMHJB81DBRU300976</t>
  </si>
  <si>
    <t>APO5198893</t>
  </si>
  <si>
    <t>RAMOS GARRIDO JORGE</t>
  </si>
  <si>
    <t>TUX-214</t>
  </si>
  <si>
    <t>EK8540</t>
  </si>
  <si>
    <t>KMHJB81DBRU301064</t>
  </si>
  <si>
    <t>APO5198894</t>
  </si>
  <si>
    <t>DIAZ NUÑEZ PEDRO MARÍA</t>
  </si>
  <si>
    <t>TUX-215</t>
  </si>
  <si>
    <t>EK8541</t>
  </si>
  <si>
    <t>KMHJB81DBRU301282</t>
  </si>
  <si>
    <t>APO5198895</t>
  </si>
  <si>
    <t>TORRADO COTELO MERCEDES</t>
  </si>
  <si>
    <t>TUX-216</t>
  </si>
  <si>
    <t>EK8542</t>
  </si>
  <si>
    <t>KMHJB81DBRU301300</t>
  </si>
  <si>
    <t>PTY5241308</t>
  </si>
  <si>
    <t>GALARZA GOYA KARLA</t>
  </si>
  <si>
    <t>SHIPLILLY LATAM S.R.L.</t>
  </si>
  <si>
    <t>TYC-02</t>
  </si>
  <si>
    <t>EK4959</t>
  </si>
  <si>
    <t>YARIS CROS</t>
  </si>
  <si>
    <t>MHFAA8AF200001853</t>
  </si>
  <si>
    <t>CAMPOZANO LOPEZ NINOSHKA</t>
  </si>
  <si>
    <t>TYC-04</t>
  </si>
  <si>
    <t>EK4961</t>
  </si>
  <si>
    <t>MHFAA8AF700001489</t>
  </si>
  <si>
    <t>PTY5241382</t>
  </si>
  <si>
    <t>PAN MUÑOZ JUAN ALBERTO</t>
  </si>
  <si>
    <t>ACAX-210</t>
  </si>
  <si>
    <t>EK8466</t>
  </si>
  <si>
    <t>MALC741BBRM390662</t>
  </si>
  <si>
    <t xml:space="preserve">          </t>
  </si>
  <si>
    <t>ACAX-215</t>
  </si>
  <si>
    <t>EK8472</t>
  </si>
  <si>
    <t>MALC741BBRM390693</t>
  </si>
  <si>
    <t xml:space="preserve">CHIRIQUI </t>
  </si>
  <si>
    <t>ACAX-219</t>
  </si>
  <si>
    <t>EK8476</t>
  </si>
  <si>
    <t>MALC741BBRM390715</t>
  </si>
  <si>
    <t xml:space="preserve">PENONOME </t>
  </si>
  <si>
    <t>ACAX-221</t>
  </si>
  <si>
    <t>EK8478</t>
  </si>
  <si>
    <t>MALC741BBRM390714</t>
  </si>
  <si>
    <t>ACAX-222</t>
  </si>
  <si>
    <t>EK8479</t>
  </si>
  <si>
    <t>MALC741BBRM390721</t>
  </si>
  <si>
    <t>ACAX-225</t>
  </si>
  <si>
    <t>EK8485</t>
  </si>
  <si>
    <t>MALC741BBRM390735</t>
  </si>
  <si>
    <t>ACAX-233</t>
  </si>
  <si>
    <t>EK8496</t>
  </si>
  <si>
    <t>MALC741BBRM390823</t>
  </si>
  <si>
    <t>ACAX-234</t>
  </si>
  <si>
    <t>EK8497</t>
  </si>
  <si>
    <t>MALC741BBRM390834</t>
  </si>
  <si>
    <t>ACAX-236</t>
  </si>
  <si>
    <t>EK8503</t>
  </si>
  <si>
    <t>MALC741BBRM390850</t>
  </si>
  <si>
    <t>ACAX-237</t>
  </si>
  <si>
    <t>EK8504</t>
  </si>
  <si>
    <t>MALC741BBRM390994</t>
  </si>
  <si>
    <t>ACAX-239</t>
  </si>
  <si>
    <t>EK8506</t>
  </si>
  <si>
    <t>MALC741BBRM390812</t>
  </si>
  <si>
    <t>ACAX-244</t>
  </si>
  <si>
    <t>EK8511</t>
  </si>
  <si>
    <t>MALC741BBRM390816</t>
  </si>
  <si>
    <t xml:space="preserve">STMARIA  </t>
  </si>
  <si>
    <t>ACAX-247</t>
  </si>
  <si>
    <t>EK8514</t>
  </si>
  <si>
    <t>MALC741BBRM390999</t>
  </si>
  <si>
    <t>HH-272</t>
  </si>
  <si>
    <t>EK5572</t>
  </si>
  <si>
    <t>JTFNAFAP408038065</t>
  </si>
  <si>
    <t>HH-276</t>
  </si>
  <si>
    <t>EK5748</t>
  </si>
  <si>
    <t>JTFNAFAP108040324</t>
  </si>
  <si>
    <t>RAX-186</t>
  </si>
  <si>
    <t>EK4926</t>
  </si>
  <si>
    <t>JTMZ43FVX0D174554</t>
  </si>
  <si>
    <t>RAX-195</t>
  </si>
  <si>
    <t>EK4953</t>
  </si>
  <si>
    <t>JTMZ43FV50D177359</t>
  </si>
  <si>
    <t>SON-135</t>
  </si>
  <si>
    <t>EK5419</t>
  </si>
  <si>
    <t>MZBFC814ERN348564</t>
  </si>
  <si>
    <t>SON-138</t>
  </si>
  <si>
    <t>EK5422</t>
  </si>
  <si>
    <t>MZBFC814ERN348554</t>
  </si>
  <si>
    <t>SON-140</t>
  </si>
  <si>
    <t>EK5426</t>
  </si>
  <si>
    <t>MZBFC814ERN348551</t>
  </si>
  <si>
    <t>SON-147</t>
  </si>
  <si>
    <t>EK5434</t>
  </si>
  <si>
    <t>MZBFC814ERN316495</t>
  </si>
  <si>
    <t>SON-149</t>
  </si>
  <si>
    <t>EK5436</t>
  </si>
  <si>
    <t>MZBFC814ERN355555</t>
  </si>
  <si>
    <t>SON-153</t>
  </si>
  <si>
    <t>EK5440</t>
  </si>
  <si>
    <t>MZBFC814ERN343615</t>
  </si>
  <si>
    <t>SON-155</t>
  </si>
  <si>
    <t>EK5448</t>
  </si>
  <si>
    <t>MZBFC814ERN348562</t>
  </si>
  <si>
    <t>TCC-62</t>
  </si>
  <si>
    <t>EK5546</t>
  </si>
  <si>
    <t>9BRK4AAG500116429</t>
  </si>
  <si>
    <t>TPX-604</t>
  </si>
  <si>
    <t>EK5012</t>
  </si>
  <si>
    <t>JTEBR9FJ005029466</t>
  </si>
  <si>
    <t>TUX-199</t>
  </si>
  <si>
    <t>EK8519</t>
  </si>
  <si>
    <t>KMHJB81DBRU300606</t>
  </si>
  <si>
    <t>TUX-202</t>
  </si>
  <si>
    <t>EK8522</t>
  </si>
  <si>
    <t>KMHJB81DBRU300666</t>
  </si>
  <si>
    <t>TUX-203</t>
  </si>
  <si>
    <t>EK8523</t>
  </si>
  <si>
    <t>KMHJB81DBRU300643</t>
  </si>
  <si>
    <t>TUX-210</t>
  </si>
  <si>
    <t>EK8536</t>
  </si>
  <si>
    <t>KMHJB81DBRU301051</t>
  </si>
  <si>
    <t>TUX-204</t>
  </si>
  <si>
    <t>EK8529</t>
  </si>
  <si>
    <t>KMHJB81DBRU300962</t>
  </si>
  <si>
    <t>GT-TATIANA ZAPATA</t>
  </si>
  <si>
    <t>APV-156</t>
  </si>
  <si>
    <t>EL5738</t>
  </si>
  <si>
    <t>SUZUKI</t>
  </si>
  <si>
    <t>APV</t>
  </si>
  <si>
    <t>XPMR</t>
  </si>
  <si>
    <t>MHYDN71V3RJ401910</t>
  </si>
  <si>
    <t>JOSE ANTONIO MORENO</t>
  </si>
  <si>
    <t>APV-157</t>
  </si>
  <si>
    <t>EL5739</t>
  </si>
  <si>
    <t>MHYDN71V3RJ401809</t>
  </si>
  <si>
    <t>MARIO ALEXANDER SANCHEZ</t>
  </si>
  <si>
    <t>SON-129</t>
  </si>
  <si>
    <t>EK5391</t>
  </si>
  <si>
    <t>MZBFC814ERN348568</t>
  </si>
  <si>
    <t>MARLON</t>
  </si>
  <si>
    <t>TPX-603</t>
  </si>
  <si>
    <t>EK5010</t>
  </si>
  <si>
    <t>JTEBR9FJ005029614</t>
  </si>
  <si>
    <t>GT-CESAR DURUFOUR</t>
  </si>
  <si>
    <t>TPX-605</t>
  </si>
  <si>
    <t>EK5014</t>
  </si>
  <si>
    <t>JTEBR9FJX05029474</t>
  </si>
  <si>
    <t>CARRILLO</t>
  </si>
  <si>
    <t>APV-159</t>
  </si>
  <si>
    <t>EL5790</t>
  </si>
  <si>
    <t>MHYDN71V2RJ401817</t>
  </si>
  <si>
    <t>01/30/24</t>
  </si>
  <si>
    <t>ACAX-226</t>
  </si>
  <si>
    <t>EK8486</t>
  </si>
  <si>
    <t>MALC741BBRM390725</t>
  </si>
  <si>
    <t>APV-158</t>
  </si>
  <si>
    <t>EL5740</t>
  </si>
  <si>
    <t>MHYDN71V2RJ401882</t>
  </si>
  <si>
    <t>HH-271</t>
  </si>
  <si>
    <t>EK5570</t>
  </si>
  <si>
    <t>JTFNAFAP908038028</t>
  </si>
  <si>
    <t>HH-274</t>
  </si>
  <si>
    <t>EK5704</t>
  </si>
  <si>
    <t>JTFNAFAP908039440</t>
  </si>
  <si>
    <t>AGRUPACION SABANITAS</t>
  </si>
  <si>
    <t>HH-275</t>
  </si>
  <si>
    <t>EK5705</t>
  </si>
  <si>
    <t>JTFNAFAP508040018</t>
  </si>
  <si>
    <t>HH-277</t>
  </si>
  <si>
    <t>EK5749</t>
  </si>
  <si>
    <t>JTFNAFAP308040440</t>
  </si>
  <si>
    <t>SON-141</t>
  </si>
  <si>
    <t>EK5428</t>
  </si>
  <si>
    <t>MZBFC814ERN348552</t>
  </si>
  <si>
    <t>TCC-67</t>
  </si>
  <si>
    <t>EK5569</t>
  </si>
  <si>
    <t>9BRK4AAG800115470</t>
  </si>
  <si>
    <t>TUX-206</t>
  </si>
  <si>
    <t>EK8531</t>
  </si>
  <si>
    <t>KMHJB81DBRU301435</t>
  </si>
  <si>
    <t>TYC-01</t>
  </si>
  <si>
    <t>EK4958</t>
  </si>
  <si>
    <t xml:space="preserve">SILVER  </t>
  </si>
  <si>
    <t>MHFAA8AF100013542</t>
  </si>
  <si>
    <t>ARKA</t>
  </si>
  <si>
    <t>TYC-03</t>
  </si>
  <si>
    <t>EK4960</t>
  </si>
  <si>
    <t>MHFAA8AF100013587</t>
  </si>
  <si>
    <t>TYC-05</t>
  </si>
  <si>
    <t>EK4964</t>
  </si>
  <si>
    <t>MHFAA8AF100013654</t>
  </si>
  <si>
    <t>ACAX-218</t>
  </si>
  <si>
    <t>EK8475</t>
  </si>
  <si>
    <t>MALC741BBRM390704</t>
  </si>
  <si>
    <t>SON-109</t>
  </si>
  <si>
    <t>EK5231</t>
  </si>
  <si>
    <t>MZBFC814ERN355617</t>
  </si>
  <si>
    <t>SON-123</t>
  </si>
  <si>
    <t>EK5257</t>
  </si>
  <si>
    <t>MZBFC814ERN315724</t>
  </si>
  <si>
    <t>SON-113</t>
  </si>
  <si>
    <t>EK5237</t>
  </si>
  <si>
    <t>MZBFC814ERN352484</t>
  </si>
  <si>
    <t>ACE-09</t>
  </si>
  <si>
    <t>EJ4915</t>
  </si>
  <si>
    <t>LITE ACE</t>
  </si>
  <si>
    <t>XPMP</t>
  </si>
  <si>
    <t>MHKB3FE100K002856</t>
  </si>
  <si>
    <t>APO5198950</t>
  </si>
  <si>
    <t>01/21/26</t>
  </si>
  <si>
    <t>CAMAÑO RIGOBERTO</t>
  </si>
  <si>
    <t>PORTAESCALERA</t>
  </si>
  <si>
    <t>ACE-10</t>
  </si>
  <si>
    <t>EJ4917</t>
  </si>
  <si>
    <t>MHKB3FE100K002849</t>
  </si>
  <si>
    <t>APO5198954</t>
  </si>
  <si>
    <t>OTERO CAMARENA ELIECER LENIN</t>
  </si>
  <si>
    <t>ACE-11</t>
  </si>
  <si>
    <t>EJ4919</t>
  </si>
  <si>
    <t>MHKB3FE100K002852</t>
  </si>
  <si>
    <t>APO5197203</t>
  </si>
  <si>
    <t>HH-270</t>
  </si>
  <si>
    <t>EJ3754</t>
  </si>
  <si>
    <t>JTFNAFAP108036189</t>
  </si>
  <si>
    <t>APO5198595</t>
  </si>
  <si>
    <t>SAAVEDRA ALEXIS ENRIQUE</t>
  </si>
  <si>
    <t>HH-278</t>
  </si>
  <si>
    <t>EK5755</t>
  </si>
  <si>
    <t>JTFNAFAP108040355</t>
  </si>
  <si>
    <t>PTY5241402</t>
  </si>
  <si>
    <t>RAMIREZ CESAR</t>
  </si>
  <si>
    <t>PR-EMZOOM-01</t>
  </si>
  <si>
    <t>EJ1002 </t>
  </si>
  <si>
    <t>GAC</t>
  </si>
  <si>
    <t>EMZOOM</t>
  </si>
  <si>
    <t>CFAR</t>
  </si>
  <si>
    <t>SALT LAK</t>
  </si>
  <si>
    <t>LMGHT1L84R3022204</t>
  </si>
  <si>
    <t>APO5197630</t>
  </si>
  <si>
    <t>03/27/27</t>
  </si>
  <si>
    <t>CARDOZO ANTONIO</t>
  </si>
  <si>
    <t>PR-EMZOOM-02</t>
  </si>
  <si>
    <t>EK1977 </t>
  </si>
  <si>
    <t>SUPER ST</t>
  </si>
  <si>
    <t>LMGHT1L89R3026233</t>
  </si>
  <si>
    <t>APO5197631</t>
  </si>
  <si>
    <t>PR-EMZOOM-03</t>
  </si>
  <si>
    <t>EK1978 </t>
  </si>
  <si>
    <t>IVORY WH</t>
  </si>
  <si>
    <t>LMGHT1L88R3026241</t>
  </si>
  <si>
    <t>APO5197632</t>
  </si>
  <si>
    <t>PR-FORTUNER-013</t>
  </si>
  <si>
    <t>EJ3268</t>
  </si>
  <si>
    <t>8AJBA3FS300344632</t>
  </si>
  <si>
    <t>APO5197633</t>
  </si>
  <si>
    <t>JIMENEZ FLORES MARIEL</t>
  </si>
  <si>
    <t>PR-FORTUNER-014</t>
  </si>
  <si>
    <t>EJ3269</t>
  </si>
  <si>
    <t>8AJBA3FS200344816</t>
  </si>
  <si>
    <t>APO5197634</t>
  </si>
  <si>
    <t>GUTIERREZ YORLENIS</t>
  </si>
  <si>
    <t>PR-FORTUNER-015</t>
  </si>
  <si>
    <t>EJ3281</t>
  </si>
  <si>
    <t>8AJBA3FSX00344790</t>
  </si>
  <si>
    <t>APO5197635</t>
  </si>
  <si>
    <t>PICHAUD MAXIMILIEN JEAN</t>
  </si>
  <si>
    <t>LIQUID RUBBER PANAMA SA</t>
  </si>
  <si>
    <t>PR-KSA-003</t>
  </si>
  <si>
    <t>EK5528</t>
  </si>
  <si>
    <t>SELTOS</t>
  </si>
  <si>
    <t xml:space="preserve">NEGRO   </t>
  </si>
  <si>
    <t>LJD5AA1DBR0095795</t>
  </si>
  <si>
    <t>APO5199039</t>
  </si>
  <si>
    <t>MARCANO JOSE LUIS</t>
  </si>
  <si>
    <t>SMART LOG S.A.</t>
  </si>
  <si>
    <t>PR-PRADO-26</t>
  </si>
  <si>
    <t>EJ3437</t>
  </si>
  <si>
    <t>JTEBR9FJ70K318135</t>
  </si>
  <si>
    <t>APO5197638</t>
  </si>
  <si>
    <t>PR-RAX-10</t>
  </si>
  <si>
    <t>EK4705</t>
  </si>
  <si>
    <t>JTMW43FV20D165625</t>
  </si>
  <si>
    <t>APO5199038</t>
  </si>
  <si>
    <t>DIAZ VIRZI EDGAR</t>
  </si>
  <si>
    <t>TPX-593</t>
  </si>
  <si>
    <t>EJ3736</t>
  </si>
  <si>
    <t>JTEBR9FJ805028663</t>
  </si>
  <si>
    <t>PTY5241396</t>
  </si>
  <si>
    <t>SPIEGEL FERNANDEZ EDUARDO ENRIQUE</t>
  </si>
  <si>
    <t>TPX-594</t>
  </si>
  <si>
    <t>EJ3737</t>
  </si>
  <si>
    <t>JTEBR9FJ505028572</t>
  </si>
  <si>
    <t>VIS5034823</t>
  </si>
  <si>
    <t>PINILLA ZAMBRANO GUSTAVO ADOLFO</t>
  </si>
  <si>
    <t>TPX-596</t>
  </si>
  <si>
    <t>EJ3739</t>
  </si>
  <si>
    <t>JTEBR9FJ405028787</t>
  </si>
  <si>
    <t>GODOY RAMIRO</t>
  </si>
  <si>
    <t>TPX-600</t>
  </si>
  <si>
    <t>EJ3849</t>
  </si>
  <si>
    <t>JTEBR9FJ205028609</t>
  </si>
  <si>
    <t>VIS5034770</t>
  </si>
  <si>
    <t>LAM COLAMARCO ALFONSO EMILIO</t>
  </si>
  <si>
    <t>F.P. LATAM</t>
  </si>
  <si>
    <t>TPX-602</t>
  </si>
  <si>
    <t>EJ3852</t>
  </si>
  <si>
    <t>JTEBR9FJ505028698</t>
  </si>
  <si>
    <t>ACUÑA EDGAR</t>
  </si>
  <si>
    <t>PHX-96</t>
  </si>
  <si>
    <t>EJ3577</t>
  </si>
  <si>
    <t>PMA</t>
  </si>
  <si>
    <t>HILUX 1 C</t>
  </si>
  <si>
    <t>SCMR</t>
  </si>
  <si>
    <t>8AJDB8CB305518760</t>
  </si>
  <si>
    <t>01/23/24</t>
  </si>
  <si>
    <t>PHX-97</t>
  </si>
  <si>
    <t>EJ3580</t>
  </si>
  <si>
    <t>8AJDB8CB805518656</t>
  </si>
  <si>
    <t>PHX-98</t>
  </si>
  <si>
    <t>EJ3581</t>
  </si>
  <si>
    <t>8AJDB8CB605518798</t>
  </si>
  <si>
    <t>PHX-99</t>
  </si>
  <si>
    <t>EJ3767</t>
  </si>
  <si>
    <t>8AJDB8CB305518550</t>
  </si>
  <si>
    <t>TPX-595</t>
  </si>
  <si>
    <t>EJ3738</t>
  </si>
  <si>
    <t>JTEBR9FJ705028623</t>
  </si>
  <si>
    <t>01/27/24</t>
  </si>
  <si>
    <t>TPX-601</t>
  </si>
  <si>
    <t>EJ3851</t>
  </si>
  <si>
    <t>JTEBR9FJ405028627</t>
  </si>
  <si>
    <t>TPX-599</t>
  </si>
  <si>
    <t>EJ3747</t>
  </si>
  <si>
    <t>JTEBR9FJ905028722</t>
  </si>
  <si>
    <t>01/26/24</t>
  </si>
  <si>
    <t>GT-MARIA EUGENI DE LA GUARDIA</t>
  </si>
  <si>
    <t>HH-279</t>
  </si>
  <si>
    <t>EK5760</t>
  </si>
  <si>
    <t>JTFNAFAP508040410</t>
  </si>
  <si>
    <t>RAX-1200</t>
  </si>
  <si>
    <t>EK5714</t>
  </si>
  <si>
    <t>JTMZ43FV60D178200</t>
  </si>
  <si>
    <t>TPX-598</t>
  </si>
  <si>
    <t>EJ3745</t>
  </si>
  <si>
    <t>JTEBR9FJ805028694</t>
  </si>
  <si>
    <t>ROLANDO ALBERTO LLERENA</t>
  </si>
  <si>
    <t>TPX-597</t>
  </si>
  <si>
    <t>EJ3742</t>
  </si>
  <si>
    <t>JTEBR9FJ705028749</t>
  </si>
  <si>
    <t>ADAX-16</t>
  </si>
  <si>
    <t>EG9548</t>
  </si>
  <si>
    <t>YARIS</t>
  </si>
  <si>
    <t>FCAR</t>
  </si>
  <si>
    <t xml:space="preserve">METAL S </t>
  </si>
  <si>
    <t>MR2BF8C3100001047</t>
  </si>
  <si>
    <t>APO5199002</t>
  </si>
  <si>
    <t>ZAMORA MIGUEL</t>
  </si>
  <si>
    <t>CIZ-03</t>
  </si>
  <si>
    <t>EJ1762</t>
  </si>
  <si>
    <t>JAANPR71KR7100223</t>
  </si>
  <si>
    <t>APO5198762</t>
  </si>
  <si>
    <t>FCAN-01</t>
  </si>
  <si>
    <t>EH9695</t>
  </si>
  <si>
    <t>FUSO</t>
  </si>
  <si>
    <t>FE73CE6LGP</t>
  </si>
  <si>
    <t>JLBFE73CERKU50233</t>
  </si>
  <si>
    <t>APO5198763</t>
  </si>
  <si>
    <t>GPS TELEME</t>
  </si>
  <si>
    <t>FCAN-02</t>
  </si>
  <si>
    <t>EH9696</t>
  </si>
  <si>
    <t>JLBFE73CERKU50229</t>
  </si>
  <si>
    <t>APO5198764</t>
  </si>
  <si>
    <t>HH-259</t>
  </si>
  <si>
    <t>EG9527</t>
  </si>
  <si>
    <t>FMMR</t>
  </si>
  <si>
    <t>JTFNAFAP808032432</t>
  </si>
  <si>
    <t>APO5198335</t>
  </si>
  <si>
    <t>MUÑOZ ORTEGA JULIAN ISRAEL</t>
  </si>
  <si>
    <t>HH-261</t>
  </si>
  <si>
    <t>EG9535</t>
  </si>
  <si>
    <t>JTFNAFAP108032255</t>
  </si>
  <si>
    <t>MALE620219</t>
  </si>
  <si>
    <t>MIRANDA LOPEZ DENIS JONATHAN</t>
  </si>
  <si>
    <t>HH-269</t>
  </si>
  <si>
    <t>EJ4700</t>
  </si>
  <si>
    <t>JTFNAFAP708037203</t>
  </si>
  <si>
    <t>APO5198597</t>
  </si>
  <si>
    <t>FERNANDEZ CASTILLO IAM</t>
  </si>
  <si>
    <t>PPHX-1524</t>
  </si>
  <si>
    <t>EG3878</t>
  </si>
  <si>
    <t>HILUX 2 C</t>
  </si>
  <si>
    <t>SFMR</t>
  </si>
  <si>
    <t>8AJDB3CD601324431</t>
  </si>
  <si>
    <t>APO5199009</t>
  </si>
  <si>
    <t>LUNA Ruben</t>
  </si>
  <si>
    <t>Trevi Cimentaciones</t>
  </si>
  <si>
    <t>PPHX-1738</t>
  </si>
  <si>
    <t>EJ3154</t>
  </si>
  <si>
    <t>8AJDB3CD301345365</t>
  </si>
  <si>
    <t>APO5198628</t>
  </si>
  <si>
    <t>GONZALEZ CARRASCO ANTHONY XAVIER</t>
  </si>
  <si>
    <t>LLANTAS MT</t>
  </si>
  <si>
    <t>PPHX-1739</t>
  </si>
  <si>
    <t>EJ3155</t>
  </si>
  <si>
    <t>8AJDB3CD701344834</t>
  </si>
  <si>
    <t>APO5199012</t>
  </si>
  <si>
    <t>DURAN CHELLE DANIEL OSCAR</t>
  </si>
  <si>
    <t>URIBE INGENIEROS CENTRO Y SUD AMERICA SA</t>
  </si>
  <si>
    <t>PPHX-1740</t>
  </si>
  <si>
    <t>EJ3156</t>
  </si>
  <si>
    <t>8AJDB3CD801344888</t>
  </si>
  <si>
    <t>Y</t>
  </si>
  <si>
    <t>TBM3438624</t>
  </si>
  <si>
    <t>DELGADO ARMANDO</t>
  </si>
  <si>
    <t>PPHX-1741</t>
  </si>
  <si>
    <t>EJ3157</t>
  </si>
  <si>
    <t>8AJDB3CD101344974</t>
  </si>
  <si>
    <t xml:space="preserve">SANTIAGO </t>
  </si>
  <si>
    <t xml:space="preserve">SANT62447 </t>
  </si>
  <si>
    <t>Kidston Jeffrey</t>
  </si>
  <si>
    <t>PPHX-1742</t>
  </si>
  <si>
    <t>EJ3158</t>
  </si>
  <si>
    <t>8AJDB3CD701344882</t>
  </si>
  <si>
    <t>APO5199054</t>
  </si>
  <si>
    <t>GUTIERREZ CARDENAS LILIAN ARIANA</t>
  </si>
  <si>
    <t>UNOPS</t>
  </si>
  <si>
    <t>PPHX-1743</t>
  </si>
  <si>
    <t>EJ3159</t>
  </si>
  <si>
    <t>SMMR</t>
  </si>
  <si>
    <t>8AJDB3CD101344960</t>
  </si>
  <si>
    <t>APO5198513</t>
  </si>
  <si>
    <t>CAMPOS DAVID</t>
  </si>
  <si>
    <t>CIA. AZUCARERA LA ESTRELLA SA</t>
  </si>
  <si>
    <t>PPHX-1744</t>
  </si>
  <si>
    <t>EJ3160</t>
  </si>
  <si>
    <t>8AJDB3CD501344881</t>
  </si>
  <si>
    <t>APO5198514</t>
  </si>
  <si>
    <t>DE LEON LUIS</t>
  </si>
  <si>
    <t>PPHX-1745</t>
  </si>
  <si>
    <t>EJ3161</t>
  </si>
  <si>
    <t>8AJDB3CD401344810</t>
  </si>
  <si>
    <t>APO5198935</t>
  </si>
  <si>
    <t>OSORIO CHAVEZ ERIC MANUEL</t>
  </si>
  <si>
    <t>SERVICIOS INTEGRALES DE MANTENIMIENTO SA</t>
  </si>
  <si>
    <t>PPHX-1748</t>
  </si>
  <si>
    <t>EJ3165</t>
  </si>
  <si>
    <t>8AJDB3CDX01344729</t>
  </si>
  <si>
    <t>APO5198629</t>
  </si>
  <si>
    <t>BARCENAS OTERO DE ALVEO MELANIE JANE</t>
  </si>
  <si>
    <t>PPHX-1749</t>
  </si>
  <si>
    <t>EJ3167</t>
  </si>
  <si>
    <t>8AJDB3CD801344938</t>
  </si>
  <si>
    <t>APO5198856</t>
  </si>
  <si>
    <t>PINTO BARRIA JOSE RAUL</t>
  </si>
  <si>
    <t>PPHX-1750</t>
  </si>
  <si>
    <t>EJ3168</t>
  </si>
  <si>
    <t>8AJDB3CD801345071</t>
  </si>
  <si>
    <t>APO5198630</t>
  </si>
  <si>
    <t>GONZALEZ NÚÑEZ MELQUIADES JOHE</t>
  </si>
  <si>
    <t>PPHX-1751</t>
  </si>
  <si>
    <t>EJ3169</t>
  </si>
  <si>
    <t>8AJDB3CD701344977</t>
  </si>
  <si>
    <t>APO5198777</t>
  </si>
  <si>
    <t>ORTEGA GONZALES ELMER</t>
  </si>
  <si>
    <t>MAXO HEAVY LIFT AND TRANSPORT</t>
  </si>
  <si>
    <t>PPHX-1752</t>
  </si>
  <si>
    <t>EJ3170</t>
  </si>
  <si>
    <t>8AJDB3CDX01344939</t>
  </si>
  <si>
    <t>APO5198809</t>
  </si>
  <si>
    <t>CABALLERO CABALLERO BILLY JOEL</t>
  </si>
  <si>
    <t>PPHX-1753</t>
  </si>
  <si>
    <t>EJ3171</t>
  </si>
  <si>
    <t>SPMR</t>
  </si>
  <si>
    <t>8AJDB3CD201344899</t>
  </si>
  <si>
    <t xml:space="preserve">TCP119314 </t>
  </si>
  <si>
    <t>ACJ HIGH VOLTAGE S.A. ACJ HIGH VOLTAG</t>
  </si>
  <si>
    <t>ACJ HIGH VOLTAGE S.A.</t>
  </si>
  <si>
    <t>PPHX-1754</t>
  </si>
  <si>
    <t>EJ3172</t>
  </si>
  <si>
    <t>8AJDB3CD701345224</t>
  </si>
  <si>
    <t>APO5197202</t>
  </si>
  <si>
    <t>12/21/25</t>
  </si>
  <si>
    <t>PPHX-1755</t>
  </si>
  <si>
    <t>EJ3173</t>
  </si>
  <si>
    <t>8AJDB3CD201344806</t>
  </si>
  <si>
    <t xml:space="preserve">PEN70019  </t>
  </si>
  <si>
    <t>DIAZ PERALTA LUIS EDUARDO</t>
  </si>
  <si>
    <t>MIDES</t>
  </si>
  <si>
    <t>PPHX-1756</t>
  </si>
  <si>
    <t>EJ3174</t>
  </si>
  <si>
    <t>8AJDB3CD201345244</t>
  </si>
  <si>
    <t>APO5198299</t>
  </si>
  <si>
    <t>PPHX-1757</t>
  </si>
  <si>
    <t>EJ3175</t>
  </si>
  <si>
    <t>8AJDB3CD301344877</t>
  </si>
  <si>
    <t>APO5185503</t>
  </si>
  <si>
    <t>02/24/24</t>
  </si>
  <si>
    <t>CASTILLO CASTILLO JUVENCIO</t>
  </si>
  <si>
    <t>LLANTA MT</t>
  </si>
  <si>
    <t>PPHX-1758</t>
  </si>
  <si>
    <t>EJ3176</t>
  </si>
  <si>
    <t>8AJDB3CD801345362</t>
  </si>
  <si>
    <t>APO5198631</t>
  </si>
  <si>
    <t>MONTERO MORAN ARMANDO ENRIQUE</t>
  </si>
  <si>
    <t>PPHX-1759</t>
  </si>
  <si>
    <t>EJ3177</t>
  </si>
  <si>
    <t>8AJDB3CD101345381</t>
  </si>
  <si>
    <t>APO5198515</t>
  </si>
  <si>
    <t>AÑINO AGUIRRE MARTIN EDUARDO</t>
  </si>
  <si>
    <t>PPHX-1760</t>
  </si>
  <si>
    <t>EJ3178</t>
  </si>
  <si>
    <t>8AJDB3CD301345379</t>
  </si>
  <si>
    <t>APO5198771</t>
  </si>
  <si>
    <t>LOPEZ TOLEDO WILSON</t>
  </si>
  <si>
    <t>PPHX-1761</t>
  </si>
  <si>
    <t>EJ3179</t>
  </si>
  <si>
    <t>8AJDB3CDX01345511</t>
  </si>
  <si>
    <t>APO5198456</t>
  </si>
  <si>
    <t>MIRANDA ROVIRA JOSE ISMAEL</t>
  </si>
  <si>
    <t>PPHX-1762</t>
  </si>
  <si>
    <t>EJ3180</t>
  </si>
  <si>
    <t>8AJDB3CD101345509</t>
  </si>
  <si>
    <t>APO5198773</t>
  </si>
  <si>
    <t>PPHX-1763</t>
  </si>
  <si>
    <t>EJ3181</t>
  </si>
  <si>
    <t>8AJDB3CDX01345413</t>
  </si>
  <si>
    <t>TBM3438626</t>
  </si>
  <si>
    <t>BATISTA VICTORINO</t>
  </si>
  <si>
    <t>PPHX-1764</t>
  </si>
  <si>
    <t>EJ3182</t>
  </si>
  <si>
    <t>8AJDB3CD801345488</t>
  </si>
  <si>
    <t>APO5198936</t>
  </si>
  <si>
    <t>RUIZ KELVIN AMETH</t>
  </si>
  <si>
    <t>PPHX-1765</t>
  </si>
  <si>
    <t>EJ3183</t>
  </si>
  <si>
    <t>8AJDB3CDX01345606</t>
  </si>
  <si>
    <t>APO5198486</t>
  </si>
  <si>
    <t>02/25/24</t>
  </si>
  <si>
    <t>QUINTERA VEGA DIMAS</t>
  </si>
  <si>
    <t>SABANITAS</t>
  </si>
  <si>
    <t>PPHX-1767</t>
  </si>
  <si>
    <t>EJ3185</t>
  </si>
  <si>
    <t>8AJDB3CD701345398</t>
  </si>
  <si>
    <t xml:space="preserve">TCP119313 </t>
  </si>
  <si>
    <t>PPHX-1768</t>
  </si>
  <si>
    <t>EJ3186</t>
  </si>
  <si>
    <t>8AJDB3CD401345455</t>
  </si>
  <si>
    <t>APO5198775</t>
  </si>
  <si>
    <t>PPHX-1769</t>
  </si>
  <si>
    <t>EJ3188</t>
  </si>
  <si>
    <t>8AJDB3CD801345541</t>
  </si>
  <si>
    <t>TBM3438603</t>
  </si>
  <si>
    <t>LAVERGNE GONZALEZ GILBERTO ARTURO</t>
  </si>
  <si>
    <t>COMUNICACIONES CENTROAMERICANAS S.A</t>
  </si>
  <si>
    <t>PPHX-1770</t>
  </si>
  <si>
    <t>EJ3189</t>
  </si>
  <si>
    <t>8AJDB3CD201345437</t>
  </si>
  <si>
    <t>APO5198857</t>
  </si>
  <si>
    <t>PEREZ RUIZ LEONEL EDGARDO</t>
  </si>
  <si>
    <t>PPHX-1771</t>
  </si>
  <si>
    <t>EJ3190</t>
  </si>
  <si>
    <t>8AJDB3CD401345536</t>
  </si>
  <si>
    <t>APO5199089</t>
  </si>
  <si>
    <t>BARRIOS ALVENDAS RODERICK JESSE</t>
  </si>
  <si>
    <t>PPHX-1772</t>
  </si>
  <si>
    <t>EJ3191</t>
  </si>
  <si>
    <t>8AJDB3CD301345446</t>
  </si>
  <si>
    <t>APO5198347</t>
  </si>
  <si>
    <t>VILLARREAL CORREA OSVALDO ANTONIO</t>
  </si>
  <si>
    <t>PPI-85</t>
  </si>
  <si>
    <t>EJ2747</t>
  </si>
  <si>
    <t>D-MAX</t>
  </si>
  <si>
    <t>MPATFS87JRT002225</t>
  </si>
  <si>
    <t xml:space="preserve">SANT62513 </t>
  </si>
  <si>
    <t>CAMARENA CASTILLO ANACENI</t>
  </si>
  <si>
    <t>PPI-86</t>
  </si>
  <si>
    <t>EJ2748</t>
  </si>
  <si>
    <t>MPATFS87JRT002222</t>
  </si>
  <si>
    <t>TBM3438622</t>
  </si>
  <si>
    <t>PPI-87</t>
  </si>
  <si>
    <t>EJ2749</t>
  </si>
  <si>
    <t>MPATFS87JRT002223</t>
  </si>
  <si>
    <t xml:space="preserve">SANT62540 </t>
  </si>
  <si>
    <t>CARABALLO IRIS</t>
  </si>
  <si>
    <t>PPI-88</t>
  </si>
  <si>
    <t>EJ2750</t>
  </si>
  <si>
    <t>MPATFS87JRT002224</t>
  </si>
  <si>
    <t>APO5198727</t>
  </si>
  <si>
    <t>02/28/24</t>
  </si>
  <si>
    <t>RODRIGUEZ SALAS CARLOS RAUL</t>
  </si>
  <si>
    <t>PPI-89</t>
  </si>
  <si>
    <t>EJ2751</t>
  </si>
  <si>
    <t>MPATFS87JRT002221</t>
  </si>
  <si>
    <t xml:space="preserve">RIOHATO  </t>
  </si>
  <si>
    <t>RHATO51586</t>
  </si>
  <si>
    <t>PERREAULT PAUL WILLIAM</t>
  </si>
  <si>
    <t>PPIA-25</t>
  </si>
  <si>
    <t>EH5137</t>
  </si>
  <si>
    <t>SFAR</t>
  </si>
  <si>
    <t>MPATFS87JRT000495</t>
  </si>
  <si>
    <t>TBM3438283</t>
  </si>
  <si>
    <t>BUCHANAN RAPHAEL</t>
  </si>
  <si>
    <t>PPIA-26</t>
  </si>
  <si>
    <t>EH5138</t>
  </si>
  <si>
    <t>MPATFS87JRT000758</t>
  </si>
  <si>
    <t>APO5198247</t>
  </si>
  <si>
    <t>NACIONAL POLICIA</t>
  </si>
  <si>
    <t>MINISTERIO DE SEGURIDAD PUBLICA</t>
  </si>
  <si>
    <t>PR-FORTUNER-010</t>
  </si>
  <si>
    <t>EI7095</t>
  </si>
  <si>
    <t>8AJBA3FS200339177</t>
  </si>
  <si>
    <t>APO5193475</t>
  </si>
  <si>
    <t>12/13/26</t>
  </si>
  <si>
    <t>MENDOZA BOSCO</t>
  </si>
  <si>
    <t>BOSCORE S.A.</t>
  </si>
  <si>
    <t>PR-FORTUNER-012</t>
  </si>
  <si>
    <t>EJ4087</t>
  </si>
  <si>
    <t>8AJBA3FS900346515</t>
  </si>
  <si>
    <t>APO5196427</t>
  </si>
  <si>
    <t>02/23/27</t>
  </si>
  <si>
    <t>RICO DANIELA</t>
  </si>
  <si>
    <t>PR-JETX90P-01</t>
  </si>
  <si>
    <t>EJ8391</t>
  </si>
  <si>
    <t>JETOUR</t>
  </si>
  <si>
    <t>X90 PLUS</t>
  </si>
  <si>
    <t>AZUL GRI</t>
  </si>
  <si>
    <t>LVUDB21B5RF006713</t>
  </si>
  <si>
    <t>APO5197637</t>
  </si>
  <si>
    <t>LEIGNADIER GUSTAVO</t>
  </si>
  <si>
    <t>ISTHMIAN TRADING CORPORATION</t>
  </si>
  <si>
    <t>SATRAC</t>
  </si>
  <si>
    <t>PR-OUTLAND-002</t>
  </si>
  <si>
    <t>EH8273</t>
  </si>
  <si>
    <t>MITSUBISHI</t>
  </si>
  <si>
    <t>OUTLANDER</t>
  </si>
  <si>
    <t xml:space="preserve">plata   </t>
  </si>
  <si>
    <t>JMYXTGM4WRZ000196</t>
  </si>
  <si>
    <t>APO5189587</t>
  </si>
  <si>
    <t>06/20/26</t>
  </si>
  <si>
    <t>SERVICIOS INSERPA INSTALACIONES Y</t>
  </si>
  <si>
    <t>INSTALACIONES Y SERVICIOS INSERPA S.A.</t>
  </si>
  <si>
    <t>PR-PRADO-19</t>
  </si>
  <si>
    <t>EI7094</t>
  </si>
  <si>
    <t>BLACKISH</t>
  </si>
  <si>
    <t>JTEBR9FJ70K315042</t>
  </si>
  <si>
    <t>APO5193476</t>
  </si>
  <si>
    <t>PR-PRADO-23</t>
  </si>
  <si>
    <t>EJ3969</t>
  </si>
  <si>
    <t>JTEBR9FJX0K313320</t>
  </si>
  <si>
    <t>APO5196016</t>
  </si>
  <si>
    <t>02/13/27</t>
  </si>
  <si>
    <t>DE LA ESPRIELLA MARTINEZ ROBERTO ENRIQUE</t>
  </si>
  <si>
    <t>PR-PRADO-24</t>
  </si>
  <si>
    <t>EJ3448</t>
  </si>
  <si>
    <t>JTEBR9FJ20K317314</t>
  </si>
  <si>
    <t>APO5196692</t>
  </si>
  <si>
    <t>02/28/27</t>
  </si>
  <si>
    <t>CHAMMAS RIAD AFIF</t>
  </si>
  <si>
    <t>PR-PRADO-25</t>
  </si>
  <si>
    <t>EJ3442</t>
  </si>
  <si>
    <t>JTEBR9FJ10K317983</t>
  </si>
  <si>
    <t>APO5196691</t>
  </si>
  <si>
    <t>HO NAVARRO MELODY SHALAY</t>
  </si>
  <si>
    <t>PR-RAV4-012</t>
  </si>
  <si>
    <t>EI7098</t>
  </si>
  <si>
    <t>S. WHITE</t>
  </si>
  <si>
    <t>JTMZ43FV20D161846</t>
  </si>
  <si>
    <t>APO5193477</t>
  </si>
  <si>
    <t>OROZCO ACOSTA EDGARDO CIRILO</t>
  </si>
  <si>
    <t>OROZCO INVESTMENT &amp; MANAGEMENT CORP</t>
  </si>
  <si>
    <t>PR-RAX-06</t>
  </si>
  <si>
    <t>EJ4562</t>
  </si>
  <si>
    <t>JTMW43FV90D167341</t>
  </si>
  <si>
    <t>APO5197639</t>
  </si>
  <si>
    <t>VAN HUYSSTEEN JOHAN</t>
  </si>
  <si>
    <t>PR-XC40 B5-01</t>
  </si>
  <si>
    <t>EK0855</t>
  </si>
  <si>
    <t>VOLVO</t>
  </si>
  <si>
    <t>XC40 B5</t>
  </si>
  <si>
    <t>BRIGHT D</t>
  </si>
  <si>
    <t>YV1XZL5A7P2955300</t>
  </si>
  <si>
    <t>APO5196429</t>
  </si>
  <si>
    <t>MARJALIZO MORENO JOSE MANUEL</t>
  </si>
  <si>
    <t>BE LIVING PROPTECH S.A.</t>
  </si>
  <si>
    <t>RAX-110</t>
  </si>
  <si>
    <t>EG3962</t>
  </si>
  <si>
    <t>WHITE PE</t>
  </si>
  <si>
    <t>JTMZ43FV80D140323</t>
  </si>
  <si>
    <t>TBM3438646</t>
  </si>
  <si>
    <t>MON DE LEON LUIS</t>
  </si>
  <si>
    <t>RAX-111</t>
  </si>
  <si>
    <t>EG3963</t>
  </si>
  <si>
    <t>JTMZ43FV30D140312</t>
  </si>
  <si>
    <t>APO5198169</t>
  </si>
  <si>
    <t>02/22/24</t>
  </si>
  <si>
    <t>GRENALD MANCILLA YUDITZEL TAMARA</t>
  </si>
  <si>
    <t>RAX-114</t>
  </si>
  <si>
    <t>EG3966</t>
  </si>
  <si>
    <t>JTMZ43FV00D139151</t>
  </si>
  <si>
    <t>RADSMA PIETER JOHANNES</t>
  </si>
  <si>
    <t>VAPUES TRAVEL</t>
  </si>
  <si>
    <t>RAX-115</t>
  </si>
  <si>
    <t>EG3967</t>
  </si>
  <si>
    <t>JTMZ43FVX0D140744</t>
  </si>
  <si>
    <t>PTY5240984</t>
  </si>
  <si>
    <t>Kulis Martin</t>
  </si>
  <si>
    <t>RAX-118</t>
  </si>
  <si>
    <t>EG3971</t>
  </si>
  <si>
    <t>JTMZ43FVX0D141022</t>
  </si>
  <si>
    <t>TBM3438675</t>
  </si>
  <si>
    <t>OBREGON QUEZADA CLAUDIO ARIEL</t>
  </si>
  <si>
    <t>RAX-135</t>
  </si>
  <si>
    <t>EG9551</t>
  </si>
  <si>
    <t>JTMZ43FVX0D156085</t>
  </si>
  <si>
    <t>APO5189680</t>
  </si>
  <si>
    <t>SCHMIDT ANDREW</t>
  </si>
  <si>
    <t>RAX-136</t>
  </si>
  <si>
    <t>EI5176</t>
  </si>
  <si>
    <t>JTMZ43FVX0D157169</t>
  </si>
  <si>
    <t>APO5198742</t>
  </si>
  <si>
    <t>LOPEZ FELIPE</t>
  </si>
  <si>
    <t>IEH SHARED SERVICES S.A.</t>
  </si>
  <si>
    <t>RAX-138</t>
  </si>
  <si>
    <t>EI5178</t>
  </si>
  <si>
    <t>JTMZ43FV60D157587</t>
  </si>
  <si>
    <t>RUIZ RODRIGUEZ HERMES ALEXIS</t>
  </si>
  <si>
    <t>GENA SOLAR S.A.</t>
  </si>
  <si>
    <t>RAX-139</t>
  </si>
  <si>
    <t>EI5179</t>
  </si>
  <si>
    <t>JTMZ43FV00D157584</t>
  </si>
  <si>
    <t xml:space="preserve">SANT62545 </t>
  </si>
  <si>
    <t>ABREGO DE ACOSTA MARTA ISABEL</t>
  </si>
  <si>
    <t>RAX-140</t>
  </si>
  <si>
    <t>EI5180</t>
  </si>
  <si>
    <t>JTMZ43FV90D158443</t>
  </si>
  <si>
    <t>APO5199080</t>
  </si>
  <si>
    <t>CEDEÑO ELVIA</t>
  </si>
  <si>
    <t>RAX-142</t>
  </si>
  <si>
    <t>EI5182</t>
  </si>
  <si>
    <t>JTMZ43FV00D158184</t>
  </si>
  <si>
    <t>CHO7715617</t>
  </si>
  <si>
    <t>GOMEZ ACEVEDO DE ABREGO ESILDA</t>
  </si>
  <si>
    <t>RIOX-900</t>
  </si>
  <si>
    <t>EI1581</t>
  </si>
  <si>
    <t>RIO</t>
  </si>
  <si>
    <t>3KPA241ABRE601145</t>
  </si>
  <si>
    <t>CHIRI55438</t>
  </si>
  <si>
    <t>JOHNSON NELSON</t>
  </si>
  <si>
    <t>RIOX-901</t>
  </si>
  <si>
    <t>EI1582</t>
  </si>
  <si>
    <t>3KPA241ABRE601140</t>
  </si>
  <si>
    <t>APO5198289</t>
  </si>
  <si>
    <t>MINISTERIODESEGURIDAD MINISTERIODESEG</t>
  </si>
  <si>
    <t>RIOX-902</t>
  </si>
  <si>
    <t>EI1583</t>
  </si>
  <si>
    <t>3KPA241ABRE601133</t>
  </si>
  <si>
    <t xml:space="preserve">PEN70120  </t>
  </si>
  <si>
    <t>SILER ANABEL</t>
  </si>
  <si>
    <t>RIOX-903</t>
  </si>
  <si>
    <t>EI1584</t>
  </si>
  <si>
    <t xml:space="preserve">CELESTE </t>
  </si>
  <si>
    <t>3KPA241ABRE601717</t>
  </si>
  <si>
    <t>RHATO51609</t>
  </si>
  <si>
    <t>SANCHEZ RODRIGUEZ KELINETH KENUTH</t>
  </si>
  <si>
    <t>RIOX-906</t>
  </si>
  <si>
    <t>EI1587</t>
  </si>
  <si>
    <t>3KPA241ABRE601141</t>
  </si>
  <si>
    <t>CHO7715752</t>
  </si>
  <si>
    <t>REINA QUINTERO FREDDY ROLANDO</t>
  </si>
  <si>
    <t>RIOX-907</t>
  </si>
  <si>
    <t>EI1588</t>
  </si>
  <si>
    <t>3KPA241ABRE601137</t>
  </si>
  <si>
    <t>STM7205142</t>
  </si>
  <si>
    <t>ARENAS MARQUEZ ROY DAVID</t>
  </si>
  <si>
    <t>RIOX-908</t>
  </si>
  <si>
    <t>EI1589</t>
  </si>
  <si>
    <t>3KPA241ABRE601134</t>
  </si>
  <si>
    <t>PTY5241147</t>
  </si>
  <si>
    <t>TOLOSA C DIEGO E</t>
  </si>
  <si>
    <t>RIOX-909</t>
  </si>
  <si>
    <t>EI1590</t>
  </si>
  <si>
    <t>3KPA241ABRE601135</t>
  </si>
  <si>
    <t>RHATO51608</t>
  </si>
  <si>
    <t>ROHLER GREGORY JOHN</t>
  </si>
  <si>
    <t>RIOX-910</t>
  </si>
  <si>
    <t>EI1591</t>
  </si>
  <si>
    <t>3KPA241ABRE601713</t>
  </si>
  <si>
    <t>APO5198678</t>
  </si>
  <si>
    <t>MOLINA JOEL</t>
  </si>
  <si>
    <t>RIOX-911</t>
  </si>
  <si>
    <t>EI1592</t>
  </si>
  <si>
    <t>3KPA241ABRE601132</t>
  </si>
  <si>
    <t>STM7205117</t>
  </si>
  <si>
    <t>MOJICA MERA ITZEL DEL CARME</t>
  </si>
  <si>
    <t>TCC-34</t>
  </si>
  <si>
    <t>EG9549</t>
  </si>
  <si>
    <t xml:space="preserve">PLATA   </t>
  </si>
  <si>
    <t>9BRK4AAG000090645</t>
  </si>
  <si>
    <t>ENRIQUEZ EDWIN</t>
  </si>
  <si>
    <t>TCC-35</t>
  </si>
  <si>
    <t>EG9550</t>
  </si>
  <si>
    <t>9BRK4AAG000089575</t>
  </si>
  <si>
    <t xml:space="preserve">PAC30438  </t>
  </si>
  <si>
    <t>SANO ANGELO SALVADOR</t>
  </si>
  <si>
    <t>TCC-37</t>
  </si>
  <si>
    <t>EG9554</t>
  </si>
  <si>
    <t>9BRK4AAG400088638</t>
  </si>
  <si>
    <t>APO5199061</t>
  </si>
  <si>
    <t>TUÑON GASPAR</t>
  </si>
  <si>
    <t>TCC-38</t>
  </si>
  <si>
    <t>EG9555</t>
  </si>
  <si>
    <t>9BRK4AAG300090025</t>
  </si>
  <si>
    <t>MALE620056</t>
  </si>
  <si>
    <t>01/20/24</t>
  </si>
  <si>
    <t>CASTILLO NIVARDO JONIR</t>
  </si>
  <si>
    <t>TCC-39</t>
  </si>
  <si>
    <t>EG9556</t>
  </si>
  <si>
    <t>9BRK4AAG300089800</t>
  </si>
  <si>
    <t>APO5199069</t>
  </si>
  <si>
    <t>FERNANDEZ ANABEL</t>
  </si>
  <si>
    <t>TCC-40</t>
  </si>
  <si>
    <t>EG9557</t>
  </si>
  <si>
    <t>9BRK4AAG200089531</t>
  </si>
  <si>
    <t>RHATO51572</t>
  </si>
  <si>
    <t>Vers Yurek</t>
  </si>
  <si>
    <t>HH-262</t>
  </si>
  <si>
    <t>EG9538</t>
  </si>
  <si>
    <t>JTFNAFAP808032222</t>
  </si>
  <si>
    <t>LCX-86</t>
  </si>
  <si>
    <t>EG9522</t>
  </si>
  <si>
    <t>GPS</t>
  </si>
  <si>
    <t>LAND CRUIS</t>
  </si>
  <si>
    <t>SXMR</t>
  </si>
  <si>
    <t>JTFBV71J40B056139</t>
  </si>
  <si>
    <t>NACIONALIZADA</t>
  </si>
  <si>
    <t>LVA525</t>
  </si>
  <si>
    <t>LCX-88</t>
  </si>
  <si>
    <t>EG9525</t>
  </si>
  <si>
    <t>JTFBV71J10B056244</t>
  </si>
  <si>
    <t>LVA527</t>
  </si>
  <si>
    <t>LCX-89</t>
  </si>
  <si>
    <t>EG9526</t>
  </si>
  <si>
    <t>JTFBV71J00B056302</t>
  </si>
  <si>
    <t>LVA528</t>
  </si>
  <si>
    <t>LCX-94</t>
  </si>
  <si>
    <t>EG9534</t>
  </si>
  <si>
    <t>JTFBV71J30B056505</t>
  </si>
  <si>
    <t>LVA533</t>
  </si>
  <si>
    <t>LCX-97</t>
  </si>
  <si>
    <t>EG9539</t>
  </si>
  <si>
    <t>JTFBV71J50B056571</t>
  </si>
  <si>
    <t>01/29/24</t>
  </si>
  <si>
    <t>LVA536</t>
  </si>
  <si>
    <t>HH-260</t>
  </si>
  <si>
    <t>EG9531</t>
  </si>
  <si>
    <t>JTFNAFAP708032406</t>
  </si>
  <si>
    <t>LCX-90</t>
  </si>
  <si>
    <t>EG9529</t>
  </si>
  <si>
    <t>JTFBV71J10B056390</t>
  </si>
  <si>
    <t>LVA529</t>
  </si>
  <si>
    <t>LCX-93</t>
  </si>
  <si>
    <t>EG9533</t>
  </si>
  <si>
    <t>JTFBV71J90B054855</t>
  </si>
  <si>
    <t>LVA532</t>
  </si>
  <si>
    <t>LCX-96</t>
  </si>
  <si>
    <t>EG9537</t>
  </si>
  <si>
    <t>JTFBV71J70B055891</t>
  </si>
  <si>
    <t>LVA535</t>
  </si>
  <si>
    <t>PPIA-23</t>
  </si>
  <si>
    <t>EH5128</t>
  </si>
  <si>
    <t>GRIS MET</t>
  </si>
  <si>
    <t>MPATFS87JRT000497</t>
  </si>
  <si>
    <t>PPIA-27</t>
  </si>
  <si>
    <t>EH5139</t>
  </si>
  <si>
    <t>MPATFS87JRT000757</t>
  </si>
  <si>
    <t>RAX-112</t>
  </si>
  <si>
    <t>EG3964</t>
  </si>
  <si>
    <t>JTMZ43FV40D140044</t>
  </si>
  <si>
    <t>RAX-113</t>
  </si>
  <si>
    <t>EG3965</t>
  </si>
  <si>
    <t>JTMZ43FV10D139823</t>
  </si>
  <si>
    <t>RAX-137</t>
  </si>
  <si>
    <t>EI5177</t>
  </si>
  <si>
    <t>JTMZ43FV40D157412</t>
  </si>
  <si>
    <t>RIOX-899</t>
  </si>
  <si>
    <t>EI1580</t>
  </si>
  <si>
    <t>3KPA241ABRE601130</t>
  </si>
  <si>
    <t>RIOX-904</t>
  </si>
  <si>
    <t>EI1585</t>
  </si>
  <si>
    <t>3KPA241ABRE601716</t>
  </si>
  <si>
    <t>RIOX-905</t>
  </si>
  <si>
    <t>EI1586</t>
  </si>
  <si>
    <t>3KPA241ABRE601144</t>
  </si>
  <si>
    <t>TCC-31</t>
  </si>
  <si>
    <t>EG9545</t>
  </si>
  <si>
    <t>9BRK4AAG800088674</t>
  </si>
  <si>
    <t>TCC-33</t>
  </si>
  <si>
    <t>EG9547</t>
  </si>
  <si>
    <t xml:space="preserve">AZUL    </t>
  </si>
  <si>
    <t>9BRK4AAG100089438</t>
  </si>
  <si>
    <t>TCC-36</t>
  </si>
  <si>
    <t>EG9553</t>
  </si>
  <si>
    <t>9BRK4AAG400089028</t>
  </si>
  <si>
    <t>RAX-117</t>
  </si>
  <si>
    <t>EG3970</t>
  </si>
  <si>
    <t>JTMZ43FV50D141008</t>
  </si>
  <si>
    <t>01/18/24</t>
  </si>
  <si>
    <t>PPIA-24</t>
  </si>
  <si>
    <t>EH5135</t>
  </si>
  <si>
    <t>MPATFS87JRT000494</t>
  </si>
  <si>
    <t>LCX-87</t>
  </si>
  <si>
    <t>EG9524</t>
  </si>
  <si>
    <t>JTFBV71J20B056172</t>
  </si>
  <si>
    <t>luis carrillo</t>
  </si>
  <si>
    <t>LVA526</t>
  </si>
  <si>
    <t>LCX-91</t>
  </si>
  <si>
    <t>EG9530</t>
  </si>
  <si>
    <t>JTFBV71J90B056430</t>
  </si>
  <si>
    <t>carrrillo</t>
  </si>
  <si>
    <t>LVA530</t>
  </si>
  <si>
    <t>PPHX-1746</t>
  </si>
  <si>
    <t>EJ3163</t>
  </si>
  <si>
    <t>8AJDB3CD701345000</t>
  </si>
  <si>
    <t>carrillo</t>
  </si>
  <si>
    <t>PPHX-1747</t>
  </si>
  <si>
    <t>EJ3164</t>
  </si>
  <si>
    <t>8AJDB3CD101344893</t>
  </si>
  <si>
    <t>HIX-71</t>
  </si>
  <si>
    <t>EK8970</t>
  </si>
  <si>
    <t>GRAND I-10</t>
  </si>
  <si>
    <t>CCAR</t>
  </si>
  <si>
    <t>MALB241CBRM235149</t>
  </si>
  <si>
    <t>HIX-72</t>
  </si>
  <si>
    <t>EK8971</t>
  </si>
  <si>
    <t>MALB241CBRM235150</t>
  </si>
  <si>
    <t>HIX-73</t>
  </si>
  <si>
    <t>EK8972</t>
  </si>
  <si>
    <t>MALB241CBRM235151</t>
  </si>
  <si>
    <t>HIX-74</t>
  </si>
  <si>
    <t>EK8973</t>
  </si>
  <si>
    <t>MALB241CBRM235153</t>
  </si>
  <si>
    <t>HIX-75</t>
  </si>
  <si>
    <t>EK8974</t>
  </si>
  <si>
    <t>MALB241CBRM235154</t>
  </si>
  <si>
    <t>HIX-76</t>
  </si>
  <si>
    <t>EK8975</t>
  </si>
  <si>
    <t>MALB241CBRM235156</t>
  </si>
  <si>
    <t>HIX-77</t>
  </si>
  <si>
    <t>EK8976</t>
  </si>
  <si>
    <t>MALB241CBRM235157</t>
  </si>
  <si>
    <t>HIX-78</t>
  </si>
  <si>
    <t>EK8977</t>
  </si>
  <si>
    <t>MALB241CBRM235162</t>
  </si>
  <si>
    <t>HIX-79</t>
  </si>
  <si>
    <t>EK8978</t>
  </si>
  <si>
    <t>MALB241CBRM235161</t>
  </si>
  <si>
    <t>HIX-80</t>
  </si>
  <si>
    <t>EK8979</t>
  </si>
  <si>
    <t>MALB241CBRM235159</t>
  </si>
  <si>
    <t>HIX-81</t>
  </si>
  <si>
    <t>EK8980</t>
  </si>
  <si>
    <t>MALB241CBRM235160</t>
  </si>
  <si>
    <t>HIX-82</t>
  </si>
  <si>
    <t>EK8981</t>
  </si>
  <si>
    <t>MALB241CBRM235163</t>
  </si>
  <si>
    <t>HIX-83</t>
  </si>
  <si>
    <t>EK8982</t>
  </si>
  <si>
    <t>MALB241CBRM235165</t>
  </si>
  <si>
    <t>HIX-84</t>
  </si>
  <si>
    <t>EK8983</t>
  </si>
  <si>
    <t>MALB241CBRM235167</t>
  </si>
  <si>
    <t>HIX-85</t>
  </si>
  <si>
    <t>EK8984</t>
  </si>
  <si>
    <t>MALB241CBRM235168</t>
  </si>
  <si>
    <t>TCC-71</t>
  </si>
  <si>
    <t>EK5851</t>
  </si>
  <si>
    <t>9BRK4AAG000126673</t>
  </si>
  <si>
    <t>TCC-72</t>
  </si>
  <si>
    <t>EK5852</t>
  </si>
  <si>
    <t>9BRK4AAG400102487</t>
  </si>
  <si>
    <t>TCC-73</t>
  </si>
  <si>
    <t>EK5853</t>
  </si>
  <si>
    <t>9BRK4AAG500127317</t>
  </si>
  <si>
    <t>TCC-74</t>
  </si>
  <si>
    <t>EK5854</t>
  </si>
  <si>
    <t>9BRK4AAG100126102</t>
  </si>
  <si>
    <t>TCC-75</t>
  </si>
  <si>
    <t>EK5855</t>
  </si>
  <si>
    <t>9BRK4AAG000126687</t>
  </si>
  <si>
    <t>TCC-76</t>
  </si>
  <si>
    <t>EK5856</t>
  </si>
  <si>
    <t>9BRK4AAG300127302</t>
  </si>
  <si>
    <t>TCC-77</t>
  </si>
  <si>
    <t>EK5857</t>
  </si>
  <si>
    <t>9BRK4AAGX00125935</t>
  </si>
  <si>
    <t>TCC-78</t>
  </si>
  <si>
    <t>EK5858</t>
  </si>
  <si>
    <t>9BRK4AAG300126134</t>
  </si>
  <si>
    <t>TCC-79</t>
  </si>
  <si>
    <t>EK5859</t>
  </si>
  <si>
    <t>9BRK4AAG800123777</t>
  </si>
  <si>
    <t>TCC-80</t>
  </si>
  <si>
    <t>EK5860</t>
  </si>
  <si>
    <t>9BRK4AAG200127419</t>
  </si>
  <si>
    <t>TCC-81</t>
  </si>
  <si>
    <t>EK5862</t>
  </si>
  <si>
    <t>9BRK4AAG200126187</t>
  </si>
  <si>
    <t>TCC-82</t>
  </si>
  <si>
    <t>EK5863</t>
  </si>
  <si>
    <t>9BRK4AAG500127060</t>
  </si>
  <si>
    <t>TCC-83</t>
  </si>
  <si>
    <t>EK5864</t>
  </si>
  <si>
    <t>9BRK4AAGX00127040</t>
  </si>
  <si>
    <t>TCC-84</t>
  </si>
  <si>
    <t>EK5865</t>
  </si>
  <si>
    <t>9BRK4AAG800125691</t>
  </si>
  <si>
    <t>TCC-85</t>
  </si>
  <si>
    <t>EK5866</t>
  </si>
  <si>
    <t>9BRK4AAG600123728</t>
  </si>
  <si>
    <t>TCC-87</t>
  </si>
  <si>
    <t>EK5869</t>
  </si>
  <si>
    <t>9BRK4AAG100127489</t>
  </si>
  <si>
    <t>TCC-88</t>
  </si>
  <si>
    <t>EK5871</t>
  </si>
  <si>
    <t>9BRK4AAG900125859</t>
  </si>
  <si>
    <t>TCC-89</t>
  </si>
  <si>
    <t>EK5872</t>
  </si>
  <si>
    <t>9BRK4AAG900126851</t>
  </si>
  <si>
    <t>TCC-90</t>
  </si>
  <si>
    <t>EK5895</t>
  </si>
  <si>
    <t>9BRK4AAG600126967</t>
  </si>
  <si>
    <t>TUX-217</t>
  </si>
  <si>
    <t>EK8950</t>
  </si>
  <si>
    <t>KMHJB81DBRU300522</t>
  </si>
  <si>
    <t>TUX-218</t>
  </si>
  <si>
    <t>EK8951</t>
  </si>
  <si>
    <t>KMHJB81DBRU300560</t>
  </si>
  <si>
    <t>TUX-219</t>
  </si>
  <si>
    <t>EK8952</t>
  </si>
  <si>
    <t>KMHJB81DBRU300678</t>
  </si>
  <si>
    <t>TUX-220</t>
  </si>
  <si>
    <t>EK8953</t>
  </si>
  <si>
    <t>KMHJB81DBRU300949</t>
  </si>
  <si>
    <t>TUX-221</t>
  </si>
  <si>
    <t>EK8954</t>
  </si>
  <si>
    <t>KMHJB81DBRU301042</t>
  </si>
  <si>
    <t>TUX-222</t>
  </si>
  <si>
    <t>EK8955</t>
  </si>
  <si>
    <t>KMHJB81DBRU301078</t>
  </si>
  <si>
    <t>TUX-223</t>
  </si>
  <si>
    <t>EK8956</t>
  </si>
  <si>
    <t>KMHJB81DBRU301090</t>
  </si>
  <si>
    <t>TUX-224</t>
  </si>
  <si>
    <t>EK8957</t>
  </si>
  <si>
    <t>KMHJB81DBRU301518</t>
  </si>
  <si>
    <t>TUX-225</t>
  </si>
  <si>
    <t>EK8958</t>
  </si>
  <si>
    <t>KMHJB81DBRU301467</t>
  </si>
  <si>
    <t>TUX-226</t>
  </si>
  <si>
    <t>EK8959</t>
  </si>
  <si>
    <t>KMHJB81DBRU301218</t>
  </si>
  <si>
    <t>TUX-227</t>
  </si>
  <si>
    <t>EK8960</t>
  </si>
  <si>
    <t>KMHJB81DBRU301450</t>
  </si>
  <si>
    <t>TUX-228</t>
  </si>
  <si>
    <t>EK8961</t>
  </si>
  <si>
    <t>KMHJB81DBRU301569</t>
  </si>
  <si>
    <t>TUX-229</t>
  </si>
  <si>
    <t>EK8962</t>
  </si>
  <si>
    <t>KMHJB81DBRU301535</t>
  </si>
  <si>
    <t>TUX-230</t>
  </si>
  <si>
    <t>EK8963</t>
  </si>
  <si>
    <t>KMHJB81DBRU301684</t>
  </si>
  <si>
    <t>TUX-231</t>
  </si>
  <si>
    <t>EK8964</t>
  </si>
  <si>
    <t>KMHJB81DBRU301552</t>
  </si>
  <si>
    <t>TUX-232</t>
  </si>
  <si>
    <t>EK8965</t>
  </si>
  <si>
    <t>KMHJB81DBRU301585</t>
  </si>
  <si>
    <t>TUX-233</t>
  </si>
  <si>
    <t>EK8966</t>
  </si>
  <si>
    <t>KMHJB81DBRU301618</t>
  </si>
  <si>
    <t>TUX-234</t>
  </si>
  <si>
    <t>EK8967</t>
  </si>
  <si>
    <t>KMHJB81DBRU301603</t>
  </si>
  <si>
    <t>TUX-235</t>
  </si>
  <si>
    <t>EK8968</t>
  </si>
  <si>
    <t>KMHJB81DBRU301933</t>
  </si>
  <si>
    <t>TUX-236</t>
  </si>
  <si>
    <t>EK8969</t>
  </si>
  <si>
    <t>KMHJB81DBRU301800</t>
  </si>
  <si>
    <t>TYC-06</t>
  </si>
  <si>
    <t>EK5873</t>
  </si>
  <si>
    <t>MHFAA8AF000008428</t>
  </si>
  <si>
    <t>TYC-07</t>
  </si>
  <si>
    <t>EK5874</t>
  </si>
  <si>
    <t>MHFAA8AF600002763</t>
  </si>
  <si>
    <t>TYC-08</t>
  </si>
  <si>
    <t>EK5875</t>
  </si>
  <si>
    <t>MHFAA8AF100003495</t>
  </si>
  <si>
    <t>TYC-09</t>
  </si>
  <si>
    <t>EK5876</t>
  </si>
  <si>
    <t>MHFAA8AF500004195</t>
  </si>
  <si>
    <t>TYC-10</t>
  </si>
  <si>
    <t>EK5877</t>
  </si>
  <si>
    <t>MHFAA8AF500006853</t>
  </si>
  <si>
    <t>TYC-11</t>
  </si>
  <si>
    <t>EK5878</t>
  </si>
  <si>
    <t>MHFAA8AF300007550</t>
  </si>
  <si>
    <t>TYC-12</t>
  </si>
  <si>
    <t>EK5879</t>
  </si>
  <si>
    <t>MHFAA8AF400008707</t>
  </si>
  <si>
    <t>TYC-13</t>
  </si>
  <si>
    <t>EK5880</t>
  </si>
  <si>
    <t>MHFAA8AF100006977</t>
  </si>
  <si>
    <t>TYC-14</t>
  </si>
  <si>
    <t>EK5881</t>
  </si>
  <si>
    <t>MHFAA8AF200008673</t>
  </si>
  <si>
    <t>TYC-15</t>
  </si>
  <si>
    <t>EK5882</t>
  </si>
  <si>
    <t>MHFAA8AF600008160</t>
  </si>
  <si>
    <t>TYC-16</t>
  </si>
  <si>
    <t>EK5883</t>
  </si>
  <si>
    <t>MHFAA8AF600008532</t>
  </si>
  <si>
    <t>TYC-17</t>
  </si>
  <si>
    <t>EK5884</t>
  </si>
  <si>
    <t>MHFAA8AF300004437</t>
  </si>
  <si>
    <t>TYC-18</t>
  </si>
  <si>
    <t>EK5885</t>
  </si>
  <si>
    <t>MHFAA8AF200002372</t>
  </si>
  <si>
    <t>TYC-19</t>
  </si>
  <si>
    <t>EK5888</t>
  </si>
  <si>
    <t>MHFAA8AF700001203</t>
  </si>
  <si>
    <t>TYC-20</t>
  </si>
  <si>
    <t>EK5889</t>
  </si>
  <si>
    <t>MHFAA8AF600007252</t>
  </si>
  <si>
    <t>TYC-21</t>
  </si>
  <si>
    <t>EK5892</t>
  </si>
  <si>
    <t>MHFAA8AF900006841</t>
  </si>
  <si>
    <t>TYC-22</t>
  </si>
  <si>
    <t>EK5893</t>
  </si>
  <si>
    <t>MHFAA8AF900006807</t>
  </si>
  <si>
    <t>TYC-23</t>
  </si>
  <si>
    <t>EK5894</t>
  </si>
  <si>
    <t>MHFAA8AF500007128</t>
  </si>
  <si>
    <t>LCX-95</t>
  </si>
  <si>
    <t>EG9536</t>
  </si>
  <si>
    <t>JTFBV71J30B056083</t>
  </si>
  <si>
    <t xml:space="preserve">CVOPS    </t>
  </si>
  <si>
    <t>01/24/24</t>
  </si>
  <si>
    <t>LVA534</t>
  </si>
  <si>
    <t>RAX-116</t>
  </si>
  <si>
    <t>EG3969</t>
  </si>
  <si>
    <t>JTMZ43FV10D140549</t>
  </si>
  <si>
    <t>RAX-119</t>
  </si>
  <si>
    <t>EG3972</t>
  </si>
  <si>
    <t>JTMZ43FV60D140854</t>
  </si>
  <si>
    <t>RAX-141</t>
  </si>
  <si>
    <t>EI5181</t>
  </si>
  <si>
    <t>JTMZ43FV80D157395</t>
  </si>
  <si>
    <t>10/24/23</t>
  </si>
  <si>
    <t>JIMNY-07</t>
  </si>
  <si>
    <t>CT8453</t>
  </si>
  <si>
    <t>JIMNY GA</t>
  </si>
  <si>
    <t>CFMR</t>
  </si>
  <si>
    <t xml:space="preserve">GRIS    </t>
  </si>
  <si>
    <t>JS3JB74V0K510142</t>
  </si>
  <si>
    <t>RECOMPRA</t>
  </si>
  <si>
    <t>RESANSIL RENTAL S.A</t>
  </si>
  <si>
    <t xml:space="preserve">         06/30/23</t>
  </si>
  <si>
    <t>AUTO VENDIDO</t>
  </si>
  <si>
    <t>LCX-92</t>
  </si>
  <si>
    <t>EG9532</t>
  </si>
  <si>
    <t>JTFBV71J90B056010</t>
  </si>
  <si>
    <t>LVA531</t>
  </si>
  <si>
    <t>PCK-63</t>
  </si>
  <si>
    <t>EI1797</t>
  </si>
  <si>
    <t>KNCSHY71CR7717376</t>
  </si>
  <si>
    <t>APO5198571</t>
  </si>
  <si>
    <t>GONZALEZ CAMARGO ALBERTO ANTONIO</t>
  </si>
  <si>
    <t>CONSORCIO HPH</t>
  </si>
  <si>
    <t>PCK-64</t>
  </si>
  <si>
    <t>EI1798</t>
  </si>
  <si>
    <t>KNCSHY71CR7717411</t>
  </si>
  <si>
    <t>APO5198034</t>
  </si>
  <si>
    <t>SANTAMARIA ALVARADO LENIN</t>
  </si>
  <si>
    <t>JCDECAUX TOP MEDIA SERVICIOS DE PANAMA S.A.</t>
  </si>
  <si>
    <t>PCK-65</t>
  </si>
  <si>
    <t>EI1799</t>
  </si>
  <si>
    <t>KNCSHY71CR7717374</t>
  </si>
  <si>
    <t>APO5198573</t>
  </si>
  <si>
    <t>LEONARD ESAU JOSUE</t>
  </si>
  <si>
    <t>PCK-66</t>
  </si>
  <si>
    <t>EI1800</t>
  </si>
  <si>
    <t>KNCSHY71CR7717016</t>
  </si>
  <si>
    <t>APO5198568</t>
  </si>
  <si>
    <t>CALDERON BONICHE VICTOR JOSE</t>
  </si>
  <si>
    <t>PCK-67</t>
  </si>
  <si>
    <t>EI1809</t>
  </si>
  <si>
    <t>KNCSHY71CR7723256</t>
  </si>
  <si>
    <t>APO5198575</t>
  </si>
  <si>
    <t>PONCE CORDOBA ARIEL OMAR</t>
  </si>
  <si>
    <t>PPI-70</t>
  </si>
  <si>
    <t>EH5136</t>
  </si>
  <si>
    <t>MPATFS87JRT000383</t>
  </si>
  <si>
    <t>APO5198246</t>
  </si>
  <si>
    <t>PPI-71</t>
  </si>
  <si>
    <t>EH5141</t>
  </si>
  <si>
    <t>MPATFS87JRT000141</t>
  </si>
  <si>
    <t>TBM3438681</t>
  </si>
  <si>
    <t>FARRUGIA VANESA</t>
  </si>
  <si>
    <t>OFERTA SIMPLE</t>
  </si>
  <si>
    <t>PPI-72</t>
  </si>
  <si>
    <t>EH5142</t>
  </si>
  <si>
    <t>MPATFS87JRT000142</t>
  </si>
  <si>
    <t>APO5198767</t>
  </si>
  <si>
    <t>RIQUELME JEAN CARLOS</t>
  </si>
  <si>
    <t>LAVERY PANAMA S.A.</t>
  </si>
  <si>
    <t>PPI-73</t>
  </si>
  <si>
    <t>EH5143</t>
  </si>
  <si>
    <t>MPATFS87JRT000379</t>
  </si>
  <si>
    <t xml:space="preserve">PEN70108  </t>
  </si>
  <si>
    <t>CASTAÑEDA GUARDIA  DE ZAP DANA DARIS</t>
  </si>
  <si>
    <t>PPI-74</t>
  </si>
  <si>
    <t>EH5144</t>
  </si>
  <si>
    <t>MPATFS87JRT000384</t>
  </si>
  <si>
    <t>PTY5241137</t>
  </si>
  <si>
    <t>CASTILLO CHARLIE</t>
  </si>
  <si>
    <t>PPI-75</t>
  </si>
  <si>
    <t>EH5145</t>
  </si>
  <si>
    <t>MPATFS87JRT000378</t>
  </si>
  <si>
    <t>APO5198633</t>
  </si>
  <si>
    <t>CACERES YI ANGEL LUIS</t>
  </si>
  <si>
    <t>PPI-76</t>
  </si>
  <si>
    <t>EH5146</t>
  </si>
  <si>
    <t>MPATFS87JRT000377</t>
  </si>
  <si>
    <t>APO5198116</t>
  </si>
  <si>
    <t>SANJUR FORENTINO</t>
  </si>
  <si>
    <t>PPI-77</t>
  </si>
  <si>
    <t>EH5147</t>
  </si>
  <si>
    <t>MPATFS87JRT000381</t>
  </si>
  <si>
    <t>VIS5034783</t>
  </si>
  <si>
    <t>Speeg Franck</t>
  </si>
  <si>
    <t>PPI-78</t>
  </si>
  <si>
    <t>EH5148</t>
  </si>
  <si>
    <t>MPATFS87JRT000382</t>
  </si>
  <si>
    <t>APO5198634</t>
  </si>
  <si>
    <t>GONZALEZ KIRILOVA MARTIN</t>
  </si>
  <si>
    <t>PPI-79</t>
  </si>
  <si>
    <t>EH5152</t>
  </si>
  <si>
    <t>MPATFS87JRT000247</t>
  </si>
  <si>
    <t>CHIRI55374</t>
  </si>
  <si>
    <t>VILLASANTA BONILLA OSCAR IVAN</t>
  </si>
  <si>
    <t>PPI-80</t>
  </si>
  <si>
    <t>EH5153</t>
  </si>
  <si>
    <t>MPATFS87JRT000380</t>
  </si>
  <si>
    <t>APO5198261</t>
  </si>
  <si>
    <t>ESCARTIN LUIS ANTONIO</t>
  </si>
  <si>
    <t>JIDSA</t>
  </si>
  <si>
    <t>PPI-82</t>
  </si>
  <si>
    <t>EH5155</t>
  </si>
  <si>
    <t>MPATFS87JRT000250</t>
  </si>
  <si>
    <t>APO5198635</t>
  </si>
  <si>
    <t>CEDEÑO RODRIGUEZ JAVIER ANTONIO</t>
  </si>
  <si>
    <t>PR-FORTUNER-011</t>
  </si>
  <si>
    <t>EJ3431</t>
  </si>
  <si>
    <t>8AJBA3FS700345394</t>
  </si>
  <si>
    <t>APO5195089</t>
  </si>
  <si>
    <t>01/22/27</t>
  </si>
  <si>
    <t>PR-TUCSON-02</t>
  </si>
  <si>
    <t>EH0444</t>
  </si>
  <si>
    <t>KMHJB81DBPU149607</t>
  </si>
  <si>
    <t>APO5188242</t>
  </si>
  <si>
    <t>MASON ARGUELLES CHARLES RICHARD</t>
  </si>
  <si>
    <t>COMPAÑIA UNIVERSAL DE PERFUMERIA FRANCESA (CUPFSA)</t>
  </si>
  <si>
    <t>PPI-83</t>
  </si>
  <si>
    <t>EH5156</t>
  </si>
  <si>
    <t>MPATFS87JRT000249</t>
  </si>
  <si>
    <t>PPI-84</t>
  </si>
  <si>
    <t>EH5157</t>
  </si>
  <si>
    <t>MPATFS87JRT000139</t>
  </si>
  <si>
    <t>HILUX-108</t>
  </si>
  <si>
    <t>CX2608</t>
  </si>
  <si>
    <t>SUP WHIT</t>
  </si>
  <si>
    <t>8AJFB3CD70151071</t>
  </si>
  <si>
    <t>11/22/23</t>
  </si>
  <si>
    <t>CAMBIO DE UNIDAD</t>
  </si>
  <si>
    <t>PPI-81</t>
  </si>
  <si>
    <t>EH5154</t>
  </si>
  <si>
    <t>MPATFS87JRT000248</t>
  </si>
  <si>
    <t>ACAX-191</t>
  </si>
  <si>
    <t>EI4695</t>
  </si>
  <si>
    <t>MALC741BBRM380277</t>
  </si>
  <si>
    <t xml:space="preserve">PAC30448  </t>
  </si>
  <si>
    <t>PORTILLA RUBIO PEDRO PABLO</t>
  </si>
  <si>
    <t>ACAX-192</t>
  </si>
  <si>
    <t>EI4696</t>
  </si>
  <si>
    <t>MALC741BBRM380278</t>
  </si>
  <si>
    <t xml:space="preserve">TCP119257 </t>
  </si>
  <si>
    <t>BENITEZ RODRIGUEZ DANIEL AUGUSTO</t>
  </si>
  <si>
    <t>BARRAZA Y CIA</t>
  </si>
  <si>
    <t>ACAX-193</t>
  </si>
  <si>
    <t>EI4697</t>
  </si>
  <si>
    <t>MALC741BBRM380279</t>
  </si>
  <si>
    <t>RHATO51601</t>
  </si>
  <si>
    <t>RANELLONE STEVEN</t>
  </si>
  <si>
    <t>ACAX-195</t>
  </si>
  <si>
    <t>EI4699</t>
  </si>
  <si>
    <t>MALC741BBRM380281</t>
  </si>
  <si>
    <t>TBM3438574</t>
  </si>
  <si>
    <t>CUEVAS GIANNA</t>
  </si>
  <si>
    <t>ACAX-196</t>
  </si>
  <si>
    <t>EI4700</t>
  </si>
  <si>
    <t>MALC741BBRM380283</t>
  </si>
  <si>
    <t>APO5194300</t>
  </si>
  <si>
    <t>09/20/25</t>
  </si>
  <si>
    <t>PINEDA QUINTERO YESSICA YOVANNA</t>
  </si>
  <si>
    <t>ACAX-201</t>
  </si>
  <si>
    <t>EI4705</t>
  </si>
  <si>
    <t>MALC741BBRM386036</t>
  </si>
  <si>
    <t xml:space="preserve">PAC30447  </t>
  </si>
  <si>
    <t>KRASEMANN OLIVER HENRYK</t>
  </si>
  <si>
    <t>ACAX-202</t>
  </si>
  <si>
    <t>EI4706</t>
  </si>
  <si>
    <t>MALC741BBRM386037</t>
  </si>
  <si>
    <t>APO5198413</t>
  </si>
  <si>
    <t>GARCIA GARCIA JESUS RAMON</t>
  </si>
  <si>
    <t>ACAX-203</t>
  </si>
  <si>
    <t>EI4707</t>
  </si>
  <si>
    <t>MALC741BBRM386038</t>
  </si>
  <si>
    <t>APO5198190</t>
  </si>
  <si>
    <t>SANCHEZ RAYO HERMENEGILDO ED</t>
  </si>
  <si>
    <t>ACAX-204</t>
  </si>
  <si>
    <t>EI4708</t>
  </si>
  <si>
    <t>MALC741BBRM386041</t>
  </si>
  <si>
    <t>TBM3438670</t>
  </si>
  <si>
    <t>DE LEON ANA GABRIELA</t>
  </si>
  <si>
    <t>ACAX-205</t>
  </si>
  <si>
    <t>EI4709</t>
  </si>
  <si>
    <t>MALC741BBRM385987</t>
  </si>
  <si>
    <t>URRUTIA DIANA</t>
  </si>
  <si>
    <t>APV-141</t>
  </si>
  <si>
    <t>EJ1523</t>
  </si>
  <si>
    <t>MHYDN71V9RJ400731</t>
  </si>
  <si>
    <t>APO5196207</t>
  </si>
  <si>
    <t>11/25/24</t>
  </si>
  <si>
    <t>GUY LEONEL</t>
  </si>
  <si>
    <t>APV-142</t>
  </si>
  <si>
    <t>EJ1525</t>
  </si>
  <si>
    <t>MHYDN71V4RJ401186</t>
  </si>
  <si>
    <t>APO5195026</t>
  </si>
  <si>
    <t>10/26/24</t>
  </si>
  <si>
    <t>APV-143</t>
  </si>
  <si>
    <t>EJ1527</t>
  </si>
  <si>
    <t>MHYDN71V6RJ401173</t>
  </si>
  <si>
    <t>APO5195030</t>
  </si>
  <si>
    <t>VASQUEZ CHAVARRIA JOSE MARIA</t>
  </si>
  <si>
    <t>APV-144</t>
  </si>
  <si>
    <t>EJ1529</t>
  </si>
  <si>
    <t>MHYDN71V8RJ401143</t>
  </si>
  <si>
    <t>APO5195029</t>
  </si>
  <si>
    <t>APV-145</t>
  </si>
  <si>
    <t>EJ1530</t>
  </si>
  <si>
    <t>MHYDN71VXRJ401189</t>
  </si>
  <si>
    <t>APO5195027</t>
  </si>
  <si>
    <t>URRIOLA  ZAMBRANO FRANKLIN ORIEL</t>
  </si>
  <si>
    <t>APV-146</t>
  </si>
  <si>
    <t>EJ1531</t>
  </si>
  <si>
    <t>MHYDN71V2RJ401199</t>
  </si>
  <si>
    <t>APO5195028</t>
  </si>
  <si>
    <t>APV-147</t>
  </si>
  <si>
    <t>EJ1532</t>
  </si>
  <si>
    <t>MHYDN71V9RJ401202</t>
  </si>
  <si>
    <t>APO5196211</t>
  </si>
  <si>
    <t>DONADO MAURICIO</t>
  </si>
  <si>
    <t>APV-148</t>
  </si>
  <si>
    <t>EJ1988</t>
  </si>
  <si>
    <t>MHYDN71V7RJ401649</t>
  </si>
  <si>
    <t>APO5196212</t>
  </si>
  <si>
    <t>CABEZA RODRIGUEZ EDIN JAIR</t>
  </si>
  <si>
    <t>APV-149</t>
  </si>
  <si>
    <t>EJ1989</t>
  </si>
  <si>
    <t>MHYDN71V8RJ401627</t>
  </si>
  <si>
    <t>APO5196210</t>
  </si>
  <si>
    <t>APV-150</t>
  </si>
  <si>
    <t>EJ1990</t>
  </si>
  <si>
    <t>MHYDN71V8RJ401417</t>
  </si>
  <si>
    <t>APO5196208</t>
  </si>
  <si>
    <t>APV-151</t>
  </si>
  <si>
    <t>EJ1995</t>
  </si>
  <si>
    <t>MHYDN71VXRJ401712</t>
  </si>
  <si>
    <t>APO5196209</t>
  </si>
  <si>
    <t>APV-152</t>
  </si>
  <si>
    <t>EJ2000</t>
  </si>
  <si>
    <t>MHYDN71V0RJ401752</t>
  </si>
  <si>
    <t>APO5195025</t>
  </si>
  <si>
    <t>APV-153</t>
  </si>
  <si>
    <t>EJ2002</t>
  </si>
  <si>
    <t>MHYDN71V3RJ401616</t>
  </si>
  <si>
    <t>APO5196206</t>
  </si>
  <si>
    <t>APV-154</t>
  </si>
  <si>
    <t>EJ2003</t>
  </si>
  <si>
    <t>MHYDN71V3RJ401776</t>
  </si>
  <si>
    <t xml:space="preserve">TCP119223 </t>
  </si>
  <si>
    <t>RODRIGUEZ EDDER</t>
  </si>
  <si>
    <t>GLOBAL BUSINESS DEVELOPMENT COMPANY CORP</t>
  </si>
  <si>
    <t>BACKUP PE</t>
  </si>
  <si>
    <t>APV-155</t>
  </si>
  <si>
    <t>EJ2505</t>
  </si>
  <si>
    <t>MHYDN71V0RJ401654</t>
  </si>
  <si>
    <t>APO5197676</t>
  </si>
  <si>
    <t>12/16/26</t>
  </si>
  <si>
    <t>DE GRACIA PAEZ ANGEL DE JESUS</t>
  </si>
  <si>
    <t>CIZ-02</t>
  </si>
  <si>
    <t>EJ1760</t>
  </si>
  <si>
    <t>JAANPR71KR7100222</t>
  </si>
  <si>
    <t>APO5198761</t>
  </si>
  <si>
    <t>HCX-147</t>
  </si>
  <si>
    <t>EI4756</t>
  </si>
  <si>
    <t>CRETA GL</t>
  </si>
  <si>
    <t>MF3PB812ERJ077120</t>
  </si>
  <si>
    <t>MALE620072</t>
  </si>
  <si>
    <t>ROBERTS ANABEL</t>
  </si>
  <si>
    <t>HCX-148</t>
  </si>
  <si>
    <t>EI4757</t>
  </si>
  <si>
    <t>MF3PB812ERJ077122</t>
  </si>
  <si>
    <t>RHATO51587</t>
  </si>
  <si>
    <t>CHARRON JEAN</t>
  </si>
  <si>
    <t>HCX-149</t>
  </si>
  <si>
    <t>EI4758</t>
  </si>
  <si>
    <t>MF3PB812ERJ077123</t>
  </si>
  <si>
    <t>APO5198219</t>
  </si>
  <si>
    <t>JIMENEZ GORDON CARLOS ANTONIO</t>
  </si>
  <si>
    <t>HH-258</t>
  </si>
  <si>
    <t>EG8968</t>
  </si>
  <si>
    <t>JTFNAFAP508029536</t>
  </si>
  <si>
    <t>APO5198334</t>
  </si>
  <si>
    <t>LACERA CALDERON JOSE ALBERTO</t>
  </si>
  <si>
    <t>HH-268</t>
  </si>
  <si>
    <t>EJ3193</t>
  </si>
  <si>
    <t>JTFNAFAP708035516</t>
  </si>
  <si>
    <t>APO5198787</t>
  </si>
  <si>
    <t>ANDERSON JEREMIAS JOEL</t>
  </si>
  <si>
    <t>HIX-41</t>
  </si>
  <si>
    <t>EI4298</t>
  </si>
  <si>
    <t>MALB241CBRM200719</t>
  </si>
  <si>
    <t xml:space="preserve">TCP119316 </t>
  </si>
  <si>
    <t>DELGADO LOPEZ NEYER JAMES</t>
  </si>
  <si>
    <t>HIX-43</t>
  </si>
  <si>
    <t>EI4300</t>
  </si>
  <si>
    <t>MALB241CBRM200721</t>
  </si>
  <si>
    <t>PTY5241288</t>
  </si>
  <si>
    <t>CESAR JULIETA</t>
  </si>
  <si>
    <t>HIX-46</t>
  </si>
  <si>
    <t>EI4307</t>
  </si>
  <si>
    <t>MALB241CBRM200411</t>
  </si>
  <si>
    <t>APO5198827</t>
  </si>
  <si>
    <t>OSPINA JENNIFER</t>
  </si>
  <si>
    <t>HIX-47</t>
  </si>
  <si>
    <t>EI4309</t>
  </si>
  <si>
    <t>MALB241CBRM200413</t>
  </si>
  <si>
    <t>APO5198594</t>
  </si>
  <si>
    <t>OBREGON MARTINEZ KENYA MARKELDA</t>
  </si>
  <si>
    <t>HIX-48</t>
  </si>
  <si>
    <t>EI4310</t>
  </si>
  <si>
    <t>MALB241CBRM200718</t>
  </si>
  <si>
    <t>LAÑAS NICOLAS</t>
  </si>
  <si>
    <t>AIWA GROUP S.A.</t>
  </si>
  <si>
    <t>HIX-49</t>
  </si>
  <si>
    <t>EI4311</t>
  </si>
  <si>
    <t>MALB241CBRM200412</t>
  </si>
  <si>
    <t xml:space="preserve">TCP119269 </t>
  </si>
  <si>
    <t>CANTILLO LINDA</t>
  </si>
  <si>
    <t>HIX-50</t>
  </si>
  <si>
    <t>EI4312</t>
  </si>
  <si>
    <t>MALB241CBRM200414</t>
  </si>
  <si>
    <t>ESPINOZA NIURKA</t>
  </si>
  <si>
    <t>HIX-51</t>
  </si>
  <si>
    <t>EI4717</t>
  </si>
  <si>
    <t>MALB241CBRM200423</t>
  </si>
  <si>
    <t>PTY5241189</t>
  </si>
  <si>
    <t>kubik vaclav</t>
  </si>
  <si>
    <t>HIX-52</t>
  </si>
  <si>
    <t>EI4718</t>
  </si>
  <si>
    <t>MALB241CBRM200424</t>
  </si>
  <si>
    <t xml:space="preserve">PAC30454  </t>
  </si>
  <si>
    <t>VILLEGAS RESTREPO GABRIEL DARIO</t>
  </si>
  <si>
    <t>HIX-53</t>
  </si>
  <si>
    <t>EI4719</t>
  </si>
  <si>
    <t>MALB241CBRM200437</t>
  </si>
  <si>
    <t>APO5198828</t>
  </si>
  <si>
    <t>SANCHEZ SALAZAR KATHERINE</t>
  </si>
  <si>
    <t>HIX-54</t>
  </si>
  <si>
    <t>EI4720</t>
  </si>
  <si>
    <t>MALB241CBRM200447</t>
  </si>
  <si>
    <t>BERGERON GONZALEZ LEON HAROLD</t>
  </si>
  <si>
    <t>HIX-55</t>
  </si>
  <si>
    <t>EI4721</t>
  </si>
  <si>
    <t>MALB241CBRM200706</t>
  </si>
  <si>
    <t>CHIRI55437</t>
  </si>
  <si>
    <t>SANTAMARIA ROBERTO</t>
  </si>
  <si>
    <t>HIX-56</t>
  </si>
  <si>
    <t>EI4722</t>
  </si>
  <si>
    <t>MALB241CBRM200745</t>
  </si>
  <si>
    <t>PTY5240845</t>
  </si>
  <si>
    <t>02/19/24</t>
  </si>
  <si>
    <t>MCDONALD IAN JAMES</t>
  </si>
  <si>
    <t>HIX-57</t>
  </si>
  <si>
    <t>EI4723</t>
  </si>
  <si>
    <t>MALB241CBRM200734</t>
  </si>
  <si>
    <t>CUBAS LORENZO MARIANO ELIAS</t>
  </si>
  <si>
    <t>HIX-58</t>
  </si>
  <si>
    <t>EI4724</t>
  </si>
  <si>
    <t>MALB241CBRM200739</t>
  </si>
  <si>
    <t>BROCHUT MATHIEU</t>
  </si>
  <si>
    <t>HIX-61</t>
  </si>
  <si>
    <t>EI4727</t>
  </si>
  <si>
    <t>MALB241CBRM200425</t>
  </si>
  <si>
    <t>CHO7715781</t>
  </si>
  <si>
    <t>AVILA YOUNG CARLOS ANTONIO</t>
  </si>
  <si>
    <t>HIX-62</t>
  </si>
  <si>
    <t>EI4728</t>
  </si>
  <si>
    <t>MALB241CBRM200426</t>
  </si>
  <si>
    <t>BAILEY TAISHA</t>
  </si>
  <si>
    <t>HIX-64</t>
  </si>
  <si>
    <t>EI4730</t>
  </si>
  <si>
    <t>MALB241CBRM200448</t>
  </si>
  <si>
    <t>APO5198829</t>
  </si>
  <si>
    <t>JIMENEZ RIVERO LUIS MIGUEL</t>
  </si>
  <si>
    <t>HIX-66</t>
  </si>
  <si>
    <t>EI4732</t>
  </si>
  <si>
    <t>MALB241CBRM200728</t>
  </si>
  <si>
    <t>PTY5240593</t>
  </si>
  <si>
    <t>MAYORAL DIANA MARIA</t>
  </si>
  <si>
    <t>HIX-67</t>
  </si>
  <si>
    <t>EI4733</t>
  </si>
  <si>
    <t>MALB241CBRM200733</t>
  </si>
  <si>
    <t>APO5198830</t>
  </si>
  <si>
    <t>SALAZAR SANCHEZ JOAN KARLA</t>
  </si>
  <si>
    <t>HIX-68</t>
  </si>
  <si>
    <t>EI4734</t>
  </si>
  <si>
    <t>MALB241CBRM200736</t>
  </si>
  <si>
    <t>STM7205146</t>
  </si>
  <si>
    <t>TAYLOR MAYRA</t>
  </si>
  <si>
    <t>HIX-69</t>
  </si>
  <si>
    <t>EI4735</t>
  </si>
  <si>
    <t>MALB241CBRM200738</t>
  </si>
  <si>
    <t>APO5198676</t>
  </si>
  <si>
    <t>EMB AMERICANA</t>
  </si>
  <si>
    <t>HIX-70</t>
  </si>
  <si>
    <t>EI4739</t>
  </si>
  <si>
    <t>MALB241CBRM200732</t>
  </si>
  <si>
    <t>APO5198656</t>
  </si>
  <si>
    <t>MARTES ARMANDO ABDIEL</t>
  </si>
  <si>
    <t>HP-111</t>
  </si>
  <si>
    <t>EG8964</t>
  </si>
  <si>
    <t>HI ACE PAN</t>
  </si>
  <si>
    <t>XPMN</t>
  </si>
  <si>
    <t>JTFHK02P800016204</t>
  </si>
  <si>
    <t>APO5198483</t>
  </si>
  <si>
    <t xml:space="preserve"> MARIN HERNANDEZ BERNAL ALONSO</t>
  </si>
  <si>
    <t>FOREVER OCEANS PAANAMA S.A.</t>
  </si>
  <si>
    <t>HP-112</t>
  </si>
  <si>
    <t>EG8966</t>
  </si>
  <si>
    <t>JTFHK02P400016216</t>
  </si>
  <si>
    <t>APO5198383</t>
  </si>
  <si>
    <t>GRAELL ANDRADE</t>
  </si>
  <si>
    <t>HP-121</t>
  </si>
  <si>
    <t>EJ3294</t>
  </si>
  <si>
    <t>JTFHK02P500016807</t>
  </si>
  <si>
    <t>APO5198167</t>
  </si>
  <si>
    <t>02/21/24</t>
  </si>
  <si>
    <t>CAMPOS HERRERA JOSE CARLOS</t>
  </si>
  <si>
    <t>HP-122</t>
  </si>
  <si>
    <t>EJ3295</t>
  </si>
  <si>
    <t>JTFHK02P600016802</t>
  </si>
  <si>
    <t>BETANCO FRANKLIN</t>
  </si>
  <si>
    <t>HP-123</t>
  </si>
  <si>
    <t>EJ3296</t>
  </si>
  <si>
    <t>JTFHK02P700016825</t>
  </si>
  <si>
    <t xml:space="preserve">TCP119300 </t>
  </si>
  <si>
    <t>GIRON BONILLA DANIEL ANGEL</t>
  </si>
  <si>
    <t>HP-124</t>
  </si>
  <si>
    <t>EJ3432</t>
  </si>
  <si>
    <t>JTFHK02P800016901</t>
  </si>
  <si>
    <t>APO5198163</t>
  </si>
  <si>
    <t>02/20/24</t>
  </si>
  <si>
    <t>RUIZ VALDES EDY ENRIQUE</t>
  </si>
  <si>
    <t>PPHA-176</t>
  </si>
  <si>
    <t>EJ3280</t>
  </si>
  <si>
    <t>HILUX 2C</t>
  </si>
  <si>
    <t>8AJKB3CDX01660929</t>
  </si>
  <si>
    <t xml:space="preserve">SANT62543 </t>
  </si>
  <si>
    <t>LLOYD WILL JAMES</t>
  </si>
  <si>
    <t>PPHA-178</t>
  </si>
  <si>
    <t>EJ3285</t>
  </si>
  <si>
    <t>8AJKB3CD301661565</t>
  </si>
  <si>
    <t>APO5198408</t>
  </si>
  <si>
    <t>OLMOS RODRIGUEZ JOSE PABLO</t>
  </si>
  <si>
    <t>PPHA-179</t>
  </si>
  <si>
    <t>EJ3287</t>
  </si>
  <si>
    <t>8AJKB3CD501661633</t>
  </si>
  <si>
    <t>CHO7715751</t>
  </si>
  <si>
    <t>PUYOL YARIELA</t>
  </si>
  <si>
    <t>PPHA-180</t>
  </si>
  <si>
    <t>EJ3292</t>
  </si>
  <si>
    <t>8AJKB3CD301660934</t>
  </si>
  <si>
    <t>APO5198013</t>
  </si>
  <si>
    <t xml:space="preserve"> ESPINOZA DAVID</t>
  </si>
  <si>
    <t>PPHA-181</t>
  </si>
  <si>
    <t>EJ3293</t>
  </si>
  <si>
    <t>8AJKB3CD001660907</t>
  </si>
  <si>
    <t>TBM3438473</t>
  </si>
  <si>
    <t>PIMENTEL EUCLIDES ANTONI</t>
  </si>
  <si>
    <t>PPHA-182</t>
  </si>
  <si>
    <t>EJ3297</t>
  </si>
  <si>
    <t>8AJKB3CD201661492</t>
  </si>
  <si>
    <t>APO5198661</t>
  </si>
  <si>
    <t>VEGA BARRIA WILMOR</t>
  </si>
  <si>
    <t>COSTA NORTE LNG TERMINAL SDRL</t>
  </si>
  <si>
    <t>PPHX-1766</t>
  </si>
  <si>
    <t>EJ3184</t>
  </si>
  <si>
    <t>8AJDB3CD701345580</t>
  </si>
  <si>
    <t>APO5198114</t>
  </si>
  <si>
    <t>CARRION LARA JUAN ANTONIO</t>
  </si>
  <si>
    <t>PPHX-1773</t>
  </si>
  <si>
    <t>EJ3319</t>
  </si>
  <si>
    <t>8AJDB3CD001345176</t>
  </si>
  <si>
    <t>APO5198026</t>
  </si>
  <si>
    <t>CORRALES FRANCISCO</t>
  </si>
  <si>
    <t>SOLUCIONES MECANICAS ELECTRICAS Y CIVILES S.A.</t>
  </si>
  <si>
    <t>PPHX-1774</t>
  </si>
  <si>
    <t>EJ3320</t>
  </si>
  <si>
    <t>8AJDB3CD701344820</t>
  </si>
  <si>
    <t>APO5198297</t>
  </si>
  <si>
    <t>WHYLIE EDUARDO</t>
  </si>
  <si>
    <t>PPHX-1775</t>
  </si>
  <si>
    <t>EJ3321</t>
  </si>
  <si>
    <t>8AJDB3CD501344802</t>
  </si>
  <si>
    <t xml:space="preserve">TCP119298 </t>
  </si>
  <si>
    <t>PPHX-1776</t>
  </si>
  <si>
    <t>EJ3322</t>
  </si>
  <si>
    <t>8AJDB3CD601345151</t>
  </si>
  <si>
    <t xml:space="preserve">TCP119277 </t>
  </si>
  <si>
    <t>CHANG JORGE</t>
  </si>
  <si>
    <t>PPHX-1777</t>
  </si>
  <si>
    <t>EJ3323</t>
  </si>
  <si>
    <t>8AJDB3CD901345175</t>
  </si>
  <si>
    <t>MALE620033</t>
  </si>
  <si>
    <t>RAMIREZ VEGA EDUARDO</t>
  </si>
  <si>
    <t>PPHX-1780</t>
  </si>
  <si>
    <t>EJ3327</t>
  </si>
  <si>
    <t>8AJDB3CD801345085</t>
  </si>
  <si>
    <t>APO5198516</t>
  </si>
  <si>
    <t>AGRAZAL GARCIA ANEL ARTURO</t>
  </si>
  <si>
    <t>PPHX-1781</t>
  </si>
  <si>
    <t>EJ3328</t>
  </si>
  <si>
    <t>8AJDB3CD901345192</t>
  </si>
  <si>
    <t>APO5198037</t>
  </si>
  <si>
    <t>CERRUD CARDOZE CESAR AUGUSTO</t>
  </si>
  <si>
    <t>PPHX-1783</t>
  </si>
  <si>
    <t>EJ3330</t>
  </si>
  <si>
    <t>8AJDB3CDX01345105</t>
  </si>
  <si>
    <t>APO5198632</t>
  </si>
  <si>
    <t>OTERO PEREZ LUIS ANTONIO</t>
  </si>
  <si>
    <t>PPHX-1784</t>
  </si>
  <si>
    <t>EJ3331</t>
  </si>
  <si>
    <t>8AJDB3CD901344799</t>
  </si>
  <si>
    <t>APO5198780</t>
  </si>
  <si>
    <t>RIOS ESPIYIA NESTOR</t>
  </si>
  <si>
    <t>PPHX-1785</t>
  </si>
  <si>
    <t>EJ3332</t>
  </si>
  <si>
    <t>8AJDB3CDX01345329</t>
  </si>
  <si>
    <t>Berrugate Rodolfo</t>
  </si>
  <si>
    <t>CONSORCIO EPTISA PROATEC</t>
  </si>
  <si>
    <t>PPHX-1786</t>
  </si>
  <si>
    <t>EJ3333</t>
  </si>
  <si>
    <t>8AJDB3CD601344792</t>
  </si>
  <si>
    <t>APO5198517</t>
  </si>
  <si>
    <t>GORDON BUITRAGO HERMENEGILDO</t>
  </si>
  <si>
    <t>PPHX-1787</t>
  </si>
  <si>
    <t>EJ3334</t>
  </si>
  <si>
    <t>8AJDB3CDX01345265</t>
  </si>
  <si>
    <t>APO5198518</t>
  </si>
  <si>
    <t>PPHX-1788</t>
  </si>
  <si>
    <t>EJ3335</t>
  </si>
  <si>
    <t>8AJDB3CD501345514</t>
  </si>
  <si>
    <t>APO5198519</t>
  </si>
  <si>
    <t>ORTIZ PEREZ ABELARDO</t>
  </si>
  <si>
    <t>PPHX-1789</t>
  </si>
  <si>
    <t>EJ3336</t>
  </si>
  <si>
    <t>8AJDB3CD301345091</t>
  </si>
  <si>
    <t>APO5197596</t>
  </si>
  <si>
    <t>VELASQUEZ VALENCIA ANDRES ALEJANDR</t>
  </si>
  <si>
    <t>INSTALA.Y SERV. CODEPA S.A.</t>
  </si>
  <si>
    <t>PPHX-1790</t>
  </si>
  <si>
    <t>EJ3338</t>
  </si>
  <si>
    <t>8AJDB3CD401345343</t>
  </si>
  <si>
    <t>CHO7715821</t>
  </si>
  <si>
    <t>PINEDA MIGUEL</t>
  </si>
  <si>
    <t>PPHX-1791</t>
  </si>
  <si>
    <t>EJ3339</t>
  </si>
  <si>
    <t>8AJDB3CD801345622</t>
  </si>
  <si>
    <t>APO5198204</t>
  </si>
  <si>
    <t>MORENO JUSTINIANI FRANCISCO ANTON</t>
  </si>
  <si>
    <t>PPHX-1792</t>
  </si>
  <si>
    <t>EJ3340</t>
  </si>
  <si>
    <t>8AJDB3CD901345354</t>
  </si>
  <si>
    <t>APO5198520</t>
  </si>
  <si>
    <t>RODRIGUEZ VARGAS IRVING EDGARDO</t>
  </si>
  <si>
    <t>PPHX-1793</t>
  </si>
  <si>
    <t>EJ3342</t>
  </si>
  <si>
    <t>8AJDB3CD301345706</t>
  </si>
  <si>
    <t>APO5198038</t>
  </si>
  <si>
    <t>RUEDA ENRIQUE</t>
  </si>
  <si>
    <t>PPHX-1794</t>
  </si>
  <si>
    <t>EJ3343</t>
  </si>
  <si>
    <t>8AJDB3CD801345698</t>
  </si>
  <si>
    <t>APO5198521</t>
  </si>
  <si>
    <t>CALDERON BARRAGAN EDUARDO JAVIER</t>
  </si>
  <si>
    <t>PPHX-1795</t>
  </si>
  <si>
    <t>EJ3344</t>
  </si>
  <si>
    <t>8AJDB3CD901345287</t>
  </si>
  <si>
    <t>APO5198858</t>
  </si>
  <si>
    <t>CARDENAS MAURICIO</t>
  </si>
  <si>
    <t>PPHX-1797</t>
  </si>
  <si>
    <t>EJ3348</t>
  </si>
  <si>
    <t>8AJDB3CD001345274</t>
  </si>
  <si>
    <t>APO5198039</t>
  </si>
  <si>
    <t>PPHX-1798</t>
  </si>
  <si>
    <t>EJ3349</t>
  </si>
  <si>
    <t>8AJDB3CD701345661</t>
  </si>
  <si>
    <t>CALLIER TAYLOR FRANCOIS</t>
  </si>
  <si>
    <t>PPHX-1799</t>
  </si>
  <si>
    <t>EJ3379</t>
  </si>
  <si>
    <t>8AJDB3CD701344851</t>
  </si>
  <si>
    <t>APO5198810</t>
  </si>
  <si>
    <t>SANDOVAL HERRERA AXEL ALEXIS</t>
  </si>
  <si>
    <t>PPHX-1800</t>
  </si>
  <si>
    <t>EJ3380</t>
  </si>
  <si>
    <t>8AJDB3CD701345160</t>
  </si>
  <si>
    <t>APO5198040</t>
  </si>
  <si>
    <t>DIAZ JIMENEZ LUIS ALBERTO</t>
  </si>
  <si>
    <t>PPHX-1801</t>
  </si>
  <si>
    <t>EJ3383</t>
  </si>
  <si>
    <t>8AJDB3CD701345644</t>
  </si>
  <si>
    <t>APO5198985</t>
  </si>
  <si>
    <t>AIZPRUA GALLARDO ARMANDO ARIEL</t>
  </si>
  <si>
    <t>SOLUCIONES LOGISTICAS AUXILIARES</t>
  </si>
  <si>
    <t>PPHX-1802</t>
  </si>
  <si>
    <t>EJ3385</t>
  </si>
  <si>
    <t>8AJDB3CD501345318</t>
  </si>
  <si>
    <t xml:space="preserve">PEN70095  </t>
  </si>
  <si>
    <t>IBARRA JOSE</t>
  </si>
  <si>
    <t>PR-AMAROK-002</t>
  </si>
  <si>
    <t>EI8716</t>
  </si>
  <si>
    <t>VOLKSWAGEN</t>
  </si>
  <si>
    <t>AMAROK</t>
  </si>
  <si>
    <t>PYRITE S</t>
  </si>
  <si>
    <t>WV1ZZZ2HZPAD01988</t>
  </si>
  <si>
    <t>APO5190833</t>
  </si>
  <si>
    <t>09/13/26</t>
  </si>
  <si>
    <t>MENDEZ DIAZ MIGDONIO</t>
  </si>
  <si>
    <t>A.M.C. CORP</t>
  </si>
  <si>
    <t>DOBLE CAB</t>
  </si>
  <si>
    <t>PR-CRV-05</t>
  </si>
  <si>
    <t>EI0736</t>
  </si>
  <si>
    <t>HONDA</t>
  </si>
  <si>
    <t>CRV</t>
  </si>
  <si>
    <t>CANYON R</t>
  </si>
  <si>
    <t>1HGRS3820PL502777</t>
  </si>
  <si>
    <t>APO5192073</t>
  </si>
  <si>
    <t>08/30/26</t>
  </si>
  <si>
    <t>CASTAÑO  VELEZ SANTIAGO</t>
  </si>
  <si>
    <t>CPRO S.A.S.</t>
  </si>
  <si>
    <t>VERSION LX 2WD</t>
  </si>
  <si>
    <t>PR-FORTUNER-016</t>
  </si>
  <si>
    <t>EJ4972</t>
  </si>
  <si>
    <t>8AJBA3FS800346893</t>
  </si>
  <si>
    <t>APO5198061</t>
  </si>
  <si>
    <t>PEREZ CARLOS GUILLERM</t>
  </si>
  <si>
    <t>GRUPO VIVE FELIZ S.A.</t>
  </si>
  <si>
    <t>PR-GLE450-002</t>
  </si>
  <si>
    <t>EJ2743</t>
  </si>
  <si>
    <t>MERCEDES</t>
  </si>
  <si>
    <t>GLE450 4M</t>
  </si>
  <si>
    <t>W1NFB5KB6PA889660</t>
  </si>
  <si>
    <t>APO5194818</t>
  </si>
  <si>
    <t>12/22/26</t>
  </si>
  <si>
    <t>INITYMEDICAL INITYMEDICAL</t>
  </si>
  <si>
    <t>PR-MACAN-01</t>
  </si>
  <si>
    <t>EI9965</t>
  </si>
  <si>
    <t>PORSHE</t>
  </si>
  <si>
    <t>MACAN</t>
  </si>
  <si>
    <t xml:space="preserve">CRAYON  </t>
  </si>
  <si>
    <t>WP1ZZZ95ZPLB46256</t>
  </si>
  <si>
    <t>APO5192078</t>
  </si>
  <si>
    <t>NUÑEZ ROLANDO</t>
  </si>
  <si>
    <t>PR-NX350H-01</t>
  </si>
  <si>
    <t>EJ5014</t>
  </si>
  <si>
    <t>LEXUS</t>
  </si>
  <si>
    <t>NX350H</t>
  </si>
  <si>
    <t>SONIC TI</t>
  </si>
  <si>
    <t>JTJCKEZX02027178</t>
  </si>
  <si>
    <t>APO5198062</t>
  </si>
  <si>
    <t>INDRA PANAMA INDRA PANAMA</t>
  </si>
  <si>
    <t>INDRA PANAMA S.A.</t>
  </si>
  <si>
    <t>PR-PRADO-20</t>
  </si>
  <si>
    <t>EI7352</t>
  </si>
  <si>
    <t>JTEBR9FJ60K316392</t>
  </si>
  <si>
    <t>APO5194307</t>
  </si>
  <si>
    <t>SUCRE IVAN</t>
  </si>
  <si>
    <t>TECNIC PANAMÁ</t>
  </si>
  <si>
    <t>PR-PRADO-21</t>
  </si>
  <si>
    <t>EJ3106</t>
  </si>
  <si>
    <t>JTEBR9FJ00K317893</t>
  </si>
  <si>
    <t>APO5194726</t>
  </si>
  <si>
    <t>12/17/26</t>
  </si>
  <si>
    <t>CEBALLOS JOSELINE</t>
  </si>
  <si>
    <t>JOSELINE CEBALLOS</t>
  </si>
  <si>
    <t>PR-PRADO-22</t>
  </si>
  <si>
    <t>EJ3316</t>
  </si>
  <si>
    <t>JTEBR9FJ80K317916</t>
  </si>
  <si>
    <t>APO5195091</t>
  </si>
  <si>
    <t>RODRIGUEZ RAFAEL</t>
  </si>
  <si>
    <t>INK TECH MARKETING CORP</t>
  </si>
  <si>
    <t>PR-RAX-02</t>
  </si>
  <si>
    <t>EI7496</t>
  </si>
  <si>
    <t>JTMZ43FV20D161779</t>
  </si>
  <si>
    <t xml:space="preserve">TCP118616 </t>
  </si>
  <si>
    <t>REAL ESTATE THRIVE</t>
  </si>
  <si>
    <t>THRIVE REAL ESTATE S.A.</t>
  </si>
  <si>
    <t>PR-RAX-03</t>
  </si>
  <si>
    <t>EI7531</t>
  </si>
  <si>
    <t xml:space="preserve">S WHITE </t>
  </si>
  <si>
    <t>JTMZ43FV00D164308</t>
  </si>
  <si>
    <t xml:space="preserve">TCP118618 </t>
  </si>
  <si>
    <t>09/28/28</t>
  </si>
  <si>
    <t>PR-RAX-04</t>
  </si>
  <si>
    <t>EI7611</t>
  </si>
  <si>
    <t>JTMZ43FV90D164534</t>
  </si>
  <si>
    <t xml:space="preserve">TCP118619 </t>
  </si>
  <si>
    <t>09/28/27</t>
  </si>
  <si>
    <t>CLEANING SERVICES FRESH</t>
  </si>
  <si>
    <t>PR-RAX-05</t>
  </si>
  <si>
    <t>EJ3105</t>
  </si>
  <si>
    <t>JTMZ43FV80D162371</t>
  </si>
  <si>
    <t>APO5194728</t>
  </si>
  <si>
    <t>GROUP S.A. EMBLUE</t>
  </si>
  <si>
    <t>EMBLUE GROUP S.A.</t>
  </si>
  <si>
    <t>PR-UNIK-01</t>
  </si>
  <si>
    <t>EJ0503</t>
  </si>
  <si>
    <t>CHANGAN</t>
  </si>
  <si>
    <t>P9EU013877</t>
  </si>
  <si>
    <t xml:space="preserve">BLACK   </t>
  </si>
  <si>
    <t>LS4ASE2A1RA993387</t>
  </si>
  <si>
    <t>APO5192081</t>
  </si>
  <si>
    <t>MARTINEZ FABIOLA</t>
  </si>
  <si>
    <t>PULSO CREATIVO S.A.</t>
  </si>
  <si>
    <t>PR-UNIT-01</t>
  </si>
  <si>
    <t>EJ0506</t>
  </si>
  <si>
    <t>SC7151AAB6</t>
  </si>
  <si>
    <t>LS5A3DKE9RA990467</t>
  </si>
  <si>
    <t>APO5192083</t>
  </si>
  <si>
    <t>BALANZA DANIEL</t>
  </si>
  <si>
    <t>RAX-176</t>
  </si>
  <si>
    <t>EJ3436</t>
  </si>
  <si>
    <t>JTMZ43FV40D163260</t>
  </si>
  <si>
    <t>SALAS JAVIER</t>
  </si>
  <si>
    <t>RAX-177</t>
  </si>
  <si>
    <t>EJ3439</t>
  </si>
  <si>
    <t>JTMZ43FV30D163668</t>
  </si>
  <si>
    <t>APO5198543</t>
  </si>
  <si>
    <t>PAJARO GRIMALDY</t>
  </si>
  <si>
    <t>RAX-178</t>
  </si>
  <si>
    <t>EJ3440</t>
  </si>
  <si>
    <t>JTMZ43FV50D164255</t>
  </si>
  <si>
    <t>APO5198014</t>
  </si>
  <si>
    <t>LUZARDO VERONICA</t>
  </si>
  <si>
    <t>RAX-179</t>
  </si>
  <si>
    <t>EJ3441</t>
  </si>
  <si>
    <t>JTMZ43FV70D164094</t>
  </si>
  <si>
    <t>STM7205110</t>
  </si>
  <si>
    <t>GRIMALDO CARLOS</t>
  </si>
  <si>
    <t>RAX-180</t>
  </si>
  <si>
    <t>EJ3443</t>
  </si>
  <si>
    <t>JTMZ43FVX0D168074</t>
  </si>
  <si>
    <t>APO5198375</t>
  </si>
  <si>
    <t>GUERRA MARCOS</t>
  </si>
  <si>
    <t>C.B. FENTON &amp; CO S.A.</t>
  </si>
  <si>
    <t>RAX-181</t>
  </si>
  <si>
    <t>EJ3445</t>
  </si>
  <si>
    <t>JTMZ43FV90D167224</t>
  </si>
  <si>
    <t>APO5198019</t>
  </si>
  <si>
    <t>REYNES JORGE</t>
  </si>
  <si>
    <t>RAX-183</t>
  </si>
  <si>
    <t>EJ3449</t>
  </si>
  <si>
    <t>JTMZ43FV20D171194</t>
  </si>
  <si>
    <t>PTY5241241</t>
  </si>
  <si>
    <t>Chang Fong Belinda</t>
  </si>
  <si>
    <t>RAX-184</t>
  </si>
  <si>
    <t>EJ3451</t>
  </si>
  <si>
    <t>JTMZ43FV10D171011</t>
  </si>
  <si>
    <t>PTY5241268</t>
  </si>
  <si>
    <t>linares Julio c</t>
  </si>
  <si>
    <t>RAX-185</t>
  </si>
  <si>
    <t>EJ3452</t>
  </si>
  <si>
    <t xml:space="preserve">GRAY ME </t>
  </si>
  <si>
    <t>JTMZ43FV20D163063</t>
  </si>
  <si>
    <t>APO5199081</t>
  </si>
  <si>
    <t>LUNA RUBEN</t>
  </si>
  <si>
    <t>TREVI</t>
  </si>
  <si>
    <t>RIOX-893</t>
  </si>
  <si>
    <t>EI1574</t>
  </si>
  <si>
    <t>3KPA241ABRE601142</t>
  </si>
  <si>
    <t>RHATO51552</t>
  </si>
  <si>
    <t>CORMIER ROLAND JOSEPH</t>
  </si>
  <si>
    <t>RIOX-895</t>
  </si>
  <si>
    <t>EI1576</t>
  </si>
  <si>
    <t>3KPA241ABRE601714</t>
  </si>
  <si>
    <t>PTY5241277</t>
  </si>
  <si>
    <t>TRESCA ROBERT</t>
  </si>
  <si>
    <t>RIOX-898</t>
  </si>
  <si>
    <t>EI1579</t>
  </si>
  <si>
    <t>3KPA241ABRE601139</t>
  </si>
  <si>
    <t>APO5198288</t>
  </si>
  <si>
    <t>PALOMINO RAFAEL</t>
  </si>
  <si>
    <t>TCO-42</t>
  </si>
  <si>
    <t>EJ3252</t>
  </si>
  <si>
    <t>COASTER</t>
  </si>
  <si>
    <t>XXMN</t>
  </si>
  <si>
    <t>JTGABAB8106711570</t>
  </si>
  <si>
    <t>APO5199033</t>
  </si>
  <si>
    <t>GONDOLA BARRIA SEVERINO ANTONI</t>
  </si>
  <si>
    <t>PANAMA EXPRESS TRAVEL CORP</t>
  </si>
  <si>
    <t>TCO-43</t>
  </si>
  <si>
    <t>EJ3253</t>
  </si>
  <si>
    <t>JTGABAB8406711594</t>
  </si>
  <si>
    <t>APO5198670</t>
  </si>
  <si>
    <t>ATENCIO FERNANDO</t>
  </si>
  <si>
    <t>TFX-116</t>
  </si>
  <si>
    <t>EJ3278</t>
  </si>
  <si>
    <t>8AJBA3FS200344993</t>
  </si>
  <si>
    <t>VIS5034815</t>
  </si>
  <si>
    <t>NAVARRO EDGARDO</t>
  </si>
  <si>
    <t>TFX-120</t>
  </si>
  <si>
    <t>EJ3286</t>
  </si>
  <si>
    <t>8AJBA3FS200346775</t>
  </si>
  <si>
    <t>PTY5241300</t>
  </si>
  <si>
    <t>SANCHEZ RIVERA ZINAR</t>
  </si>
  <si>
    <t>TFX-121</t>
  </si>
  <si>
    <t>EJ3288</t>
  </si>
  <si>
    <t>8AJBA3FS100345407</t>
  </si>
  <si>
    <t>APO5198808</t>
  </si>
  <si>
    <t>BUSTAMANTE IGARTUA FERNANDO</t>
  </si>
  <si>
    <t>TFX-122</t>
  </si>
  <si>
    <t>EJ3290</t>
  </si>
  <si>
    <t>8AJBA3FS700346559</t>
  </si>
  <si>
    <t>APO5160201</t>
  </si>
  <si>
    <t>07/25/24</t>
  </si>
  <si>
    <t>CONSEJO DE SEGURIDAD PUBL CONSEJO DE SEGU</t>
  </si>
  <si>
    <t>TFX-123</t>
  </si>
  <si>
    <t>EJ3291</t>
  </si>
  <si>
    <t>8AJBA3FS200345724</t>
  </si>
  <si>
    <t xml:space="preserve">SANT62478 </t>
  </si>
  <si>
    <t>02/18/24</t>
  </si>
  <si>
    <t>BOYCE SUAREZ ROLANDO</t>
  </si>
  <si>
    <t>GREENLAB BIOTECHNOLOGY S.A.</t>
  </si>
  <si>
    <t>THDE-3</t>
  </si>
  <si>
    <t>EJ1820</t>
  </si>
  <si>
    <t>PAN</t>
  </si>
  <si>
    <t>HINO</t>
  </si>
  <si>
    <t>SERIE 300</t>
  </si>
  <si>
    <t>XKMM</t>
  </si>
  <si>
    <t>JHHMCL3F0RK051717</t>
  </si>
  <si>
    <t xml:space="preserve">MINA     </t>
  </si>
  <si>
    <t>APO5195323</t>
  </si>
  <si>
    <t>10/21/25</t>
  </si>
  <si>
    <t>PLANT ENGINEERING PROCESS</t>
  </si>
  <si>
    <t>LVT709</t>
  </si>
  <si>
    <t>THDE-4</t>
  </si>
  <si>
    <t>EJ1819</t>
  </si>
  <si>
    <t>JHHMCL3F5RK051891</t>
  </si>
  <si>
    <t>APO5195324</t>
  </si>
  <si>
    <t>LVT710</t>
  </si>
  <si>
    <t>THDE-5</t>
  </si>
  <si>
    <t>EJ1817</t>
  </si>
  <si>
    <t>JHHMCL3F4RK052112</t>
  </si>
  <si>
    <t>APO5195325</t>
  </si>
  <si>
    <t>LVT711</t>
  </si>
  <si>
    <t>TPX-585</t>
  </si>
  <si>
    <t>EJ3433</t>
  </si>
  <si>
    <t>JTEBR9FJ805023916</t>
  </si>
  <si>
    <t>PTY5241197</t>
  </si>
  <si>
    <t>CASTILLO GAMBOA ILKA  ISELA</t>
  </si>
  <si>
    <t>TPX-586</t>
  </si>
  <si>
    <t>EJ3435</t>
  </si>
  <si>
    <t>AVANT-GA</t>
  </si>
  <si>
    <t>JTEBR9FJ80K318404</t>
  </si>
  <si>
    <t>APO5198145</t>
  </si>
  <si>
    <t>PEREZ VASQUEZ LUIS JHOSUE</t>
  </si>
  <si>
    <t>IDAAN</t>
  </si>
  <si>
    <t>TPX-589</t>
  </si>
  <si>
    <t>EJ3444</t>
  </si>
  <si>
    <t>JTEBR9FJX05023917</t>
  </si>
  <si>
    <t>PTY5241387</t>
  </si>
  <si>
    <t>Ruiz Jorge</t>
  </si>
  <si>
    <t>TPX-590</t>
  </si>
  <si>
    <t>EJ3446</t>
  </si>
  <si>
    <t>JTEBR9FJ90K295991</t>
  </si>
  <si>
    <t>MALE620203</t>
  </si>
  <si>
    <t>HERNANDEZ LIRIOLA</t>
  </si>
  <si>
    <t>TPX-592</t>
  </si>
  <si>
    <t>EJ3450</t>
  </si>
  <si>
    <t>JTEBR9FJ30K319010</t>
  </si>
  <si>
    <t>WATTS JUAN CARLOS</t>
  </si>
  <si>
    <t>TUX-182</t>
  </si>
  <si>
    <t>EI4710</t>
  </si>
  <si>
    <t>KMHJB81DBRU236093</t>
  </si>
  <si>
    <t>APO5198889</t>
  </si>
  <si>
    <t>ZAMBRANO ZAMBRANO EDISON EUGENIO</t>
  </si>
  <si>
    <t>TUX-185</t>
  </si>
  <si>
    <t>EI4713</t>
  </si>
  <si>
    <t>KMHJB81DBRU236098</t>
  </si>
  <si>
    <t>APO5198890</t>
  </si>
  <si>
    <t>ALVARADO GONZALEZ MILTON ABEL</t>
  </si>
  <si>
    <t>TUX-186</t>
  </si>
  <si>
    <t>EI4714</t>
  </si>
  <si>
    <t>KMHJB81DBRU236100</t>
  </si>
  <si>
    <t>PTY5241397</t>
  </si>
  <si>
    <t>Betances Elizabeth</t>
  </si>
  <si>
    <t>TUX-187</t>
  </si>
  <si>
    <t>EI4715</t>
  </si>
  <si>
    <t>KMHJB81DBRU236099</t>
  </si>
  <si>
    <t>TBM3438657</t>
  </si>
  <si>
    <t>SOLIS JENRRI ULISES</t>
  </si>
  <si>
    <t>TUX-188</t>
  </si>
  <si>
    <t>EI4716</t>
  </si>
  <si>
    <t>KMHJB81DBRU236104</t>
  </si>
  <si>
    <t>PTY5241380</t>
  </si>
  <si>
    <t>REYES SILVA LAZARO GUSTAVO</t>
  </si>
  <si>
    <t>TUX-189</t>
  </si>
  <si>
    <t>EI4738</t>
  </si>
  <si>
    <t>KMHJB81DBRU235963</t>
  </si>
  <si>
    <t>PTY5241263</t>
  </si>
  <si>
    <t>CARDENAS CARLOS ALBERTO</t>
  </si>
  <si>
    <t>TUX-191</t>
  </si>
  <si>
    <t>EI4741</t>
  </si>
  <si>
    <t>KMHJB81DBRU235966</t>
  </si>
  <si>
    <t>PTY5240654</t>
  </si>
  <si>
    <t>Vazquez Jose</t>
  </si>
  <si>
    <t>TUX-192</t>
  </si>
  <si>
    <t>EI4742</t>
  </si>
  <si>
    <t>KMHJB81DBRU235967</t>
  </si>
  <si>
    <t>APO5198647</t>
  </si>
  <si>
    <t>CARRASCO KATHERINE</t>
  </si>
  <si>
    <t>TUX-193</t>
  </si>
  <si>
    <t>EI4743</t>
  </si>
  <si>
    <t>KMHJB81DBRU235969</t>
  </si>
  <si>
    <t>APO5195888</t>
  </si>
  <si>
    <t>RAMOS LIZBETH</t>
  </si>
  <si>
    <t>TUX-194</t>
  </si>
  <si>
    <t>EI4744</t>
  </si>
  <si>
    <t>KMHJB81DBRU235968</t>
  </si>
  <si>
    <t>MALE620222</t>
  </si>
  <si>
    <t>STRICKLER SCOTT</t>
  </si>
  <si>
    <t>TUX-196</t>
  </si>
  <si>
    <t>EI4772</t>
  </si>
  <si>
    <t>KMHJB81DBRU227883</t>
  </si>
  <si>
    <t>RHATO51582</t>
  </si>
  <si>
    <t>LAROCHE SABRINA</t>
  </si>
  <si>
    <t>VEN-211</t>
  </si>
  <si>
    <t>EI4745</t>
  </si>
  <si>
    <t>VENUE</t>
  </si>
  <si>
    <t>KMHRB812BRU276414</t>
  </si>
  <si>
    <t>PTY5241115</t>
  </si>
  <si>
    <t>Turner Coady</t>
  </si>
  <si>
    <t>VEN-213</t>
  </si>
  <si>
    <t>EI4747</t>
  </si>
  <si>
    <t>KMHRB812BRU276442</t>
  </si>
  <si>
    <t>TBM3438611</t>
  </si>
  <si>
    <t>Granado Torres Luz Aris</t>
  </si>
  <si>
    <t>ACERTA COMPAÑIA DE SEGUROS</t>
  </si>
  <si>
    <t>VEN-214</t>
  </si>
  <si>
    <t>EI4748</t>
  </si>
  <si>
    <t>KMHRB812BRU276444</t>
  </si>
  <si>
    <t>PTY5241151</t>
  </si>
  <si>
    <t>Geerinck Seppe</t>
  </si>
  <si>
    <t>VEN-215</t>
  </si>
  <si>
    <t>EI4749</t>
  </si>
  <si>
    <t>KMHRB812BRU276450</t>
  </si>
  <si>
    <t>RHATO51527</t>
  </si>
  <si>
    <t>MACISAAC ROBERT C</t>
  </si>
  <si>
    <t>VEN-216</t>
  </si>
  <si>
    <t>EI4750</t>
  </si>
  <si>
    <t>KMHRB812BRU273032</t>
  </si>
  <si>
    <t>CHO7715508</t>
  </si>
  <si>
    <t>HARRINSON THOMAS</t>
  </si>
  <si>
    <t>VEN-217</t>
  </si>
  <si>
    <t>EI4751</t>
  </si>
  <si>
    <t>KMHRB812BRU273258</t>
  </si>
  <si>
    <t>PONCIN ERIC</t>
  </si>
  <si>
    <t>VEN-218</t>
  </si>
  <si>
    <t>EI4752</t>
  </si>
  <si>
    <t>KMHRB812BRU273541</t>
  </si>
  <si>
    <t>02/26/24</t>
  </si>
  <si>
    <t>LAGLOIS LUC</t>
  </si>
  <si>
    <t>VEN-219</t>
  </si>
  <si>
    <t>EI4753</t>
  </si>
  <si>
    <t>KMHRB812BRU273776</t>
  </si>
  <si>
    <t>VIS5034842</t>
  </si>
  <si>
    <t>ROJAS MOYA ESTEBAN</t>
  </si>
  <si>
    <t>VEN-220</t>
  </si>
  <si>
    <t>EI4754</t>
  </si>
  <si>
    <t>KMHRB812BRU273781</t>
  </si>
  <si>
    <t>APO5198535</t>
  </si>
  <si>
    <t>HIX-45</t>
  </si>
  <si>
    <t>EI4302</t>
  </si>
  <si>
    <t>MALB241CBRM200722</t>
  </si>
  <si>
    <t>RAX-182</t>
  </si>
  <si>
    <t>EJ3447</t>
  </si>
  <si>
    <t>JTMZ43FV50D169651</t>
  </si>
  <si>
    <t>TUX-195</t>
  </si>
  <si>
    <t>EI4771</t>
  </si>
  <si>
    <t>KMHJB81DBRU227885</t>
  </si>
  <si>
    <t>ACAX-194</t>
  </si>
  <si>
    <t>EI4698</t>
  </si>
  <si>
    <t>MALC741BBRM380280</t>
  </si>
  <si>
    <t>ACAX-197</t>
  </si>
  <si>
    <t>EI4701</t>
  </si>
  <si>
    <t>MALC741BBRM380284</t>
  </si>
  <si>
    <t>ACAX-198</t>
  </si>
  <si>
    <t>EI4702</t>
  </si>
  <si>
    <t>MALC741BBRM380285</t>
  </si>
  <si>
    <t>HIX-44</t>
  </si>
  <si>
    <t>EI4301</t>
  </si>
  <si>
    <t>MALB241CBRM200720</t>
  </si>
  <si>
    <t>HIX-60</t>
  </si>
  <si>
    <t>EI4726</t>
  </si>
  <si>
    <t>MALB241CBRM200744</t>
  </si>
  <si>
    <t>HIX-63</t>
  </si>
  <si>
    <t>EI4729</t>
  </si>
  <si>
    <t>MALB241CBRM200429</t>
  </si>
  <si>
    <t>HIX-65</t>
  </si>
  <si>
    <t>EI4731</t>
  </si>
  <si>
    <t>MALB241CBRM200725</t>
  </si>
  <si>
    <t>HP-113</t>
  </si>
  <si>
    <t>EG8967</t>
  </si>
  <si>
    <t>JTFHK02P100016190</t>
  </si>
  <si>
    <t>HP-125</t>
  </si>
  <si>
    <t>EJ3434</t>
  </si>
  <si>
    <t>JTFHK02P100016898</t>
  </si>
  <si>
    <t>MVHX-27</t>
  </si>
  <si>
    <t>EI4760</t>
  </si>
  <si>
    <t>STARIA</t>
  </si>
  <si>
    <t>MVMR</t>
  </si>
  <si>
    <t>KMJYA371BRU135072</t>
  </si>
  <si>
    <t>PPHA-173</t>
  </si>
  <si>
    <t>EJ3276</t>
  </si>
  <si>
    <t>8AJKB3CD301661646</t>
  </si>
  <si>
    <t>PPHA-174</t>
  </si>
  <si>
    <t>EJ3277</t>
  </si>
  <si>
    <t>8AJKB3CDX01660803</t>
  </si>
  <si>
    <t>PPHA-177</t>
  </si>
  <si>
    <t>EJ3283</t>
  </si>
  <si>
    <t>8AJKB3CD101662231</t>
  </si>
  <si>
    <t>PPHX-1779</t>
  </si>
  <si>
    <t>EJ3326</t>
  </si>
  <si>
    <t>8AJDB3CD501345206</t>
  </si>
  <si>
    <t>PPHX-1782</t>
  </si>
  <si>
    <t>EJ3329</t>
  </si>
  <si>
    <t>8AJDB3CD001345310</t>
  </si>
  <si>
    <t>RIOX-894</t>
  </si>
  <si>
    <t>EI1575</t>
  </si>
  <si>
    <t>3KPA241ABRE593130</t>
  </si>
  <si>
    <t>RIOX-896</t>
  </si>
  <si>
    <t>EI1577</t>
  </si>
  <si>
    <t>3KPA241ABRE601136</t>
  </si>
  <si>
    <t>RIOX-897</t>
  </si>
  <si>
    <t>EI1578</t>
  </si>
  <si>
    <t>3KPA241ABRE601131</t>
  </si>
  <si>
    <t>TFX-118</t>
  </si>
  <si>
    <t>EJ3282</t>
  </si>
  <si>
    <t>8AJBA3FS300347157</t>
  </si>
  <si>
    <t>TFX-119</t>
  </si>
  <si>
    <t>EJ3284</t>
  </si>
  <si>
    <t>8AJBA3FS300346218</t>
  </si>
  <si>
    <t>TUX-183</t>
  </si>
  <si>
    <t>EI4711</t>
  </si>
  <si>
    <t>KMHJB81DBRU236094</t>
  </si>
  <si>
    <t>TUX-184</t>
  </si>
  <si>
    <t>EI4712</t>
  </si>
  <si>
    <t>KMHJB81DBRU236095</t>
  </si>
  <si>
    <t>TUX-190</t>
  </si>
  <si>
    <t>EI4740</t>
  </si>
  <si>
    <t>KMHJB81DBRU235964</t>
  </si>
  <si>
    <t>ACAX-199</t>
  </si>
  <si>
    <t>EI4703</t>
  </si>
  <si>
    <t>MALC741BBRM380288</t>
  </si>
  <si>
    <t>ACAX-200</t>
  </si>
  <si>
    <t>EI4704</t>
  </si>
  <si>
    <t>MALC741BBRM386033</t>
  </si>
  <si>
    <t>CARLOS</t>
  </si>
  <si>
    <t>PPHX-1796</t>
  </si>
  <si>
    <t>EJ3346</t>
  </si>
  <si>
    <t>8AJDB3CD701345286</t>
  </si>
  <si>
    <t>01/17/24</t>
  </si>
  <si>
    <t>HH-257</t>
  </si>
  <si>
    <t>EG8965</t>
  </si>
  <si>
    <t>JTFNAFAP908026333</t>
  </si>
  <si>
    <t>HIX-42</t>
  </si>
  <si>
    <t>EI4299</t>
  </si>
  <si>
    <t>MALB241CBRM200415</t>
  </si>
  <si>
    <t>HIX-59</t>
  </si>
  <si>
    <t>EI4725</t>
  </si>
  <si>
    <t>MALB241CBRM200741</t>
  </si>
  <si>
    <t>PPHA-175</t>
  </si>
  <si>
    <t>EJ3279</t>
  </si>
  <si>
    <t>8AJKB3CD801660816</t>
  </si>
  <si>
    <t>RIOX-891</t>
  </si>
  <si>
    <t>EI1141</t>
  </si>
  <si>
    <t>3KPA241ABRE593134</t>
  </si>
  <si>
    <t>01/13/24</t>
  </si>
  <si>
    <t>con camara</t>
  </si>
  <si>
    <t>HCX-150</t>
  </si>
  <si>
    <t>EI4759</t>
  </si>
  <si>
    <t>MF3PB812ERJ071737</t>
  </si>
  <si>
    <t>LCP-39</t>
  </si>
  <si>
    <t>EJ3087</t>
  </si>
  <si>
    <t>JTERB71J40F025509</t>
  </si>
  <si>
    <t>LVA641</t>
  </si>
  <si>
    <t>PPHX-1778</t>
  </si>
  <si>
    <t>EJ3324</t>
  </si>
  <si>
    <t>8AJDB3CD301345172</t>
  </si>
  <si>
    <t>VEN-212</t>
  </si>
  <si>
    <t>EI4746</t>
  </si>
  <si>
    <t>KMHRB812BRU276425</t>
  </si>
  <si>
    <t>ACAX-176</t>
  </si>
  <si>
    <t>EI4254</t>
  </si>
  <si>
    <t>MALC741BBRM387853</t>
  </si>
  <si>
    <t>PTY5240780</t>
  </si>
  <si>
    <t>zuluaga diego</t>
  </si>
  <si>
    <t>ACAX-177</t>
  </si>
  <si>
    <t>EI4259</t>
  </si>
  <si>
    <t>MALC741BBRM387850</t>
  </si>
  <si>
    <t xml:space="preserve">TCP119258 </t>
  </si>
  <si>
    <t>DELGADO PINZON PATSI LISVETTE</t>
  </si>
  <si>
    <t>ACAX-179</t>
  </si>
  <si>
    <t>EI4251</t>
  </si>
  <si>
    <t>MALC741BBRM387844</t>
  </si>
  <si>
    <t>CHIRI55465</t>
  </si>
  <si>
    <t>ALMENGOR ORTIZ XAVIER ENRIQUE</t>
  </si>
  <si>
    <t>EI4261</t>
  </si>
  <si>
    <t>MALC741BBRM387859</t>
  </si>
  <si>
    <t>PTY5241255</t>
  </si>
  <si>
    <t>RAINIER CHARLES</t>
  </si>
  <si>
    <t>ACAX-181</t>
  </si>
  <si>
    <t>EI4248</t>
  </si>
  <si>
    <t>MALC741BBRM386042</t>
  </si>
  <si>
    <t>TBM3438344</t>
  </si>
  <si>
    <t>GONZALEZ JOSE</t>
  </si>
  <si>
    <t>ACAX-184</t>
  </si>
  <si>
    <t>EI4250</t>
  </si>
  <si>
    <t>MALC741BBRM386468</t>
  </si>
  <si>
    <t>RHATO51607</t>
  </si>
  <si>
    <t>COTE MARTIN</t>
  </si>
  <si>
    <t>ACAX-187</t>
  </si>
  <si>
    <t>EI4234</t>
  </si>
  <si>
    <t>MALC741BBRM386435</t>
  </si>
  <si>
    <t xml:space="preserve">TCP119280 </t>
  </si>
  <si>
    <t>SALAZAR JORGE</t>
  </si>
  <si>
    <t>ACAX-188</t>
  </si>
  <si>
    <t>EI4231</t>
  </si>
  <si>
    <t>MALC741BBRM386027</t>
  </si>
  <si>
    <t>TBM3438631</t>
  </si>
  <si>
    <t>LAU YUK</t>
  </si>
  <si>
    <t>ACAX-190</t>
  </si>
  <si>
    <t>EI4232</t>
  </si>
  <si>
    <t>MALC741BBRM386467</t>
  </si>
  <si>
    <t>APO5198189</t>
  </si>
  <si>
    <t>MORAN RAMOS ISAAC JAVIER</t>
  </si>
  <si>
    <t>ACE-06</t>
  </si>
  <si>
    <t>EI6652</t>
  </si>
  <si>
    <t>MHKB3FE100K000522</t>
  </si>
  <si>
    <t>APO5198951</t>
  </si>
  <si>
    <t>OTERO ELIECER</t>
  </si>
  <si>
    <t>ACE-07</t>
  </si>
  <si>
    <t>EI6654</t>
  </si>
  <si>
    <t>MHKB3FE100K000909</t>
  </si>
  <si>
    <t>APO5198953</t>
  </si>
  <si>
    <t>SOTO DELGADO ELAYNE</t>
  </si>
  <si>
    <t>ACE-08</t>
  </si>
  <si>
    <t>EI6656</t>
  </si>
  <si>
    <t>MHKB3FE100K000506</t>
  </si>
  <si>
    <t>APO5198952</t>
  </si>
  <si>
    <t>PEREZ ZUNICH</t>
  </si>
  <si>
    <t>ADAX-01</t>
  </si>
  <si>
    <t>EG7987</t>
  </si>
  <si>
    <t>MR2BF8C3900010398</t>
  </si>
  <si>
    <t>APO5152105</t>
  </si>
  <si>
    <t>ADAX-02</t>
  </si>
  <si>
    <t>EG7985</t>
  </si>
  <si>
    <t>MR2BF8C3300010218</t>
  </si>
  <si>
    <t>APO5198415</t>
  </si>
  <si>
    <t>MIRANDA MIRANDA OVIDIO OCTAVIO</t>
  </si>
  <si>
    <t>ADAX-03</t>
  </si>
  <si>
    <t>EG7993</t>
  </si>
  <si>
    <t xml:space="preserve">GRAY M  </t>
  </si>
  <si>
    <t>MR2BF8C3400011605</t>
  </si>
  <si>
    <t>APO5166469</t>
  </si>
  <si>
    <t>DE SEGURIDAD CONSEJO</t>
  </si>
  <si>
    <t>ADAX-04</t>
  </si>
  <si>
    <t>EG7994</t>
  </si>
  <si>
    <t>MR2BF8C3700010688</t>
  </si>
  <si>
    <t>APO5154754</t>
  </si>
  <si>
    <t>VILLARREAL BEITIA DE NAVA YENNY LUCIA</t>
  </si>
  <si>
    <t>ARKA SERVICIOS DE RECURSOS HUMANOS S.A.</t>
  </si>
  <si>
    <t>ADAX-05</t>
  </si>
  <si>
    <t>EG7995</t>
  </si>
  <si>
    <t>MR2BF8C3600011217</t>
  </si>
  <si>
    <t>PTY5241383</t>
  </si>
  <si>
    <t>CASTILO NOGUERA ADOLFO</t>
  </si>
  <si>
    <t>ADAX-07</t>
  </si>
  <si>
    <t>EG7999</t>
  </si>
  <si>
    <t>MR2BF8C3900010949</t>
  </si>
  <si>
    <t>APO5198713</t>
  </si>
  <si>
    <t>MANTILLA BARRERA DANIELA COROMOT</t>
  </si>
  <si>
    <t>ADAX-08</t>
  </si>
  <si>
    <t>EG8000</t>
  </si>
  <si>
    <t>MR2BF8C3400010826</t>
  </si>
  <si>
    <t>MALE620232</t>
  </si>
  <si>
    <t>BONILLA JOSEPH</t>
  </si>
  <si>
    <t>ADAX-09</t>
  </si>
  <si>
    <t>EG8002</t>
  </si>
  <si>
    <t>MR2BF8C3200011439</t>
  </si>
  <si>
    <t>APO5150130</t>
  </si>
  <si>
    <t>10/17/24</t>
  </si>
  <si>
    <t>ADAX-10</t>
  </si>
  <si>
    <t>EG8006</t>
  </si>
  <si>
    <t>MR2BF8C3500011323</t>
  </si>
  <si>
    <t>PTY5240722</t>
  </si>
  <si>
    <t>Viau Bernard</t>
  </si>
  <si>
    <t>ADAX-14</t>
  </si>
  <si>
    <t>EG8010</t>
  </si>
  <si>
    <t>MR2BF8C3100009987</t>
  </si>
  <si>
    <t>APO5198714</t>
  </si>
  <si>
    <t>APV-138</t>
  </si>
  <si>
    <t>EJ0892</t>
  </si>
  <si>
    <t>MHYDN71V1RJ400013</t>
  </si>
  <si>
    <t>APO5195023</t>
  </si>
  <si>
    <t>APV-139</t>
  </si>
  <si>
    <t>EJ0893</t>
  </si>
  <si>
    <t>MHYDN71V7RJ400517</t>
  </si>
  <si>
    <t>APO5195024</t>
  </si>
  <si>
    <t>APV-140</t>
  </si>
  <si>
    <t>EJ0894</t>
  </si>
  <si>
    <t>MHYDN71V7RJ400503</t>
  </si>
  <si>
    <t>APO5193033</t>
  </si>
  <si>
    <t>03/19/26</t>
  </si>
  <si>
    <t>HCX-137</t>
  </si>
  <si>
    <t>EI4233</t>
  </si>
  <si>
    <t>MF3PB812ERJ071632</t>
  </si>
  <si>
    <t>PTY5240865</t>
  </si>
  <si>
    <t>CHOUAREF Yassine</t>
  </si>
  <si>
    <t>HCX-138</t>
  </si>
  <si>
    <t>EI4235</t>
  </si>
  <si>
    <t>MF3PB812ERJ071441</t>
  </si>
  <si>
    <t xml:space="preserve">SANT62551 </t>
  </si>
  <si>
    <t>DE LEON ANGIE</t>
  </si>
  <si>
    <t>HCX-139</t>
  </si>
  <si>
    <t>EI4236</t>
  </si>
  <si>
    <t>MF3PB812ERJ071711</t>
  </si>
  <si>
    <t>APO5198056</t>
  </si>
  <si>
    <t>RANGEL GONZALEZ ELOY ALEXIS</t>
  </si>
  <si>
    <t>HCX-140</t>
  </si>
  <si>
    <t>EI4240</t>
  </si>
  <si>
    <t>MF3PB812ERJ071435</t>
  </si>
  <si>
    <t>FAVREAU WILLY</t>
  </si>
  <si>
    <t>HCX-141</t>
  </si>
  <si>
    <t>EI4242</t>
  </si>
  <si>
    <t>MF3PB812ERJ071429</t>
  </si>
  <si>
    <t>APO5198193</t>
  </si>
  <si>
    <t>SAMUDIO DIAZ JAVIER RICARDO</t>
  </si>
  <si>
    <t>HCX-142</t>
  </si>
  <si>
    <t>EI4243</t>
  </si>
  <si>
    <t>MF3PB812ERJ071721</t>
  </si>
  <si>
    <t>TIRLO Jean Nicolas</t>
  </si>
  <si>
    <t>HCX-144</t>
  </si>
  <si>
    <t>EI4258</t>
  </si>
  <si>
    <t>MF3PB812ERJ071633</t>
  </si>
  <si>
    <t>MARTIN Frederic</t>
  </si>
  <si>
    <t>HCX-145</t>
  </si>
  <si>
    <t>EI4262</t>
  </si>
  <si>
    <t>MF3PB812ERJ071432</t>
  </si>
  <si>
    <t>ABBO JACOBO</t>
  </si>
  <si>
    <t>HCX-146</t>
  </si>
  <si>
    <t>EI4245</t>
  </si>
  <si>
    <t>MF3PB812ERJ071458</t>
  </si>
  <si>
    <t>APO5124145</t>
  </si>
  <si>
    <t>HH-267</t>
  </si>
  <si>
    <t>EI6650</t>
  </si>
  <si>
    <t>JTFNAFAP008033719</t>
  </si>
  <si>
    <t>APO5198941</t>
  </si>
  <si>
    <t>MENDDEZ BERROA LUIS ARMANDO</t>
  </si>
  <si>
    <t>SERVIESTIBA</t>
  </si>
  <si>
    <t>HP-118</t>
  </si>
  <si>
    <t>EI6992</t>
  </si>
  <si>
    <t>JTFHK02P200016750</t>
  </si>
  <si>
    <t>APO5193037</t>
  </si>
  <si>
    <t>LIAO ROMERO LUIS ELOY</t>
  </si>
  <si>
    <t>HP-120</t>
  </si>
  <si>
    <t>EI7211</t>
  </si>
  <si>
    <t>JTFHK02P000016861</t>
  </si>
  <si>
    <t>CHIRI55454</t>
  </si>
  <si>
    <t>SERRANO RICHARD</t>
  </si>
  <si>
    <t>EMPAQUES DE COLON S.A.</t>
  </si>
  <si>
    <t>KPA-256</t>
  </si>
  <si>
    <t>EI0967</t>
  </si>
  <si>
    <t>PICANTO</t>
  </si>
  <si>
    <t>ECAR</t>
  </si>
  <si>
    <t>KNAB3512BRT155035</t>
  </si>
  <si>
    <t>APO5198720</t>
  </si>
  <si>
    <t>PITTI MITRE JUAN ALBERTO</t>
  </si>
  <si>
    <t>KPA-257</t>
  </si>
  <si>
    <t>EI0968</t>
  </si>
  <si>
    <t>KNAB3512BRT154584</t>
  </si>
  <si>
    <t>DOMINGUEZ SOTO ORIEL ARTURO</t>
  </si>
  <si>
    <t>KPA-258</t>
  </si>
  <si>
    <t>EI0979</t>
  </si>
  <si>
    <t>KNAB3512BRT154589</t>
  </si>
  <si>
    <t>APO5198834</t>
  </si>
  <si>
    <t>HERRERA JIMENEZ NESTOR ANTONIO</t>
  </si>
  <si>
    <t>KPA-259</t>
  </si>
  <si>
    <t>EI0980</t>
  </si>
  <si>
    <t>KNAB3512BRT154591</t>
  </si>
  <si>
    <t>APO5198371</t>
  </si>
  <si>
    <t>TAY MENDOZA EDGARDO ENRIQU</t>
  </si>
  <si>
    <t>PCK-61</t>
  </si>
  <si>
    <t>EI0882</t>
  </si>
  <si>
    <t>KNCSHY71CR7716241</t>
  </si>
  <si>
    <t>APO5198364</t>
  </si>
  <si>
    <t>PCK-62</t>
  </si>
  <si>
    <t>EI0883</t>
  </si>
  <si>
    <t>KNCSHY71CR7716237</t>
  </si>
  <si>
    <t>APO5198199</t>
  </si>
  <si>
    <t>PHX-90</t>
  </si>
  <si>
    <t>EI6980</t>
  </si>
  <si>
    <t>8AJDB8CB305519052</t>
  </si>
  <si>
    <t>APO5195556</t>
  </si>
  <si>
    <t>06/23/25</t>
  </si>
  <si>
    <t>MUDARRA GUTIERREZ VICTOR DANIEL</t>
  </si>
  <si>
    <t>PHX-91</t>
  </si>
  <si>
    <t>EI6982</t>
  </si>
  <si>
    <t>8AJDB8CB705519040</t>
  </si>
  <si>
    <t>APO5195554</t>
  </si>
  <si>
    <t>ESCARTIN CANTO LUIS ENRIQUE</t>
  </si>
  <si>
    <t>PHX-92</t>
  </si>
  <si>
    <t>EI6983</t>
  </si>
  <si>
    <t>8AJDB8CB905518648</t>
  </si>
  <si>
    <t>APO5195553</t>
  </si>
  <si>
    <t>BETHANCOURT VELASQUEZ MARIO ALEXANDER</t>
  </si>
  <si>
    <t>PHX-93</t>
  </si>
  <si>
    <t>EI6984</t>
  </si>
  <si>
    <t>8AJDB8CB905518424</t>
  </si>
  <si>
    <t>APO5195602</t>
  </si>
  <si>
    <t>07/23/25</t>
  </si>
  <si>
    <t>PEREZ MONTERO MIGUEL ANTONIO</t>
  </si>
  <si>
    <t>PHX-94</t>
  </si>
  <si>
    <t>EI6986</t>
  </si>
  <si>
    <t>8AJDB8CB005518540</t>
  </si>
  <si>
    <t>APO5195555</t>
  </si>
  <si>
    <t>GONZALEZ JIMENEZ TEOFILO</t>
  </si>
  <si>
    <t>PHX-95</t>
  </si>
  <si>
    <t>EI6989</t>
  </si>
  <si>
    <t>8AJDB8CB005518750</t>
  </si>
  <si>
    <t>APO5195557</t>
  </si>
  <si>
    <t>TENORIO ALBERTO DAVID</t>
  </si>
  <si>
    <t>PPHA-153</t>
  </si>
  <si>
    <t>EI6802</t>
  </si>
  <si>
    <t xml:space="preserve">SUPER W </t>
  </si>
  <si>
    <t>8AJKB3CDX01657626</t>
  </si>
  <si>
    <t>APO5198837</t>
  </si>
  <si>
    <t>MOJICA CABALLERO BYRON LAYSTER</t>
  </si>
  <si>
    <t>PPHA-154</t>
  </si>
  <si>
    <t>EI6803</t>
  </si>
  <si>
    <t>8AJKB3CD001657800</t>
  </si>
  <si>
    <t>APO5198838</t>
  </si>
  <si>
    <t>VASQUEZ DEL ROSARIO JEREMY GILBERTO</t>
  </si>
  <si>
    <t>PPHA-155</t>
  </si>
  <si>
    <t>EI6805</t>
  </si>
  <si>
    <t>8AJKB3CDX01658503</t>
  </si>
  <si>
    <t>MALE620215</t>
  </si>
  <si>
    <t>CASTILLO AGUIRRE BILHANY V.</t>
  </si>
  <si>
    <t>PPHA-156</t>
  </si>
  <si>
    <t>EI6807</t>
  </si>
  <si>
    <t>SMAR</t>
  </si>
  <si>
    <t>8AJKB3CD401658108</t>
  </si>
  <si>
    <t>APO5198816</t>
  </si>
  <si>
    <t>FERNANDEZ DE CASTRO EDUARDO</t>
  </si>
  <si>
    <t>CONSTRUEX S.A.</t>
  </si>
  <si>
    <t>KOMATZU</t>
  </si>
  <si>
    <t>PPHA-157</t>
  </si>
  <si>
    <t>EI6811</t>
  </si>
  <si>
    <t>8AJKB3CD501658392</t>
  </si>
  <si>
    <t>PTY5240495</t>
  </si>
  <si>
    <t>VILLANUEVA CARRILLO VALERO</t>
  </si>
  <si>
    <t>AVORIS RETAIL DIVISION SL</t>
  </si>
  <si>
    <t>PPHA-158</t>
  </si>
  <si>
    <t>EI6813</t>
  </si>
  <si>
    <t>8AJKB3CD601658031</t>
  </si>
  <si>
    <t>APO5198839</t>
  </si>
  <si>
    <t>BLANCO REGUEIRO ALEJANDRO</t>
  </si>
  <si>
    <t>PPHA-159</t>
  </si>
  <si>
    <t>EI7164</t>
  </si>
  <si>
    <t>8AJKB3CD001659899</t>
  </si>
  <si>
    <t>APO5198593</t>
  </si>
  <si>
    <t>KRASIMIROV SEYMENOV RUMEN</t>
  </si>
  <si>
    <t>PPHA-161</t>
  </si>
  <si>
    <t>EI7168</t>
  </si>
  <si>
    <t>8AJKB3CD601659745</t>
  </si>
  <si>
    <t>APO5198840</t>
  </si>
  <si>
    <t>FERNANDEZ GOMEZ ANTONIO</t>
  </si>
  <si>
    <t>PPHA-162</t>
  </si>
  <si>
    <t>EI7170</t>
  </si>
  <si>
    <t>8AJKB3CD401659694</t>
  </si>
  <si>
    <t>PTY5241376</t>
  </si>
  <si>
    <t>ARDINES HERRERA JOSE LUIS</t>
  </si>
  <si>
    <t>PPHA-163</t>
  </si>
  <si>
    <t>EI7304</t>
  </si>
  <si>
    <t>8AJKB3CD101659393</t>
  </si>
  <si>
    <t>APO5198063</t>
  </si>
  <si>
    <t>SANTOS JESUS</t>
  </si>
  <si>
    <t>PPHA-165</t>
  </si>
  <si>
    <t>EI7307</t>
  </si>
  <si>
    <t>8AJKB3CD801659259</t>
  </si>
  <si>
    <t>APO5197593</t>
  </si>
  <si>
    <t>TRIBALDOS JARQUIN JUAN RICARDO</t>
  </si>
  <si>
    <t>PPHA-166</t>
  </si>
  <si>
    <t>EI7308</t>
  </si>
  <si>
    <t>8AJKB3CD901659805</t>
  </si>
  <si>
    <t>APO5198843</t>
  </si>
  <si>
    <t>HIDALGO MENDOZA HERNAN DAVID</t>
  </si>
  <si>
    <t>PPHA-167</t>
  </si>
  <si>
    <t>EI7309</t>
  </si>
  <si>
    <t>8AJKB3CD501659168</t>
  </si>
  <si>
    <t>HARARI URRUTIA RENAN</t>
  </si>
  <si>
    <t>PPHA-168</t>
  </si>
  <si>
    <t>EI7310</t>
  </si>
  <si>
    <t>8AJKB3CD001658607</t>
  </si>
  <si>
    <t>APO5198201</t>
  </si>
  <si>
    <t>CAMPOS GONZALEZ VICTOR DAVID</t>
  </si>
  <si>
    <t>GENERADORA SOLAR EL PUERTO S.A.</t>
  </si>
  <si>
    <t>PPHA-169</t>
  </si>
  <si>
    <t>EI7311</t>
  </si>
  <si>
    <t>8AJKB3CD901658749</t>
  </si>
  <si>
    <t>MALE620167</t>
  </si>
  <si>
    <t>CARRASCO MENDOZA JACINTO ELIAS</t>
  </si>
  <si>
    <t>PPHA-171</t>
  </si>
  <si>
    <t>EI7313</t>
  </si>
  <si>
    <t>8AJKB3CD801659018</t>
  </si>
  <si>
    <t>TBM3438332</t>
  </si>
  <si>
    <t>VALENCIA ROBLEDO JAIME</t>
  </si>
  <si>
    <t>PPHA-172</t>
  </si>
  <si>
    <t>EI7314</t>
  </si>
  <si>
    <t>8AJKB3CD501659011</t>
  </si>
  <si>
    <t>APO5198260</t>
  </si>
  <si>
    <t>AES LATIN AMERICA S. DE R.L.</t>
  </si>
  <si>
    <t>PPHX-1638</t>
  </si>
  <si>
    <t>EI6595</t>
  </si>
  <si>
    <t>8AJDB3CD701342940</t>
  </si>
  <si>
    <t>APO5198847</t>
  </si>
  <si>
    <t>WOOD LOPEZ GABRIEL ALBERTO</t>
  </si>
  <si>
    <t>PPHX-1639</t>
  </si>
  <si>
    <t>EI6596</t>
  </si>
  <si>
    <t>8AJDB3CD901342759</t>
  </si>
  <si>
    <t>PONTICACCIA Cyril</t>
  </si>
  <si>
    <t>PPHX-1640</t>
  </si>
  <si>
    <t>EI6597</t>
  </si>
  <si>
    <t>8AJDB3CD901342602</t>
  </si>
  <si>
    <t>APO5198722</t>
  </si>
  <si>
    <t>MORALES FONTALBO ALEXANDER ALBER</t>
  </si>
  <si>
    <t>PPHX-1641</t>
  </si>
  <si>
    <t>EI6600</t>
  </si>
  <si>
    <t>8AJDB3CD401342684</t>
  </si>
  <si>
    <t>APO5198507</t>
  </si>
  <si>
    <t>CALDERON ARIEL</t>
  </si>
  <si>
    <t>PPHX-1642</t>
  </si>
  <si>
    <t>EI6601</t>
  </si>
  <si>
    <t>8AJDB3CD901342714</t>
  </si>
  <si>
    <t>APO5198452</t>
  </si>
  <si>
    <t>MORENO PINZON RICARDO ANEL</t>
  </si>
  <si>
    <t>PPHX-1644</t>
  </si>
  <si>
    <t>EI6603</t>
  </si>
  <si>
    <t>8AJDB3CD801342896</t>
  </si>
  <si>
    <t>APO5198848</t>
  </si>
  <si>
    <t>RAMOS GUEVARA GUILLERMO</t>
  </si>
  <si>
    <t>PPHX-1645</t>
  </si>
  <si>
    <t>EI6604</t>
  </si>
  <si>
    <t>8AJDB3CD901342745</t>
  </si>
  <si>
    <t>APO5198849</t>
  </si>
  <si>
    <t>DE CASTRO PEREIRA MARINHO</t>
  </si>
  <si>
    <t>PPHX-1646</t>
  </si>
  <si>
    <t>EI6605</t>
  </si>
  <si>
    <t>8AJDB3CD501342449</t>
  </si>
  <si>
    <t xml:space="preserve">SANT62474 </t>
  </si>
  <si>
    <t>MOJICA BARSALLO LUDY IVAN</t>
  </si>
  <si>
    <t>PPHX-1648</t>
  </si>
  <si>
    <t>EI6607</t>
  </si>
  <si>
    <t>8AJDB3CD601342685</t>
  </si>
  <si>
    <t>APO5198082</t>
  </si>
  <si>
    <t>CABALLERO BARSALLO JORIAN JOSUE</t>
  </si>
  <si>
    <t>ACCIONA INFRA ELECNOR- HOS DAV</t>
  </si>
  <si>
    <t>PPHX-1650</t>
  </si>
  <si>
    <t>EI6609</t>
  </si>
  <si>
    <t>8AJDB3CD801342865</t>
  </si>
  <si>
    <t>MALE619794</t>
  </si>
  <si>
    <t>BARBARO EUGENIO</t>
  </si>
  <si>
    <t>PPHX-1651</t>
  </si>
  <si>
    <t>EI6617</t>
  </si>
  <si>
    <t>8AJDB3CD701342288</t>
  </si>
  <si>
    <t>APO5198850</t>
  </si>
  <si>
    <t>SAAVEDRA SANCHEZ GABRIEL ABDIAS</t>
  </si>
  <si>
    <t>PPHX-1652</t>
  </si>
  <si>
    <t>EI6618</t>
  </si>
  <si>
    <t>8AJDB3CD801341683</t>
  </si>
  <si>
    <t>APO5198524</t>
  </si>
  <si>
    <t>MENDOZA CABALLERO AGUSTIN</t>
  </si>
  <si>
    <t>COBRA INSTALACIONES Y SERVICIO</t>
  </si>
  <si>
    <t>PPHX-1654</t>
  </si>
  <si>
    <t>EI6620</t>
  </si>
  <si>
    <t>8AJDB3CD601341701</t>
  </si>
  <si>
    <t>APO5198454</t>
  </si>
  <si>
    <t>PPHX-1655</t>
  </si>
  <si>
    <t>EI6621</t>
  </si>
  <si>
    <t>8AJDB3CD601342315</t>
  </si>
  <si>
    <t xml:space="preserve">PEN70117  </t>
  </si>
  <si>
    <t>RODRIGUEZ CALVO YANILKA IVETH</t>
  </si>
  <si>
    <t>PPHX-1656</t>
  </si>
  <si>
    <t>EI6622</t>
  </si>
  <si>
    <t>8AJDB3CD601342279</t>
  </si>
  <si>
    <t>APO5198851</t>
  </si>
  <si>
    <t>SOLIS CORONEL ABDIEL ENRIQUE</t>
  </si>
  <si>
    <t>PPHX-1658</t>
  </si>
  <si>
    <t>EI6624</t>
  </si>
  <si>
    <t>8AJDB3CD701342341</t>
  </si>
  <si>
    <t>APO5198933</t>
  </si>
  <si>
    <t>COLINDRES SAMJUR JORGE LUIS</t>
  </si>
  <si>
    <t>PPHX-1659</t>
  </si>
  <si>
    <t>EI6625</t>
  </si>
  <si>
    <t>8AJDB3CD901341739</t>
  </si>
  <si>
    <t>APO5198674</t>
  </si>
  <si>
    <t>MORNEO CORTEZ MANUEL BALBINO</t>
  </si>
  <si>
    <t>PPHX-1660</t>
  </si>
  <si>
    <t>EI6626</t>
  </si>
  <si>
    <t>8AJDB3CD401342104</t>
  </si>
  <si>
    <t>APO5188473</t>
  </si>
  <si>
    <t>03/27/24</t>
  </si>
  <si>
    <t>GONZALEZ MIRANDA ESTANISLAO</t>
  </si>
  <si>
    <t>PPHX-1661</t>
  </si>
  <si>
    <t>EI6628</t>
  </si>
  <si>
    <t>8AJDB3CD401342071</t>
  </si>
  <si>
    <t>APO5198258</t>
  </si>
  <si>
    <t>CENTENO ATENCIO RICARDO ADOLFO</t>
  </si>
  <si>
    <t>PPHX-1662</t>
  </si>
  <si>
    <t>EI6629</t>
  </si>
  <si>
    <t>8AJDB3CD901341675</t>
  </si>
  <si>
    <t>APO5198852</t>
  </si>
  <si>
    <t>PINTO DA FONSECA HELDER ALBERTO</t>
  </si>
  <si>
    <t>PPHX-1663</t>
  </si>
  <si>
    <t>EI6630</t>
  </si>
  <si>
    <t>8AJDB3CD901342096</t>
  </si>
  <si>
    <t xml:space="preserve">SANT62550 </t>
  </si>
  <si>
    <t>GROUSSON AURELIEN CESAR</t>
  </si>
  <si>
    <t>PPHX-1664</t>
  </si>
  <si>
    <t>EI6631</t>
  </si>
  <si>
    <t>8AJDB3CD801342414</t>
  </si>
  <si>
    <t>APO5198508</t>
  </si>
  <si>
    <t>PPHX-1665</t>
  </si>
  <si>
    <t>EI6632</t>
  </si>
  <si>
    <t>8AJDB3CD601341777</t>
  </si>
  <si>
    <t>APO5198110</t>
  </si>
  <si>
    <t>FERRI JOSE BOLIVAR</t>
  </si>
  <si>
    <t>PPHX-1666</t>
  </si>
  <si>
    <t>EI6633</t>
  </si>
  <si>
    <t>8AJDB3CD601341679</t>
  </si>
  <si>
    <t>APO5198626</t>
  </si>
  <si>
    <t>DEL RIO RICO JUAN CARLOS</t>
  </si>
  <si>
    <t>PPHX-1667</t>
  </si>
  <si>
    <t>EI6634</t>
  </si>
  <si>
    <t>8AJDB3CD601341939</t>
  </si>
  <si>
    <t>MALE620139</t>
  </si>
  <si>
    <t>GOULING FAN</t>
  </si>
  <si>
    <t>PPHX-1668</t>
  </si>
  <si>
    <t>EI6635</t>
  </si>
  <si>
    <t>8AJDB3CD901341871</t>
  </si>
  <si>
    <t>CHO7715383</t>
  </si>
  <si>
    <t>RODRIGUEZ EDIBRANDO</t>
  </si>
  <si>
    <t>PRYSMA SOCIAL CONSULTORES S.A.</t>
  </si>
  <si>
    <t>PPHX-1669</t>
  </si>
  <si>
    <t>EI6636</t>
  </si>
  <si>
    <t>8AJDB3CD901342342</t>
  </si>
  <si>
    <t>APO5198503</t>
  </si>
  <si>
    <t>GUERRA RUBEN</t>
  </si>
  <si>
    <t>CENTRAL AZUCARERO DE ALANAJE</t>
  </si>
  <si>
    <t>PPHX-1670</t>
  </si>
  <si>
    <t>EI6666</t>
  </si>
  <si>
    <t>8AJDB3CD201342425</t>
  </si>
  <si>
    <t>MALE619851</t>
  </si>
  <si>
    <t>SERRANO MENA JOEL DAVID</t>
  </si>
  <si>
    <t>PPHX-1672</t>
  </si>
  <si>
    <t>EI6869</t>
  </si>
  <si>
    <t>8AJDB3CD201344479</t>
  </si>
  <si>
    <t>APO5198984</t>
  </si>
  <si>
    <t>SAENZ GONZALEZ RAUL</t>
  </si>
  <si>
    <t>PPHX-1673</t>
  </si>
  <si>
    <t>EI7162</t>
  </si>
  <si>
    <t>8AJDB3CD901343930</t>
  </si>
  <si>
    <t>MALE620220</t>
  </si>
  <si>
    <t>PINZON RAUL</t>
  </si>
  <si>
    <t>PPHX-1675</t>
  </si>
  <si>
    <t>EI7165</t>
  </si>
  <si>
    <t>8AJDB3CD601343917</t>
  </si>
  <si>
    <t>APO5198509</t>
  </si>
  <si>
    <t>PPHX-1676</t>
  </si>
  <si>
    <t>EI7167</t>
  </si>
  <si>
    <t>8AJDB3CD701343635</t>
  </si>
  <si>
    <t>PTY5241181</t>
  </si>
  <si>
    <t>MOSQUERA PACHECO LUIS</t>
  </si>
  <si>
    <t>PPHX-1677</t>
  </si>
  <si>
    <t>EI7169</t>
  </si>
  <si>
    <t>8AJDB3CD801343613</t>
  </si>
  <si>
    <t>APO5198934</t>
  </si>
  <si>
    <t>NIETO HERRERA AMILCAR ANTONIO</t>
  </si>
  <si>
    <t>PPHX-1678</t>
  </si>
  <si>
    <t>EI7171</t>
  </si>
  <si>
    <t>8AJDB3CD501343570</t>
  </si>
  <si>
    <t>APO5198627</t>
  </si>
  <si>
    <t>BERROCAL GONZALEZ ROLLY EDGARDO</t>
  </si>
  <si>
    <t>PPHX-1679</t>
  </si>
  <si>
    <t>EI7172</t>
  </si>
  <si>
    <t>8AJDB3CD401344581</t>
  </si>
  <si>
    <t>PTY5241009</t>
  </si>
  <si>
    <t>Balmer Michael</t>
  </si>
  <si>
    <t>PPHX-1681</t>
  </si>
  <si>
    <t>EI7174</t>
  </si>
  <si>
    <t>8AJDB3CD501343424</t>
  </si>
  <si>
    <t>TBM3438662</t>
  </si>
  <si>
    <t>De Gracia Zarzavilla Mayra Alejandra</t>
  </si>
  <si>
    <t>PPHX-1682</t>
  </si>
  <si>
    <t>EI7176</t>
  </si>
  <si>
    <t>8AJDB3CD101344392</t>
  </si>
  <si>
    <t>APO5198853</t>
  </si>
  <si>
    <t>GUTIERREZ HERRERA JHONY EDGARDO</t>
  </si>
  <si>
    <t>PPHX-1683</t>
  </si>
  <si>
    <t>EI7177</t>
  </si>
  <si>
    <t>8AJDB3CD201344417</t>
  </si>
  <si>
    <t xml:space="preserve">PEN69950  </t>
  </si>
  <si>
    <t>GOMEZ ALVEO UBALDINO</t>
  </si>
  <si>
    <t>PPHX-1686</t>
  </si>
  <si>
    <t>EI7180</t>
  </si>
  <si>
    <t>8AJDB3CD801343417</t>
  </si>
  <si>
    <t xml:space="preserve">PEN70118  </t>
  </si>
  <si>
    <t>QUINTERO SANTIAGO RAUL ENRIQUE</t>
  </si>
  <si>
    <t>PPHX-1687</t>
  </si>
  <si>
    <t>EI7181</t>
  </si>
  <si>
    <t>8AJDB3CD101344103</t>
  </si>
  <si>
    <t>APO5198748</t>
  </si>
  <si>
    <t>VASQUEZ LUIS</t>
  </si>
  <si>
    <t>PPHX-1689</t>
  </si>
  <si>
    <t>EI7183</t>
  </si>
  <si>
    <t>8AJDB3CD201344384</t>
  </si>
  <si>
    <t>APO5198745</t>
  </si>
  <si>
    <t>NUNES DOS SANTOS FRANCISCO JOSE</t>
  </si>
  <si>
    <t>PPHX-1690</t>
  </si>
  <si>
    <t>EI7184</t>
  </si>
  <si>
    <t>8AJDB3CD001344397</t>
  </si>
  <si>
    <t xml:space="preserve">SANT62430 </t>
  </si>
  <si>
    <t>PINEDA CESAR</t>
  </si>
  <si>
    <t>PPHX-1691</t>
  </si>
  <si>
    <t>EI7185</t>
  </si>
  <si>
    <t>8AJDB3CD901343989</t>
  </si>
  <si>
    <t>APO5140989</t>
  </si>
  <si>
    <t>AYALA CARLOS</t>
  </si>
  <si>
    <t>PPHX-1692</t>
  </si>
  <si>
    <t>EI7186</t>
  </si>
  <si>
    <t>8AJDB3CD401344452</t>
  </si>
  <si>
    <t>APO5198854</t>
  </si>
  <si>
    <t>CERRUD BOLAÑOS EUNIDES</t>
  </si>
  <si>
    <t>PPHX-1693</t>
  </si>
  <si>
    <t>EI7187</t>
  </si>
  <si>
    <t>8AJDB3CD901344009</t>
  </si>
  <si>
    <t>MALE620213</t>
  </si>
  <si>
    <t>CANO CHAVARRIA JOSE ANTONIO</t>
  </si>
  <si>
    <t>PPHX-1694</t>
  </si>
  <si>
    <t>EI7189</t>
  </si>
  <si>
    <t>8AJDB3CD901344110</t>
  </si>
  <si>
    <t>APO5198356</t>
  </si>
  <si>
    <t>VALDES GONZALEZ JOHANA ISABEL</t>
  </si>
  <si>
    <t>PROYECTO Y CONSTRUCCIONES CANIMA S.A.</t>
  </si>
  <si>
    <t>PPHX-1697</t>
  </si>
  <si>
    <t>EI7192</t>
  </si>
  <si>
    <t>8AJDB3CDX01344133</t>
  </si>
  <si>
    <t>CHO7715444</t>
  </si>
  <si>
    <t>PINZON CARRION MANUEL DE JESUS</t>
  </si>
  <si>
    <t>PPHX-1699</t>
  </si>
  <si>
    <t>EI7194</t>
  </si>
  <si>
    <t>8AJDB3CD001344139</t>
  </si>
  <si>
    <t>APO5198510</t>
  </si>
  <si>
    <t>SANCHEZ ORTIZ CHRISTIANS</t>
  </si>
  <si>
    <t>PPHX-1700</t>
  </si>
  <si>
    <t>EI7195</t>
  </si>
  <si>
    <t>8AJDB3CD201343350</t>
  </si>
  <si>
    <t>APO5198511</t>
  </si>
  <si>
    <t>PPHX-1701</t>
  </si>
  <si>
    <t>EI7196</t>
  </si>
  <si>
    <t>8AJDB3CD401343351</t>
  </si>
  <si>
    <t>APO5198550</t>
  </si>
  <si>
    <t>RODERICK ANEL DE LEON MURILLO</t>
  </si>
  <si>
    <t>PPHX-1702</t>
  </si>
  <si>
    <t>EI7197</t>
  </si>
  <si>
    <t>8AJDB3CD001343413</t>
  </si>
  <si>
    <t>APO5198059</t>
  </si>
  <si>
    <t>MCCLEAN KADIR</t>
  </si>
  <si>
    <t>PPHX-1704</t>
  </si>
  <si>
    <t>EI7214</t>
  </si>
  <si>
    <t>8AJDB3CD401343592</t>
  </si>
  <si>
    <t>MALE620135</t>
  </si>
  <si>
    <t>PITTI QUINTERO NATALY VANESSA</t>
  </si>
  <si>
    <t>PPHX-1705</t>
  </si>
  <si>
    <t>EI7215</t>
  </si>
  <si>
    <t>8AJDB3CD601344467</t>
  </si>
  <si>
    <t>APO5198173</t>
  </si>
  <si>
    <t>JAEN SENCION LUIS JOSE</t>
  </si>
  <si>
    <t>PPHX-1706</t>
  </si>
  <si>
    <t>EI7217</t>
  </si>
  <si>
    <t>8AJDB3CD701344154</t>
  </si>
  <si>
    <t>APO5198512</t>
  </si>
  <si>
    <t>ORTIZ BONILLA LUIS EUDACIO</t>
  </si>
  <si>
    <t>PPHX-1707</t>
  </si>
  <si>
    <t>EI7218</t>
  </si>
  <si>
    <t>8AJDB3CD201343574</t>
  </si>
  <si>
    <t>APO5198471</t>
  </si>
  <si>
    <t>DE GRACIA ALYSSA</t>
  </si>
  <si>
    <t>PPHX-1711</t>
  </si>
  <si>
    <t>EI7343</t>
  </si>
  <si>
    <t>8AJDB3CD401343835</t>
  </si>
  <si>
    <t>APO5198355</t>
  </si>
  <si>
    <t>STAFF LESCURE AMILKAR ARIEL</t>
  </si>
  <si>
    <t>LLANTAS AT</t>
  </si>
  <si>
    <t>CLV008</t>
  </si>
  <si>
    <t>PPHX-1712</t>
  </si>
  <si>
    <t>EI7324</t>
  </si>
  <si>
    <t>8AJDB3CD101343243</t>
  </si>
  <si>
    <t>APO5198551</t>
  </si>
  <si>
    <t>ESPADA BARCENAS VICTOR</t>
  </si>
  <si>
    <t>CLV019</t>
  </si>
  <si>
    <t>PPHX-1714</t>
  </si>
  <si>
    <t>EI7325</t>
  </si>
  <si>
    <t>8AJDB3CD801343238</t>
  </si>
  <si>
    <t>RHATO51589</t>
  </si>
  <si>
    <t>WALKER LEO</t>
  </si>
  <si>
    <t>CLV016</t>
  </si>
  <si>
    <t>PPHX-1716</t>
  </si>
  <si>
    <t>EI7341</t>
  </si>
  <si>
    <t>8AJDB3CD701343831</t>
  </si>
  <si>
    <t>APO5198112</t>
  </si>
  <si>
    <t>JIMENEZ BATISTA OLMEDO</t>
  </si>
  <si>
    <t>PPHX-1717</t>
  </si>
  <si>
    <t>EI7329</t>
  </si>
  <si>
    <t>8AJDB3CD901343197</t>
  </si>
  <si>
    <t>CHO7715807</t>
  </si>
  <si>
    <t>MENESES TRINIDAD</t>
  </si>
  <si>
    <t>PPHX-1718</t>
  </si>
  <si>
    <t>EI7326</t>
  </si>
  <si>
    <t>8AJDB3CD201344644</t>
  </si>
  <si>
    <t xml:space="preserve">PEN69995  </t>
  </si>
  <si>
    <t>CARLES RUDY LUIS ERNESTO</t>
  </si>
  <si>
    <t>PPHX-1719</t>
  </si>
  <si>
    <t>EI7347</t>
  </si>
  <si>
    <t>8AJDB3CD801343742</t>
  </si>
  <si>
    <t>CHO7715743</t>
  </si>
  <si>
    <t>MENDIETA ALAIN ANTONIO</t>
  </si>
  <si>
    <t>PPHX-1720</t>
  </si>
  <si>
    <t>EI7349</t>
  </si>
  <si>
    <t>8AJDB3CD101343825</t>
  </si>
  <si>
    <t>APO5198682</t>
  </si>
  <si>
    <t>BARRIOS RODRIGUEZ OSMAR EFRAIN</t>
  </si>
  <si>
    <t>ENERGOLD DE PANAMA S.A</t>
  </si>
  <si>
    <t>llantas MT</t>
  </si>
  <si>
    <t>PPHX-1721</t>
  </si>
  <si>
    <t>EI7331</t>
  </si>
  <si>
    <t>8AJDB3CD101344618</t>
  </si>
  <si>
    <t>APO5198822</t>
  </si>
  <si>
    <t>IRURETA QUINTERO DANIEL ENRIQUE</t>
  </si>
  <si>
    <t>IPM PROJECT MANAGEMENT S.A.</t>
  </si>
  <si>
    <t>PPHX-1722</t>
  </si>
  <si>
    <t>EI7342</t>
  </si>
  <si>
    <t>8AJDB3CD401343169</t>
  </si>
  <si>
    <t>APO5198732</t>
  </si>
  <si>
    <t>MANFREDO FERNANDO</t>
  </si>
  <si>
    <t>PPHX-1723</t>
  </si>
  <si>
    <t>EI7346</t>
  </si>
  <si>
    <t>8AJDB3CD401343267</t>
  </si>
  <si>
    <t>APO5198482</t>
  </si>
  <si>
    <t>ESPINO VEGA DIOMEDES ELIECE</t>
  </si>
  <si>
    <t>PPHX-1724</t>
  </si>
  <si>
    <t>EI7318</t>
  </si>
  <si>
    <t>8AJDB3CD501344525</t>
  </si>
  <si>
    <t>APO5198598</t>
  </si>
  <si>
    <t>SOLIS CASTRELLON FERNANDO ANTONI</t>
  </si>
  <si>
    <t>PPHX-1725</t>
  </si>
  <si>
    <t>EI7336</t>
  </si>
  <si>
    <t>8AJDB3CD801344583</t>
  </si>
  <si>
    <t xml:space="preserve">VENAO    </t>
  </si>
  <si>
    <t>VEN3500256</t>
  </si>
  <si>
    <t>diaz daira</t>
  </si>
  <si>
    <t>PPHX-1726</t>
  </si>
  <si>
    <t>EI7337</t>
  </si>
  <si>
    <t>8AJDB3CD401344600</t>
  </si>
  <si>
    <t>APO5195034</t>
  </si>
  <si>
    <t>PPHX-1727</t>
  </si>
  <si>
    <t>EI7322</t>
  </si>
  <si>
    <t>8AJDB3CD701343733</t>
  </si>
  <si>
    <t>APO5198685</t>
  </si>
  <si>
    <t>BETHANCOURT CRISTOBAL</t>
  </si>
  <si>
    <t>PPHX-1728</t>
  </si>
  <si>
    <t>EI7319</t>
  </si>
  <si>
    <t>8AJDB3CD001343105</t>
  </si>
  <si>
    <t>APO5198750</t>
  </si>
  <si>
    <t>VASQUEZ OSCAR ABDIEL</t>
  </si>
  <si>
    <t>PPHX-1729</t>
  </si>
  <si>
    <t>EI7335</t>
  </si>
  <si>
    <t>8AJDB3CD401344225</t>
  </si>
  <si>
    <t>PTY5241084</t>
  </si>
  <si>
    <t>AARON SCOTT ALPETER</t>
  </si>
  <si>
    <t>PPHX-1730</t>
  </si>
  <si>
    <t>EI7316</t>
  </si>
  <si>
    <t>8AJDB3CD701344574</t>
  </si>
  <si>
    <t>APO5198009</t>
  </si>
  <si>
    <t>PSA PANAMA PSA PANAMA</t>
  </si>
  <si>
    <t>PPHX-1731</t>
  </si>
  <si>
    <t>EI7320</t>
  </si>
  <si>
    <t>8AJDB3CD501343102</t>
  </si>
  <si>
    <t>APO5199010</t>
  </si>
  <si>
    <t>RAMEA RUBEN</t>
  </si>
  <si>
    <t>PPHX-1732</t>
  </si>
  <si>
    <t>EI7321</t>
  </si>
  <si>
    <t>8AJDB3CD401343074</t>
  </si>
  <si>
    <t xml:space="preserve">TCP119296 </t>
  </si>
  <si>
    <t>PPHX-1734</t>
  </si>
  <si>
    <t>EI7340</t>
  </si>
  <si>
    <t>8AJDB3CD401343673</t>
  </si>
  <si>
    <t>APO5198586</t>
  </si>
  <si>
    <t>PPHX-1735</t>
  </si>
  <si>
    <t>EI7334</t>
  </si>
  <si>
    <t>8AJDB3CD401344239</t>
  </si>
  <si>
    <t>APO5198157</t>
  </si>
  <si>
    <t>ABREGO CHANIS ORIEL JOSÉ</t>
  </si>
  <si>
    <t>PPHX-1736</t>
  </si>
  <si>
    <t>EI7348</t>
  </si>
  <si>
    <t>8AJDB3CDX01343662</t>
  </si>
  <si>
    <t>APO5198855</t>
  </si>
  <si>
    <t>ACOSTA GONZALEZ HENRY JOEL</t>
  </si>
  <si>
    <t>PPHX-1737</t>
  </si>
  <si>
    <t>EI7333</t>
  </si>
  <si>
    <t>8AJDB3CD301344250</t>
  </si>
  <si>
    <t>APO5198485</t>
  </si>
  <si>
    <t>QUIJADA SANCHEZ JOSE LEONARDO</t>
  </si>
  <si>
    <t>GEO FRANKINVEST S.A.</t>
  </si>
  <si>
    <t>PR-BMWIX-01</t>
  </si>
  <si>
    <t>EK0149</t>
  </si>
  <si>
    <t>BMW</t>
  </si>
  <si>
    <t>IX XDRIVE4</t>
  </si>
  <si>
    <t>BLUE RID</t>
  </si>
  <si>
    <t>WBY11CF01RCP13686</t>
  </si>
  <si>
    <t>APO5196017</t>
  </si>
  <si>
    <t>HERRERA CEDEÑO MARIO ELIAS</t>
  </si>
  <si>
    <t>PR-HILUX-021</t>
  </si>
  <si>
    <t>EC0960</t>
  </si>
  <si>
    <t>8AJDB3CD30131435</t>
  </si>
  <si>
    <t>APO5193479</t>
  </si>
  <si>
    <t>PAGES OSCAR</t>
  </si>
  <si>
    <t>8AJDB3CD301314357</t>
  </si>
  <si>
    <t>PR-PRADO-18</t>
  </si>
  <si>
    <t>EI6835</t>
  </si>
  <si>
    <t>JTEBR9FJ50K309630</t>
  </si>
  <si>
    <t>APO5193058</t>
  </si>
  <si>
    <t>GUARDIA DANIEL</t>
  </si>
  <si>
    <t>PR-RIOX-01</t>
  </si>
  <si>
    <t>EF3533</t>
  </si>
  <si>
    <t>3KPA241ABRE583879</t>
  </si>
  <si>
    <t>APO5193478</t>
  </si>
  <si>
    <t>JCDECAUX TOP MEDIA CORPOR JCDECAUX TOP ME</t>
  </si>
  <si>
    <t>JCDECAUX TOP MEDIA CORPORATIVO S.A.</t>
  </si>
  <si>
    <t>PR-UNIT-02</t>
  </si>
  <si>
    <t>EJ0712</t>
  </si>
  <si>
    <t>LS5A3DKE5RA990336</t>
  </si>
  <si>
    <t>APO5192647</t>
  </si>
  <si>
    <t>09/15/26</t>
  </si>
  <si>
    <t>RAX-122</t>
  </si>
  <si>
    <t>EG7981</t>
  </si>
  <si>
    <t>JTMZ43FV20D150779</t>
  </si>
  <si>
    <t>PTY5241370</t>
  </si>
  <si>
    <t>RUIZ HORMECHEA PEDRO JESUS</t>
  </si>
  <si>
    <t>RICARDO DLG</t>
  </si>
  <si>
    <t>RAX-123</t>
  </si>
  <si>
    <t>EG7982</t>
  </si>
  <si>
    <t>JTMZ43FV90D150536</t>
  </si>
  <si>
    <t>APO5198234</t>
  </si>
  <si>
    <t>SAMANIEGO ALCIBIADES</t>
  </si>
  <si>
    <t>RAX-125</t>
  </si>
  <si>
    <t>EG7992</t>
  </si>
  <si>
    <t>JTMZ43FVX0D151484</t>
  </si>
  <si>
    <t>PTY5241307</t>
  </si>
  <si>
    <t>HERNANDEZ EDWIN</t>
  </si>
  <si>
    <t>RAX-126</t>
  </si>
  <si>
    <t>EG7996</t>
  </si>
  <si>
    <t>JTMZ43FV80D150138</t>
  </si>
  <si>
    <t>ANDERSON JEFFREY</t>
  </si>
  <si>
    <t>RAX-127</t>
  </si>
  <si>
    <t>EG7997</t>
  </si>
  <si>
    <t>JTMZ43FV90D149788</t>
  </si>
  <si>
    <t>MALE620177</t>
  </si>
  <si>
    <t>DE OBALDIA JOSE</t>
  </si>
  <si>
    <t>RAX-128</t>
  </si>
  <si>
    <t>EG8001</t>
  </si>
  <si>
    <t>JTMZ43FV40D140352</t>
  </si>
  <si>
    <t>APO5198702</t>
  </si>
  <si>
    <t>NAVARRO BILL</t>
  </si>
  <si>
    <t>GAS NATURAL ATLANTICO S DE RL</t>
  </si>
  <si>
    <t>RAX-129</t>
  </si>
  <si>
    <t>EG8003</t>
  </si>
  <si>
    <t>JTMZ43FV70D139230</t>
  </si>
  <si>
    <t>APO5198744</t>
  </si>
  <si>
    <t>RODRIGUEZ VIDAL</t>
  </si>
  <si>
    <t>RAX-151</t>
  </si>
  <si>
    <t>EI6804</t>
  </si>
  <si>
    <t>JTMZ43FV00D160436</t>
  </si>
  <si>
    <t>APO5198227</t>
  </si>
  <si>
    <t>MARTIN CARLOS</t>
  </si>
  <si>
    <t>RAX-152</t>
  </si>
  <si>
    <t>EI6806</t>
  </si>
  <si>
    <t>JTMZ43FV20D161975</t>
  </si>
  <si>
    <t>APO5198442</t>
  </si>
  <si>
    <t>TEJEIRA LEVY JUAN</t>
  </si>
  <si>
    <t>MORGAN &amp; MORGAN</t>
  </si>
  <si>
    <t>RAX-153</t>
  </si>
  <si>
    <t>EI6809</t>
  </si>
  <si>
    <t>JTMZ43FV70D159946</t>
  </si>
  <si>
    <t>CHO7715504</t>
  </si>
  <si>
    <t>PEDRESCHI TORRES ANEL</t>
  </si>
  <si>
    <t>RAX-154</t>
  </si>
  <si>
    <t>EI6810</t>
  </si>
  <si>
    <t>JTMZ43FV30D160429</t>
  </si>
  <si>
    <t>MALE620186</t>
  </si>
  <si>
    <t>MOTTA MADURO BRUCE ROBINSON</t>
  </si>
  <si>
    <t>RAX-155</t>
  </si>
  <si>
    <t>EI6812</t>
  </si>
  <si>
    <t>JTMZ43FV50D160187</t>
  </si>
  <si>
    <t>APO5198542</t>
  </si>
  <si>
    <t>POZUELO PASCUAL BEATRIZ GARCIA</t>
  </si>
  <si>
    <t>RAX-157</t>
  </si>
  <si>
    <t>EI6816</t>
  </si>
  <si>
    <t>JTMZ43FV10D160610</t>
  </si>
  <si>
    <t>CHO7715810</t>
  </si>
  <si>
    <t>MARTINEZ DELMAR</t>
  </si>
  <si>
    <t>RAX-158</t>
  </si>
  <si>
    <t>EI6817</t>
  </si>
  <si>
    <t>JTMZ43FV00D160176</t>
  </si>
  <si>
    <t>TBM3438579</t>
  </si>
  <si>
    <t>WONG FAN MABEL</t>
  </si>
  <si>
    <t>RAX-160</t>
  </si>
  <si>
    <t>EI6823</t>
  </si>
  <si>
    <t>JTMZ43FV80D160040</t>
  </si>
  <si>
    <t>APO5199064</t>
  </si>
  <si>
    <t>MENDIETA CHRISTIAN JOSE</t>
  </si>
  <si>
    <t>RAX-161</t>
  </si>
  <si>
    <t>EI7251</t>
  </si>
  <si>
    <t>JTMZ43FV30D161550</t>
  </si>
  <si>
    <t>MALE620216</t>
  </si>
  <si>
    <t>MOSQUERA CASTILLO SARA ELIZABETH</t>
  </si>
  <si>
    <t>RAX-162</t>
  </si>
  <si>
    <t>EI7253</t>
  </si>
  <si>
    <t>JTMZ43FV40D161878</t>
  </si>
  <si>
    <t>MALE620231</t>
  </si>
  <si>
    <t>MORANTES YAMINETH</t>
  </si>
  <si>
    <t>RAX-164</t>
  </si>
  <si>
    <t>EI7256</t>
  </si>
  <si>
    <t>JTMZ43FV20D162219</t>
  </si>
  <si>
    <t>MORRISON POLO GUILLERMO EDURA</t>
  </si>
  <si>
    <t>RAX-165</t>
  </si>
  <si>
    <t>EI7257</t>
  </si>
  <si>
    <t>JTMZ43FV70D165309</t>
  </si>
  <si>
    <t>APO5198740</t>
  </si>
  <si>
    <t>MEIZOSO BERNARDO</t>
  </si>
  <si>
    <t>RAX-166</t>
  </si>
  <si>
    <t>EI7259</t>
  </si>
  <si>
    <t>JTMZ43FV80D165660</t>
  </si>
  <si>
    <t>PTY5241215</t>
  </si>
  <si>
    <t>KRABE EVGENY</t>
  </si>
  <si>
    <t>RAX-168</t>
  </si>
  <si>
    <t>EI7262</t>
  </si>
  <si>
    <t>JTMZ43FV00D167869</t>
  </si>
  <si>
    <t>TBM3438572</t>
  </si>
  <si>
    <t>CLEMENTE MACIA ALEJANDRO</t>
  </si>
  <si>
    <t>RAX-169</t>
  </si>
  <si>
    <t>EI7264</t>
  </si>
  <si>
    <t>JTMZ43FV30D166506</t>
  </si>
  <si>
    <t>PTY5241190</t>
  </si>
  <si>
    <t>MIRO QUESADA CECILIA</t>
  </si>
  <si>
    <t>RAX-170</t>
  </si>
  <si>
    <t>EI7266</t>
  </si>
  <si>
    <t>JTMZ43FV30D164254</t>
  </si>
  <si>
    <t>APO5198637</t>
  </si>
  <si>
    <t>LASCORZ SOLANO ALBERTO JAVIER</t>
  </si>
  <si>
    <t>RAX-172</t>
  </si>
  <si>
    <t>EI7269</t>
  </si>
  <si>
    <t>JTMZ43FV10D163376</t>
  </si>
  <si>
    <t>PTY5241019</t>
  </si>
  <si>
    <t>REALES MARITZA</t>
  </si>
  <si>
    <t>RAX-174</t>
  </si>
  <si>
    <t>EI7272</t>
  </si>
  <si>
    <t>JTMZ43FV30D163993</t>
  </si>
  <si>
    <t>QUIJADA DE RIVERA MARIA</t>
  </si>
  <si>
    <t>RAX-175</t>
  </si>
  <si>
    <t>EI7274</t>
  </si>
  <si>
    <t>JTMZ43FV70D163527</t>
  </si>
  <si>
    <t xml:space="preserve">SANT62549 </t>
  </si>
  <si>
    <t>ARROCHA GUILLERMO</t>
  </si>
  <si>
    <t>RIOX-836</t>
  </si>
  <si>
    <t>EF3430</t>
  </si>
  <si>
    <t>3KPA241ABRE589627</t>
  </si>
  <si>
    <t>APO5198864</t>
  </si>
  <si>
    <t>SERNA ORIO</t>
  </si>
  <si>
    <t>RIOX-837</t>
  </si>
  <si>
    <t>EF3431</t>
  </si>
  <si>
    <t>3KPA241ABRE593140</t>
  </si>
  <si>
    <t>APO5198865</t>
  </si>
  <si>
    <t>UMAÑA BRENES AGNNY</t>
  </si>
  <si>
    <t>RIOX-838</t>
  </si>
  <si>
    <t>EF3432</t>
  </si>
  <si>
    <t>3KPA241ABRE592059</t>
  </si>
  <si>
    <t>TBM3438658</t>
  </si>
  <si>
    <t>MARTINEZ BOJORGE MONICA PATRICIA</t>
  </si>
  <si>
    <t>RIOX-839</t>
  </si>
  <si>
    <t>EF3433</t>
  </si>
  <si>
    <t>3KPA241ABRE592057</t>
  </si>
  <si>
    <t>APO5198866</t>
  </si>
  <si>
    <t>GALVEZ NAZARETH</t>
  </si>
  <si>
    <t>RIOX-840</t>
  </si>
  <si>
    <t>EF3434</t>
  </si>
  <si>
    <t>3KPA241ABRE592058</t>
  </si>
  <si>
    <t>APO5198867</t>
  </si>
  <si>
    <t>DIAZ OSORIO JOSE ALBERTO</t>
  </si>
  <si>
    <t>RIOX-842</t>
  </si>
  <si>
    <t>EF3436</t>
  </si>
  <si>
    <t>3KPA241ABRE592060</t>
  </si>
  <si>
    <t>APO5198868</t>
  </si>
  <si>
    <t>CIORDIA ARACO IGNACIO</t>
  </si>
  <si>
    <t>RIOX-843</t>
  </si>
  <si>
    <t>EF3437</t>
  </si>
  <si>
    <t>3KPA241ABRE592063</t>
  </si>
  <si>
    <t>APO5198869</t>
  </si>
  <si>
    <t>CACERES RANGEL MARIA FO RIAMI</t>
  </si>
  <si>
    <t>RIOX-844</t>
  </si>
  <si>
    <t>EF3438</t>
  </si>
  <si>
    <t>3KPA241ABRE593136</t>
  </si>
  <si>
    <t>APO5198870</t>
  </si>
  <si>
    <t>MOU SUE LUIS LIN</t>
  </si>
  <si>
    <t>RIOX-845</t>
  </si>
  <si>
    <t>EF3439</t>
  </si>
  <si>
    <t>3KPA241ABRE593138</t>
  </si>
  <si>
    <t>APO5198871</t>
  </si>
  <si>
    <t>SANTOS ORTIZ LINA DELIBETH</t>
  </si>
  <si>
    <t>RIOX-847</t>
  </si>
  <si>
    <t>EI0888</t>
  </si>
  <si>
    <t>3KPA241ABRE601207</t>
  </si>
  <si>
    <t xml:space="preserve">TCP119252 </t>
  </si>
  <si>
    <t>BARRIOS DISBED</t>
  </si>
  <si>
    <t>RIOX-848</t>
  </si>
  <si>
    <t>EI0889</t>
  </si>
  <si>
    <t>3KPA241ABRE601296</t>
  </si>
  <si>
    <t>CHIRI55463</t>
  </si>
  <si>
    <t>FAVARO Laurent</t>
  </si>
  <si>
    <t>RIOX-849</t>
  </si>
  <si>
    <t>EI0890</t>
  </si>
  <si>
    <t>3KPA241ABRE601080</t>
  </si>
  <si>
    <t>MALE620225</t>
  </si>
  <si>
    <t>MIRANDA MICHAEL</t>
  </si>
  <si>
    <t>RIOX-850</t>
  </si>
  <si>
    <t>EI0891</t>
  </si>
  <si>
    <t>3KPA241ABRE601300</t>
  </si>
  <si>
    <t>TBM3438563</t>
  </si>
  <si>
    <t>SUNCIN PEREZ MIGUEL ANGEL</t>
  </si>
  <si>
    <t>RIOX-852</t>
  </si>
  <si>
    <t>EI0893</t>
  </si>
  <si>
    <t>3KPA241ABRE601154</t>
  </si>
  <si>
    <t>SUAREZ JOSE</t>
  </si>
  <si>
    <t>RIOX-854</t>
  </si>
  <si>
    <t>EI0895</t>
  </si>
  <si>
    <t>3KPA241ABRE601301</t>
  </si>
  <si>
    <t>APO5198284</t>
  </si>
  <si>
    <t>RIOX-855</t>
  </si>
  <si>
    <t>EI0896</t>
  </si>
  <si>
    <t>3KPA241ABRE601311</t>
  </si>
  <si>
    <t>TBM3438640</t>
  </si>
  <si>
    <t>GIMENEZ RUIZ GERARDO</t>
  </si>
  <si>
    <t>RIOX-856</t>
  </si>
  <si>
    <t>EI0897</t>
  </si>
  <si>
    <t>3KPA241ABRE601309</t>
  </si>
  <si>
    <t>TBM3438482</t>
  </si>
  <si>
    <t>MADRID CHIRU ISAAC OLMEDO</t>
  </si>
  <si>
    <t>RIOX-857</t>
  </si>
  <si>
    <t>EI0898</t>
  </si>
  <si>
    <t>3KPA241ABRE601379</t>
  </si>
  <si>
    <t>CHO7715779</t>
  </si>
  <si>
    <t>VALDES CARMEN</t>
  </si>
  <si>
    <t>RIOX-858</t>
  </si>
  <si>
    <t>EI0899</t>
  </si>
  <si>
    <t>3KPA241ABRE601295</t>
  </si>
  <si>
    <t>VIS5034814</t>
  </si>
  <si>
    <t>CASTILLO NEYDIN</t>
  </si>
  <si>
    <t>RIOX-859</t>
  </si>
  <si>
    <t>EI0901</t>
  </si>
  <si>
    <t>3KPA241ABRE601297</t>
  </si>
  <si>
    <t>CHO7715826</t>
  </si>
  <si>
    <t>SAAD PEDRO</t>
  </si>
  <si>
    <t>RIOX-860</t>
  </si>
  <si>
    <t>EI0902</t>
  </si>
  <si>
    <t>3KPA241ABRE601299</t>
  </si>
  <si>
    <t>PTY5241229</t>
  </si>
  <si>
    <t>King Roberts Yaharana Arelis</t>
  </si>
  <si>
    <t>RIOX-861</t>
  </si>
  <si>
    <t>EI0903</t>
  </si>
  <si>
    <t>3KPA241ABRE601305</t>
  </si>
  <si>
    <t>CHIRI55451</t>
  </si>
  <si>
    <t>CHACON JULIANYS</t>
  </si>
  <si>
    <t>RIOX-862</t>
  </si>
  <si>
    <t>EI0904</t>
  </si>
  <si>
    <t>3KPA241ABRE601304</t>
  </si>
  <si>
    <t xml:space="preserve">PEN70112  </t>
  </si>
  <si>
    <t>NORENA LUIS</t>
  </si>
  <si>
    <t>RIOX-863</t>
  </si>
  <si>
    <t>EI0905</t>
  </si>
  <si>
    <t>3KPA241ABRE601307</t>
  </si>
  <si>
    <t>MALE620178</t>
  </si>
  <si>
    <t>SIROTTA PAUL</t>
  </si>
  <si>
    <t>RIOX-864</t>
  </si>
  <si>
    <t>EI0906</t>
  </si>
  <si>
    <t>3KPA241ABRE601208</t>
  </si>
  <si>
    <t>VIVAR JOHANNA</t>
  </si>
  <si>
    <t>RIOX-866</t>
  </si>
  <si>
    <t>EI0908</t>
  </si>
  <si>
    <t>3KPA241ABRE601303</t>
  </si>
  <si>
    <t>CHO7715823</t>
  </si>
  <si>
    <t>TIAPE YSRAEL</t>
  </si>
  <si>
    <t>RIOX-867</t>
  </si>
  <si>
    <t>EI0909</t>
  </si>
  <si>
    <t>3KPA241ABRE601302</t>
  </si>
  <si>
    <t>APO5198677</t>
  </si>
  <si>
    <t>RIOX-869</t>
  </si>
  <si>
    <t>EI0916</t>
  </si>
  <si>
    <t>3KPA241ABRE601380</t>
  </si>
  <si>
    <t>CHIRI55469</t>
  </si>
  <si>
    <t>STEVENSON MORALES ARIS</t>
  </si>
  <si>
    <t>RIOX-870</t>
  </si>
  <si>
    <t>EI0917</t>
  </si>
  <si>
    <t>3KPA241ABRE601150</t>
  </si>
  <si>
    <t>TBM3438578</t>
  </si>
  <si>
    <t>MENDOZA MIGDALIA</t>
  </si>
  <si>
    <t>RIOX-871</t>
  </si>
  <si>
    <t>EI0918</t>
  </si>
  <si>
    <t>3KPA241ABRE601149</t>
  </si>
  <si>
    <t>BENARD Julie</t>
  </si>
  <si>
    <t>RIOX-872</t>
  </si>
  <si>
    <t>EI0919</t>
  </si>
  <si>
    <t>3KPA241ABRE601155</t>
  </si>
  <si>
    <t>CHO7715825</t>
  </si>
  <si>
    <t>GOMEZ MIRANDA MONICA KARINA</t>
  </si>
  <si>
    <t>RIOX-873</t>
  </si>
  <si>
    <t>EI0920</t>
  </si>
  <si>
    <t>3KPA241ABRE601148</t>
  </si>
  <si>
    <t>PTY5240727</t>
  </si>
  <si>
    <t>Schwarzauger Michaela</t>
  </si>
  <si>
    <t>RIOX-874</t>
  </si>
  <si>
    <t>EI0921</t>
  </si>
  <si>
    <t>3KPA241ABRE601156</t>
  </si>
  <si>
    <t>PTY5240724</t>
  </si>
  <si>
    <t>Gomez calvo Eduardo</t>
  </si>
  <si>
    <t>RIOX-875</t>
  </si>
  <si>
    <t>EI0922</t>
  </si>
  <si>
    <t>3KPA241ABRE601308</t>
  </si>
  <si>
    <t>CHO7715679</t>
  </si>
  <si>
    <t>OSORIO ARIAS ONEL</t>
  </si>
  <si>
    <t>RIOX-877</t>
  </si>
  <si>
    <t>EI0924</t>
  </si>
  <si>
    <t>3KPA241ABRE601310</t>
  </si>
  <si>
    <t>APO5198285</t>
  </si>
  <si>
    <t>RIOX-879</t>
  </si>
  <si>
    <t>EI0926</t>
  </si>
  <si>
    <t>3KPA241ABRE601153</t>
  </si>
  <si>
    <t xml:space="preserve">TCP119241 </t>
  </si>
  <si>
    <t>CRESPO REYES CARLOS ANTONIO</t>
  </si>
  <si>
    <t>RIOX-880</t>
  </si>
  <si>
    <t>EI0948</t>
  </si>
  <si>
    <t>3KPA241ABRE593361</t>
  </si>
  <si>
    <t>CHO7715770</t>
  </si>
  <si>
    <t>SANTOS GONZALEZ JOSE LEONEL</t>
  </si>
  <si>
    <t>CONSTRUCTORA Y SERVICIOS ISIS HERRERA S.A.</t>
  </si>
  <si>
    <t>RIOX-881</t>
  </si>
  <si>
    <t>EI0949</t>
  </si>
  <si>
    <t>3KPA241ABRE593318</t>
  </si>
  <si>
    <t>CORONADO ARIAS MIGUEL ANGEL</t>
  </si>
  <si>
    <t>RIOX-882</t>
  </si>
  <si>
    <t>EI0950</t>
  </si>
  <si>
    <t>3KPA241ABRE593324</t>
  </si>
  <si>
    <t xml:space="preserve">PAC30444  </t>
  </si>
  <si>
    <t>Ramirez Carmona Mayerling</t>
  </si>
  <si>
    <t>RIOX-883</t>
  </si>
  <si>
    <t>EI0951</t>
  </si>
  <si>
    <t>3KPA241ABRE593366</t>
  </si>
  <si>
    <t>APO5198286</t>
  </si>
  <si>
    <t>RODRIGUEZ CESAR AMETH</t>
  </si>
  <si>
    <t>RIOX-884</t>
  </si>
  <si>
    <t>EI0952</t>
  </si>
  <si>
    <t>3KPA241ABRE593364</t>
  </si>
  <si>
    <t>BELLO RUIZ CARLOS ALEJANDR</t>
  </si>
  <si>
    <t>HARBOUR SHIPPING CORPORATION</t>
  </si>
  <si>
    <t>RIOX-886</t>
  </si>
  <si>
    <t>EI0966</t>
  </si>
  <si>
    <t>3KPA241ABRE593368</t>
  </si>
  <si>
    <t>MALE620227</t>
  </si>
  <si>
    <t>CASTILLO SANTAMARIA ZAIDA LOURDES</t>
  </si>
  <si>
    <t>RIOX-889</t>
  </si>
  <si>
    <t>EI0981</t>
  </si>
  <si>
    <t>3KPA241ABRE589093</t>
  </si>
  <si>
    <t>TBM3438595</t>
  </si>
  <si>
    <t>MURGAS ANGELY</t>
  </si>
  <si>
    <t>RIOX-890</t>
  </si>
  <si>
    <t>EI0982</t>
  </si>
  <si>
    <t>3KPA241ABRE589094</t>
  </si>
  <si>
    <t>APO5198287</t>
  </si>
  <si>
    <t>CORTES RAFAEL</t>
  </si>
  <si>
    <t>RIOX-892</t>
  </si>
  <si>
    <t>EI1573</t>
  </si>
  <si>
    <t xml:space="preserve"> CELESTE</t>
  </si>
  <si>
    <t>3KPA241ABRE601712</t>
  </si>
  <si>
    <t>PTY5241055</t>
  </si>
  <si>
    <t>VERDE JESUS</t>
  </si>
  <si>
    <t>SON-100</t>
  </si>
  <si>
    <t>EI0931</t>
  </si>
  <si>
    <t>MZBFC814ERN298505</t>
  </si>
  <si>
    <t>PTY5241120</t>
  </si>
  <si>
    <t>Phaneuf Denis</t>
  </si>
  <si>
    <t>SON-101</t>
  </si>
  <si>
    <t>EI0932</t>
  </si>
  <si>
    <t>MZBFC814ERN299701</t>
  </si>
  <si>
    <t>RAUCH RICHARD</t>
  </si>
  <si>
    <t>SON-102</t>
  </si>
  <si>
    <t>EI0943</t>
  </si>
  <si>
    <t>MZBFC814ERN299703</t>
  </si>
  <si>
    <t xml:space="preserve">PAC30452  </t>
  </si>
  <si>
    <t>JIMENEZ MARQUEZ EVERTH RAMIRO</t>
  </si>
  <si>
    <t>SON-105</t>
  </si>
  <si>
    <t>EI0946</t>
  </si>
  <si>
    <t>MZBFC814ERN299700</t>
  </si>
  <si>
    <t>PTY5241398</t>
  </si>
  <si>
    <t>Viera Esteban</t>
  </si>
  <si>
    <t>SON-97</t>
  </si>
  <si>
    <t>EI0928</t>
  </si>
  <si>
    <t>MZBFC814ERN299702</t>
  </si>
  <si>
    <t>APO5195031</t>
  </si>
  <si>
    <t>CRUZ RODRIGUEZ DORALYS RUBIELA</t>
  </si>
  <si>
    <t>SON-98</t>
  </si>
  <si>
    <t>EI0929</t>
  </si>
  <si>
    <t>MZBFC814ERN299704</t>
  </si>
  <si>
    <t>APO5198881</t>
  </si>
  <si>
    <t>ÑAÑES ARGARÍN MIGUELANGEL</t>
  </si>
  <si>
    <t>TCO-41</t>
  </si>
  <si>
    <t>EI6985</t>
  </si>
  <si>
    <t>JTGABAB8406711563</t>
  </si>
  <si>
    <t>APO5198672</t>
  </si>
  <si>
    <t>CAMARENA FERNANDEZ ALDAIR ADAN</t>
  </si>
  <si>
    <t>TFX-100</t>
  </si>
  <si>
    <t>EI6643</t>
  </si>
  <si>
    <t>8AJBA3FS300340659</t>
  </si>
  <si>
    <t>APO5198817</t>
  </si>
  <si>
    <t>BUITRAGO EMILIO</t>
  </si>
  <si>
    <t>DEYMA LA MANCHA PANAMA S.A.</t>
  </si>
  <si>
    <t>TFX-102</t>
  </si>
  <si>
    <t>EI6645</t>
  </si>
  <si>
    <t>8AJBA3FS500340677</t>
  </si>
  <si>
    <t>APO5198592</t>
  </si>
  <si>
    <t>JARAMILLO EFRAIN</t>
  </si>
  <si>
    <t>TFX-103</t>
  </si>
  <si>
    <t>EI6648</t>
  </si>
  <si>
    <t>8AJBA3FS100341096</t>
  </si>
  <si>
    <t xml:space="preserve">SANT62547 </t>
  </si>
  <si>
    <t>SANDOVAL GONZALEZ ROMAN</t>
  </si>
  <si>
    <t>TFX-104</t>
  </si>
  <si>
    <t>EI7252</t>
  </si>
  <si>
    <t>8AJBA3FS700340793</t>
  </si>
  <si>
    <t>APO5198988</t>
  </si>
  <si>
    <t>PHILIPPE BOUCHETEIL FABRICE</t>
  </si>
  <si>
    <t>SUEZ INTERNATIONAL SA</t>
  </si>
  <si>
    <t>TFX-105</t>
  </si>
  <si>
    <t>EI7255</t>
  </si>
  <si>
    <t>8AJBA3FS400344073</t>
  </si>
  <si>
    <t>PTY5241254</t>
  </si>
  <si>
    <t>GUERRA RODRIGUEZ JORGE LUIS</t>
  </si>
  <si>
    <t>TFX-106</t>
  </si>
  <si>
    <t>EI7261</t>
  </si>
  <si>
    <t>8AJBA3FS500344132</t>
  </si>
  <si>
    <t>MALE620055</t>
  </si>
  <si>
    <t>01/22/24</t>
  </si>
  <si>
    <t>TFX-108</t>
  </si>
  <si>
    <t>EI7265</t>
  </si>
  <si>
    <t>8AJBA3FS400340041</t>
  </si>
  <si>
    <t>APO5198882</t>
  </si>
  <si>
    <t>BARRAL NOYA ISMAEL</t>
  </si>
  <si>
    <t>TFX-109</t>
  </si>
  <si>
    <t>EI7268</t>
  </si>
  <si>
    <t>8AJBA3FS300340113</t>
  </si>
  <si>
    <t>APO5198990</t>
  </si>
  <si>
    <t>GABHART ERIC ROBERT</t>
  </si>
  <si>
    <t>TFX-110</t>
  </si>
  <si>
    <t>EI7271</t>
  </si>
  <si>
    <t>8AJBA3FS600342115</t>
  </si>
  <si>
    <t>MALE620233</t>
  </si>
  <si>
    <t>BASSAN JACOBO</t>
  </si>
  <si>
    <t>TFX-111</t>
  </si>
  <si>
    <t>EI7273</t>
  </si>
  <si>
    <t>8AJBA3FS400341318</t>
  </si>
  <si>
    <t>APO5198043</t>
  </si>
  <si>
    <t>CHAVEZ DELGADO RUBEN</t>
  </si>
  <si>
    <t>TFX-112</t>
  </si>
  <si>
    <t>EI7275</t>
  </si>
  <si>
    <t>8AJBA3FS800343802</t>
  </si>
  <si>
    <t>PTY5241316</t>
  </si>
  <si>
    <t>URRIOLA ARIEL</t>
  </si>
  <si>
    <t>TFX-113</t>
  </si>
  <si>
    <t>EI7276</t>
  </si>
  <si>
    <t>8AJBA3FS500341988</t>
  </si>
  <si>
    <t>APO5199018</t>
  </si>
  <si>
    <t>ARAUZ ELIBETH</t>
  </si>
  <si>
    <t>VESTAS OVERSEAS PANAMA S.A.</t>
  </si>
  <si>
    <t>TFX-94</t>
  </si>
  <si>
    <t>EI6637</t>
  </si>
  <si>
    <t>8AJBA3FS200339017</t>
  </si>
  <si>
    <t>APO5198659</t>
  </si>
  <si>
    <t>TFX-95</t>
  </si>
  <si>
    <t>EI6638</t>
  </si>
  <si>
    <t>8AJBA3FS500339898</t>
  </si>
  <si>
    <t>APO5198640</t>
  </si>
  <si>
    <t>MARIN RIVERA MARIO</t>
  </si>
  <si>
    <t>TFX-98</t>
  </si>
  <si>
    <t>EI6641</t>
  </si>
  <si>
    <t>8AJBA3FS600339828</t>
  </si>
  <si>
    <t xml:space="preserve">PEN70116  </t>
  </si>
  <si>
    <t>AGUILERA EITER ENRIQUE</t>
  </si>
  <si>
    <t>TPX-555</t>
  </si>
  <si>
    <t>EI6646</t>
  </si>
  <si>
    <t>JTEBR9FJ00K309602</t>
  </si>
  <si>
    <t>APO5159390</t>
  </si>
  <si>
    <t>10/22/24</t>
  </si>
  <si>
    <t>LA PRESIDENCIA MINISTERIO DE</t>
  </si>
  <si>
    <t>MINISTERIO DE LA PRESIDENCIA</t>
  </si>
  <si>
    <t>TPX-556</t>
  </si>
  <si>
    <t>EI6647</t>
  </si>
  <si>
    <t>JTEBR9FJX0K309042</t>
  </si>
  <si>
    <t>APO5159368</t>
  </si>
  <si>
    <t>08/23/24</t>
  </si>
  <si>
    <t>TPX-557</t>
  </si>
  <si>
    <t>EI6649</t>
  </si>
  <si>
    <t>JTEBR9FJ405026778</t>
  </si>
  <si>
    <t>APO5198265</t>
  </si>
  <si>
    <t>BERASTEGUI HIDALGO RODRIGO IDAR</t>
  </si>
  <si>
    <t>SERVICIO NACIONAL DE MIGRACION</t>
  </si>
  <si>
    <t>TPX-558</t>
  </si>
  <si>
    <t>EI6651</t>
  </si>
  <si>
    <t>JTEBR9FJ605026569</t>
  </si>
  <si>
    <t>PTY5241098</t>
  </si>
  <si>
    <t>MARTINEZ JOSE</t>
  </si>
  <si>
    <t>TPX-559</t>
  </si>
  <si>
    <t>EI6653</t>
  </si>
  <si>
    <t>JTEBR9FJ205026309</t>
  </si>
  <si>
    <t xml:space="preserve">PEN70106  </t>
  </si>
  <si>
    <t>BARBA BOBADILLA FELIX ALEJANDRO</t>
  </si>
  <si>
    <t>TPX-560</t>
  </si>
  <si>
    <t>EI6655</t>
  </si>
  <si>
    <t>JTEBR9FJ405026277</t>
  </si>
  <si>
    <t>APO5197932</t>
  </si>
  <si>
    <t>TPX-561</t>
  </si>
  <si>
    <t>EI6657</t>
  </si>
  <si>
    <t>JTEBR9FJ105027015</t>
  </si>
  <si>
    <t>APO5159456</t>
  </si>
  <si>
    <t>TPX-562</t>
  </si>
  <si>
    <t>EI6658</t>
  </si>
  <si>
    <t>JTEBR9FJ205028044</t>
  </si>
  <si>
    <t xml:space="preserve">PEN70049  </t>
  </si>
  <si>
    <t>KINGMAN GRACIELA</t>
  </si>
  <si>
    <t>TPX-564</t>
  </si>
  <si>
    <t>EI6660</t>
  </si>
  <si>
    <t>JTEBR9FJ20K310315</t>
  </si>
  <si>
    <t>APO5198410</t>
  </si>
  <si>
    <t>PINZON PASCAL JAVIER IGNACIO</t>
  </si>
  <si>
    <t>AUSTIN POWDER</t>
  </si>
  <si>
    <t>TPX-565</t>
  </si>
  <si>
    <t>EI6661</t>
  </si>
  <si>
    <t>JTEBR9FJ50K311717</t>
  </si>
  <si>
    <t>APO5159370</t>
  </si>
  <si>
    <t>09/22/24</t>
  </si>
  <si>
    <t>TPX-566</t>
  </si>
  <si>
    <t>EI6662</t>
  </si>
  <si>
    <t>JTEBR9FJ80K309184</t>
  </si>
  <si>
    <t>APO5159463</t>
  </si>
  <si>
    <t>TPX-567</t>
  </si>
  <si>
    <t>EI6663</t>
  </si>
  <si>
    <t>JTEBR9FJ90K312532</t>
  </si>
  <si>
    <t>GUIDON SAMUEL</t>
  </si>
  <si>
    <t>TPX-568</t>
  </si>
  <si>
    <t>EI6664</t>
  </si>
  <si>
    <t>JTEBR9FJ50K312866</t>
  </si>
  <si>
    <t>APO5159433</t>
  </si>
  <si>
    <t>06/24/24</t>
  </si>
  <si>
    <t>TPX-569</t>
  </si>
  <si>
    <t>EI6665</t>
  </si>
  <si>
    <t>JTEBR9FJ40K312535</t>
  </si>
  <si>
    <t>APO5159323</t>
  </si>
  <si>
    <t>TPX-571</t>
  </si>
  <si>
    <t>EI7278</t>
  </si>
  <si>
    <t>JTEBR9FJ50K310180</t>
  </si>
  <si>
    <t>APO5198267</t>
  </si>
  <si>
    <t>DIAZ GARIBALDI LUIS ALBERTO</t>
  </si>
  <si>
    <t>TPX-572</t>
  </si>
  <si>
    <t>EI7279</t>
  </si>
  <si>
    <t>JTEBR9FJ20K315403</t>
  </si>
  <si>
    <t>APO5159348</t>
  </si>
  <si>
    <t>TPX-573</t>
  </si>
  <si>
    <t>EI7280</t>
  </si>
  <si>
    <t>JTEBR9FJ505027826</t>
  </si>
  <si>
    <t>APO5159330</t>
  </si>
  <si>
    <t>TPX-574</t>
  </si>
  <si>
    <t>EI7281</t>
  </si>
  <si>
    <t>JTEBR9FJ70K317342</t>
  </si>
  <si>
    <t>APO5159601</t>
  </si>
  <si>
    <t>03/26/24</t>
  </si>
  <si>
    <t>TPX-576</t>
  </si>
  <si>
    <t>EI7283</t>
  </si>
  <si>
    <t>JTEBR9FJ20K315742</t>
  </si>
  <si>
    <t>APO5159384</t>
  </si>
  <si>
    <t>TPX-577</t>
  </si>
  <si>
    <t>EI7284</t>
  </si>
  <si>
    <t>JTEBR9FJ60K309152</t>
  </si>
  <si>
    <t>TBM3438633</t>
  </si>
  <si>
    <t>LUO YANTING</t>
  </si>
  <si>
    <t>TPX-578</t>
  </si>
  <si>
    <t>EI7285</t>
  </si>
  <si>
    <t>JTEBR9FJ60K313556</t>
  </si>
  <si>
    <t>APO5159327</t>
  </si>
  <si>
    <t>TPX-580</t>
  </si>
  <si>
    <t>EI7287</t>
  </si>
  <si>
    <t>JTEBR9FJ00K315058</t>
  </si>
  <si>
    <t>APO5198949</t>
  </si>
  <si>
    <t>PUYOL AVILA ABDIEL ALEJANDR</t>
  </si>
  <si>
    <t>SRVIESTIBA</t>
  </si>
  <si>
    <t>TPX-581</t>
  </si>
  <si>
    <t>EI7288</t>
  </si>
  <si>
    <t>JTEBR9FJ60K313864</t>
  </si>
  <si>
    <t>PTY5241204</t>
  </si>
  <si>
    <t>LYNCH KAREEM JAAMAL</t>
  </si>
  <si>
    <t>TPX-582</t>
  </si>
  <si>
    <t>EI7289</t>
  </si>
  <si>
    <t>JTEBR9FJ40K309943</t>
  </si>
  <si>
    <t>APO5198664</t>
  </si>
  <si>
    <t>ENA SUR SA ENA SUR SA</t>
  </si>
  <si>
    <t>ENA SUR S.A.</t>
  </si>
  <si>
    <t>TPX-583</t>
  </si>
  <si>
    <t>EI7290</t>
  </si>
  <si>
    <t>JTEBR9FJ30K308797</t>
  </si>
  <si>
    <t>APO5159345</t>
  </si>
  <si>
    <t>TPX-584</t>
  </si>
  <si>
    <t>EI7291</t>
  </si>
  <si>
    <t>JTEBR9FJ30K317161</t>
  </si>
  <si>
    <t>APO5159449</t>
  </si>
  <si>
    <t>07/24/24</t>
  </si>
  <si>
    <t>TUX-173</t>
  </si>
  <si>
    <t>EI4217</t>
  </si>
  <si>
    <t>KMHJB81DBRU230008</t>
  </si>
  <si>
    <t>MALE620228</t>
  </si>
  <si>
    <t>TEJEIRA JUAN CARLOS</t>
  </si>
  <si>
    <t>INDUSTRIAS PANAMA BOSTON S.A.</t>
  </si>
  <si>
    <t>GL</t>
  </si>
  <si>
    <t>TUX-174</t>
  </si>
  <si>
    <t>EI4219</t>
  </si>
  <si>
    <t>KMHJB81DBRU224035</t>
  </si>
  <si>
    <t>APO5198798</t>
  </si>
  <si>
    <t>SKEERET ENRIQUE</t>
  </si>
  <si>
    <t>TUX-177</t>
  </si>
  <si>
    <t>EI4222</t>
  </si>
  <si>
    <t>KMHJB81DBRU235993</t>
  </si>
  <si>
    <t>PTY5240852</t>
  </si>
  <si>
    <t>Murphy James</t>
  </si>
  <si>
    <t>TUX-178</t>
  </si>
  <si>
    <t>EI4223</t>
  </si>
  <si>
    <t>KMHJB81DBRU224215</t>
  </si>
  <si>
    <t>PTY5241155</t>
  </si>
  <si>
    <t>Amstutz Boris</t>
  </si>
  <si>
    <t>TUX-179</t>
  </si>
  <si>
    <t>EI4225</t>
  </si>
  <si>
    <t>KMHJB81DBRU235992</t>
  </si>
  <si>
    <t>APO5198888</t>
  </si>
  <si>
    <t>ZAMBRANO HIGUERA ANGGIE GABRIELS</t>
  </si>
  <si>
    <t>TUX-180</t>
  </si>
  <si>
    <t>EI4226</t>
  </si>
  <si>
    <t>KMHJB81DBRU235990</t>
  </si>
  <si>
    <t>APO5198394</t>
  </si>
  <si>
    <t>BEIRNAERT ELS KRISTIEN</t>
  </si>
  <si>
    <t>VOPAK PANAMA</t>
  </si>
  <si>
    <t>VEN-201</t>
  </si>
  <si>
    <t>EI4224</t>
  </si>
  <si>
    <t>KMHRB812BRU264840</t>
  </si>
  <si>
    <t>DUCHENE EMMANUELLE</t>
  </si>
  <si>
    <t>VEN-202</t>
  </si>
  <si>
    <t>EI4228</t>
  </si>
  <si>
    <t>KMHRB812BRU264803</t>
  </si>
  <si>
    <t>MALE620226</t>
  </si>
  <si>
    <t>VANDENHAUTE MARC</t>
  </si>
  <si>
    <t>VEN-203</t>
  </si>
  <si>
    <t>EI4229</t>
  </si>
  <si>
    <t>KMHRB812BRU263558</t>
  </si>
  <si>
    <t>APO5198066</t>
  </si>
  <si>
    <t>VEN-204</t>
  </si>
  <si>
    <t>EI4230</t>
  </si>
  <si>
    <t>KMHRB812BRU263557</t>
  </si>
  <si>
    <t>MALE620156</t>
  </si>
  <si>
    <t>MARGOLIN PETER</t>
  </si>
  <si>
    <t>VEN-205</t>
  </si>
  <si>
    <t>EI4238</t>
  </si>
  <si>
    <t>KMHRB812BRU264855</t>
  </si>
  <si>
    <t>RHATO51568</t>
  </si>
  <si>
    <t>BEAUDRY PIERRE</t>
  </si>
  <si>
    <t>VEN-206</t>
  </si>
  <si>
    <t>EI4239</t>
  </si>
  <si>
    <t>KMHRB812BRU263535</t>
  </si>
  <si>
    <t>APO5198530</t>
  </si>
  <si>
    <t>VEN-209</t>
  </si>
  <si>
    <t>EI4255</t>
  </si>
  <si>
    <t>KMHRB812BRU263511</t>
  </si>
  <si>
    <t>CHO7715815</t>
  </si>
  <si>
    <t>GONZALEZ IVAN</t>
  </si>
  <si>
    <t>VEN-210</t>
  </si>
  <si>
    <t>EI4256</t>
  </si>
  <si>
    <t>KMHRB812BRU263554</t>
  </si>
  <si>
    <t>MALE619854</t>
  </si>
  <si>
    <t>HUNTER ROBERT EDWARD</t>
  </si>
  <si>
    <t>RIOX-841</t>
  </si>
  <si>
    <t>EF3435</t>
  </si>
  <si>
    <t>3KPA241ABRE593129</t>
  </si>
  <si>
    <t>ADAX-15</t>
  </si>
  <si>
    <t>EG8011</t>
  </si>
  <si>
    <t>MR2BF8C3400010101</t>
  </si>
  <si>
    <t>ACAX-178</t>
  </si>
  <si>
    <t>EI4253</t>
  </si>
  <si>
    <t>MALC741BBRM387856</t>
  </si>
  <si>
    <t>ACAX-182</t>
  </si>
  <si>
    <t>EI4247</t>
  </si>
  <si>
    <t>MALC741BBRM386034</t>
  </si>
  <si>
    <t>ACAX-185</t>
  </si>
  <si>
    <t>EI4237</t>
  </si>
  <si>
    <t>MALC741BBRM386457</t>
  </si>
  <si>
    <t>ACAX-186</t>
  </si>
  <si>
    <t>EI4249</t>
  </si>
  <si>
    <t>MALC741BBRM386449</t>
  </si>
  <si>
    <t>ACAX-189</t>
  </si>
  <si>
    <t>EI4260</t>
  </si>
  <si>
    <t>MALC741BBRM386469</t>
  </si>
  <si>
    <t>ADAX-06</t>
  </si>
  <si>
    <t>EG7998</t>
  </si>
  <si>
    <t>MR2BF8C3X00010880</t>
  </si>
  <si>
    <t>ADAX-11</t>
  </si>
  <si>
    <t>EG8007</t>
  </si>
  <si>
    <t>MR2BF8C3900009039</t>
  </si>
  <si>
    <t>ADAX-13</t>
  </si>
  <si>
    <t>EG8009</t>
  </si>
  <si>
    <t>MR2BF8C3400009207</t>
  </si>
  <si>
    <t>HP-116</t>
  </si>
  <si>
    <t>EI6987</t>
  </si>
  <si>
    <t>JTFHK02P000016794</t>
  </si>
  <si>
    <t>HP-119</t>
  </si>
  <si>
    <t>EI7209</t>
  </si>
  <si>
    <t>JTFHK02P100016867</t>
  </si>
  <si>
    <t>PPHA-164</t>
  </si>
  <si>
    <t>EI7306</t>
  </si>
  <si>
    <t>8AJKB3CDX01660302</t>
  </si>
  <si>
    <t>PPHA-170</t>
  </si>
  <si>
    <t>EI7312</t>
  </si>
  <si>
    <t>8AJKB3CD501659073</t>
  </si>
  <si>
    <t>PPHX-1647</t>
  </si>
  <si>
    <t>EI6606</t>
  </si>
  <si>
    <t>8AJDB3CD401342930</t>
  </si>
  <si>
    <t>PPHX-1671</t>
  </si>
  <si>
    <t>EI6691</t>
  </si>
  <si>
    <t>8AJDB3CD501342872</t>
  </si>
  <si>
    <t>PPHX-1674</t>
  </si>
  <si>
    <t>EI7163</t>
  </si>
  <si>
    <t>8AJDB3CD001343931</t>
  </si>
  <si>
    <t>PPHX-1680</t>
  </si>
  <si>
    <t>EI7173</t>
  </si>
  <si>
    <t>8AJDB3CD501343553</t>
  </si>
  <si>
    <t>PPHX-1688</t>
  </si>
  <si>
    <t>EI7182</t>
  </si>
  <si>
    <t>8AJDB3CDX01343998</t>
  </si>
  <si>
    <t>PPHX-1695</t>
  </si>
  <si>
    <t>EI7190</t>
  </si>
  <si>
    <t>8AJDB3CD901344124</t>
  </si>
  <si>
    <t>PPHX-1698</t>
  </si>
  <si>
    <t>EI7193</t>
  </si>
  <si>
    <t>8AJDB3CD701344378</t>
  </si>
  <si>
    <t>PPHX-1703</t>
  </si>
  <si>
    <t>EI7213</t>
  </si>
  <si>
    <t>8AJDB3CD201343588</t>
  </si>
  <si>
    <t>PPHX-1708</t>
  </si>
  <si>
    <t>EI7345</t>
  </si>
  <si>
    <t>8AJDB3CD501343276</t>
  </si>
  <si>
    <t>PPHX-1709</t>
  </si>
  <si>
    <t>EI7323</t>
  </si>
  <si>
    <t>8AJDB3CDX01343256</t>
  </si>
  <si>
    <t>RAX-121</t>
  </si>
  <si>
    <t>EG7980</t>
  </si>
  <si>
    <t>SMETALLI</t>
  </si>
  <si>
    <t>JTMZ43FV10D151258</t>
  </si>
  <si>
    <t>RAX-156</t>
  </si>
  <si>
    <t>EI6814</t>
  </si>
  <si>
    <t>JTMZ43FV30D160771</t>
  </si>
  <si>
    <t>RAX-159</t>
  </si>
  <si>
    <t>EI6821</t>
  </si>
  <si>
    <t>JTMZ43FV00D160002</t>
  </si>
  <si>
    <t>RAX-163</t>
  </si>
  <si>
    <t>EI7254</t>
  </si>
  <si>
    <t>JTMZ43FV70D162779</t>
  </si>
  <si>
    <t>RAX-167</t>
  </si>
  <si>
    <t>EI7260</t>
  </si>
  <si>
    <t>JTMZ43FV10D167590</t>
  </si>
  <si>
    <t>RAX-171</t>
  </si>
  <si>
    <t>EI7267</t>
  </si>
  <si>
    <t>JTMZ43FVX0D163800</t>
  </si>
  <si>
    <t>RIOX-846</t>
  </si>
  <si>
    <t>EI0873</t>
  </si>
  <si>
    <t>3KPA241ABRE586789</t>
  </si>
  <si>
    <t>RIOX-853</t>
  </si>
  <si>
    <t>EI0894</t>
  </si>
  <si>
    <t>3KPA241ABRE601147</t>
  </si>
  <si>
    <t>RIOX-865</t>
  </si>
  <si>
    <t>EI0907</t>
  </si>
  <si>
    <t>3KPA241ABRE601152</t>
  </si>
  <si>
    <t>RIOX-868</t>
  </si>
  <si>
    <t>EI0910</t>
  </si>
  <si>
    <t>3KPA241ABRE601151</t>
  </si>
  <si>
    <t>RIOX-876</t>
  </si>
  <si>
    <t>EI0923</t>
  </si>
  <si>
    <t>3KPA241ABRE601306</t>
  </si>
  <si>
    <t>RIOX-878</t>
  </si>
  <si>
    <t>EI0925</t>
  </si>
  <si>
    <t>3KPA241ABRE601079</t>
  </si>
  <si>
    <t>RIOX-887</t>
  </si>
  <si>
    <t>EI0969</t>
  </si>
  <si>
    <t>3KPA241ABRE589091</t>
  </si>
  <si>
    <t>RIOX-888</t>
  </si>
  <si>
    <t>EI0970</t>
  </si>
  <si>
    <t>3KPA241ABRE588994</t>
  </si>
  <si>
    <t>SON-103</t>
  </si>
  <si>
    <t>EI0944</t>
  </si>
  <si>
    <t>MZBFC814ERN298496</t>
  </si>
  <si>
    <t>SON-104</t>
  </si>
  <si>
    <t>EI0945</t>
  </si>
  <si>
    <t>MZBFC814ERN298499</t>
  </si>
  <si>
    <t>SON-99</t>
  </si>
  <si>
    <t>EI0930</t>
  </si>
  <si>
    <t>MZBFC814ERN298501</t>
  </si>
  <si>
    <t>TFX-101</t>
  </si>
  <si>
    <t>EI6644</t>
  </si>
  <si>
    <t>8AJBA3FS600339439</t>
  </si>
  <si>
    <t>TFX-96</t>
  </si>
  <si>
    <t>EI6639</t>
  </si>
  <si>
    <t>8AJBA3FS400339553</t>
  </si>
  <si>
    <t>TFX-97</t>
  </si>
  <si>
    <t>EI6640</t>
  </si>
  <si>
    <t>8AJBA3FS700339174</t>
  </si>
  <si>
    <t>TFX-99</t>
  </si>
  <si>
    <t>EI6642</t>
  </si>
  <si>
    <t>8AJBA3FS100340403</t>
  </si>
  <si>
    <t>TPX-570</t>
  </si>
  <si>
    <t>EI7277</t>
  </si>
  <si>
    <t>JTEBR9FJ20K313652</t>
  </si>
  <si>
    <t>TPX-575</t>
  </si>
  <si>
    <t>EI7282</t>
  </si>
  <si>
    <t>JTEBR9FJ50K311605</t>
  </si>
  <si>
    <t>TUX-172</t>
  </si>
  <si>
    <t>EI4216</t>
  </si>
  <si>
    <t>KMHJB81DBRU224038</t>
  </si>
  <si>
    <t>TUX-175</t>
  </si>
  <si>
    <t>EI4220</t>
  </si>
  <si>
    <t>KMHJB81DBRU224034</t>
  </si>
  <si>
    <t>VEN-207</t>
  </si>
  <si>
    <t>EI4241</t>
  </si>
  <si>
    <t>KMHRB812BRU264846</t>
  </si>
  <si>
    <t>HCX-143</t>
  </si>
  <si>
    <t>EI4246</t>
  </si>
  <si>
    <t>MF3PB812ERJ071716</t>
  </si>
  <si>
    <t>SON-96</t>
  </si>
  <si>
    <t>EI0927</t>
  </si>
  <si>
    <t>MZBFC814ERN298502</t>
  </si>
  <si>
    <t>RAX-124</t>
  </si>
  <si>
    <t>EG7991</t>
  </si>
  <si>
    <t>JTMZ43FV80D151127</t>
  </si>
  <si>
    <t>GT-LOURDES MARTINEZ</t>
  </si>
  <si>
    <t>ACAX-183</t>
  </si>
  <si>
    <t>EI4257</t>
  </si>
  <si>
    <t>MALC741BBRM386025</t>
  </si>
  <si>
    <t>PPHX-1733</t>
  </si>
  <si>
    <t>EI7317</t>
  </si>
  <si>
    <t>8AJDB3CD101344554</t>
  </si>
  <si>
    <t>RAX-173</t>
  </si>
  <si>
    <t>EI7270</t>
  </si>
  <si>
    <t>JTMZ43FVX0D163117</t>
  </si>
  <si>
    <t>RIOX-851</t>
  </si>
  <si>
    <t>EI0892</t>
  </si>
  <si>
    <t>3KPA241ABRE601146</t>
  </si>
  <si>
    <t>RIOX-885</t>
  </si>
  <si>
    <t>EI0953</t>
  </si>
  <si>
    <t>3KPA241ABRE593362</t>
  </si>
  <si>
    <t>TUX-176</t>
  </si>
  <si>
    <t>EI4221</t>
  </si>
  <si>
    <t>KMHJB81DBRU224031</t>
  </si>
  <si>
    <t>TUX-181</t>
  </si>
  <si>
    <t>EI4227</t>
  </si>
  <si>
    <t>KMHJB81DBRU235989</t>
  </si>
  <si>
    <t>PPHX-1684</t>
  </si>
  <si>
    <t>EI7178</t>
  </si>
  <si>
    <t>8AJDB3CD601344369</t>
  </si>
  <si>
    <t>PEND. PLACA/REVISADO</t>
  </si>
  <si>
    <t>PPHX-1715</t>
  </si>
  <si>
    <t>EI7330</t>
  </si>
  <si>
    <t>8AJDB3CD301343180</t>
  </si>
  <si>
    <t>VEN-208</t>
  </si>
  <si>
    <t>EI4244</t>
  </si>
  <si>
    <t>KMHRB812BRU263530</t>
  </si>
  <si>
    <t>HP-117</t>
  </si>
  <si>
    <t>EI6990</t>
  </si>
  <si>
    <t>JTFHK02P500016757</t>
  </si>
  <si>
    <t>PPHA-160</t>
  </si>
  <si>
    <t>EI7166</t>
  </si>
  <si>
    <t>8AJKB3CD001658879</t>
  </si>
  <si>
    <t>PPHX-1643</t>
  </si>
  <si>
    <t>EI6602</t>
  </si>
  <si>
    <t>8AJDB3CD501342502</t>
  </si>
  <si>
    <t>PPHX-1649</t>
  </si>
  <si>
    <t>EI6608</t>
  </si>
  <si>
    <t>8AJDB3CD901342633</t>
  </si>
  <si>
    <t>PPHX-1653</t>
  </si>
  <si>
    <t>EI6619</t>
  </si>
  <si>
    <t>8AJDB3CD901341711</t>
  </si>
  <si>
    <t>PPHX-1685</t>
  </si>
  <si>
    <t>EI7179</t>
  </si>
  <si>
    <t>8AJDB3CD701343991</t>
  </si>
  <si>
    <t>PPHX-1696</t>
  </si>
  <si>
    <t>EI7191</t>
  </si>
  <si>
    <t>8AJDB3CD901343992</t>
  </si>
  <si>
    <t>PPHX-1710</t>
  </si>
  <si>
    <t>EI7344</t>
  </si>
  <si>
    <t>8AJDB3CD101343839</t>
  </si>
  <si>
    <t>CLV004</t>
  </si>
  <si>
    <t>PPHX-1713</t>
  </si>
  <si>
    <t>EI7327</t>
  </si>
  <si>
    <t>8AJDB3CD501343228</t>
  </si>
  <si>
    <t>CLV015</t>
  </si>
  <si>
    <t>PPHX-1657</t>
  </si>
  <si>
    <t>EI6623</t>
  </si>
  <si>
    <t>8AJDB3CD801341960</t>
  </si>
  <si>
    <t>TFX-107</t>
  </si>
  <si>
    <t>EI7263</t>
  </si>
  <si>
    <t>8AJBA3FS400344705</t>
  </si>
  <si>
    <t>TPX-563</t>
  </si>
  <si>
    <t>EI6659</t>
  </si>
  <si>
    <t>JTEBR9FJ80K309220</t>
  </si>
  <si>
    <t>TPX-579</t>
  </si>
  <si>
    <t>EI7286</t>
  </si>
  <si>
    <t>JTEBR9FJ20K315241</t>
  </si>
  <si>
    <t>ADAX-12</t>
  </si>
  <si>
    <t>EG8008</t>
  </si>
  <si>
    <t>MR2BF8C3500011385</t>
  </si>
  <si>
    <t>PPHX-1637</t>
  </si>
  <si>
    <t>EI6594</t>
  </si>
  <si>
    <t>8AJDB3CD401342572</t>
  </si>
  <si>
    <t>ACAX-166</t>
  </si>
  <si>
    <t>EG1347</t>
  </si>
  <si>
    <t>MALC741BBRM387941</t>
  </si>
  <si>
    <t>TBM3438508</t>
  </si>
  <si>
    <t>RODRIGUEZ DE CASTREJON MAXIMA</t>
  </si>
  <si>
    <t>ACAX-167</t>
  </si>
  <si>
    <t>EG1344</t>
  </si>
  <si>
    <t>MALC741BBRM387939</t>
  </si>
  <si>
    <t>Jørgensen Kasper Gregerse</t>
  </si>
  <si>
    <t>ACAX-168</t>
  </si>
  <si>
    <t>EG1369</t>
  </si>
  <si>
    <t>MALC741BBRM387940</t>
  </si>
  <si>
    <t>APO5198412</t>
  </si>
  <si>
    <t>RAMOS FERREIRA EDJACI</t>
  </si>
  <si>
    <t>ACAX-169</t>
  </si>
  <si>
    <t>EG1391</t>
  </si>
  <si>
    <t>MALC741BBRM387845</t>
  </si>
  <si>
    <t>APO5198188</t>
  </si>
  <si>
    <t>ACAX-170</t>
  </si>
  <si>
    <t>EG1368</t>
  </si>
  <si>
    <t>MALC741BBRM387855</t>
  </si>
  <si>
    <t xml:space="preserve">TCP119181 </t>
  </si>
  <si>
    <t>LESHER ALLICIA</t>
  </si>
  <si>
    <t>ACAX-171</t>
  </si>
  <si>
    <t>EG1346</t>
  </si>
  <si>
    <t>MALC741BBRM387854</t>
  </si>
  <si>
    <t xml:space="preserve">SANT62439 </t>
  </si>
  <si>
    <t>PORRO FEDERICA</t>
  </si>
  <si>
    <t>ACAX-172</t>
  </si>
  <si>
    <t>EG1364</t>
  </si>
  <si>
    <t>MALC741BBRM387847</t>
  </si>
  <si>
    <t xml:space="preserve">SANT62544 </t>
  </si>
  <si>
    <t>SOLIS ELIECER</t>
  </si>
  <si>
    <t>ACAX-173</t>
  </si>
  <si>
    <t>EG1371</t>
  </si>
  <si>
    <t>MALC741BBRM387846</t>
  </si>
  <si>
    <t>VIS5034817</t>
  </si>
  <si>
    <t>MIZRACHI MADURO ELIAS ARTURO</t>
  </si>
  <si>
    <t>ACAX-174</t>
  </si>
  <si>
    <t>EG1370</t>
  </si>
  <si>
    <t>MALC741BBRM387813</t>
  </si>
  <si>
    <t>CHO7715765</t>
  </si>
  <si>
    <t>Flores Aguilar Julissa Yaneth</t>
  </si>
  <si>
    <t>ACAX-175</t>
  </si>
  <si>
    <t>EG1345</t>
  </si>
  <si>
    <t>MALC741BBRM387839</t>
  </si>
  <si>
    <t>CASTILLO BORIS</t>
  </si>
  <si>
    <t>HCX-100</t>
  </si>
  <si>
    <t>EG1358</t>
  </si>
  <si>
    <t>MF3PB812ERJ063245</t>
  </si>
  <si>
    <t>CHO7715778</t>
  </si>
  <si>
    <t>QUINTERO JACKELINE</t>
  </si>
  <si>
    <t>HCX-101</t>
  </si>
  <si>
    <t>EG1359</t>
  </si>
  <si>
    <t>MF3PB812ERJ063242</t>
  </si>
  <si>
    <t>GARNIER THIERRY</t>
  </si>
  <si>
    <t>HCX-103</t>
  </si>
  <si>
    <t>EG1350</t>
  </si>
  <si>
    <t>MF3PB812ERJ063423</t>
  </si>
  <si>
    <t>CHO7715808</t>
  </si>
  <si>
    <t>SANTOS AIMARA</t>
  </si>
  <si>
    <t>HCX-104</t>
  </si>
  <si>
    <t>EG1351</t>
  </si>
  <si>
    <t>MF3PB812ERJ063375</t>
  </si>
  <si>
    <t>APO5198557</t>
  </si>
  <si>
    <t>MADRID ATENCIO ANGEL AUGUSTO</t>
  </si>
  <si>
    <t>HCX-105</t>
  </si>
  <si>
    <t>EG1356</t>
  </si>
  <si>
    <t>MF3PB812ERJ063372</t>
  </si>
  <si>
    <t>APO5198069</t>
  </si>
  <si>
    <t>HCX-106</t>
  </si>
  <si>
    <t>EG1357</t>
  </si>
  <si>
    <t>MF3PB812ERJ063359</t>
  </si>
  <si>
    <t>PTY5241389</t>
  </si>
  <si>
    <t>Pichardo Gabriel</t>
  </si>
  <si>
    <t>HCX-107</t>
  </si>
  <si>
    <t>EG1603</t>
  </si>
  <si>
    <t>MF3PB812ERJ063344</t>
  </si>
  <si>
    <t>DE LA CROIX MARECHAL Baudouin</t>
  </si>
  <si>
    <t>HCX-108</t>
  </si>
  <si>
    <t>EG1604</t>
  </si>
  <si>
    <t>MF3PB812ERJ063322</t>
  </si>
  <si>
    <t>APO5198532</t>
  </si>
  <si>
    <t>HCX-109</t>
  </si>
  <si>
    <t>EG1605</t>
  </si>
  <si>
    <t>MF3PB812ERJ063319</t>
  </si>
  <si>
    <t>TBM3438653</t>
  </si>
  <si>
    <t>ANZISI MARIA VICTORIA</t>
  </si>
  <si>
    <t>HCX-111</t>
  </si>
  <si>
    <t>EG1607</t>
  </si>
  <si>
    <t>MF3PB812ERJ063341</t>
  </si>
  <si>
    <t>APO5198555</t>
  </si>
  <si>
    <t>LEONARD ESAU</t>
  </si>
  <si>
    <t>HCX-112</t>
  </si>
  <si>
    <t>EG1608</t>
  </si>
  <si>
    <t>MF3PB812ERJ063325</t>
  </si>
  <si>
    <t>PTY5241068</t>
  </si>
  <si>
    <t>CHIAL ESCOBAR MARIA ISABEL</t>
  </si>
  <si>
    <t>HCX-113</t>
  </si>
  <si>
    <t>EG1609</t>
  </si>
  <si>
    <t>MF3PB812ERJ063333</t>
  </si>
  <si>
    <t>MALE620204</t>
  </si>
  <si>
    <t>MONDUL ARCHIBOLD SAMSUR</t>
  </si>
  <si>
    <t>HCX-114</t>
  </si>
  <si>
    <t>EG1610</t>
  </si>
  <si>
    <t>MF3PB812ERJ063334</t>
  </si>
  <si>
    <t>APO5198191</t>
  </si>
  <si>
    <t>MURILLO ARTURO</t>
  </si>
  <si>
    <t>HCX-115</t>
  </si>
  <si>
    <t>EG1611</t>
  </si>
  <si>
    <t>MF3PB812ERJ063275</t>
  </si>
  <si>
    <t>APO5198534</t>
  </si>
  <si>
    <t>HCX-116</t>
  </si>
  <si>
    <t>EG1612</t>
  </si>
  <si>
    <t>MF3PB812ERJ063276</t>
  </si>
  <si>
    <t>APO5198559</t>
  </si>
  <si>
    <t>HCX-117</t>
  </si>
  <si>
    <t>EG1613</t>
  </si>
  <si>
    <t>MF3PB812ERJ063277</t>
  </si>
  <si>
    <t>PTY5241309</t>
  </si>
  <si>
    <t>Symonds Scott</t>
  </si>
  <si>
    <t>HCX-119</t>
  </si>
  <si>
    <t>EG1615</t>
  </si>
  <si>
    <t>MF3PB812ERJ063266</t>
  </si>
  <si>
    <t>MALE620061</t>
  </si>
  <si>
    <t>QUINTERO DE VEGA LUZ</t>
  </si>
  <si>
    <t>HCX-120</t>
  </si>
  <si>
    <t>EG1617</t>
  </si>
  <si>
    <t>MF3PB812ERJ063313</t>
  </si>
  <si>
    <t>CHIRI55420</t>
  </si>
  <si>
    <t>SANCHEZ CEDEÑO AMANDA ETELINA</t>
  </si>
  <si>
    <t>HCX-123</t>
  </si>
  <si>
    <t>EG1620</t>
  </si>
  <si>
    <t>MF3PB812ERJ063338</t>
  </si>
  <si>
    <t>APO5198006</t>
  </si>
  <si>
    <t>TORRES RUIZ JOHAN</t>
  </si>
  <si>
    <t>HCX-124</t>
  </si>
  <si>
    <t>EG1622</t>
  </si>
  <si>
    <t>MF3PB812ERJ063251</t>
  </si>
  <si>
    <t>PTY5241360</t>
  </si>
  <si>
    <t>MARTINEZ ANTONIO</t>
  </si>
  <si>
    <t>HCX-125</t>
  </si>
  <si>
    <t>EG1623</t>
  </si>
  <si>
    <t>MF3PB812ERJ063310</t>
  </si>
  <si>
    <t>APO5198561</t>
  </si>
  <si>
    <t>RIVERA JOEL</t>
  </si>
  <si>
    <t>HCX-127</t>
  </si>
  <si>
    <t>EG1625</t>
  </si>
  <si>
    <t>MF3PB812ERJ063258</t>
  </si>
  <si>
    <t>TBM3438507</t>
  </si>
  <si>
    <t>CEDEÑO BONILLA ELISABET NOEMI</t>
  </si>
  <si>
    <t>HCX-129</t>
  </si>
  <si>
    <t>EG1627</t>
  </si>
  <si>
    <t>MF3PB812ERJ063255</t>
  </si>
  <si>
    <t>TBM3438661</t>
  </si>
  <si>
    <t>MORENO JAKDIEL</t>
  </si>
  <si>
    <t>HCX-130</t>
  </si>
  <si>
    <t>EG1628</t>
  </si>
  <si>
    <t>MF3PB812ERJ063230</t>
  </si>
  <si>
    <t>APO5198675</t>
  </si>
  <si>
    <t>RAMIREZ GIRBES JUAN VICENTE</t>
  </si>
  <si>
    <t>HCX-131</t>
  </si>
  <si>
    <t>EG1630</t>
  </si>
  <si>
    <t>MF3PB812ERJ063347</t>
  </si>
  <si>
    <t>MALE620122</t>
  </si>
  <si>
    <t>GUILLICK Françoise</t>
  </si>
  <si>
    <t>HCX-132</t>
  </si>
  <si>
    <t>EG1633</t>
  </si>
  <si>
    <t>MF3PB812ERJ063329</t>
  </si>
  <si>
    <t>APO5198192</t>
  </si>
  <si>
    <t>CASTILLO PINO DANIEL ELIAS</t>
  </si>
  <si>
    <t>HCX-134</t>
  </si>
  <si>
    <t>EG1635</t>
  </si>
  <si>
    <t>MF3PB812ERJ063270</t>
  </si>
  <si>
    <t>RHATO51540</t>
  </si>
  <si>
    <t>GONZALEZ OCAÑA MARISTELLA</t>
  </si>
  <si>
    <t>HCX-135</t>
  </si>
  <si>
    <t>EG1636</t>
  </si>
  <si>
    <t>MF3PB812ERJ063227</t>
  </si>
  <si>
    <t>CHIRI55418</t>
  </si>
  <si>
    <t>ARAUZ QUIODETTIS JESIKA</t>
  </si>
  <si>
    <t>BANESCO SEGUROS</t>
  </si>
  <si>
    <t>HCX-136</t>
  </si>
  <si>
    <t>EG1637</t>
  </si>
  <si>
    <t>MF3PB812ERJ063249</t>
  </si>
  <si>
    <t>PTY5241343</t>
  </si>
  <si>
    <t>Lemus Gonzalez Ivan J</t>
  </si>
  <si>
    <t>HCX-97</t>
  </si>
  <si>
    <t>EG1363</t>
  </si>
  <si>
    <t>MF3PB812ERJ063223</t>
  </si>
  <si>
    <t xml:space="preserve">SANT62548 </t>
  </si>
  <si>
    <t>PINZON ERICKSON MARICRUZ</t>
  </si>
  <si>
    <t>HCX-98</t>
  </si>
  <si>
    <t>EG1362</t>
  </si>
  <si>
    <t>MF3PB812ERJ063221</t>
  </si>
  <si>
    <t>APO5176689</t>
  </si>
  <si>
    <t>06/20/24</t>
  </si>
  <si>
    <t>CONSEJO DE SEG</t>
  </si>
  <si>
    <t>HH-266</t>
  </si>
  <si>
    <t>EI6242</t>
  </si>
  <si>
    <t>JTFNAFAP508033523</t>
  </si>
  <si>
    <t>APO5198940</t>
  </si>
  <si>
    <t>DE GRACIA DOMINGUEZ FERNANDO</t>
  </si>
  <si>
    <t>HUX-16</t>
  </si>
  <si>
    <t>EH9390</t>
  </si>
  <si>
    <t>NISSAN</t>
  </si>
  <si>
    <t>URVAN BUS</t>
  </si>
  <si>
    <t>JN1TC2E26Z0097361</t>
  </si>
  <si>
    <t>APO5189158</t>
  </si>
  <si>
    <t>05/21/25</t>
  </si>
  <si>
    <t>MARTINEZ ABILIO</t>
  </si>
  <si>
    <t>CONSORCIO SIGMA</t>
  </si>
  <si>
    <t>HUX-17</t>
  </si>
  <si>
    <t>EH9391</t>
  </si>
  <si>
    <t>JN1TC2E26Z0097309</t>
  </si>
  <si>
    <t>APO5189156</t>
  </si>
  <si>
    <t>SANTAMARIA ERICK</t>
  </si>
  <si>
    <t>HUX-18</t>
  </si>
  <si>
    <t>EH9392</t>
  </si>
  <si>
    <t>JN1TC2E26Z0097299</t>
  </si>
  <si>
    <t>APO5189157</t>
  </si>
  <si>
    <t>GIRON NICOLAS</t>
  </si>
  <si>
    <t>HUX-19</t>
  </si>
  <si>
    <t>EH9393</t>
  </si>
  <si>
    <t>JN1TC2E26Z0097388</t>
  </si>
  <si>
    <t>APO5198648</t>
  </si>
  <si>
    <t>ATENCIO FRANCO ELVIS EUGENIO</t>
  </si>
  <si>
    <t>HUX-20</t>
  </si>
  <si>
    <t>EH9394</t>
  </si>
  <si>
    <t>JN1TC2E26Z0097270</t>
  </si>
  <si>
    <t>APO5198652</t>
  </si>
  <si>
    <t>MORENO GUTIERREZ EDUARDO ALBERTO</t>
  </si>
  <si>
    <t>HUX-21</t>
  </si>
  <si>
    <t>EH9395</t>
  </si>
  <si>
    <t>JN1TC2E26Z0097273</t>
  </si>
  <si>
    <t>APO5198665</t>
  </si>
  <si>
    <t>TELLO MOSQUERA RICARDO ENRIQUE</t>
  </si>
  <si>
    <t>HUX-22</t>
  </si>
  <si>
    <t>EH9396</t>
  </si>
  <si>
    <t>JN1TC2E26Z0097375</t>
  </si>
  <si>
    <t>APO5198649</t>
  </si>
  <si>
    <t>CORTES JOEL JESUS</t>
  </si>
  <si>
    <t>HUX-23</t>
  </si>
  <si>
    <t>EH9397</t>
  </si>
  <si>
    <t>JN1TC2E26Z0097327</t>
  </si>
  <si>
    <t>APO5198650</t>
  </si>
  <si>
    <t>GONZALEZ ESCUDERO JONAS JOSE</t>
  </si>
  <si>
    <t>HUX-24</t>
  </si>
  <si>
    <t>EH9398</t>
  </si>
  <si>
    <t>JN1TC2E26Z0097313</t>
  </si>
  <si>
    <t>APO5198651</t>
  </si>
  <si>
    <t>HUX-25</t>
  </si>
  <si>
    <t>EH9399</t>
  </si>
  <si>
    <t>JN1TC2E26Z0097347</t>
  </si>
  <si>
    <t>APO5198690</t>
  </si>
  <si>
    <t>JIMENEZ JORGE DIOMEDES</t>
  </si>
  <si>
    <t>EULEN</t>
  </si>
  <si>
    <t>HUX-26</t>
  </si>
  <si>
    <t>EH9400</t>
  </si>
  <si>
    <t>JN1TC2E26Z0097335</t>
  </si>
  <si>
    <t>APO5199087</t>
  </si>
  <si>
    <t>CATALINO CAMARENA</t>
  </si>
  <si>
    <t>HUX-27</t>
  </si>
  <si>
    <t>EH9401</t>
  </si>
  <si>
    <t>JN1TC2E26Z0097289</t>
  </si>
  <si>
    <t>APO5198692</t>
  </si>
  <si>
    <t>MORALES JULIO CESA</t>
  </si>
  <si>
    <t>LCP-37</t>
  </si>
  <si>
    <t>EI6361</t>
  </si>
  <si>
    <t>JTERB71J70F022135</t>
  </si>
  <si>
    <t>TBM3438673</t>
  </si>
  <si>
    <t>BRANDAO MURILLO PINDARO ALBERTO</t>
  </si>
  <si>
    <t>LVA639</t>
  </si>
  <si>
    <t>MVHX-23</t>
  </si>
  <si>
    <t>EG1337</t>
  </si>
  <si>
    <t>KMJYA371BRU109390</t>
  </si>
  <si>
    <t>APO5198446</t>
  </si>
  <si>
    <t>DE LEON ERIC ALBERTO</t>
  </si>
  <si>
    <t>MVHX-24</t>
  </si>
  <si>
    <t>EG1338</t>
  </si>
  <si>
    <t>KMJYA371BRU108963</t>
  </si>
  <si>
    <t>APO5198435</t>
  </si>
  <si>
    <t>CHAVEZ FLORES DAVID AUGUSTO</t>
  </si>
  <si>
    <t>SERVICIOS Y VENTAS BARRANCO SA</t>
  </si>
  <si>
    <t>MVHX-25</t>
  </si>
  <si>
    <t>EG1377</t>
  </si>
  <si>
    <t>KMJYA371BRU125641</t>
  </si>
  <si>
    <t>APO5198030</t>
  </si>
  <si>
    <t>GARCIA ORTEGA LUISIANI MARCON</t>
  </si>
  <si>
    <t>BUSMEN S.A.</t>
  </si>
  <si>
    <t>MVHX-26</t>
  </si>
  <si>
    <t>EG1339</t>
  </si>
  <si>
    <t>KMJYA371BRU125577</t>
  </si>
  <si>
    <t>APO5198671</t>
  </si>
  <si>
    <t>CAICEDO ROMULO</t>
  </si>
  <si>
    <t>PCK-58</t>
  </si>
  <si>
    <t>EF2780</t>
  </si>
  <si>
    <t>KNCSHY71CR7708855</t>
  </si>
  <si>
    <t>APO5198025</t>
  </si>
  <si>
    <t>PCK-59</t>
  </si>
  <si>
    <t>EF2781</t>
  </si>
  <si>
    <t>KNCSHY71CR7710490</t>
  </si>
  <si>
    <t>APO5198332</t>
  </si>
  <si>
    <t>PCK-60</t>
  </si>
  <si>
    <t>EF2782</t>
  </si>
  <si>
    <t>KNCSHY71CR7710492</t>
  </si>
  <si>
    <t>APO5198238</t>
  </si>
  <si>
    <t>DURAN OSCAR</t>
  </si>
  <si>
    <t>PCK-69</t>
  </si>
  <si>
    <t>EI1960</t>
  </si>
  <si>
    <t>KNCSHY71CR7720812</t>
  </si>
  <si>
    <t>APO5196276</t>
  </si>
  <si>
    <t>11/20/25</t>
  </si>
  <si>
    <t>RIVAS NARVAEZ ELOYS</t>
  </si>
  <si>
    <t>CONCRETEX OESTE S.A.</t>
  </si>
  <si>
    <t>CONCRETEX</t>
  </si>
  <si>
    <t>PPEX-447</t>
  </si>
  <si>
    <t>EI6362</t>
  </si>
  <si>
    <t>8AJDB3CD501339258</t>
  </si>
  <si>
    <t>APO5197923</t>
  </si>
  <si>
    <t>12/26/24</t>
  </si>
  <si>
    <t>ENVIRONMENTAL ENVIRONMENTAL</t>
  </si>
  <si>
    <t>LVA631</t>
  </si>
  <si>
    <t>PPEX-448</t>
  </si>
  <si>
    <t>EI6365</t>
  </si>
  <si>
    <t>8AJDB3CD501339647</t>
  </si>
  <si>
    <t>APO5194023</t>
  </si>
  <si>
    <t>TMF TMF</t>
  </si>
  <si>
    <t>LVA632</t>
  </si>
  <si>
    <t>PPEX-449</t>
  </si>
  <si>
    <t>EI6364</t>
  </si>
  <si>
    <t>8AJDB3CD501339549</t>
  </si>
  <si>
    <t>APO5194024</t>
  </si>
  <si>
    <t>LVA633</t>
  </si>
  <si>
    <t>PPEX-450</t>
  </si>
  <si>
    <t>EI6366</t>
  </si>
  <si>
    <t>8AJDB3CD501339633</t>
  </si>
  <si>
    <t>APO5194022</t>
  </si>
  <si>
    <t>SSV ENG</t>
  </si>
  <si>
    <t>EXENTO</t>
  </si>
  <si>
    <t>LVA634</t>
  </si>
  <si>
    <t>PPEX-451</t>
  </si>
  <si>
    <t>EI6367</t>
  </si>
  <si>
    <t>8AJDB3CD501339700</t>
  </si>
  <si>
    <t>APO5198821</t>
  </si>
  <si>
    <t>LVA635</t>
  </si>
  <si>
    <t>PPEX-452</t>
  </si>
  <si>
    <t>EI6363</t>
  </si>
  <si>
    <t>8AJDB3CD701339648</t>
  </si>
  <si>
    <t>APO5194021</t>
  </si>
  <si>
    <t>SERVICE SITE</t>
  </si>
  <si>
    <t>LVA636</t>
  </si>
  <si>
    <t>PPEX-453</t>
  </si>
  <si>
    <t>EI6360</t>
  </si>
  <si>
    <t>8AJDB3CD701339908</t>
  </si>
  <si>
    <t>APO5162713</t>
  </si>
  <si>
    <t>ENVIRONMENT ENVIRONMENT</t>
  </si>
  <si>
    <t>LVA637</t>
  </si>
  <si>
    <t>PPFX-29</t>
  </si>
  <si>
    <t>EH8779</t>
  </si>
  <si>
    <t>NP300</t>
  </si>
  <si>
    <t>3N6CD33B4ZK456716</t>
  </si>
  <si>
    <t>APO5193989</t>
  </si>
  <si>
    <t>MENENDEZ GARCIA DAYRON</t>
  </si>
  <si>
    <t>KOMATSU MINING PANAMA SA</t>
  </si>
  <si>
    <t>PPFX-30</t>
  </si>
  <si>
    <t>EH8780</t>
  </si>
  <si>
    <t>3N6CD33B2ZK456195</t>
  </si>
  <si>
    <t>APO5193991</t>
  </si>
  <si>
    <t>SMITH MURGAS LUIS ANTONIO</t>
  </si>
  <si>
    <t>PR-COOL-02</t>
  </si>
  <si>
    <t>EI9050</t>
  </si>
  <si>
    <t>GEELY</t>
  </si>
  <si>
    <t>COOLRAY</t>
  </si>
  <si>
    <t>LB37622ZXPX420716</t>
  </si>
  <si>
    <t>APO5191803</t>
  </si>
  <si>
    <t>fung karima</t>
  </si>
  <si>
    <t>JLH3G15TDP1BA5600819</t>
  </si>
  <si>
    <t>PR-HILUX-020</t>
  </si>
  <si>
    <t>EI6394</t>
  </si>
  <si>
    <t>8AJKB3CD101652122</t>
  </si>
  <si>
    <t>APO5192076</t>
  </si>
  <si>
    <t>SACHEZ APARICIO ILKA ZULEIKA</t>
  </si>
  <si>
    <t>LESPAI MANAGEMENT S.A.</t>
  </si>
  <si>
    <t>RIOX-791</t>
  </si>
  <si>
    <t>EF2927</t>
  </si>
  <si>
    <t>3KPA241ABRE586794</t>
  </si>
  <si>
    <t>TBM3438659</t>
  </si>
  <si>
    <t>DUBOIS ANA</t>
  </si>
  <si>
    <t>RIOX-793</t>
  </si>
  <si>
    <t>EF2929</t>
  </si>
  <si>
    <t>3KPA241ABRE586788</t>
  </si>
  <si>
    <t>MALE620100</t>
  </si>
  <si>
    <t>CERRUD FERNANDEZ VERONICA</t>
  </si>
  <si>
    <t>RIOX-794</t>
  </si>
  <si>
    <t>EF2930</t>
  </si>
  <si>
    <t>3KPA241ABRE586705</t>
  </si>
  <si>
    <t>TBM3438217</t>
  </si>
  <si>
    <t>HARPER JENNY</t>
  </si>
  <si>
    <t>RIOX-795</t>
  </si>
  <si>
    <t>EF2931</t>
  </si>
  <si>
    <t>3KPA241ABRE577837</t>
  </si>
  <si>
    <t>PTY5241227</t>
  </si>
  <si>
    <t>NAVARRO MUÑOZ JULIO CESAR</t>
  </si>
  <si>
    <t>JCN COMPANY S.A.</t>
  </si>
  <si>
    <t>RIOX-796</t>
  </si>
  <si>
    <t>EF2932</t>
  </si>
  <si>
    <t>3KPA241ABRE586786</t>
  </si>
  <si>
    <t>TBM3438479</t>
  </si>
  <si>
    <t>CHENG HOU JISHENG</t>
  </si>
  <si>
    <t>RIOX-797</t>
  </si>
  <si>
    <t>EF2933</t>
  </si>
  <si>
    <t>3KPA241ABRE586791</t>
  </si>
  <si>
    <t>RHATO51548</t>
  </si>
  <si>
    <t>BRISSON MICHAEL</t>
  </si>
  <si>
    <t>RIOX-798</t>
  </si>
  <si>
    <t>EF2935</t>
  </si>
  <si>
    <t>3KPA241ABRE586793</t>
  </si>
  <si>
    <t>PTY5241271</t>
  </si>
  <si>
    <t>Graves Chad</t>
  </si>
  <si>
    <t>RIOX-799</t>
  </si>
  <si>
    <t>EF2943</t>
  </si>
  <si>
    <t>3KPA241ABRE593307</t>
  </si>
  <si>
    <t xml:space="preserve">TCP119267 </t>
  </si>
  <si>
    <t>BARRAGAN KATHIA</t>
  </si>
  <si>
    <t>RIOX-804</t>
  </si>
  <si>
    <t>EF2945</t>
  </si>
  <si>
    <t>3KPA241ABRE589612</t>
  </si>
  <si>
    <t>PTY5241326</t>
  </si>
  <si>
    <t>Nicola Alina Gabriela</t>
  </si>
  <si>
    <t>RIOX-805</t>
  </si>
  <si>
    <t>EF2946</t>
  </si>
  <si>
    <t>3KPA241ABRE593167</t>
  </si>
  <si>
    <t>TBM3438590</t>
  </si>
  <si>
    <t>AGUILAR SALAZAR ELENA DEL CARME</t>
  </si>
  <si>
    <t>RIOX-806</t>
  </si>
  <si>
    <t>EF2947</t>
  </si>
  <si>
    <t>3KPA241ABRE593166</t>
  </si>
  <si>
    <t>MALE620129</t>
  </si>
  <si>
    <t>BARTUANO ZURITA YAZEL VALESKA</t>
  </si>
  <si>
    <t>CEMEX PANAMA</t>
  </si>
  <si>
    <t>RIOX-807</t>
  </si>
  <si>
    <t>EF2948</t>
  </si>
  <si>
    <t>3KPA241ABRE593168</t>
  </si>
  <si>
    <t xml:space="preserve">PEN70097  </t>
  </si>
  <si>
    <t>GONZALEZ PEREZ ZELIDETH KORITZ</t>
  </si>
  <si>
    <t>RIOX-809</t>
  </si>
  <si>
    <t>EF2950</t>
  </si>
  <si>
    <t>3KPA241ABRE593162</t>
  </si>
  <si>
    <t>MALE619938</t>
  </si>
  <si>
    <t>DUERTES BRAYAN</t>
  </si>
  <si>
    <t>RIOX-811</t>
  </si>
  <si>
    <t>EF3255</t>
  </si>
  <si>
    <t>3KPA241ABRE590581</t>
  </si>
  <si>
    <t>MC DERMOTT MILITZA</t>
  </si>
  <si>
    <t>RIOX-812</t>
  </si>
  <si>
    <t>EF3256</t>
  </si>
  <si>
    <t>3KPA241ABRE593221</t>
  </si>
  <si>
    <t>CHO7715801</t>
  </si>
  <si>
    <t>CASTAÑEDAS SIBAUSTE CARELIS ANAIS</t>
  </si>
  <si>
    <t>RIOX-813</t>
  </si>
  <si>
    <t>EF3257</t>
  </si>
  <si>
    <t>3KPA241ABRE593372</t>
  </si>
  <si>
    <t>MALE620218</t>
  </si>
  <si>
    <t>VALENCIA WILLIAM</t>
  </si>
  <si>
    <t>RIOX-814</t>
  </si>
  <si>
    <t>EF3258</t>
  </si>
  <si>
    <t>3KPA241ABRE593143</t>
  </si>
  <si>
    <t>APO5198280</t>
  </si>
  <si>
    <t>RIOX-815</t>
  </si>
  <si>
    <t>EF3259</t>
  </si>
  <si>
    <t>3KPA241ABRE593133</t>
  </si>
  <si>
    <t>PTY5241252</t>
  </si>
  <si>
    <t>Braden Kyle</t>
  </si>
  <si>
    <t>RIOX-817</t>
  </si>
  <si>
    <t>EF3261</t>
  </si>
  <si>
    <t>3KPA241ABRE590578</t>
  </si>
  <si>
    <t>CASTILLO CASTILLO ADOLFO EDMUNDO</t>
  </si>
  <si>
    <t>RIOX-818</t>
  </si>
  <si>
    <t>EF3262</t>
  </si>
  <si>
    <t>3KPA241ABRE590576</t>
  </si>
  <si>
    <t>TBM3438559</t>
  </si>
  <si>
    <t>DE LA CRUZ YONEL</t>
  </si>
  <si>
    <t>WS &amp; ASOCIADOS PANAMA SA</t>
  </si>
  <si>
    <t>RIOX-819</t>
  </si>
  <si>
    <t>EF3263</t>
  </si>
  <si>
    <t>3KPA241ABRE586708</t>
  </si>
  <si>
    <t>DE OVALDIA MERY</t>
  </si>
  <si>
    <t>RIOX-820</t>
  </si>
  <si>
    <t>EF3265</t>
  </si>
  <si>
    <t>3KPA241ABRE593370</t>
  </si>
  <si>
    <t>APO5198281</t>
  </si>
  <si>
    <t>RIOX-821</t>
  </si>
  <si>
    <t>EF3266</t>
  </si>
  <si>
    <t>3KPA241ABRE593367</t>
  </si>
  <si>
    <t>APO5198502</t>
  </si>
  <si>
    <t>QUINTERO ARISTIDES</t>
  </si>
  <si>
    <t>RIOX-823</t>
  </si>
  <si>
    <t>EF3268</t>
  </si>
  <si>
    <t>3KPA241ABRE593371</t>
  </si>
  <si>
    <t xml:space="preserve">SANT62527 </t>
  </si>
  <si>
    <t>LAWRENCE SCOTT DAVID</t>
  </si>
  <si>
    <t>RIOX-824</t>
  </si>
  <si>
    <t>EF3269</t>
  </si>
  <si>
    <t>3KPA241ABRE592070</t>
  </si>
  <si>
    <t xml:space="preserve">PEN70121  </t>
  </si>
  <si>
    <t>MOYA RUIZ RICARDO REINALD</t>
  </si>
  <si>
    <t>RIOX-825</t>
  </si>
  <si>
    <t>EF3270</t>
  </si>
  <si>
    <t>3KPA241ABRE592068</t>
  </si>
  <si>
    <t>TBM3438434</t>
  </si>
  <si>
    <t>DAVID JONATHAN</t>
  </si>
  <si>
    <t>TVeez Panama SA</t>
  </si>
  <si>
    <t>RIOX-826</t>
  </si>
  <si>
    <t>EF3271</t>
  </si>
  <si>
    <t>3KPA241ABRE593322</t>
  </si>
  <si>
    <t>CHO7715813</t>
  </si>
  <si>
    <t>LUNA MANUEL</t>
  </si>
  <si>
    <t>RIOX-827</t>
  </si>
  <si>
    <t>EF3272</t>
  </si>
  <si>
    <t>3KPA241ABRE593321</t>
  </si>
  <si>
    <t>TBM3438635</t>
  </si>
  <si>
    <t>SANJUR ARCIA VICTOR MANUEL</t>
  </si>
  <si>
    <t>RIOX-829</t>
  </si>
  <si>
    <t>EF3276</t>
  </si>
  <si>
    <t>3KPA241ABRE592066</t>
  </si>
  <si>
    <t>APO5199044</t>
  </si>
  <si>
    <t>RIOX-831</t>
  </si>
  <si>
    <t>EF3281</t>
  </si>
  <si>
    <t>3KPA241ABRE593320</t>
  </si>
  <si>
    <t>APO5198282</t>
  </si>
  <si>
    <t>RIOX-832</t>
  </si>
  <si>
    <t>EF3282</t>
  </si>
  <si>
    <t>3KPA241ABRE593319</t>
  </si>
  <si>
    <t>APO5198283</t>
  </si>
  <si>
    <t>RIOX-834</t>
  </si>
  <si>
    <t>EF3284</t>
  </si>
  <si>
    <t>3KPA241ABRE593310</t>
  </si>
  <si>
    <t>VILLALAZ LEOPOLDO</t>
  </si>
  <si>
    <t>RIOX-835</t>
  </si>
  <si>
    <t>EF3291</t>
  </si>
  <si>
    <t>3KPA241ABRE592054</t>
  </si>
  <si>
    <t>VEN3500269</t>
  </si>
  <si>
    <t>AMIT RON</t>
  </si>
  <si>
    <t>SON-81</t>
  </si>
  <si>
    <t>EF3264</t>
  </si>
  <si>
    <t>MZBFC814ERN299710</t>
  </si>
  <si>
    <t>LARCO STEPHANIE</t>
  </si>
  <si>
    <t>SON-82</t>
  </si>
  <si>
    <t>EF3273</t>
  </si>
  <si>
    <t>MZBFC814ERN300452</t>
  </si>
  <si>
    <t>PTY5241087</t>
  </si>
  <si>
    <t>Regis Chris</t>
  </si>
  <si>
    <t>SON-83</t>
  </si>
  <si>
    <t>EF3274</t>
  </si>
  <si>
    <t>MZBFC814ERN299699</t>
  </si>
  <si>
    <t>APO5198301</t>
  </si>
  <si>
    <t>DANIELS SMITH CEPHAS JACOB</t>
  </si>
  <si>
    <t>SON-84</t>
  </si>
  <si>
    <t>EF3278</t>
  </si>
  <si>
    <t>MZBFC814ERN299698</t>
  </si>
  <si>
    <t>VIS5034820</t>
  </si>
  <si>
    <t>PASCUA MARCO</t>
  </si>
  <si>
    <t>SON-85</t>
  </si>
  <si>
    <t>EF3279</t>
  </si>
  <si>
    <t>MZBFC814ERN298497</t>
  </si>
  <si>
    <t>PTY5241245</t>
  </si>
  <si>
    <t>JONES MARTA AMARILIS</t>
  </si>
  <si>
    <t>SON-86</t>
  </si>
  <si>
    <t>EF3280</t>
  </si>
  <si>
    <t>MZBFC814ERN299711</t>
  </si>
  <si>
    <t>APO5188627</t>
  </si>
  <si>
    <t>05/26/24</t>
  </si>
  <si>
    <t>CALDERON VILLARREAL LUIS GREGORIO</t>
  </si>
  <si>
    <t>COLAS RAIL</t>
  </si>
  <si>
    <t>SON-87</t>
  </si>
  <si>
    <t>EF3289</t>
  </si>
  <si>
    <t>MZBFC814ERN303242</t>
  </si>
  <si>
    <t>PTY5241209</t>
  </si>
  <si>
    <t>MACNEIL ELIZABETH</t>
  </si>
  <si>
    <t>SON-88</t>
  </si>
  <si>
    <t>EF3290</t>
  </si>
  <si>
    <t>MZBFC814ERN301305</t>
  </si>
  <si>
    <t xml:space="preserve">SANT62526 </t>
  </si>
  <si>
    <t>GUARDIA FERNANDEZ ISMAEL ISAI</t>
  </si>
  <si>
    <t>SON-89</t>
  </si>
  <si>
    <t>EF3292</t>
  </si>
  <si>
    <t>MZBFC814ERN280557</t>
  </si>
  <si>
    <t>APO5198584</t>
  </si>
  <si>
    <t>SERRANO TEJADA ALBERTO MELQUIA</t>
  </si>
  <si>
    <t>SON-90</t>
  </si>
  <si>
    <t>EF3293</t>
  </si>
  <si>
    <t>MZBFC814ERN306611</t>
  </si>
  <si>
    <t>APO5198879</t>
  </si>
  <si>
    <t>LABRADOR EISMAN</t>
  </si>
  <si>
    <t>SON-91</t>
  </si>
  <si>
    <t>EF3294</t>
  </si>
  <si>
    <t>MZBFC814ERN307238</t>
  </si>
  <si>
    <t>APO5198880</t>
  </si>
  <si>
    <t>SANCHEZ RUBIO FULGENCIO FERNA</t>
  </si>
  <si>
    <t>SON-92</t>
  </si>
  <si>
    <t>EF3295</t>
  </si>
  <si>
    <t>MZBFC814ERN306470</t>
  </si>
  <si>
    <t>APO5150119</t>
  </si>
  <si>
    <t>07/29/24</t>
  </si>
  <si>
    <t>SON-93</t>
  </si>
  <si>
    <t>EF3296</t>
  </si>
  <si>
    <t>MZBFC814ERN307237</t>
  </si>
  <si>
    <t>APO5188033</t>
  </si>
  <si>
    <t>04/25/24</t>
  </si>
  <si>
    <t>BARON FERNANDEZ ALVARO</t>
  </si>
  <si>
    <t>SON-94</t>
  </si>
  <si>
    <t>EF3297</t>
  </si>
  <si>
    <t>MZBFC814ERN307231</t>
  </si>
  <si>
    <t>APO5198585</t>
  </si>
  <si>
    <t>SON-95</t>
  </si>
  <si>
    <t>EF3299</t>
  </si>
  <si>
    <t>MZBFC814ERN307230</t>
  </si>
  <si>
    <t>APO5198725</t>
  </si>
  <si>
    <t>CAVALIERI FRANCA LUIZ EUSTAQUIO</t>
  </si>
  <si>
    <t>TFX-88</t>
  </si>
  <si>
    <t>EI6210</t>
  </si>
  <si>
    <t>SUP. WHI</t>
  </si>
  <si>
    <t>8AJBA3FS500340498</t>
  </si>
  <si>
    <t>APO5190543</t>
  </si>
  <si>
    <t>06/25/24</t>
  </si>
  <si>
    <t>BARAHONA JOSE</t>
  </si>
  <si>
    <t>UEP PENONOME II SA</t>
  </si>
  <si>
    <t>TFX-89</t>
  </si>
  <si>
    <t>EI6211</t>
  </si>
  <si>
    <t>8AJBA3FS300340340</t>
  </si>
  <si>
    <t>APO5199023</t>
  </si>
  <si>
    <t>HERNANDEZ RODRIGUEZ ULISES</t>
  </si>
  <si>
    <t>TFX-90</t>
  </si>
  <si>
    <t>EI6212</t>
  </si>
  <si>
    <t>8AJBA3FS000339887</t>
  </si>
  <si>
    <t>APO5199021</t>
  </si>
  <si>
    <t>CHACON GOMEZ MASSIEL IVETTE</t>
  </si>
  <si>
    <t>LILLY &amp; ASSOCIATES INTERNATIONAL SA</t>
  </si>
  <si>
    <t>TFX-91</t>
  </si>
  <si>
    <t>EI6213</t>
  </si>
  <si>
    <t>8AJBA3FS000340120</t>
  </si>
  <si>
    <t>APO5199025</t>
  </si>
  <si>
    <t>BATISTA LOPEZ EDGAR MANUEL</t>
  </si>
  <si>
    <t>TFX-92</t>
  </si>
  <si>
    <t>EI6328</t>
  </si>
  <si>
    <t>8AJBA3FS500339223</t>
  </si>
  <si>
    <t>APO5193987</t>
  </si>
  <si>
    <t>ABRIL MATINEZ OMAR</t>
  </si>
  <si>
    <t>TFX-93</t>
  </si>
  <si>
    <t>EI6330</t>
  </si>
  <si>
    <t>8AJBA3FSX00341002</t>
  </si>
  <si>
    <t>APO5160200</t>
  </si>
  <si>
    <t>TPX-550</t>
  </si>
  <si>
    <t>EI6331</t>
  </si>
  <si>
    <t>JTEBR9FJ205027170</t>
  </si>
  <si>
    <t>APO5199059</t>
  </si>
  <si>
    <t>SAMUDIO INES</t>
  </si>
  <si>
    <t>TPX-551</t>
  </si>
  <si>
    <t>EI6332</t>
  </si>
  <si>
    <t>JTEBR9FJ805027562</t>
  </si>
  <si>
    <t>APO5159424</t>
  </si>
  <si>
    <t>TPX-552</t>
  </si>
  <si>
    <t>EI6343</t>
  </si>
  <si>
    <t>JTEBR9FJ805027772</t>
  </si>
  <si>
    <t>APO5159389</t>
  </si>
  <si>
    <t>TPX-553</t>
  </si>
  <si>
    <t>EI6339</t>
  </si>
  <si>
    <t>JTEBR9FJ00K308093</t>
  </si>
  <si>
    <t>APO5159333</t>
  </si>
  <si>
    <t>TPX-554</t>
  </si>
  <si>
    <t>EI6346</t>
  </si>
  <si>
    <t>JTEBR9FJX0K306643</t>
  </si>
  <si>
    <t>CHO7715787</t>
  </si>
  <si>
    <t>VICTORIA ALFREDO</t>
  </si>
  <si>
    <t>TUX-147</t>
  </si>
  <si>
    <t>EG1352</t>
  </si>
  <si>
    <t>KMHJB81DBRU254366</t>
  </si>
  <si>
    <t>APO5198885</t>
  </si>
  <si>
    <t>ACEVEDO SANCHEZ NICOMEDES ELIEC</t>
  </si>
  <si>
    <t>TUX-148</t>
  </si>
  <si>
    <t>EG1349</t>
  </si>
  <si>
    <t>KMHJB81DBRU254358</t>
  </si>
  <si>
    <t>APO5198073</t>
  </si>
  <si>
    <t>CECERES DELGADO ROBERTO MARTIN</t>
  </si>
  <si>
    <t>ACCIONA CONSTRUCCION SA</t>
  </si>
  <si>
    <t>TUX-149</t>
  </si>
  <si>
    <t>EG1354</t>
  </si>
  <si>
    <t>KMHJB81DBRU254346</t>
  </si>
  <si>
    <t>APO5191800</t>
  </si>
  <si>
    <t>07/26/24</t>
  </si>
  <si>
    <t>CREMOUX GAEL JEAN</t>
  </si>
  <si>
    <t>TUX-150</t>
  </si>
  <si>
    <t>EG1355</t>
  </si>
  <si>
    <t>KMHJB81DBRU254319</t>
  </si>
  <si>
    <t>APO5198796</t>
  </si>
  <si>
    <t>KIRCHMAN MORA EDGAR</t>
  </si>
  <si>
    <t>TUX-151</t>
  </si>
  <si>
    <t>EG1341</t>
  </si>
  <si>
    <t>KMHJB81DBRU254315</t>
  </si>
  <si>
    <t>APO5198886</t>
  </si>
  <si>
    <t>CASTILLO RUIZ CRISTOPHER ALEX</t>
  </si>
  <si>
    <t>TUX-152</t>
  </si>
  <si>
    <t>EG1376</t>
  </si>
  <si>
    <t>KMHJB81DBRU253911</t>
  </si>
  <si>
    <t>VIS5034828</t>
  </si>
  <si>
    <t>DASSUKI MARWA</t>
  </si>
  <si>
    <t>TUX-153</t>
  </si>
  <si>
    <t>EG1365</t>
  </si>
  <si>
    <t>KMHJB81DBRU253907</t>
  </si>
  <si>
    <t>APO5198643</t>
  </si>
  <si>
    <t>GARRIDO ALLENDE RUBEN</t>
  </si>
  <si>
    <t>TUX-155</t>
  </si>
  <si>
    <t>EG1367</t>
  </si>
  <si>
    <t>KMHJB81DBRU253887</t>
  </si>
  <si>
    <t>MORAN LUJAN ALPHA DEL CARME</t>
  </si>
  <si>
    <t>TUX-156</t>
  </si>
  <si>
    <t>EG1388</t>
  </si>
  <si>
    <t>KMHJB81DBRU259268</t>
  </si>
  <si>
    <t>APO5190013</t>
  </si>
  <si>
    <t>BADROUDINE JULIEN</t>
  </si>
  <si>
    <t>TUX-157</t>
  </si>
  <si>
    <t>EG1373</t>
  </si>
  <si>
    <t>KMHJB81DBRU253528</t>
  </si>
  <si>
    <t>APO5198644</t>
  </si>
  <si>
    <t>GONZALEZ MORALES CINTHIA VANESSA</t>
  </si>
  <si>
    <t>TUX-158</t>
  </si>
  <si>
    <t>EG1372</t>
  </si>
  <si>
    <t>KMHJB81DBRU253501</t>
  </si>
  <si>
    <t>APO5198887</t>
  </si>
  <si>
    <t>BLANCO GARCIA ROBERTO</t>
  </si>
  <si>
    <t>TUX-159</t>
  </si>
  <si>
    <t>EG1343</t>
  </si>
  <si>
    <t>KMHJB81DBRU254066</t>
  </si>
  <si>
    <t>MALE620208</t>
  </si>
  <si>
    <t>REDMAN DALE EVAN</t>
  </si>
  <si>
    <t>TUX-160</t>
  </si>
  <si>
    <t>EG1348</t>
  </si>
  <si>
    <t>KMHJB81DBRU253646</t>
  </si>
  <si>
    <t>APO5198645</t>
  </si>
  <si>
    <t>GONZALEZ BRISEÑO RAFAEL ALBERTO</t>
  </si>
  <si>
    <t>TUX-161</t>
  </si>
  <si>
    <t>EG1353</t>
  </si>
  <si>
    <t>KMHJB81DBRU253619</t>
  </si>
  <si>
    <t>VIS5034733</t>
  </si>
  <si>
    <t>OSORIO WALD MARIA TERESA</t>
  </si>
  <si>
    <t>TUX-163</t>
  </si>
  <si>
    <t>EI3846</t>
  </si>
  <si>
    <t>KMHJB81DBRU224213</t>
  </si>
  <si>
    <t>CHO7715747</t>
  </si>
  <si>
    <t>GONZALEZ MAGALI</t>
  </si>
  <si>
    <t>TUX-165</t>
  </si>
  <si>
    <t>EI3851</t>
  </si>
  <si>
    <t>KMHJB81DBRU224209</t>
  </si>
  <si>
    <t>MALE620214</t>
  </si>
  <si>
    <t>SERRANO DIEZ EDUARDO ENRIQUE</t>
  </si>
  <si>
    <t>TUX-166</t>
  </si>
  <si>
    <t>EI3852</t>
  </si>
  <si>
    <t>KMHJB81DBRU223600</t>
  </si>
  <si>
    <t>TBM3438549</t>
  </si>
  <si>
    <t>FANDI KASSEM</t>
  </si>
  <si>
    <t>TUX-167</t>
  </si>
  <si>
    <t>EI3853</t>
  </si>
  <si>
    <t>KMHJB81DBRU224210</t>
  </si>
  <si>
    <t>MALE620023</t>
  </si>
  <si>
    <t>HURTADO DE GIRON AMBAR ZULEIKA</t>
  </si>
  <si>
    <t>MULTISERVICIOS Y VENTAS HALAM</t>
  </si>
  <si>
    <t>TUX-168</t>
  </si>
  <si>
    <t>EI3854</t>
  </si>
  <si>
    <t>KMHJB81DBRU224207</t>
  </si>
  <si>
    <t>MALE620230</t>
  </si>
  <si>
    <t>CASTILLO GRETEL</t>
  </si>
  <si>
    <t>TUX-169</t>
  </si>
  <si>
    <t>EI3855</t>
  </si>
  <si>
    <t>KMHJB81DBRU224197</t>
  </si>
  <si>
    <t xml:space="preserve">PEN70087  </t>
  </si>
  <si>
    <t>REYES JAEN MARICEL AURORA</t>
  </si>
  <si>
    <t>TUX-170</t>
  </si>
  <si>
    <t>EI3856</t>
  </si>
  <si>
    <t>KMHJB81DBRU224212</t>
  </si>
  <si>
    <t>TBM3437978</t>
  </si>
  <si>
    <t>MACIAS PEREZ ARNOLD</t>
  </si>
  <si>
    <t>TUX-171</t>
  </si>
  <si>
    <t>EI3857</t>
  </si>
  <si>
    <t>KMHJB81DBRU223598</t>
  </si>
  <si>
    <t>APO5198646</t>
  </si>
  <si>
    <t>CARDENAS DALYS</t>
  </si>
  <si>
    <t>VEN-191</t>
  </si>
  <si>
    <t>EG1631</t>
  </si>
  <si>
    <t>KMHRB812BRU251598</t>
  </si>
  <si>
    <t>APO5167495</t>
  </si>
  <si>
    <t>CONSEJO DE SEGURIDAD PUBL CONSEJO</t>
  </si>
  <si>
    <t>VEN-192</t>
  </si>
  <si>
    <t>EG1632</t>
  </si>
  <si>
    <t>KMHRB812BRU251604</t>
  </si>
  <si>
    <t>APO5150139</t>
  </si>
  <si>
    <t>VEN-193</t>
  </si>
  <si>
    <t>EG1638</t>
  </si>
  <si>
    <t>KMHRB812BRU251865</t>
  </si>
  <si>
    <t>MANTENIMIENTO Y CONSTRUCCIONES</t>
  </si>
  <si>
    <t>VEN-194</t>
  </si>
  <si>
    <t>EG1639</t>
  </si>
  <si>
    <t>KMHRB812BRU251817</t>
  </si>
  <si>
    <t>CHO7715722</t>
  </si>
  <si>
    <t>MORALES RODOLFO</t>
  </si>
  <si>
    <t>VEN-195</t>
  </si>
  <si>
    <t>EI3843</t>
  </si>
  <si>
    <t>KMHRB812BRU251844</t>
  </si>
  <si>
    <t>APO5198541</t>
  </si>
  <si>
    <t>VEN-196</t>
  </si>
  <si>
    <t>EI3844</t>
  </si>
  <si>
    <t>KMHRB812BRU251639</t>
  </si>
  <si>
    <t>APO5198539</t>
  </si>
  <si>
    <t>VEN-197</t>
  </si>
  <si>
    <t>EI3845</t>
  </si>
  <si>
    <t>KMHRB812BRU251892</t>
  </si>
  <si>
    <t>APO5198093</t>
  </si>
  <si>
    <t>GARIBALDI MEDINA MARTIN</t>
  </si>
  <si>
    <t>VEN-198</t>
  </si>
  <si>
    <t>EI3847</t>
  </si>
  <si>
    <t>KMHRB812BRU251896</t>
  </si>
  <si>
    <t>APO5198318</t>
  </si>
  <si>
    <t>VEN-199</t>
  </si>
  <si>
    <t>EI3848</t>
  </si>
  <si>
    <t>KMHRB812BRU251594</t>
  </si>
  <si>
    <t>PTY5240932</t>
  </si>
  <si>
    <t>maidon joel</t>
  </si>
  <si>
    <t>VEN-200</t>
  </si>
  <si>
    <t>EI3849</t>
  </si>
  <si>
    <t>KMHRB812BRU263560</t>
  </si>
  <si>
    <t>RHATO51592</t>
  </si>
  <si>
    <t>MAURICE Sylvain</t>
  </si>
  <si>
    <t>HCX-118</t>
  </si>
  <si>
    <t>EG1614</t>
  </si>
  <si>
    <t>MF3PB812ERJ063233</t>
  </si>
  <si>
    <t>HCX-126</t>
  </si>
  <si>
    <t>EG1624</t>
  </si>
  <si>
    <t>MF3PB812ERJ063239</t>
  </si>
  <si>
    <t>HCX-128</t>
  </si>
  <si>
    <t>EG1626</t>
  </si>
  <si>
    <t>MF3PB812ERJ063252</t>
  </si>
  <si>
    <t>RIOX-792</t>
  </si>
  <si>
    <t>EF2928</t>
  </si>
  <si>
    <t>3KPA241ABRE586796</t>
  </si>
  <si>
    <t>RIOX-800</t>
  </si>
  <si>
    <t>EF2944</t>
  </si>
  <si>
    <t>3KPA241ABRE593305</t>
  </si>
  <si>
    <t>RIOX-801</t>
  </si>
  <si>
    <t>EF2934</t>
  </si>
  <si>
    <t>3KPA241ABRE580985</t>
  </si>
  <si>
    <t>RIOX-803</t>
  </si>
  <si>
    <t>EF2942</t>
  </si>
  <si>
    <t>3KPA241ABRE593164</t>
  </si>
  <si>
    <t>RIOX-816</t>
  </si>
  <si>
    <t>EF3260</t>
  </si>
  <si>
    <t>3KPA241ABRE593131</t>
  </si>
  <si>
    <t>RIOX-912</t>
  </si>
  <si>
    <t>EF2744</t>
  </si>
  <si>
    <t>3KPA241ABRE593161</t>
  </si>
  <si>
    <t>TUX-154</t>
  </si>
  <si>
    <t>EG1361</t>
  </si>
  <si>
    <t>KMHJB81DBRU253905</t>
  </si>
  <si>
    <t>TUX-162</t>
  </si>
  <si>
    <t>EG1629</t>
  </si>
  <si>
    <t>KMHJB81DBRU223596</t>
  </si>
  <si>
    <t>TUX-164</t>
  </si>
  <si>
    <t>EI3850</t>
  </si>
  <si>
    <t>KMHJB81DBRU223599</t>
  </si>
  <si>
    <t>HCX-102</t>
  </si>
  <si>
    <t>EG1360</t>
  </si>
  <si>
    <t>MF3PB812ERJ063498</t>
  </si>
  <si>
    <t>HCX-133</t>
  </si>
  <si>
    <t>EG1634</t>
  </si>
  <si>
    <t>MF3PB812ERJ063351</t>
  </si>
  <si>
    <t>PAL-01</t>
  </si>
  <si>
    <t>EH1847</t>
  </si>
  <si>
    <t>PALISADE</t>
  </si>
  <si>
    <t>KMHR381ADPU588266</t>
  </si>
  <si>
    <t>11/13/23</t>
  </si>
  <si>
    <t>GT-MICHELLE DELAGUARDIA</t>
  </si>
  <si>
    <t>MICHELLE DLG</t>
  </si>
  <si>
    <t>TLC-07</t>
  </si>
  <si>
    <t>EI6562</t>
  </si>
  <si>
    <t>LC 300</t>
  </si>
  <si>
    <t>SILV MET</t>
  </si>
  <si>
    <t>JTMAA7BJ404053681</t>
  </si>
  <si>
    <t>08/14/23</t>
  </si>
  <si>
    <t>GT-JORGE PADRE DE LA GUARDIA</t>
  </si>
  <si>
    <t>SR. JORGE PADRE</t>
  </si>
  <si>
    <t>HCX-110</t>
  </si>
  <si>
    <t>EG1606</t>
  </si>
  <si>
    <t>MF3PB812ERJ063236</t>
  </si>
  <si>
    <t>HCX-99</t>
  </si>
  <si>
    <t>EG1366</t>
  </si>
  <si>
    <t>MF3PB812ERJ063246</t>
  </si>
  <si>
    <t>RIOX-828</t>
  </si>
  <si>
    <t>EF3275</t>
  </si>
  <si>
    <t>3KPA241ABRE592064</t>
  </si>
  <si>
    <t>RIOX-808</t>
  </si>
  <si>
    <t>EF2949</t>
  </si>
  <si>
    <t>3KPA241ABRE593163</t>
  </si>
  <si>
    <t>RIOX-802</t>
  </si>
  <si>
    <t>EF2941</t>
  </si>
  <si>
    <t>3KPA241ABRE589615</t>
  </si>
  <si>
    <t>RIOX-830</t>
  </si>
  <si>
    <t>EF3277</t>
  </si>
  <si>
    <t>3KPA241ABRE592055</t>
  </si>
  <si>
    <t>HCX-121</t>
  </si>
  <si>
    <t>EG1618</t>
  </si>
  <si>
    <t>MF3PB812ERJ063316</t>
  </si>
  <si>
    <t>HCX-122</t>
  </si>
  <si>
    <t>EG1619</t>
  </si>
  <si>
    <t>MF3PB812ERJ063363</t>
  </si>
  <si>
    <t>RIOX-822</t>
  </si>
  <si>
    <t>EF3267</t>
  </si>
  <si>
    <t>3KPA241ABRE593323</t>
  </si>
  <si>
    <t>RIOX-833</t>
  </si>
  <si>
    <t>EF3283</t>
  </si>
  <si>
    <t>3KPA241ABRE593311</t>
  </si>
  <si>
    <t>ACE-05</t>
  </si>
  <si>
    <t>EI5745</t>
  </si>
  <si>
    <t>MHKB3FE100K001223</t>
  </si>
  <si>
    <t>APO5190544</t>
  </si>
  <si>
    <t>03/17/26</t>
  </si>
  <si>
    <t>CARMONA CARLOS JAVIER</t>
  </si>
  <si>
    <t>KSA-71</t>
  </si>
  <si>
    <t>EG4749</t>
  </si>
  <si>
    <t>MZBEP814BPN439513</t>
  </si>
  <si>
    <t>APO5198124</t>
  </si>
  <si>
    <t>JOINT VENTURE HPH</t>
  </si>
  <si>
    <t>KSA-72</t>
  </si>
  <si>
    <t>EG4693</t>
  </si>
  <si>
    <t>MZBEP814BPN438720</t>
  </si>
  <si>
    <t>MORIZOT Jean-Pierre</t>
  </si>
  <si>
    <t>PCK-52</t>
  </si>
  <si>
    <t>EF2123</t>
  </si>
  <si>
    <t>KNCSHY71CR7702153</t>
  </si>
  <si>
    <t>APO5198206</t>
  </si>
  <si>
    <t>CEDEÑO ORTEGA RICARDO ALBERTO</t>
  </si>
  <si>
    <t>PCK-53</t>
  </si>
  <si>
    <t>EF2125</t>
  </si>
  <si>
    <t>KNCSHY71CR7702149</t>
  </si>
  <si>
    <t>APO5198208</t>
  </si>
  <si>
    <t>SANTIAGO GARCIA JOSE EDUARDO</t>
  </si>
  <si>
    <t>PCK-54</t>
  </si>
  <si>
    <t>EF2128</t>
  </si>
  <si>
    <t>KNCSHY71CR7702145</t>
  </si>
  <si>
    <t>APO5198574</t>
  </si>
  <si>
    <t>PCK-55</t>
  </si>
  <si>
    <t>EF2153</t>
  </si>
  <si>
    <t>KNCSHY71CR7697040</t>
  </si>
  <si>
    <t>APO5199070</t>
  </si>
  <si>
    <t>PCK-56</t>
  </si>
  <si>
    <t>EF2155</t>
  </si>
  <si>
    <t>KNCSHY71CR7697037</t>
  </si>
  <si>
    <t>APO5198694</t>
  </si>
  <si>
    <t>NUÑEZ MAREDA MAYOR ISMAEL</t>
  </si>
  <si>
    <t>PCK-57</t>
  </si>
  <si>
    <t>EF2157</t>
  </si>
  <si>
    <t>KNCSHY71CR7697035</t>
  </si>
  <si>
    <t>APO5192892</t>
  </si>
  <si>
    <t>08/21/25</t>
  </si>
  <si>
    <t>PEX-03</t>
  </si>
  <si>
    <t>EI5871</t>
  </si>
  <si>
    <t>8AJDB8CB705516266</t>
  </si>
  <si>
    <t>APO5192696</t>
  </si>
  <si>
    <t>CAMPSERVICES CAMPSERVICES</t>
  </si>
  <si>
    <t>LVA638</t>
  </si>
  <si>
    <t>PPEX-423</t>
  </si>
  <si>
    <t>EI5887</t>
  </si>
  <si>
    <t>8AJDB3CD401338439</t>
  </si>
  <si>
    <t>APO5192700</t>
  </si>
  <si>
    <t>08/16/26</t>
  </si>
  <si>
    <t>PLANT PROCESS</t>
  </si>
  <si>
    <t>LVA607</t>
  </si>
  <si>
    <t>PPEX-424</t>
  </si>
  <si>
    <t>EI5889</t>
  </si>
  <si>
    <t>8AJDB3CD401339087</t>
  </si>
  <si>
    <t>APO5192703</t>
  </si>
  <si>
    <t>06/27/26</t>
  </si>
  <si>
    <t>LVA608</t>
  </si>
  <si>
    <t>PPEX-425</t>
  </si>
  <si>
    <t>EI5891</t>
  </si>
  <si>
    <t>8AJDB3CD501338756</t>
  </si>
  <si>
    <t>APO5192704</t>
  </si>
  <si>
    <t>05/18/26</t>
  </si>
  <si>
    <t>LVA609</t>
  </si>
  <si>
    <t>PPEX-426</t>
  </si>
  <si>
    <t>EI5892</t>
  </si>
  <si>
    <t>8AJDB3CD401339316</t>
  </si>
  <si>
    <t>APO5197956</t>
  </si>
  <si>
    <t>LVA610</t>
  </si>
  <si>
    <t>PPEX-427</t>
  </si>
  <si>
    <t>EI5894</t>
  </si>
  <si>
    <t>8AJDB3CD401339350</t>
  </si>
  <si>
    <t>APO5192701</t>
  </si>
  <si>
    <t>LVA611</t>
  </si>
  <si>
    <t>PPEX-428</t>
  </si>
  <si>
    <t>EI5895</t>
  </si>
  <si>
    <t>8AJDB3CD401339039</t>
  </si>
  <si>
    <t>APO5192680</t>
  </si>
  <si>
    <t>COMMERCIAL MINERA</t>
  </si>
  <si>
    <t>LVA612</t>
  </si>
  <si>
    <t>PPEX-429</t>
  </si>
  <si>
    <t>EI5896</t>
  </si>
  <si>
    <t>8AJDB3CD501339096</t>
  </si>
  <si>
    <t>APO5192719</t>
  </si>
  <si>
    <t>PROCESS OPS PROCESS OPS</t>
  </si>
  <si>
    <t>LVA613</t>
  </si>
  <si>
    <t>PPEX-430</t>
  </si>
  <si>
    <t>EI5897</t>
  </si>
  <si>
    <t>8AJDB3CD301339551</t>
  </si>
  <si>
    <t>APO5192718</t>
  </si>
  <si>
    <t>LVA614</t>
  </si>
  <si>
    <t>PPEX-431</t>
  </si>
  <si>
    <t>EI5899</t>
  </si>
  <si>
    <t>8AJDB3CD301339145</t>
  </si>
  <si>
    <t>APO5192717</t>
  </si>
  <si>
    <t>07/27/26</t>
  </si>
  <si>
    <t>LVA615</t>
  </si>
  <si>
    <t>PPEX-432</t>
  </si>
  <si>
    <t>EI5900</t>
  </si>
  <si>
    <t>8AJDB3CD301340019</t>
  </si>
  <si>
    <t>TBM3438674</t>
  </si>
  <si>
    <t>THOMPSON SANCHEZ JUAN JOSE</t>
  </si>
  <si>
    <t>LVA616</t>
  </si>
  <si>
    <t>PPEX-433</t>
  </si>
  <si>
    <t>EI5901</t>
  </si>
  <si>
    <t>8AJDB3CD301339341</t>
  </si>
  <si>
    <t>APO5192697</t>
  </si>
  <si>
    <t>OPS PROCESS</t>
  </si>
  <si>
    <t>LVA617</t>
  </si>
  <si>
    <t>PPEX-434</t>
  </si>
  <si>
    <t>EI5902</t>
  </si>
  <si>
    <t>8AJDB3CD301340070</t>
  </si>
  <si>
    <t>APO5192695</t>
  </si>
  <si>
    <t>LVA618</t>
  </si>
  <si>
    <t>PPEX-435</t>
  </si>
  <si>
    <t>EI5903</t>
  </si>
  <si>
    <t>8AJDB3CD401339302</t>
  </si>
  <si>
    <t>APO5192690</t>
  </si>
  <si>
    <t>FINANCE FINANCE</t>
  </si>
  <si>
    <t>LVA619</t>
  </si>
  <si>
    <t>PPEX-436</t>
  </si>
  <si>
    <t>EI5904</t>
  </si>
  <si>
    <t>8AJDB3CD301340490</t>
  </si>
  <si>
    <t>APO5198943</t>
  </si>
  <si>
    <t>SANCHEZ GONZALEZ JOAQUIN ALEXAND</t>
  </si>
  <si>
    <t>LVA620</t>
  </si>
  <si>
    <t>PPEX-437</t>
  </si>
  <si>
    <t>EI5905</t>
  </si>
  <si>
    <t>8AJDB3CD501339017</t>
  </si>
  <si>
    <t>APO5192709</t>
  </si>
  <si>
    <t>PROCESS ENG PROCESS ENG</t>
  </si>
  <si>
    <t>LVA621</t>
  </si>
  <si>
    <t>PPEX-438</t>
  </si>
  <si>
    <t>EI5906</t>
  </si>
  <si>
    <t>8AJDB3CD501339048</t>
  </si>
  <si>
    <t>APO5192713</t>
  </si>
  <si>
    <t>LVA622</t>
  </si>
  <si>
    <t>PPEX-439</t>
  </si>
  <si>
    <t>EI5907</t>
  </si>
  <si>
    <t>8AJDB3CD301340506</t>
  </si>
  <si>
    <t>APO5192707</t>
  </si>
  <si>
    <t>LVA623</t>
  </si>
  <si>
    <t>PPEX-440</t>
  </si>
  <si>
    <t>EI5908</t>
  </si>
  <si>
    <t>8AJDB3CD301339047</t>
  </si>
  <si>
    <t>APO5192712</t>
  </si>
  <si>
    <t>04/18/26</t>
  </si>
  <si>
    <t>LVA624</t>
  </si>
  <si>
    <t>PPEX-441</t>
  </si>
  <si>
    <t>EI5909</t>
  </si>
  <si>
    <t>8AJDB3CD501338854</t>
  </si>
  <si>
    <t>APO5192694</t>
  </si>
  <si>
    <t>LVA625</t>
  </si>
  <si>
    <t>PPEX-442</t>
  </si>
  <si>
    <t>EI5910</t>
  </si>
  <si>
    <t>8AJDB3CD501338840</t>
  </si>
  <si>
    <t>APO5192708</t>
  </si>
  <si>
    <t>LVA626</t>
  </si>
  <si>
    <t>PPEX-443</t>
  </si>
  <si>
    <t>EI5911</t>
  </si>
  <si>
    <t>8AJDB3CD301338934</t>
  </si>
  <si>
    <t>APO5192714</t>
  </si>
  <si>
    <t>LVA627</t>
  </si>
  <si>
    <t>PPEX-444</t>
  </si>
  <si>
    <t>EI5913</t>
  </si>
  <si>
    <t>8AJDB3CD401339641</t>
  </si>
  <si>
    <t>NUÑEZ MARTINEZ ISAAC</t>
  </si>
  <si>
    <t>LVA628</t>
  </si>
  <si>
    <t>PPEX-445</t>
  </si>
  <si>
    <t>EI5916</t>
  </si>
  <si>
    <t>8AJDB3CD301339615</t>
  </si>
  <si>
    <t>APO5192711</t>
  </si>
  <si>
    <t>LVA629</t>
  </si>
  <si>
    <t>PPEX-446</t>
  </si>
  <si>
    <t>EI5951</t>
  </si>
  <si>
    <t>8AJDB3CD501338949</t>
  </si>
  <si>
    <t>APO5192715</t>
  </si>
  <si>
    <t>LVA630</t>
  </si>
  <si>
    <t>PPHA-143</t>
  </si>
  <si>
    <t>EI5752</t>
  </si>
  <si>
    <t>8AJKB3CD401653619</t>
  </si>
  <si>
    <t>MALE620034</t>
  </si>
  <si>
    <t>BOUTRUCHE SIMON UGO</t>
  </si>
  <si>
    <t>PPHA-145</t>
  </si>
  <si>
    <t>EI5756</t>
  </si>
  <si>
    <t>8AJKB3CD701653856</t>
  </si>
  <si>
    <t>PTY5241041</t>
  </si>
  <si>
    <t>GONDOLA VELAZCO MIGUEL ANGEL</t>
  </si>
  <si>
    <t>PPHA-146</t>
  </si>
  <si>
    <t>EI5759</t>
  </si>
  <si>
    <t>8AJKB3CD201655045</t>
  </si>
  <si>
    <t>APO5198475</t>
  </si>
  <si>
    <t>PPHA-147</t>
  </si>
  <si>
    <t>EI5762</t>
  </si>
  <si>
    <t>8AJKB3CD201653652</t>
  </si>
  <si>
    <t>CHO7715544</t>
  </si>
  <si>
    <t>MARTINEZ RAMON</t>
  </si>
  <si>
    <t>PPHA-148</t>
  </si>
  <si>
    <t>EI5782</t>
  </si>
  <si>
    <t>8AJKB3CD901655088</t>
  </si>
  <si>
    <t>APO5198836</t>
  </si>
  <si>
    <t>GONZALEZ BATISTA TONY ABDIEL</t>
  </si>
  <si>
    <t>PPHA-149</t>
  </si>
  <si>
    <t>EI5784</t>
  </si>
  <si>
    <t>8AJKB3CD501655119</t>
  </si>
  <si>
    <t>APO5199073</t>
  </si>
  <si>
    <t>CABALLERO SAMUDIO ANA ELIZABETH</t>
  </si>
  <si>
    <t>PPHA-150</t>
  </si>
  <si>
    <t>EI5785</t>
  </si>
  <si>
    <t>8AJKB3CDX01655200</t>
  </si>
  <si>
    <t>CHO7715686</t>
  </si>
  <si>
    <t>RODRIGUEZ MIRANDA JOSE LUIS</t>
  </si>
  <si>
    <t>PPHA-151</t>
  </si>
  <si>
    <t>EI5786</t>
  </si>
  <si>
    <t>8AJKB3CD101655246</t>
  </si>
  <si>
    <t>APO5199074</t>
  </si>
  <si>
    <t>ANDRADE GUERRA WILBERTO</t>
  </si>
  <si>
    <t>PPHA-152</t>
  </si>
  <si>
    <t>EI5808</t>
  </si>
  <si>
    <t>8AJKB3CDX01655245</t>
  </si>
  <si>
    <t>APO5198077</t>
  </si>
  <si>
    <t>ROVIRA CORELLA JOSE DANIEL</t>
  </si>
  <si>
    <t>ACCIONA CONSTRUCCION H</t>
  </si>
  <si>
    <t>PPHX-1537</t>
  </si>
  <si>
    <t>EG7793</t>
  </si>
  <si>
    <t>8AJDB3CD101326863</t>
  </si>
  <si>
    <t xml:space="preserve">SANT62494 </t>
  </si>
  <si>
    <t>Alaín Sandra Del Carm</t>
  </si>
  <si>
    <t>PPHX-1540</t>
  </si>
  <si>
    <t>EG7786</t>
  </si>
  <si>
    <t>8AJDB3CD501326994</t>
  </si>
  <si>
    <t>APO5198391</t>
  </si>
  <si>
    <t>VICTORIA DIAZ RICARDO ALEXIS</t>
  </si>
  <si>
    <t>PPHX-1541</t>
  </si>
  <si>
    <t>EG7789</t>
  </si>
  <si>
    <t>8AJDB3CD501326980</t>
  </si>
  <si>
    <t>APO5198389</t>
  </si>
  <si>
    <t>QUINTERO RODRIGUEZ CARLOS GABRIEL</t>
  </si>
  <si>
    <t>PPHX-1542</t>
  </si>
  <si>
    <t>EG7790</t>
  </si>
  <si>
    <t>8AJDB3CD101326877</t>
  </si>
  <si>
    <t>APO5198392</t>
  </si>
  <si>
    <t>ZAPATA CARLOS</t>
  </si>
  <si>
    <t>PPHX-1543</t>
  </si>
  <si>
    <t>EG7791</t>
  </si>
  <si>
    <t>8AJDB3CD101326541</t>
  </si>
  <si>
    <t>TBM3438405</t>
  </si>
  <si>
    <t>Aguillard Jerry</t>
  </si>
  <si>
    <t>PPHX-1544</t>
  </si>
  <si>
    <t>EG7807</t>
  </si>
  <si>
    <t>8AJDB3CD701326916</t>
  </si>
  <si>
    <t>APO5198385</t>
  </si>
  <si>
    <t>JUAREZ ALVARADO PEDRO SEGUNDO</t>
  </si>
  <si>
    <t>PPHX-1580</t>
  </si>
  <si>
    <t>EI5396</t>
  </si>
  <si>
    <t>8AJDB3CD101340083</t>
  </si>
  <si>
    <t>APO5198036</t>
  </si>
  <si>
    <t>FUENTES HERRERA PEDRO VIDAL</t>
  </si>
  <si>
    <t>PPHX-1581</t>
  </si>
  <si>
    <t>EI5397</t>
  </si>
  <si>
    <t>8AJDB3CD201338620</t>
  </si>
  <si>
    <t>TBM3438669</t>
  </si>
  <si>
    <t>BONILLA SERGIO</t>
  </si>
  <si>
    <t>PPHX-1582</t>
  </si>
  <si>
    <t>EI5398</t>
  </si>
  <si>
    <t>8AJDB3CD101340407</t>
  </si>
  <si>
    <t>CHO7715720</t>
  </si>
  <si>
    <t>BLIS JOSEPH</t>
  </si>
  <si>
    <t>PPHX-1583</t>
  </si>
  <si>
    <t>EI5399</t>
  </si>
  <si>
    <t>8AJDB3CD301338819</t>
  </si>
  <si>
    <t>APO5191956</t>
  </si>
  <si>
    <t>CORTEZ JAVIER</t>
  </si>
  <si>
    <t>PPHX-1584</t>
  </si>
  <si>
    <t>EI5700</t>
  </si>
  <si>
    <t>8AJDB3CD201340173</t>
  </si>
  <si>
    <t>APO5191959</t>
  </si>
  <si>
    <t>RODRIGUEZ CAMERON OMAR ENRIQUE</t>
  </si>
  <si>
    <t>PPHX-1585</t>
  </si>
  <si>
    <t>EI5701</t>
  </si>
  <si>
    <t>8AJDB3CD201340142</t>
  </si>
  <si>
    <t>APO5191962</t>
  </si>
  <si>
    <t>ABREGO ESPINOSA LUIS CLEMENTE</t>
  </si>
  <si>
    <t>PPHX-1586</t>
  </si>
  <si>
    <t>EI5702</t>
  </si>
  <si>
    <t>8AJDB3CD201339752</t>
  </si>
  <si>
    <t>CHO7715771</t>
  </si>
  <si>
    <t>VILLARREAL JASMIN</t>
  </si>
  <si>
    <t>PPHX-1587</t>
  </si>
  <si>
    <t>EI5703</t>
  </si>
  <si>
    <t>8AJDB3CD101340309</t>
  </si>
  <si>
    <t>APO5198930</t>
  </si>
  <si>
    <t>VALLEJO REYES ROBERTO MANUEL</t>
  </si>
  <si>
    <t>PORTA ESACLERA</t>
  </si>
  <si>
    <t>PPHX-1588</t>
  </si>
  <si>
    <t>EI5705</t>
  </si>
  <si>
    <t>8AJDB3CD301338772</t>
  </si>
  <si>
    <t>APO5198477</t>
  </si>
  <si>
    <t>DIAZ PIZARRO RENE ALEXIS</t>
  </si>
  <si>
    <t>PPHX-1591</t>
  </si>
  <si>
    <t>EI5716</t>
  </si>
  <si>
    <t>8AJDB3CDX01339496</t>
  </si>
  <si>
    <t>APO5198981</t>
  </si>
  <si>
    <t>HERNANDEZ RUIZ JOSE MARIA</t>
  </si>
  <si>
    <t>PPHX-1592</t>
  </si>
  <si>
    <t>EI5717</t>
  </si>
  <si>
    <t>8AJDB3CD101338625</t>
  </si>
  <si>
    <t>APO5198785</t>
  </si>
  <si>
    <t>PPHX-1597</t>
  </si>
  <si>
    <t>EI5722</t>
  </si>
  <si>
    <t>8AJDB3CD001340284</t>
  </si>
  <si>
    <t>APO5198376</t>
  </si>
  <si>
    <t>ARAUZ ABAD CESAR JOSUE</t>
  </si>
  <si>
    <t>PPHX-1600</t>
  </si>
  <si>
    <t>EI5725</t>
  </si>
  <si>
    <t>8AJDB3CDX01338638</t>
  </si>
  <si>
    <t>APO5198079</t>
  </si>
  <si>
    <t>MORALES GRAJALES ALEXIS</t>
  </si>
  <si>
    <t>ACCIONA MICROENERGIA PANAMA</t>
  </si>
  <si>
    <t>PPHX-1601</t>
  </si>
  <si>
    <t>EI5726</t>
  </si>
  <si>
    <t>8AJDB3CDX01339532</t>
  </si>
  <si>
    <t>ALB5009580</t>
  </si>
  <si>
    <t>DIAZ BENIGNO</t>
  </si>
  <si>
    <t>PPHX-1602</t>
  </si>
  <si>
    <t>EI5727</t>
  </si>
  <si>
    <t>8AJDB3CD001338809</t>
  </si>
  <si>
    <t>APO5198861</t>
  </si>
  <si>
    <t>CALDERON TEJEDOR DOMINGO</t>
  </si>
  <si>
    <t>ENERTRONICA PANAMA</t>
  </si>
  <si>
    <t>PPHX-1603</t>
  </si>
  <si>
    <t>EI5728</t>
  </si>
  <si>
    <t>8AJDB3CDX01339210</t>
  </si>
  <si>
    <t>APO5199031</t>
  </si>
  <si>
    <t>RUIZ GARCIA ELOY ESTEBAN</t>
  </si>
  <si>
    <t>PPHX-1604</t>
  </si>
  <si>
    <t>EI5729</t>
  </si>
  <si>
    <t>8AJDB3CD101338849</t>
  </si>
  <si>
    <t>MALE620136</t>
  </si>
  <si>
    <t>SANTAMARIA JOSE ANGEL</t>
  </si>
  <si>
    <t>PPHX-1606</t>
  </si>
  <si>
    <t>EI5731</t>
  </si>
  <si>
    <t>8AJDB3CD001339488</t>
  </si>
  <si>
    <t>APO5198931</t>
  </si>
  <si>
    <t>ORTEGA TAPIA IRVING ESTEBAN</t>
  </si>
  <si>
    <t>PPHX-1607</t>
  </si>
  <si>
    <t>EI5732</t>
  </si>
  <si>
    <t>8AJDB3CD101339239</t>
  </si>
  <si>
    <t xml:space="preserve">PEN70110  </t>
  </si>
  <si>
    <t>PPHX-1608</t>
  </si>
  <si>
    <t>EI5748</t>
  </si>
  <si>
    <t>8AJDB3CD101339662</t>
  </si>
  <si>
    <t>AVILES OSCAR</t>
  </si>
  <si>
    <t>PPHX-1609</t>
  </si>
  <si>
    <t>EI5749</t>
  </si>
  <si>
    <t>8AJDB3CDX01339014</t>
  </si>
  <si>
    <t>APO5198381</t>
  </si>
  <si>
    <t>BATISTA BATISTA GERMAN ELIAS</t>
  </si>
  <si>
    <t>PR-GLE450-001</t>
  </si>
  <si>
    <t>EI9452</t>
  </si>
  <si>
    <t>W1NFB5KB3PA855823</t>
  </si>
  <si>
    <t>APO5191362</t>
  </si>
  <si>
    <t>10/23/26</t>
  </si>
  <si>
    <t>PR-HCX-01</t>
  </si>
  <si>
    <t>EB5249</t>
  </si>
  <si>
    <t>MALPB812ENM14293</t>
  </si>
  <si>
    <t>APO5190729</t>
  </si>
  <si>
    <t>PORRAS DIEGO</t>
  </si>
  <si>
    <t>MALPB812ENM142193</t>
  </si>
  <si>
    <t>PR-PRADO-16</t>
  </si>
  <si>
    <t>EG7824</t>
  </si>
  <si>
    <t>JTEBR9FJ805023429</t>
  </si>
  <si>
    <t>APO5185652</t>
  </si>
  <si>
    <t>VALLARINO DIEGO</t>
  </si>
  <si>
    <t>PANARENTING SA</t>
  </si>
  <si>
    <t>PR-Q5-005</t>
  </si>
  <si>
    <t>EI8513</t>
  </si>
  <si>
    <t>AUDI</t>
  </si>
  <si>
    <t>Q5</t>
  </si>
  <si>
    <t>MYTH BLA</t>
  </si>
  <si>
    <t>WAUZZZFY9p2112094</t>
  </si>
  <si>
    <t>APO5190449</t>
  </si>
  <si>
    <t>PSYCHOYOS ALEXANDER</t>
  </si>
  <si>
    <t>ALEXANDER PSYCHOYOS</t>
  </si>
  <si>
    <t>PR-RID-02</t>
  </si>
  <si>
    <t>EE4967</t>
  </si>
  <si>
    <t>RIDGELINE</t>
  </si>
  <si>
    <t>MODERN S</t>
  </si>
  <si>
    <t>5FPYK3650NB900194</t>
  </si>
  <si>
    <t>APO5191249</t>
  </si>
  <si>
    <t>10/20/26</t>
  </si>
  <si>
    <t>CASTILLERO COVER ROY ENRIQUE</t>
  </si>
  <si>
    <t>CONSTRUCTORA 3R SA</t>
  </si>
  <si>
    <t>PR-UX 250H-02</t>
  </si>
  <si>
    <t>EI6083</t>
  </si>
  <si>
    <t>UX250H</t>
  </si>
  <si>
    <t>GRAPHITE</t>
  </si>
  <si>
    <t>JTHU95BH102069211</t>
  </si>
  <si>
    <t>APO5191248</t>
  </si>
  <si>
    <t>OKAZAKI SAYURI</t>
  </si>
  <si>
    <t>RAX-120</t>
  </si>
  <si>
    <t>EG7813</t>
  </si>
  <si>
    <t>JTMZ43FV70D139325</t>
  </si>
  <si>
    <t>APO5189226</t>
  </si>
  <si>
    <t>RAX-143</t>
  </si>
  <si>
    <t>EI5183</t>
  </si>
  <si>
    <t>JTMZ43FV80D157994</t>
  </si>
  <si>
    <t>PTY5240807</t>
  </si>
  <si>
    <t>GALVAN LOPEZ JENNI</t>
  </si>
  <si>
    <t>RAX-144</t>
  </si>
  <si>
    <t>EI5184</t>
  </si>
  <si>
    <t>JTMZ43FV40D158088</t>
  </si>
  <si>
    <t>PTY5241296</t>
  </si>
  <si>
    <t>Desir Edwin</t>
  </si>
  <si>
    <t>RAX-145</t>
  </si>
  <si>
    <t>EI5185</t>
  </si>
  <si>
    <t>JTMZ43FV40D158057</t>
  </si>
  <si>
    <t>MALE620201</t>
  </si>
  <si>
    <t>CEDEÑO GRANDA JONATHAN KEVIN</t>
  </si>
  <si>
    <t>RAX-146</t>
  </si>
  <si>
    <t>EI5191</t>
  </si>
  <si>
    <t>JTMZ43FV30D154307</t>
  </si>
  <si>
    <t>APO5198309</t>
  </si>
  <si>
    <t>BURGOS JORGE</t>
  </si>
  <si>
    <t>RAX-149</t>
  </si>
  <si>
    <t>EI5194</t>
  </si>
  <si>
    <t>JTMZ43FV50D154812</t>
  </si>
  <si>
    <t>GONZALEZ GABRIEL</t>
  </si>
  <si>
    <t>RAX-150</t>
  </si>
  <si>
    <t>EI5195</t>
  </si>
  <si>
    <t>JTMZ43FV20D154217</t>
  </si>
  <si>
    <t>APO5198898</t>
  </si>
  <si>
    <t>CIRION ALFREDO</t>
  </si>
  <si>
    <t>RODIO SWISSBORING S.A.</t>
  </si>
  <si>
    <t>RIOX-609</t>
  </si>
  <si>
    <t>EG4836</t>
  </si>
  <si>
    <t>3KPA241ABPE542291</t>
  </si>
  <si>
    <t>NADIMPALLI PRATAP</t>
  </si>
  <si>
    <t>RIOX-610</t>
  </si>
  <si>
    <t>EG4663</t>
  </si>
  <si>
    <t>3KPA241ABPE543760</t>
  </si>
  <si>
    <t>STM7205134</t>
  </si>
  <si>
    <t>MENA DE AGUILAR NELKIS LEONORA</t>
  </si>
  <si>
    <t>RIOX-611</t>
  </si>
  <si>
    <t>EG4665</t>
  </si>
  <si>
    <t>3KPA241ABPE543767</t>
  </si>
  <si>
    <t>CHO7715684</t>
  </si>
  <si>
    <t>BERNAL ALEXIS</t>
  </si>
  <si>
    <t>RIOX-612</t>
  </si>
  <si>
    <t>EG4667</t>
  </si>
  <si>
    <t>3KPA241ABPE543763</t>
  </si>
  <si>
    <t>TBM3438478</t>
  </si>
  <si>
    <t>LUO ZHIBIN</t>
  </si>
  <si>
    <t>RIOX-613</t>
  </si>
  <si>
    <t>EG4668</t>
  </si>
  <si>
    <t>3KPA241ABPE543762</t>
  </si>
  <si>
    <t>TBM3438655</t>
  </si>
  <si>
    <t>REYES RICHARD</t>
  </si>
  <si>
    <t>RIOX-614</t>
  </si>
  <si>
    <t>EG4669</t>
  </si>
  <si>
    <t>3KPA241ABPE543766</t>
  </si>
  <si>
    <t>RHATO51602</t>
  </si>
  <si>
    <t>BRINTON DONNA</t>
  </si>
  <si>
    <t>RIOX-616</t>
  </si>
  <si>
    <t>EG4673</t>
  </si>
  <si>
    <t>3KPA241ABPE543761</t>
  </si>
  <si>
    <t>APO5198731</t>
  </si>
  <si>
    <t>jorge villalobo</t>
  </si>
  <si>
    <t>RIOX-618</t>
  </si>
  <si>
    <t>EG4676</t>
  </si>
  <si>
    <t>3KPA241ABPE543768</t>
  </si>
  <si>
    <t>APO5199046</t>
  </si>
  <si>
    <t>VIDAL ERASMO</t>
  </si>
  <si>
    <t>RIOX-620</t>
  </si>
  <si>
    <t>EG4720</t>
  </si>
  <si>
    <t>3KPA241ABPE542574</t>
  </si>
  <si>
    <t>PTY5241384</t>
  </si>
  <si>
    <t>TRUJILLO ARROYO ISRAEL</t>
  </si>
  <si>
    <t>RIOX-621</t>
  </si>
  <si>
    <t>EG4722</t>
  </si>
  <si>
    <t>3KPA241ABPE543634</t>
  </si>
  <si>
    <t xml:space="preserve">SANT62520 </t>
  </si>
  <si>
    <t>LAMBELET Christian</t>
  </si>
  <si>
    <t>RIOX-623</t>
  </si>
  <si>
    <t>EG4724</t>
  </si>
  <si>
    <t>3KPA241ABPE543709</t>
  </si>
  <si>
    <t>CHIRI55471</t>
  </si>
  <si>
    <t>AGUIRRE Nathaniels</t>
  </si>
  <si>
    <t>RIOX-626</t>
  </si>
  <si>
    <t>EG4754</t>
  </si>
  <si>
    <t>3KPA241ABPE542295</t>
  </si>
  <si>
    <t>MONTILLA EUCARIS</t>
  </si>
  <si>
    <t>RIOX-627</t>
  </si>
  <si>
    <t>EG4755</t>
  </si>
  <si>
    <t>3KPA241ABPE542298</t>
  </si>
  <si>
    <t>APO5198621</t>
  </si>
  <si>
    <t>LAU LAM FEDERICO MIGUEL</t>
  </si>
  <si>
    <t>IGNEO INGENIERIA SOSTENIBLE S.L.U.</t>
  </si>
  <si>
    <t>RIOX-628</t>
  </si>
  <si>
    <t>EG4756</t>
  </si>
  <si>
    <t>3KPA241ABPE542296</t>
  </si>
  <si>
    <t>APO5198248</t>
  </si>
  <si>
    <t>RIOX-629</t>
  </si>
  <si>
    <t>EG4757</t>
  </si>
  <si>
    <t>3KPA241ABPE542299</t>
  </si>
  <si>
    <t>CHO7715754</t>
  </si>
  <si>
    <t>RODRIGUEZ BERRY GISELA YARAVIS</t>
  </si>
  <si>
    <t>RIOX-631</t>
  </si>
  <si>
    <t>EG4761</t>
  </si>
  <si>
    <t>3KPA241ABPE543522</t>
  </si>
  <si>
    <t>MALE620221</t>
  </si>
  <si>
    <t>THOMAS CHRISTIAN</t>
  </si>
  <si>
    <t>RIOX-634</t>
  </si>
  <si>
    <t>EG4838</t>
  </si>
  <si>
    <t>3KPA241ABPE542342</t>
  </si>
  <si>
    <t>CHO7715772</t>
  </si>
  <si>
    <t>VASQUEZ RIOS OCTAVIO ALEXIS</t>
  </si>
  <si>
    <t>RIOX-637</t>
  </si>
  <si>
    <t>EG4841</t>
  </si>
  <si>
    <t>3KPA241ABPE542341</t>
  </si>
  <si>
    <t>MALE620187</t>
  </si>
  <si>
    <t>GONZALEZ SANTAMARIA LESTER GABRIEL</t>
  </si>
  <si>
    <t>RIOX-639</t>
  </si>
  <si>
    <t>EG4843</t>
  </si>
  <si>
    <t>3KPA241ABPE542288</t>
  </si>
  <si>
    <t>MONTERO RIVERA HECTOR</t>
  </si>
  <si>
    <t>RIOX-761</t>
  </si>
  <si>
    <t>EF2210</t>
  </si>
  <si>
    <t>3KPA241ABRE586694</t>
  </si>
  <si>
    <t>APO5198901</t>
  </si>
  <si>
    <t>MENENDEZ PABLO</t>
  </si>
  <si>
    <t>RIOX-762</t>
  </si>
  <si>
    <t>EF2215</t>
  </si>
  <si>
    <t>3KPA241ABRE586701</t>
  </si>
  <si>
    <t>PTY5240906</t>
  </si>
  <si>
    <t>Ledezma-Sanchez José Gabriel</t>
  </si>
  <si>
    <t>RIOX-763</t>
  </si>
  <si>
    <t>EF2216</t>
  </si>
  <si>
    <t>3KPA241ABRE586702</t>
  </si>
  <si>
    <t>CHO7715667</t>
  </si>
  <si>
    <t>MIRANDA LOPEZ LUZMILA DEL CAR</t>
  </si>
  <si>
    <t>RIOX-764</t>
  </si>
  <si>
    <t>EF2217</t>
  </si>
  <si>
    <t>3KPA241ABRE586725</t>
  </si>
  <si>
    <t>CHIRI55449</t>
  </si>
  <si>
    <t>GONZALEZ NADIA</t>
  </si>
  <si>
    <t>RIOX-765</t>
  </si>
  <si>
    <t>EF2218</t>
  </si>
  <si>
    <t>3KPA241ABRE586695</t>
  </si>
  <si>
    <t>De Santos Mina</t>
  </si>
  <si>
    <t>RIOX-766</t>
  </si>
  <si>
    <t>EF2219</t>
  </si>
  <si>
    <t>3KPA241ABRE586696</t>
  </si>
  <si>
    <t>MIQUET CAROLINE</t>
  </si>
  <si>
    <t>RIOX-767</t>
  </si>
  <si>
    <t>EF2220</t>
  </si>
  <si>
    <t>3KPA241ABRE586723</t>
  </si>
  <si>
    <t>APO5198792</t>
  </si>
  <si>
    <t>JAEN VILLAR EDWIN ELIEZER</t>
  </si>
  <si>
    <t>PCCW TELESERVICE PANAMA INC</t>
  </si>
  <si>
    <t>RIOX-769</t>
  </si>
  <si>
    <t>EF2222</t>
  </si>
  <si>
    <t>3KPA241ABRE586697</t>
  </si>
  <si>
    <t>APO5198276</t>
  </si>
  <si>
    <t>SOSA RICARDO MARTHA ELVIRA</t>
  </si>
  <si>
    <t>RIOX-771</t>
  </si>
  <si>
    <t>EF2228</t>
  </si>
  <si>
    <t>3KPA241ABRE586698</t>
  </si>
  <si>
    <t>PTY5241394</t>
  </si>
  <si>
    <t>SOLANO PEREZ DAVID</t>
  </si>
  <si>
    <t>RIOX-772</t>
  </si>
  <si>
    <t>EF2229</t>
  </si>
  <si>
    <t>3KPA241ABRE586700</t>
  </si>
  <si>
    <t>APO5198277</t>
  </si>
  <si>
    <t>UREÑA GIL JUAN BAUTISTA</t>
  </si>
  <si>
    <t>RIOX-774</t>
  </si>
  <si>
    <t>EF2231</t>
  </si>
  <si>
    <t>3KPA241ABRE586729</t>
  </si>
  <si>
    <t>CHO7715701</t>
  </si>
  <si>
    <t>ALZAMORA CRISTINA</t>
  </si>
  <si>
    <t>RIOX-775</t>
  </si>
  <si>
    <t>EF2235</t>
  </si>
  <si>
    <t>3KPA241ABRE581007</t>
  </si>
  <si>
    <t>APO5198278</t>
  </si>
  <si>
    <t>GONZALEZ RODRIGUEZ CARLOS ALFREDO</t>
  </si>
  <si>
    <t>RIOX-776</t>
  </si>
  <si>
    <t>EF2236</t>
  </si>
  <si>
    <t>3KPA241ABRE581008</t>
  </si>
  <si>
    <t>PTY5241228</t>
  </si>
  <si>
    <t>López Lourdes</t>
  </si>
  <si>
    <t>RIOX-777</t>
  </si>
  <si>
    <t>EF2237</t>
  </si>
  <si>
    <t>3KPA241ABRE580991</t>
  </si>
  <si>
    <t>Andrade Gonzalez Jose Benito</t>
  </si>
  <si>
    <t>RIOX-779</t>
  </si>
  <si>
    <t>EF2239</t>
  </si>
  <si>
    <t>3KPA241ABRE580994</t>
  </si>
  <si>
    <t>PTY5241401</t>
  </si>
  <si>
    <t>KENNEDYTHOMSON AINSLIE</t>
  </si>
  <si>
    <t>RIOX-780</t>
  </si>
  <si>
    <t>EF2240</t>
  </si>
  <si>
    <t>3KPA241ABRE580999</t>
  </si>
  <si>
    <t>CHO7715740</t>
  </si>
  <si>
    <t>HERNANDEZ LEYDIS</t>
  </si>
  <si>
    <t>RIOX-781</t>
  </si>
  <si>
    <t>EF2241</t>
  </si>
  <si>
    <t>3KPA241ABRE581001</t>
  </si>
  <si>
    <t>APO5198833</t>
  </si>
  <si>
    <t>PEREZ SOLIS JACQUELINE</t>
  </si>
  <si>
    <t>ILG LOGISTICS S A</t>
  </si>
  <si>
    <t>RIOX-782</t>
  </si>
  <si>
    <t>EF2242</t>
  </si>
  <si>
    <t>3KPA241ABRE581009</t>
  </si>
  <si>
    <t>VIS5034715</t>
  </si>
  <si>
    <t>Warnken Andres</t>
  </si>
  <si>
    <t>RIOX-783</t>
  </si>
  <si>
    <t>EF2243</t>
  </si>
  <si>
    <t>3KPA241ABRE581011</t>
  </si>
  <si>
    <t>APO5198831</t>
  </si>
  <si>
    <t>CARRION VALDES JOSE ANGEL</t>
  </si>
  <si>
    <t>CAMARONES LA COROSITA</t>
  </si>
  <si>
    <t>RIOX-784</t>
  </si>
  <si>
    <t>EF2244</t>
  </si>
  <si>
    <t>3KPA241ABRE580995</t>
  </si>
  <si>
    <t>MALE619960</t>
  </si>
  <si>
    <t>HOEVE ANTHON</t>
  </si>
  <si>
    <t>RIOX-785</t>
  </si>
  <si>
    <t>EF2245</t>
  </si>
  <si>
    <t>3KPA241ABRE580996</t>
  </si>
  <si>
    <t>PTY5241097</t>
  </si>
  <si>
    <t>MARCHETTI NICOLAS</t>
  </si>
  <si>
    <t>RIOX-786</t>
  </si>
  <si>
    <t>EF2246</t>
  </si>
  <si>
    <t>3KPA241ABRE580998</t>
  </si>
  <si>
    <t>ALBERTO RODRIGO</t>
  </si>
  <si>
    <t>RIOX-788</t>
  </si>
  <si>
    <t>EF2248</t>
  </si>
  <si>
    <t>3KPA241ABRE581005</t>
  </si>
  <si>
    <t>CHO7715774</t>
  </si>
  <si>
    <t>TAPIA David</t>
  </si>
  <si>
    <t>RIOX-789</t>
  </si>
  <si>
    <t>EF2257</t>
  </si>
  <si>
    <t>3KPA241ABRE583619</t>
  </si>
  <si>
    <t xml:space="preserve">PEN70068  </t>
  </si>
  <si>
    <t>NARVAES ASTRID MARIA</t>
  </si>
  <si>
    <t>RIOX-790</t>
  </si>
  <si>
    <t>EF2311</t>
  </si>
  <si>
    <t>3KPA241ABRE580990</t>
  </si>
  <si>
    <t>APO5198279</t>
  </si>
  <si>
    <t>DAVIS GARIBALDI DELANO BENJAMIN</t>
  </si>
  <si>
    <t>SON-52</t>
  </si>
  <si>
    <t>EG4466</t>
  </si>
  <si>
    <t>MZBFB814EPN219085</t>
  </si>
  <si>
    <t>APO5198872</t>
  </si>
  <si>
    <t>CRUZ NUÑEZ MARTIN</t>
  </si>
  <si>
    <t>SON-54</t>
  </si>
  <si>
    <t>EG4587</t>
  </si>
  <si>
    <t>MZBFB814EPN231032</t>
  </si>
  <si>
    <t>APO5150113</t>
  </si>
  <si>
    <t>SON-55</t>
  </si>
  <si>
    <t>EG4588</t>
  </si>
  <si>
    <t>MZBFB814EPN230991</t>
  </si>
  <si>
    <t>APO5198874</t>
  </si>
  <si>
    <t>ARAUZ GUERRA DAVID</t>
  </si>
  <si>
    <t>TCX-52</t>
  </si>
  <si>
    <t>EI5912</t>
  </si>
  <si>
    <t>JTGABAB8306711456</t>
  </si>
  <si>
    <t>APO5192691</t>
  </si>
  <si>
    <t>MAINTENANCE MINING</t>
  </si>
  <si>
    <t>LVC054</t>
  </si>
  <si>
    <t>THDE-1</t>
  </si>
  <si>
    <t>EI8550</t>
  </si>
  <si>
    <t>JHHMCL3F4PK049014</t>
  </si>
  <si>
    <t>APO5192706</t>
  </si>
  <si>
    <t>LVT707</t>
  </si>
  <si>
    <t>TPX-491</t>
  </si>
  <si>
    <t>EG7787</t>
  </si>
  <si>
    <t>JTEBR9FJ00K290016</t>
  </si>
  <si>
    <t>APO5159343</t>
  </si>
  <si>
    <t>TPX-492</t>
  </si>
  <si>
    <t>EG7792</t>
  </si>
  <si>
    <t>JTEBR9FJ205023359</t>
  </si>
  <si>
    <t>APO5159364</t>
  </si>
  <si>
    <t>TPX-493</t>
  </si>
  <si>
    <t>EG7794</t>
  </si>
  <si>
    <t>JTEBR9FJ70K287484</t>
  </si>
  <si>
    <t>APO5159355</t>
  </si>
  <si>
    <t>TPX-494</t>
  </si>
  <si>
    <t>EG7795</t>
  </si>
  <si>
    <t>JTEBR9FJ40K290343</t>
  </si>
  <si>
    <t>APO5159381</t>
  </si>
  <si>
    <t>07/14/24</t>
  </si>
  <si>
    <t>DE LA PRESIDENCIA MINISTERIO</t>
  </si>
  <si>
    <t>TPX-495</t>
  </si>
  <si>
    <t>EG7797</t>
  </si>
  <si>
    <t>JTEBR9FJ605021243</t>
  </si>
  <si>
    <t>APO5159401</t>
  </si>
  <si>
    <t>TPX-497</t>
  </si>
  <si>
    <t>EG7799</t>
  </si>
  <si>
    <t>JTEBR9FJ30K278121</t>
  </si>
  <si>
    <t>APO5159373</t>
  </si>
  <si>
    <t>TPX-499</t>
  </si>
  <si>
    <t>EG7801</t>
  </si>
  <si>
    <t>JTEBR9FJ505021542</t>
  </si>
  <si>
    <t>APO5192901</t>
  </si>
  <si>
    <t>08/26/24</t>
  </si>
  <si>
    <t>NUÑEZ ROJAS LUIS ALBERTO</t>
  </si>
  <si>
    <t>TPX-500</t>
  </si>
  <si>
    <t>EG7802</t>
  </si>
  <si>
    <t>JTEBR9FJ505022299</t>
  </si>
  <si>
    <t>APO5159358</t>
  </si>
  <si>
    <t>TPX-501</t>
  </si>
  <si>
    <t>EG7803</t>
  </si>
  <si>
    <t>JTEBR9FJ505021072</t>
  </si>
  <si>
    <t>LOPEZ LUCIN JAMIL NICOLAS</t>
  </si>
  <si>
    <t>TPX-502</t>
  </si>
  <si>
    <t>EG7804</t>
  </si>
  <si>
    <t>JTEBR9FJ805021678</t>
  </si>
  <si>
    <t>APO5160263</t>
  </si>
  <si>
    <t>04/26/24</t>
  </si>
  <si>
    <t>TPX-504</t>
  </si>
  <si>
    <t>EG7806</t>
  </si>
  <si>
    <t>JTEBR9FJ405021533</t>
  </si>
  <si>
    <t>APO5159367</t>
  </si>
  <si>
    <t>TPX-540</t>
  </si>
  <si>
    <t>EG7861</t>
  </si>
  <si>
    <t>JTEBR9FJ105023711</t>
  </si>
  <si>
    <t>TBM3438618</t>
  </si>
  <si>
    <t>PINTO RENE</t>
  </si>
  <si>
    <t>TPX-541</t>
  </si>
  <si>
    <t>EG8019</t>
  </si>
  <si>
    <t>JTEBR9FJ805023513</t>
  </si>
  <si>
    <t>APO5198365</t>
  </si>
  <si>
    <t>REDWOOD PARRIS ALEX ALFREDO</t>
  </si>
  <si>
    <t>TPX-543</t>
  </si>
  <si>
    <t>EI5790</t>
  </si>
  <si>
    <t>JTEBR9FJ805027268</t>
  </si>
  <si>
    <t>APO5198369</t>
  </si>
  <si>
    <t>PINEDA VERGARA ALBERTO JOEL</t>
  </si>
  <si>
    <t>TPX-544</t>
  </si>
  <si>
    <t>EI5791</t>
  </si>
  <si>
    <t>JTEBR9FJ605026698</t>
  </si>
  <si>
    <t>APO5198437</t>
  </si>
  <si>
    <t>HERNANDEZ RODRIGUEZ BENAVIDES DAVIS</t>
  </si>
  <si>
    <t>TPX-546</t>
  </si>
  <si>
    <t>EI5803</t>
  </si>
  <si>
    <t>JTEBR9FJ005027894</t>
  </si>
  <si>
    <t>APO5198263</t>
  </si>
  <si>
    <t>FLORES MORENO CHALLENDER CIRI</t>
  </si>
  <si>
    <t>MARIA EUGENIA DLG</t>
  </si>
  <si>
    <t>TPX-548</t>
  </si>
  <si>
    <t>EG7863</t>
  </si>
  <si>
    <t>JTEBR9FJX0K293893</t>
  </si>
  <si>
    <t>APO5198290</t>
  </si>
  <si>
    <t>TPX-549</t>
  </si>
  <si>
    <t>EG8017</t>
  </si>
  <si>
    <t>JTEBR9FJ805023480</t>
  </si>
  <si>
    <t>APO5198291</t>
  </si>
  <si>
    <t>LCP-38</t>
  </si>
  <si>
    <t>EI7100</t>
  </si>
  <si>
    <t>JTERB71J80F024993</t>
  </si>
  <si>
    <t>LVA640</t>
  </si>
  <si>
    <t>THDE-2</t>
  </si>
  <si>
    <t>EI8549</t>
  </si>
  <si>
    <t>JHHMCL3F1PK050346</t>
  </si>
  <si>
    <t>LVT708</t>
  </si>
  <si>
    <t>PPHX-1593</t>
  </si>
  <si>
    <t>EI5718</t>
  </si>
  <si>
    <t>8AJDB3CDX01339255</t>
  </si>
  <si>
    <t>PORTA ESCALERA</t>
  </si>
  <si>
    <t>PPHX-1596</t>
  </si>
  <si>
    <t>EI5721</t>
  </si>
  <si>
    <t>8AJDB3CDX01338543</t>
  </si>
  <si>
    <t>PPHX-1598</t>
  </si>
  <si>
    <t>EI5723</t>
  </si>
  <si>
    <t>8AJDB3CDX01338557</t>
  </si>
  <si>
    <t>PPHX-1599</t>
  </si>
  <si>
    <t>EI5724</t>
  </si>
  <si>
    <t>8AJDB3CD101339726</t>
  </si>
  <si>
    <t>PPHX-1605</t>
  </si>
  <si>
    <t>EI5730</t>
  </si>
  <si>
    <t>8AJDB3CD001339555</t>
  </si>
  <si>
    <t>RAX-147</t>
  </si>
  <si>
    <t>EI5192</t>
  </si>
  <si>
    <t>JTMZ43FV60D154432</t>
  </si>
  <si>
    <t>RAX-148</t>
  </si>
  <si>
    <t>EI5193</t>
  </si>
  <si>
    <t>JTMZ43FV80D154612</t>
  </si>
  <si>
    <t>SR. CESAR DURUFOUR</t>
  </si>
  <si>
    <t>RIOX-770</t>
  </si>
  <si>
    <t>EF2227</t>
  </si>
  <si>
    <t>3KPA241ABRE586692</t>
  </si>
  <si>
    <t>RIOX-787</t>
  </si>
  <si>
    <t>EF2247</t>
  </si>
  <si>
    <t>3KPA241ABRE581004</t>
  </si>
  <si>
    <t>TCX-53</t>
  </si>
  <si>
    <t>EI5914</t>
  </si>
  <si>
    <t>JTGABAB8106711441</t>
  </si>
  <si>
    <t>LUIS CARRILLO</t>
  </si>
  <si>
    <t>LVC055</t>
  </si>
  <si>
    <t>TCX-54</t>
  </si>
  <si>
    <t>EI5915</t>
  </si>
  <si>
    <t>JTGABAB8206711433</t>
  </si>
  <si>
    <t>LVC056</t>
  </si>
  <si>
    <t>TCX-55</t>
  </si>
  <si>
    <t>EI5917</t>
  </si>
  <si>
    <t>JTGABAB8406711403</t>
  </si>
  <si>
    <t>LVC057</t>
  </si>
  <si>
    <t>TCX-57</t>
  </si>
  <si>
    <t>EI5919</t>
  </si>
  <si>
    <t>JTGABAB8006711415</t>
  </si>
  <si>
    <t>LVC059</t>
  </si>
  <si>
    <t>TPX-496</t>
  </si>
  <si>
    <t>EG7798</t>
  </si>
  <si>
    <t>JTEBR9FJ50K279139</t>
  </si>
  <si>
    <t>MIDES LICITACION</t>
  </si>
  <si>
    <t>TPX-542</t>
  </si>
  <si>
    <t>EI5789</t>
  </si>
  <si>
    <t>JTEBR9FJ705027424</t>
  </si>
  <si>
    <t>TPX-545</t>
  </si>
  <si>
    <t>EI5792</t>
  </si>
  <si>
    <t>JTEBR9FJ105026589</t>
  </si>
  <si>
    <t>TPX-547</t>
  </si>
  <si>
    <t>EI5804</t>
  </si>
  <si>
    <t>JTEBR9FJ405028062</t>
  </si>
  <si>
    <t>TPX-503</t>
  </si>
  <si>
    <t>EG7805</t>
  </si>
  <si>
    <t>JTEBR9FJ905021883</t>
  </si>
  <si>
    <t>RIOX-617</t>
  </si>
  <si>
    <t>EG4675</t>
  </si>
  <si>
    <t>3KPA241ABPE543915</t>
  </si>
  <si>
    <t>manuel cabrera</t>
  </si>
  <si>
    <t>RIOX-615</t>
  </si>
  <si>
    <t>EG4672</t>
  </si>
  <si>
    <t>3KPA241ABPE543904</t>
  </si>
  <si>
    <t>RIOX-619</t>
  </si>
  <si>
    <t>EG4677</t>
  </si>
  <si>
    <t>3KPA241ABPE543899</t>
  </si>
  <si>
    <t>RIOX-632</t>
  </si>
  <si>
    <t>EG4835</t>
  </si>
  <si>
    <t>3KPA241ABPE542293</t>
  </si>
  <si>
    <t>RIOX-625</t>
  </si>
  <si>
    <t>EG4726</t>
  </si>
  <si>
    <t>3KPA241ABPE542294</t>
  </si>
  <si>
    <t>PPHX-1590</t>
  </si>
  <si>
    <t>EI5715</t>
  </si>
  <si>
    <t>8AJDB3CD001338907</t>
  </si>
  <si>
    <t>PPHX-1594</t>
  </si>
  <si>
    <t>EI5719</t>
  </si>
  <si>
    <t>8AJDB3CDX01339854</t>
  </si>
  <si>
    <t>PPHA-144</t>
  </si>
  <si>
    <t>EI5754</t>
  </si>
  <si>
    <t>8AJKB3CD101654307</t>
  </si>
  <si>
    <t>07/26/23</t>
  </si>
  <si>
    <t>PPHX-1589</t>
  </si>
  <si>
    <t>EI5714</t>
  </si>
  <si>
    <t>8AJDB3CDX01339840</t>
  </si>
  <si>
    <t>PPHX-1595</t>
  </si>
  <si>
    <t>EI5720</t>
  </si>
  <si>
    <t>8AJDB3CD001340205</t>
  </si>
  <si>
    <t>RIOX-636</t>
  </si>
  <si>
    <t>EG4840</t>
  </si>
  <si>
    <t>3KPA241ABPE542338</t>
  </si>
  <si>
    <t>RIOX-768</t>
  </si>
  <si>
    <t>EF2221</t>
  </si>
  <si>
    <t>3KPA241ABRE586726</t>
  </si>
  <si>
    <t>TCX-56</t>
  </si>
  <si>
    <t>EI5918</t>
  </si>
  <si>
    <t>JTGABAB8506711412</t>
  </si>
  <si>
    <t>LVC058</t>
  </si>
  <si>
    <t>RIOX-778</t>
  </si>
  <si>
    <t>EF2238</t>
  </si>
  <si>
    <t>3KPA241ABRE580992</t>
  </si>
  <si>
    <t>SON-53</t>
  </si>
  <si>
    <t>EG4575</t>
  </si>
  <si>
    <t>MZBFB814EPN231030</t>
  </si>
  <si>
    <t>TPX-498</t>
  </si>
  <si>
    <t>EG7800</t>
  </si>
  <si>
    <t>JTEBR9FJ90K278060</t>
  </si>
  <si>
    <t>ADAX-17</t>
  </si>
  <si>
    <t>EI5353</t>
  </si>
  <si>
    <t>MR2BF8C3000022584</t>
  </si>
  <si>
    <t>APO5198999</t>
  </si>
  <si>
    <t>CASTRO MIZAEL</t>
  </si>
  <si>
    <t>APV-134</t>
  </si>
  <si>
    <t>EH6623</t>
  </si>
  <si>
    <t>MHYDN71V9PJ403190</t>
  </si>
  <si>
    <t>APO5192897</t>
  </si>
  <si>
    <t>APV-135</t>
  </si>
  <si>
    <t>EH6624</t>
  </si>
  <si>
    <t>MHYDN71V9PJ403142</t>
  </si>
  <si>
    <t>APO5198655</t>
  </si>
  <si>
    <t>SIGMA</t>
  </si>
  <si>
    <t>APV-137</t>
  </si>
  <si>
    <t>EH6626</t>
  </si>
  <si>
    <t>MHYDN71V9PJ403092</t>
  </si>
  <si>
    <t>APO5196334</t>
  </si>
  <si>
    <t>08/22/25</t>
  </si>
  <si>
    <t>PITTI REYES JOEL ANTONIO</t>
  </si>
  <si>
    <t>PORTAESCALE</t>
  </si>
  <si>
    <t>HH-263</t>
  </si>
  <si>
    <t>EI5358</t>
  </si>
  <si>
    <t>JTFNAFAP008032957</t>
  </si>
  <si>
    <t>APO5198336</t>
  </si>
  <si>
    <t>GUARDADO MORENO VICTOR JULIO</t>
  </si>
  <si>
    <t>HH-264</t>
  </si>
  <si>
    <t>EI5359</t>
  </si>
  <si>
    <t>JTFNAFAP008032666</t>
  </si>
  <si>
    <t>APO5198337</t>
  </si>
  <si>
    <t>ZAMORA PEREZ SAMUEL ERNESTO</t>
  </si>
  <si>
    <t>HH-265</t>
  </si>
  <si>
    <t>EI5360</t>
  </si>
  <si>
    <t>JTFNAFAP008033347</t>
  </si>
  <si>
    <t>APO5191447</t>
  </si>
  <si>
    <t>07/21/25</t>
  </si>
  <si>
    <t>RENE GUERRA CABRERA</t>
  </si>
  <si>
    <t>HIX-32</t>
  </si>
  <si>
    <t>EG0912</t>
  </si>
  <si>
    <t>MALB241CBRM185625</t>
  </si>
  <si>
    <t>APO5199004</t>
  </si>
  <si>
    <t>GRANT YORLENI</t>
  </si>
  <si>
    <t>HIX-33</t>
  </si>
  <si>
    <t>EG0914</t>
  </si>
  <si>
    <t>MALB241CBRM185627</t>
  </si>
  <si>
    <t>APO5198596</t>
  </si>
  <si>
    <t>HIX-34</t>
  </si>
  <si>
    <t>EG0915</t>
  </si>
  <si>
    <t>MALB241CBRM185628</t>
  </si>
  <si>
    <t>CHO7715777</t>
  </si>
  <si>
    <t>SOLANO QUIEROS FIDELANGEL</t>
  </si>
  <si>
    <t>HIX-38</t>
  </si>
  <si>
    <t>EG0924</t>
  </si>
  <si>
    <t>MALB241CBRM185633</t>
  </si>
  <si>
    <t>PTY5240793</t>
  </si>
  <si>
    <t>Neumann David</t>
  </si>
  <si>
    <t>HIX-39</t>
  </si>
  <si>
    <t>EG0925</t>
  </si>
  <si>
    <t>MALB241CBRM185631</t>
  </si>
  <si>
    <t>APO5198769</t>
  </si>
  <si>
    <t>VASQUEZ YAISU</t>
  </si>
  <si>
    <t>HP-115</t>
  </si>
  <si>
    <t>EI5354</t>
  </si>
  <si>
    <t>JTFHK02P500016550</t>
  </si>
  <si>
    <t>PEREZ ESPINO FRANCISCO JAVIE</t>
  </si>
  <si>
    <t>HUX-09</t>
  </si>
  <si>
    <t>EH8252</t>
  </si>
  <si>
    <t>JN1TC2E26Z0095669</t>
  </si>
  <si>
    <t>APO5190019</t>
  </si>
  <si>
    <t>06/20/25</t>
  </si>
  <si>
    <t>JIMENEZ JOSE LUIS</t>
  </si>
  <si>
    <t>HUX-10</t>
  </si>
  <si>
    <t>EH8253</t>
  </si>
  <si>
    <t>JN1TC2E26Z0096577</t>
  </si>
  <si>
    <t>APO5190018</t>
  </si>
  <si>
    <t>ESCALONA WILLY</t>
  </si>
  <si>
    <t>HUX-12</t>
  </si>
  <si>
    <t>EH8255</t>
  </si>
  <si>
    <t>JN1TC2E26Z0096655</t>
  </si>
  <si>
    <t>APO5190022</t>
  </si>
  <si>
    <t>GONZALEZ GIBELLIS</t>
  </si>
  <si>
    <t>HUX-13</t>
  </si>
  <si>
    <t>EH8256</t>
  </si>
  <si>
    <t>JN1TC2E26Z0096665</t>
  </si>
  <si>
    <t>APO5198122</t>
  </si>
  <si>
    <t>PINTO JHON</t>
  </si>
  <si>
    <t>HUX-14</t>
  </si>
  <si>
    <t>EH8257</t>
  </si>
  <si>
    <t>JN1TC2E26Z0096680</t>
  </si>
  <si>
    <t>APO5190020</t>
  </si>
  <si>
    <t>DIAZ RAFAEL</t>
  </si>
  <si>
    <t>HUX-15</t>
  </si>
  <si>
    <t>EH8258</t>
  </si>
  <si>
    <t>JN1TC2E26Z0096689</t>
  </si>
  <si>
    <t>APO5190023</t>
  </si>
  <si>
    <t>FIGUEROA RUBEN</t>
  </si>
  <si>
    <t>LCP-36</t>
  </si>
  <si>
    <t>EI5357</t>
  </si>
  <si>
    <t>JTERB71J70F023981</t>
  </si>
  <si>
    <t>APO5198669</t>
  </si>
  <si>
    <t>LETONA RODOLFO FLAVIO</t>
  </si>
  <si>
    <t>AZUCARERA NACIONAL</t>
  </si>
  <si>
    <t>MVHX-19</t>
  </si>
  <si>
    <t>EG0913</t>
  </si>
  <si>
    <t>KMJYA371BRU109401</t>
  </si>
  <si>
    <t xml:space="preserve">TCP119138 </t>
  </si>
  <si>
    <t>CORRALES PEDRO PASCUAL</t>
  </si>
  <si>
    <t>MVHX-20</t>
  </si>
  <si>
    <t>EG0919</t>
  </si>
  <si>
    <t>KMJYA371BRU109670</t>
  </si>
  <si>
    <t>TBM3438684</t>
  </si>
  <si>
    <t>SAMUELS GUILLERMO</t>
  </si>
  <si>
    <t>MVHX-22</t>
  </si>
  <si>
    <t>EG0921</t>
  </si>
  <si>
    <t>KMJYA371BRU109943</t>
  </si>
  <si>
    <t>PASCALE LEGE</t>
  </si>
  <si>
    <t>NVA-207</t>
  </si>
  <si>
    <t>EH9142</t>
  </si>
  <si>
    <t>VERSA</t>
  </si>
  <si>
    <t>ICAR</t>
  </si>
  <si>
    <t>3N1CN8AE0ZL117474</t>
  </si>
  <si>
    <t>PTY5240746</t>
  </si>
  <si>
    <t>Brown Lesbia</t>
  </si>
  <si>
    <t>ECONOMY CAR RENTALS</t>
  </si>
  <si>
    <t>NVA-208</t>
  </si>
  <si>
    <t>EH9145</t>
  </si>
  <si>
    <t>3N1CN8AE0ZL117510</t>
  </si>
  <si>
    <t>CHO7715799</t>
  </si>
  <si>
    <t>ABREGO EROS</t>
  </si>
  <si>
    <t>NVA-209</t>
  </si>
  <si>
    <t>EH9141</t>
  </si>
  <si>
    <t>3N1CN8AE3ZL117453</t>
  </si>
  <si>
    <t>APO5166471</t>
  </si>
  <si>
    <t>NVA-211</t>
  </si>
  <si>
    <t>EH9144</t>
  </si>
  <si>
    <t>3N1CN8AE5ZL117468</t>
  </si>
  <si>
    <t>PTY5241053</t>
  </si>
  <si>
    <t>VICENTE JOAO</t>
  </si>
  <si>
    <t>NVA-212</t>
  </si>
  <si>
    <t>EH9147</t>
  </si>
  <si>
    <t>3N1CN8AE2ZL117430</t>
  </si>
  <si>
    <t>VIS5034818</t>
  </si>
  <si>
    <t>OLIVARDIA JUAN CARLOS</t>
  </si>
  <si>
    <t>NVA-214</t>
  </si>
  <si>
    <t>EH9139</t>
  </si>
  <si>
    <t>3N1CN8AE7ZL117407</t>
  </si>
  <si>
    <t>PTY5241211</t>
  </si>
  <si>
    <t>Isa Jorge</t>
  </si>
  <si>
    <t>NVA-215</t>
  </si>
  <si>
    <t>EH9169</t>
  </si>
  <si>
    <t>3N1CN8AE0ZL117541</t>
  </si>
  <si>
    <t>PTY5241353</t>
  </si>
  <si>
    <t>LAN NEMESIO</t>
  </si>
  <si>
    <t>NVA-216</t>
  </si>
  <si>
    <t>EH9146</t>
  </si>
  <si>
    <t>3N1CN8AE7ZL117343</t>
  </si>
  <si>
    <t>PTY5241400</t>
  </si>
  <si>
    <t>MALLEY ANDREW IAN</t>
  </si>
  <si>
    <t>PAL-02</t>
  </si>
  <si>
    <t>EH2042</t>
  </si>
  <si>
    <t>KMHR381CDRU601721</t>
  </si>
  <si>
    <t>APO5198765</t>
  </si>
  <si>
    <t>LEE JINILL</t>
  </si>
  <si>
    <t>KEB HANA BANK</t>
  </si>
  <si>
    <t>PHX-88</t>
  </si>
  <si>
    <t>EI5356</t>
  </si>
  <si>
    <t>8AJDB8CB905515541</t>
  </si>
  <si>
    <t>APO5196277</t>
  </si>
  <si>
    <t>MIRANDA FLORES ISMAEL</t>
  </si>
  <si>
    <t>CONCRETEX PTY SA</t>
  </si>
  <si>
    <t>PHX-89</t>
  </si>
  <si>
    <t>EI5387</t>
  </si>
  <si>
    <t>8AJDB8CB105515985</t>
  </si>
  <si>
    <t>APO5191724</t>
  </si>
  <si>
    <t>GONZALEZ HERRERA ORIEL URIBIADES</t>
  </si>
  <si>
    <t>PPEX-381</t>
  </si>
  <si>
    <t>EG4039</t>
  </si>
  <si>
    <t>8AJDB3CD401337467</t>
  </si>
  <si>
    <t>APO5190259</t>
  </si>
  <si>
    <t>02/15/26</t>
  </si>
  <si>
    <t>SECURITY SECURITY</t>
  </si>
  <si>
    <t>LVA565</t>
  </si>
  <si>
    <t>PPEX-382</t>
  </si>
  <si>
    <t>EG4040</t>
  </si>
  <si>
    <t>8AJDB3CD601338314</t>
  </si>
  <si>
    <t>APO5190537</t>
  </si>
  <si>
    <t>ENG PROCESS</t>
  </si>
  <si>
    <t>LVA566</t>
  </si>
  <si>
    <t>PPEX-383</t>
  </si>
  <si>
    <t>EG4041</t>
  </si>
  <si>
    <t>8AJDB3CD901337223</t>
  </si>
  <si>
    <t>APO5190251</t>
  </si>
  <si>
    <t>LVA567</t>
  </si>
  <si>
    <t>PPEX-384</t>
  </si>
  <si>
    <t>EG4042</t>
  </si>
  <si>
    <t>8AJDB3CDX01337649</t>
  </si>
  <si>
    <t>APO5190245</t>
  </si>
  <si>
    <t>PORT PORT</t>
  </si>
  <si>
    <t>LVA568</t>
  </si>
  <si>
    <t>PPEX-385</t>
  </si>
  <si>
    <t>EG4043</t>
  </si>
  <si>
    <t>8AJDB3CD001337675</t>
  </si>
  <si>
    <t>APO5190219</t>
  </si>
  <si>
    <t>ENVIRONMENTAL ENVIROMENTAL</t>
  </si>
  <si>
    <t>LVA569</t>
  </si>
  <si>
    <t>PPEX-386</t>
  </si>
  <si>
    <t>EG4044</t>
  </si>
  <si>
    <t>8AJDB3CD001337739</t>
  </si>
  <si>
    <t>APO5199029</t>
  </si>
  <si>
    <t>01/26/25</t>
  </si>
  <si>
    <t>LVA570</t>
  </si>
  <si>
    <t>PPEX-387</t>
  </si>
  <si>
    <t>EG4045</t>
  </si>
  <si>
    <t>8AJDB3CD001337806</t>
  </si>
  <si>
    <t>APO5190238</t>
  </si>
  <si>
    <t>01/16/26</t>
  </si>
  <si>
    <t>PLANT POWER</t>
  </si>
  <si>
    <t>LVA571</t>
  </si>
  <si>
    <t>PPEX-388</t>
  </si>
  <si>
    <t>EG4046</t>
  </si>
  <si>
    <t>8AJDB3CDX01337831</t>
  </si>
  <si>
    <t>APO5190255</t>
  </si>
  <si>
    <t>LVA572</t>
  </si>
  <si>
    <t>PPEX-389</t>
  </si>
  <si>
    <t>EG4047</t>
  </si>
  <si>
    <t>8AJDB3CD001338034</t>
  </si>
  <si>
    <t>APO5190260</t>
  </si>
  <si>
    <t>LVA573</t>
  </si>
  <si>
    <t>PPEX-390</t>
  </si>
  <si>
    <t>EG4048</t>
  </si>
  <si>
    <t>8AJDB3CD001338082</t>
  </si>
  <si>
    <t>APO5190258</t>
  </si>
  <si>
    <t>LVA574</t>
  </si>
  <si>
    <t>PPEX-391</t>
  </si>
  <si>
    <t>EG4049</t>
  </si>
  <si>
    <t>8AJDB3CD101337698</t>
  </si>
  <si>
    <t>APO5190256</t>
  </si>
  <si>
    <t>LVA575</t>
  </si>
  <si>
    <t>PPEX-392</t>
  </si>
  <si>
    <t>EG4050</t>
  </si>
  <si>
    <t>8AJDB3CD601338037</t>
  </si>
  <si>
    <t>APO5190233</t>
  </si>
  <si>
    <t>LVA576</t>
  </si>
  <si>
    <t>PPEX-393</t>
  </si>
  <si>
    <t>EG4051</t>
  </si>
  <si>
    <t>8AJDB3CD801337844</t>
  </si>
  <si>
    <t>APO5190235</t>
  </si>
  <si>
    <t>MINING MAINT MINING MAINT</t>
  </si>
  <si>
    <t>LVA577</t>
  </si>
  <si>
    <t>PPEX-394</t>
  </si>
  <si>
    <t>EG4052</t>
  </si>
  <si>
    <t>8AJDB3CD701337737</t>
  </si>
  <si>
    <t>APO5190232</t>
  </si>
  <si>
    <t>LVA578</t>
  </si>
  <si>
    <t>PPEX-395</t>
  </si>
  <si>
    <t>EG4053</t>
  </si>
  <si>
    <t>8AJDB3CD401337842</t>
  </si>
  <si>
    <t>APO5199027</t>
  </si>
  <si>
    <t>LVA579</t>
  </si>
  <si>
    <t>PPEX-396</t>
  </si>
  <si>
    <t>EG4054</t>
  </si>
  <si>
    <t>8AJDB3CD801337794</t>
  </si>
  <si>
    <t>APO5190221</t>
  </si>
  <si>
    <t>LVA580</t>
  </si>
  <si>
    <t>PPEX-397</t>
  </si>
  <si>
    <t>EG4055</t>
  </si>
  <si>
    <t>8AJDB3CD801337715</t>
  </si>
  <si>
    <t>APO5190274</t>
  </si>
  <si>
    <t>LVA581</t>
  </si>
  <si>
    <t>PPEX-398</t>
  </si>
  <si>
    <t>EG4056</t>
  </si>
  <si>
    <t>8AJDB3CD801337729</t>
  </si>
  <si>
    <t>APO5190212</t>
  </si>
  <si>
    <t>04/26/26</t>
  </si>
  <si>
    <t>ENVIRONMENT .</t>
  </si>
  <si>
    <t>LVA582</t>
  </si>
  <si>
    <t>PPEX-399</t>
  </si>
  <si>
    <t>EG4057</t>
  </si>
  <si>
    <t>8AJDB3CD601337695</t>
  </si>
  <si>
    <t>APO5190257</t>
  </si>
  <si>
    <t>LVA583</t>
  </si>
  <si>
    <t>PPEX-400</t>
  </si>
  <si>
    <t>EG4058</t>
  </si>
  <si>
    <t>8AJDB3CD801337620</t>
  </si>
  <si>
    <t>APO5190270</t>
  </si>
  <si>
    <t>LVA584</t>
  </si>
  <si>
    <t>PPEX-401</t>
  </si>
  <si>
    <t>EG4059</t>
  </si>
  <si>
    <t>8AJDB3CD001338230</t>
  </si>
  <si>
    <t>APO5199026</t>
  </si>
  <si>
    <t>LVA585</t>
  </si>
  <si>
    <t>PPEX-402</t>
  </si>
  <si>
    <t>EG4060</t>
  </si>
  <si>
    <t>8AJDB3CD101338107</t>
  </si>
  <si>
    <t>APO5190231</t>
  </si>
  <si>
    <t>LVA586</t>
  </si>
  <si>
    <t>PPEX-403</t>
  </si>
  <si>
    <t>EG4061</t>
  </si>
  <si>
    <t>8AJDB3CDX01338140</t>
  </si>
  <si>
    <t>APO5190265</t>
  </si>
  <si>
    <t>SSV ENG SSV ENG</t>
  </si>
  <si>
    <t>LVA587</t>
  </si>
  <si>
    <t>PPEX-404</t>
  </si>
  <si>
    <t>EG4062</t>
  </si>
  <si>
    <t>8AJDB3CD201338102</t>
  </si>
  <si>
    <t>APO5190261</t>
  </si>
  <si>
    <t>LVA588</t>
  </si>
  <si>
    <t>PPEX-405</t>
  </si>
  <si>
    <t>EG4063</t>
  </si>
  <si>
    <t>8AJDB3CD201338066</t>
  </si>
  <si>
    <t>APO5190273</t>
  </si>
  <si>
    <t>LVA589</t>
  </si>
  <si>
    <t>PPEX-406</t>
  </si>
  <si>
    <t>EG4065</t>
  </si>
  <si>
    <t>8AJDB3CD301337508</t>
  </si>
  <si>
    <t>APO5190538</t>
  </si>
  <si>
    <t>LVA590</t>
  </si>
  <si>
    <t>PPEX-407</t>
  </si>
  <si>
    <t>EG4067</t>
  </si>
  <si>
    <t>8AJDB3CDX01337621</t>
  </si>
  <si>
    <t>APO5190268</t>
  </si>
  <si>
    <t>LVA591</t>
  </si>
  <si>
    <t>PPEX-408</t>
  </si>
  <si>
    <t>EG4068</t>
  </si>
  <si>
    <t>8AJDB3CD201337838</t>
  </si>
  <si>
    <t>APO5190208</t>
  </si>
  <si>
    <t>LVA592</t>
  </si>
  <si>
    <t>PPEX-409</t>
  </si>
  <si>
    <t>EG4070</t>
  </si>
  <si>
    <t>8AJDB3CD001338003</t>
  </si>
  <si>
    <t>APO5190223</t>
  </si>
  <si>
    <t>GENERAL ADMIN COMMUNITY</t>
  </si>
  <si>
    <t>LVA593</t>
  </si>
  <si>
    <t>PPEX-410</t>
  </si>
  <si>
    <t>EG4072</t>
  </si>
  <si>
    <t>8AJDB3CD101338043</t>
  </si>
  <si>
    <t>APO5190539</t>
  </si>
  <si>
    <t>LVA594</t>
  </si>
  <si>
    <t>PPEX-411</t>
  </si>
  <si>
    <t>EG4073</t>
  </si>
  <si>
    <t>8AJDB3CD001337627</t>
  </si>
  <si>
    <t>APO5190222</t>
  </si>
  <si>
    <t>LVA595</t>
  </si>
  <si>
    <t>PPEX-412</t>
  </si>
  <si>
    <t>EG4075</t>
  </si>
  <si>
    <t>8AJDB3CD601338331</t>
  </si>
  <si>
    <t>APO5190264</t>
  </si>
  <si>
    <t>LVA596</t>
  </si>
  <si>
    <t>PPEX-413</t>
  </si>
  <si>
    <t>EG4076</t>
  </si>
  <si>
    <t>8AJDB3CD201338309</t>
  </si>
  <si>
    <t>APO5192699</t>
  </si>
  <si>
    <t>LVA597</t>
  </si>
  <si>
    <t>PPEX-414</t>
  </si>
  <si>
    <t>EG4077</t>
  </si>
  <si>
    <t>8AJDB3CD701337639</t>
  </si>
  <si>
    <t>APO5192698</t>
  </si>
  <si>
    <t>LVA598</t>
  </si>
  <si>
    <t>PPEX-415</t>
  </si>
  <si>
    <t>EG4078</t>
  </si>
  <si>
    <t>8AJDB3CDX01338333</t>
  </si>
  <si>
    <t>APO5190209</t>
  </si>
  <si>
    <t>LVA599</t>
  </si>
  <si>
    <t>PPEX-416</t>
  </si>
  <si>
    <t>EG4079</t>
  </si>
  <si>
    <t>8AJDB3CD901337500</t>
  </si>
  <si>
    <t>APO5190556</t>
  </si>
  <si>
    <t>LVA600</t>
  </si>
  <si>
    <t>PPEX-418</t>
  </si>
  <si>
    <t>EG4081</t>
  </si>
  <si>
    <t>8AJDB3CD901337206</t>
  </si>
  <si>
    <t>APO5190557</t>
  </si>
  <si>
    <t>LVA602</t>
  </si>
  <si>
    <t>PPEX-420</t>
  </si>
  <si>
    <t>EG4084</t>
  </si>
  <si>
    <t>8AJDB3CD101338317</t>
  </si>
  <si>
    <t>APO5190269</t>
  </si>
  <si>
    <t>LVA604</t>
  </si>
  <si>
    <t>PPEX-421</t>
  </si>
  <si>
    <t>EG4086</t>
  </si>
  <si>
    <t>8AJDB3CD401338344</t>
  </si>
  <si>
    <t>APO5190540</t>
  </si>
  <si>
    <t>LVA605</t>
  </si>
  <si>
    <t>PPEX-422</t>
  </si>
  <si>
    <t>EG4090</t>
  </si>
  <si>
    <t>8AJDB3CD401338411</t>
  </si>
  <si>
    <t>APO5190234</t>
  </si>
  <si>
    <t>LVA606</t>
  </si>
  <si>
    <t>PPHA-135</t>
  </si>
  <si>
    <t>EI5260</t>
  </si>
  <si>
    <t>8AJKB3CD601654237</t>
  </si>
  <si>
    <t>APO5191714</t>
  </si>
  <si>
    <t>01/17/26</t>
  </si>
  <si>
    <t>ORTEGA VASQUEZ ERIC</t>
  </si>
  <si>
    <t>GOLDWIND SERVICE COMPANY</t>
  </si>
  <si>
    <t>PPHA-136</t>
  </si>
  <si>
    <t>EI5262</t>
  </si>
  <si>
    <t>8AJKB3CD301652378</t>
  </si>
  <si>
    <t>APO5191715</t>
  </si>
  <si>
    <t>02/16/26</t>
  </si>
  <si>
    <t>RAMOS FELIPE</t>
  </si>
  <si>
    <t>PPHA-137</t>
  </si>
  <si>
    <t>EI5263</t>
  </si>
  <si>
    <t>8AJKB3CD801652425</t>
  </si>
  <si>
    <t>APO5191716</t>
  </si>
  <si>
    <t>03/18/26</t>
  </si>
  <si>
    <t>MENDOZA RODRIGUEZ JUAN JOSE</t>
  </si>
  <si>
    <t>PPHA-138</t>
  </si>
  <si>
    <t>EI5264</t>
  </si>
  <si>
    <t>8AJKB3CD901652191</t>
  </si>
  <si>
    <t>APO5191717</t>
  </si>
  <si>
    <t>SOLANO RAUL</t>
  </si>
  <si>
    <t>PPHA-139</t>
  </si>
  <si>
    <t>EI5265</t>
  </si>
  <si>
    <t>8AJKB3CD701653694</t>
  </si>
  <si>
    <t>APO5191718</t>
  </si>
  <si>
    <t>AGUILERA GONZALEZ ISRAEL</t>
  </si>
  <si>
    <t>PPHA-140</t>
  </si>
  <si>
    <t>EI5266</t>
  </si>
  <si>
    <t>8AJKB3CD001653701</t>
  </si>
  <si>
    <t>APO5191719</t>
  </si>
  <si>
    <t>VALDERRAMA FABIAN</t>
  </si>
  <si>
    <t>PPHA-141</t>
  </si>
  <si>
    <t>EI5267</t>
  </si>
  <si>
    <t>8AJKB3CD601653914</t>
  </si>
  <si>
    <t>APO5191720</t>
  </si>
  <si>
    <t>MENDOZA GONZALEZ FREDY</t>
  </si>
  <si>
    <t>PPHA-142</t>
  </si>
  <si>
    <t>EI5269</t>
  </si>
  <si>
    <t>8AJKB3CD001653780</t>
  </si>
  <si>
    <t>APO5191721</t>
  </si>
  <si>
    <t>MARTINEZ GONZALEZ CARLOS ALBERTO</t>
  </si>
  <si>
    <t>PR-GSA-01</t>
  </si>
  <si>
    <t>EH4261</t>
  </si>
  <si>
    <t>GS4</t>
  </si>
  <si>
    <t>ELE. BLA</t>
  </si>
  <si>
    <t>LMGAT1G87P1260780</t>
  </si>
  <si>
    <t>APO5185040</t>
  </si>
  <si>
    <t>FABREGA ADOLFO</t>
  </si>
  <si>
    <t>PENSANOMICA S.A.</t>
  </si>
  <si>
    <t>GL PLUS</t>
  </si>
  <si>
    <t>PR-ODY-002</t>
  </si>
  <si>
    <t>EI0585</t>
  </si>
  <si>
    <t>ODYSSEY</t>
  </si>
  <si>
    <t>LUNASILV</t>
  </si>
  <si>
    <t>5KBRL6860PB900081</t>
  </si>
  <si>
    <t>APO5188938</t>
  </si>
  <si>
    <t>REP DE PARAGUAY EMBAJADA DE LA</t>
  </si>
  <si>
    <t>EMBAJADA DE LA REPUBLICA DE PARAGUAY</t>
  </si>
  <si>
    <t>RIOX-624</t>
  </si>
  <si>
    <t>EG4725</t>
  </si>
  <si>
    <t>3KPA241ABPE543519</t>
  </si>
  <si>
    <t>ALB5009563</t>
  </si>
  <si>
    <t>ESPINOSA VASQUEZ JASON YASSIR</t>
  </si>
  <si>
    <t>RIOX-635</t>
  </si>
  <si>
    <t>EG4839</t>
  </si>
  <si>
    <t>3KPA241ABPE542289</t>
  </si>
  <si>
    <t>APO5198663</t>
  </si>
  <si>
    <t>LEE DE CARVAJAL MARIA GABRIELA</t>
  </si>
  <si>
    <t>CSA GROUP PANAMA</t>
  </si>
  <si>
    <t>RIOX-638</t>
  </si>
  <si>
    <t>EG4842</t>
  </si>
  <si>
    <t>3KPA241ABPE542340</t>
  </si>
  <si>
    <t>RHATO51556</t>
  </si>
  <si>
    <t>Raynald Nerette Jean</t>
  </si>
  <si>
    <t>RIOX-747</t>
  </si>
  <si>
    <t>EF1937</t>
  </si>
  <si>
    <t>3KPA241ABRE577683</t>
  </si>
  <si>
    <t>CHIRI55457</t>
  </si>
  <si>
    <t>MONTENEGRO JAIME</t>
  </si>
  <si>
    <t>RIOX-748</t>
  </si>
  <si>
    <t>EF1938</t>
  </si>
  <si>
    <t>3KPA241ABRE577690</t>
  </si>
  <si>
    <t>TBM3438476</t>
  </si>
  <si>
    <t>WAN BELKIS</t>
  </si>
  <si>
    <t>RIOX-749</t>
  </si>
  <si>
    <t>EF1939</t>
  </si>
  <si>
    <t>3KPA241ABRE577675</t>
  </si>
  <si>
    <t>JACKMAN NICOLE</t>
  </si>
  <si>
    <t>RIOX-750</t>
  </si>
  <si>
    <t>EF1940</t>
  </si>
  <si>
    <t>3KPA241ABRE577685</t>
  </si>
  <si>
    <t xml:space="preserve">PAC30443  </t>
  </si>
  <si>
    <t>MOLINA SUAREZ SANTOS EDUARDO</t>
  </si>
  <si>
    <t>RIOX-751</t>
  </si>
  <si>
    <t>EF1941</t>
  </si>
  <si>
    <t>3KPA241ABRE568814</t>
  </si>
  <si>
    <t>RUIZ DIDIER</t>
  </si>
  <si>
    <t>RIOX-752</t>
  </si>
  <si>
    <t>EF1942</t>
  </si>
  <si>
    <t>3KPA241ABRE577687</t>
  </si>
  <si>
    <t>CHO7715712</t>
  </si>
  <si>
    <t>AVILA GONZALEZ BELKIS</t>
  </si>
  <si>
    <t>RIOX-753</t>
  </si>
  <si>
    <t>EF1943</t>
  </si>
  <si>
    <t>3KPA241ABRE577684</t>
  </si>
  <si>
    <t>APO5198704</t>
  </si>
  <si>
    <t>LAMMERSDORF JULIO ALBERTO</t>
  </si>
  <si>
    <t>RIOX-754</t>
  </si>
  <si>
    <t>EF1944</t>
  </si>
  <si>
    <t>3KPA241ABRE577680</t>
  </si>
  <si>
    <t>STM7205158</t>
  </si>
  <si>
    <t>MIDDLETON SARAH ANNE</t>
  </si>
  <si>
    <t>RIOX-755</t>
  </si>
  <si>
    <t>EF1945</t>
  </si>
  <si>
    <t>3KPA241ABRE577677</t>
  </si>
  <si>
    <t>PTY5241249</t>
  </si>
  <si>
    <t>Bieri Alois</t>
  </si>
  <si>
    <t>RIOX-756</t>
  </si>
  <si>
    <t>EF1946</t>
  </si>
  <si>
    <t>3KPA241ABRE577681</t>
  </si>
  <si>
    <t>CHIRI55470</t>
  </si>
  <si>
    <t>Gaitan Joycee</t>
  </si>
  <si>
    <t>RIOX-757</t>
  </si>
  <si>
    <t>EF1947</t>
  </si>
  <si>
    <t>3KPA241ABRE568819</t>
  </si>
  <si>
    <t>MALE620234</t>
  </si>
  <si>
    <t>DEOBALDIA ELIDA</t>
  </si>
  <si>
    <t>RIOX-759</t>
  </si>
  <si>
    <t>EF1949</t>
  </si>
  <si>
    <t>3KPA241ABRE577669</t>
  </si>
  <si>
    <t>TBM3438672</t>
  </si>
  <si>
    <t>ORDONEZ FERNANDO</t>
  </si>
  <si>
    <t>RIOX-760</t>
  </si>
  <si>
    <t>EF1950</t>
  </si>
  <si>
    <t>3KPA241ABRE577672</t>
  </si>
  <si>
    <t>PTY5241352</t>
  </si>
  <si>
    <t>Van den brandt Jan</t>
  </si>
  <si>
    <t>TFX-86</t>
  </si>
  <si>
    <t>EI5261</t>
  </si>
  <si>
    <t>8AJBA3FS600335214</t>
  </si>
  <si>
    <t>APO5191722</t>
  </si>
  <si>
    <t>ALTAMIRANDA RAFAEL</t>
  </si>
  <si>
    <t>TFX-87</t>
  </si>
  <si>
    <t>EI5355</t>
  </si>
  <si>
    <t>8AJBA3FS100326405</t>
  </si>
  <si>
    <t>APO5199035</t>
  </si>
  <si>
    <t>CARO LOMBANA JUAN</t>
  </si>
  <si>
    <t>TPX-486</t>
  </si>
  <si>
    <t>EG7522</t>
  </si>
  <si>
    <t>JTEBR9FJ80K280138</t>
  </si>
  <si>
    <t>CHO7715648</t>
  </si>
  <si>
    <t>MIRANDA RODRIGUEZ DAYRA</t>
  </si>
  <si>
    <t>ODY-05</t>
  </si>
  <si>
    <t>EI0642</t>
  </si>
  <si>
    <t>PLATINUM</t>
  </si>
  <si>
    <t>5KBRL6860PB900114</t>
  </si>
  <si>
    <t xml:space="preserve">TCPVENTA </t>
  </si>
  <si>
    <t>FAMILIA DLG</t>
  </si>
  <si>
    <t>FABIO</t>
  </si>
  <si>
    <t>PPEX-419</t>
  </si>
  <si>
    <t>EG4082</t>
  </si>
  <si>
    <t>8AJDB3CD401338327</t>
  </si>
  <si>
    <t>LVA603</t>
  </si>
  <si>
    <t>HIX-31</t>
  </si>
  <si>
    <t>EG0911</t>
  </si>
  <si>
    <t>MALB241CBRM185626</t>
  </si>
  <si>
    <t>HIX-36</t>
  </si>
  <si>
    <t>EG0922</t>
  </si>
  <si>
    <t>MALB241CBRM185630</t>
  </si>
  <si>
    <t>HIX-37</t>
  </si>
  <si>
    <t>EG0923</t>
  </si>
  <si>
    <t>MALB241CBRM185632</t>
  </si>
  <si>
    <t>HIX-40</t>
  </si>
  <si>
    <t>EG0926</t>
  </si>
  <si>
    <t>MALB241CBRM185634</t>
  </si>
  <si>
    <t>MVHX-21</t>
  </si>
  <si>
    <t>EG0920</t>
  </si>
  <si>
    <t>KMJYA371BRU109690</t>
  </si>
  <si>
    <t>NVA-210</t>
  </si>
  <si>
    <t>EH9140</t>
  </si>
  <si>
    <t>3N1CN8AE4ZL117462</t>
  </si>
  <si>
    <t>NVA-213</t>
  </si>
  <si>
    <t>EH9143</t>
  </si>
  <si>
    <t>3N1CN8AE7ZL117441</t>
  </si>
  <si>
    <t>RIOX-622</t>
  </si>
  <si>
    <t>EG4723</t>
  </si>
  <si>
    <t>3KPA241ABPE543635</t>
  </si>
  <si>
    <t>RIOX-630</t>
  </si>
  <si>
    <t>EG4758</t>
  </si>
  <si>
    <t>3KPA241ABPE543520</t>
  </si>
  <si>
    <t>RIOX-633</t>
  </si>
  <si>
    <t>EG4837</t>
  </si>
  <si>
    <t>3KPA241ABPE542290</t>
  </si>
  <si>
    <t>RIOX-758</t>
  </si>
  <si>
    <t>EF1948</t>
  </si>
  <si>
    <t>3KPA241ABRE568684</t>
  </si>
  <si>
    <t>TCX-46</t>
  </si>
  <si>
    <t>EG4092</t>
  </si>
  <si>
    <t>JTGABAB8406711286</t>
  </si>
  <si>
    <t>LVC048</t>
  </si>
  <si>
    <t>TCX-49</t>
  </si>
  <si>
    <t>EG4097</t>
  </si>
  <si>
    <t>JTGABAB8006711317</t>
  </si>
  <si>
    <t>LVC051</t>
  </si>
  <si>
    <t>TCX-50</t>
  </si>
  <si>
    <t>EG4099</t>
  </si>
  <si>
    <t>JTGABAB8306711358</t>
  </si>
  <si>
    <t>LVC052</t>
  </si>
  <si>
    <t>TCX-51</t>
  </si>
  <si>
    <t>EG4100</t>
  </si>
  <si>
    <t>JTGABAB8406711353</t>
  </si>
  <si>
    <t>LVC053</t>
  </si>
  <si>
    <t>HUX-11</t>
  </si>
  <si>
    <t>EH8254</t>
  </si>
  <si>
    <t>JN1TC2E26Z0096612</t>
  </si>
  <si>
    <t>APV-136</t>
  </si>
  <si>
    <t>EH6625</t>
  </si>
  <si>
    <t>MHYDN71V9PJ403125</t>
  </si>
  <si>
    <t>01/21/24</t>
  </si>
  <si>
    <t>ODY-04</t>
  </si>
  <si>
    <t>EI0639</t>
  </si>
  <si>
    <t>5KBRL6860PB900116</t>
  </si>
  <si>
    <t>gabriel chofer</t>
  </si>
  <si>
    <t>HIX-35</t>
  </si>
  <si>
    <t>EG0918</t>
  </si>
  <si>
    <t>MALB241CBRM185629</t>
  </si>
  <si>
    <t>TCX-48</t>
  </si>
  <si>
    <t>EG4095</t>
  </si>
  <si>
    <t>JTGABAB8006711320</t>
  </si>
  <si>
    <t>SIN PANAPASS</t>
  </si>
  <si>
    <t>LVC050</t>
  </si>
  <si>
    <t>PPEX-417</t>
  </si>
  <si>
    <t>EG4080</t>
  </si>
  <si>
    <t>8AJDB3CD001338423</t>
  </si>
  <si>
    <t>Carlos</t>
  </si>
  <si>
    <t>LVA601</t>
  </si>
  <si>
    <t>TCX-47</t>
  </si>
  <si>
    <t>EG4094</t>
  </si>
  <si>
    <t>JTGABAB8106711343</t>
  </si>
  <si>
    <t>LVC049</t>
  </si>
  <si>
    <t>ACAX-136</t>
  </si>
  <si>
    <t>EH1486</t>
  </si>
  <si>
    <t>MALC741BBPM371187</t>
  </si>
  <si>
    <t>PTY5241224</t>
  </si>
  <si>
    <t>MORALES NARCISO ALFREDO</t>
  </si>
  <si>
    <t>ACAX-137</t>
  </si>
  <si>
    <t>EH1487</t>
  </si>
  <si>
    <t>MALC741BBPM371158</t>
  </si>
  <si>
    <t>APO5169633</t>
  </si>
  <si>
    <t>CAMARENA KENNETH</t>
  </si>
  <si>
    <t>ACAX-138</t>
  </si>
  <si>
    <t>EH1488</t>
  </si>
  <si>
    <t>MALC741BBPM371159</t>
  </si>
  <si>
    <t>CHO7715788</t>
  </si>
  <si>
    <t>STEWART BEATRIZ</t>
  </si>
  <si>
    <t>ACAX-139</t>
  </si>
  <si>
    <t>EH1489</t>
  </si>
  <si>
    <t>MALC741BBPM371189</t>
  </si>
  <si>
    <t>APO5198599</t>
  </si>
  <si>
    <t>SANCHEZ GARFIAS LUIS RUBEN</t>
  </si>
  <si>
    <t>ACAX-141</t>
  </si>
  <si>
    <t>EH1491</t>
  </si>
  <si>
    <t>MALC741BBPM375492</t>
  </si>
  <si>
    <t>PTY5241262</t>
  </si>
  <si>
    <t>Baiura Kateryna</t>
  </si>
  <si>
    <t>ACAX-142</t>
  </si>
  <si>
    <t>EH1500</t>
  </si>
  <si>
    <t>MALC741BBPM371154</t>
  </si>
  <si>
    <t>CHO7715732</t>
  </si>
  <si>
    <t>GASLIN FUENTES JUAN JOSE</t>
  </si>
  <si>
    <t>ACAX-143</t>
  </si>
  <si>
    <t>EH1501</t>
  </si>
  <si>
    <t>MALC741BBPM371145</t>
  </si>
  <si>
    <t>PTY5240903</t>
  </si>
  <si>
    <t>LEONE LUCA</t>
  </si>
  <si>
    <t>ACAX-144</t>
  </si>
  <si>
    <t>EH1502</t>
  </si>
  <si>
    <t>MALC741BBPM371141</t>
  </si>
  <si>
    <t xml:space="preserve">SANT62553 </t>
  </si>
  <si>
    <t>CASTILLO JUAN CARLOS</t>
  </si>
  <si>
    <t>ACAX-145</t>
  </si>
  <si>
    <t>EH1503</t>
  </si>
  <si>
    <t>MALC741BBPM375460</t>
  </si>
  <si>
    <t>PTY5240509</t>
  </si>
  <si>
    <t>QUINTERO CORTES JOSE ALVARO</t>
  </si>
  <si>
    <t>ACAX-146</t>
  </si>
  <si>
    <t>EH1504</t>
  </si>
  <si>
    <t>MALC741BBPM375461</t>
  </si>
  <si>
    <t>APO5198184</t>
  </si>
  <si>
    <t>ACAX-149</t>
  </si>
  <si>
    <t>EH1507</t>
  </si>
  <si>
    <t>MALC741BBPM371152</t>
  </si>
  <si>
    <t>MALE620212</t>
  </si>
  <si>
    <t>DE LEON ALVAREZ JONATHAN AMETH</t>
  </si>
  <si>
    <t>ACAX-150</t>
  </si>
  <si>
    <t>EH1508</t>
  </si>
  <si>
    <t>MALC741BBPM371153</t>
  </si>
  <si>
    <t>CHIRI55456</t>
  </si>
  <si>
    <t>Muñoz Dayana</t>
  </si>
  <si>
    <t>ACAX-153</t>
  </si>
  <si>
    <t>EH1511</t>
  </si>
  <si>
    <t>MALC741BBPM371028</t>
  </si>
  <si>
    <t>PTY5241180</t>
  </si>
  <si>
    <t>IRRIBARRA PALZA Francisco</t>
  </si>
  <si>
    <t>ACAX-154</t>
  </si>
  <si>
    <t>EH1512</t>
  </si>
  <si>
    <t>MALC741BBPM371021</t>
  </si>
  <si>
    <t>PEREZ GONZALEZ RUBEN DARIO</t>
  </si>
  <si>
    <t>ACAX-155</t>
  </si>
  <si>
    <t>EH1513</t>
  </si>
  <si>
    <t>MALC741BBPM371022</t>
  </si>
  <si>
    <t>APO5198161</t>
  </si>
  <si>
    <t>SANTOS MEDINA LUIS ENRIQUE</t>
  </si>
  <si>
    <t>ACAX-156</t>
  </si>
  <si>
    <t>EH1514</t>
  </si>
  <si>
    <t>MALC741BBPM371026</t>
  </si>
  <si>
    <t>APO5198321</t>
  </si>
  <si>
    <t>VENTURA GARCIA YOLIMAR ISABEL</t>
  </si>
  <si>
    <t>ACAX-157</t>
  </si>
  <si>
    <t>EH1515</t>
  </si>
  <si>
    <t>MALC741BBPM371027</t>
  </si>
  <si>
    <t>TBM3438636</t>
  </si>
  <si>
    <t>JIMENEZ ROSA</t>
  </si>
  <si>
    <t>ACAX-158</t>
  </si>
  <si>
    <t>EH1516</t>
  </si>
  <si>
    <t>MALC741BBPM371024</t>
  </si>
  <si>
    <t>APO5198185</t>
  </si>
  <si>
    <t>ACAX-159</t>
  </si>
  <si>
    <t>EH1517</t>
  </si>
  <si>
    <t>MALC741BBPM371030</t>
  </si>
  <si>
    <t>PTY5241250</t>
  </si>
  <si>
    <t>DA COSTA ANA</t>
  </si>
  <si>
    <t>ACAX-160</t>
  </si>
  <si>
    <t>EH1518</t>
  </si>
  <si>
    <t>MALC741BBPM371019</t>
  </si>
  <si>
    <t>APO5198186</t>
  </si>
  <si>
    <t>ACAX-161</t>
  </si>
  <si>
    <t>EH1519</t>
  </si>
  <si>
    <t>MALC741BBPM371025</t>
  </si>
  <si>
    <t>CHO7715755</t>
  </si>
  <si>
    <t>BATISTA RAFAEL</t>
  </si>
  <si>
    <t>ACAX-162</t>
  </si>
  <si>
    <t>EH1520</t>
  </si>
  <si>
    <t>MALC741BBPM371018</t>
  </si>
  <si>
    <t xml:space="preserve">PAC30450  </t>
  </si>
  <si>
    <t>CORTES CAÑAS DANIEL</t>
  </si>
  <si>
    <t>ACAX-164</t>
  </si>
  <si>
    <t>EH1531</t>
  </si>
  <si>
    <t>MALC741BBPM371149</t>
  </si>
  <si>
    <t>PTY5241399</t>
  </si>
  <si>
    <t>CALDERON XAVIER PATRICIO</t>
  </si>
  <si>
    <t>ACAX-165</t>
  </si>
  <si>
    <t>EH1532</t>
  </si>
  <si>
    <t>MALC741BBPM371144</t>
  </si>
  <si>
    <t>APO5198187</t>
  </si>
  <si>
    <t>HCX-82</t>
  </si>
  <si>
    <t>EH1478</t>
  </si>
  <si>
    <t>MALPB812EPM436714</t>
  </si>
  <si>
    <t>RHATO51593</t>
  </si>
  <si>
    <t>OGRADY KAVEN</t>
  </si>
  <si>
    <t>HCX-83</t>
  </si>
  <si>
    <t>EH1481</t>
  </si>
  <si>
    <t>MALPB812EPM436718</t>
  </si>
  <si>
    <t>APO5198007</t>
  </si>
  <si>
    <t>CARRERA RIOS DOMINGO ALEXAND</t>
  </si>
  <si>
    <t>HCX-86</t>
  </si>
  <si>
    <t>EH1484</t>
  </si>
  <si>
    <t>MALPB812EPM436705</t>
  </si>
  <si>
    <t xml:space="preserve">PEN70098  </t>
  </si>
  <si>
    <t>SHALABI ARROCHA FALIHA</t>
  </si>
  <si>
    <t>HCX-87</t>
  </si>
  <si>
    <t>EH1492</t>
  </si>
  <si>
    <t>MALPB812EPM449307</t>
  </si>
  <si>
    <t>VEN3500267</t>
  </si>
  <si>
    <t>SHEININ AZRIEL</t>
  </si>
  <si>
    <t>HCX-88</t>
  </si>
  <si>
    <t>EH1493</t>
  </si>
  <si>
    <t>MALPB812EPM449303</t>
  </si>
  <si>
    <t>PTY5240976</t>
  </si>
  <si>
    <t>EGEA ERIC</t>
  </si>
  <si>
    <t>HCX-89</t>
  </si>
  <si>
    <t>EH1494</t>
  </si>
  <si>
    <t>MALPB812EPM450571</t>
  </si>
  <si>
    <t>APO5198065</t>
  </si>
  <si>
    <t>VASQUEZ LOPEZ JUAN ALBERTO</t>
  </si>
  <si>
    <t>HCX-90</t>
  </si>
  <si>
    <t>EH1495</t>
  </si>
  <si>
    <t>MALPB812EPM450576</t>
  </si>
  <si>
    <t>PTY5240714</t>
  </si>
  <si>
    <t>MARASCO ANTHONY</t>
  </si>
  <si>
    <t>HCX-91</t>
  </si>
  <si>
    <t>EH1496</t>
  </si>
  <si>
    <t>MALPB812EPM436704</t>
  </si>
  <si>
    <t>AZAM FLORENCE</t>
  </si>
  <si>
    <t>HCX-94</t>
  </si>
  <si>
    <t>EH1499</t>
  </si>
  <si>
    <t>MALPB812EPM436711</t>
  </si>
  <si>
    <t>APO5198220</t>
  </si>
  <si>
    <t>SIMPSON GONZALEZ RICARDO ANTONIO</t>
  </si>
  <si>
    <t>HCX-95</t>
  </si>
  <si>
    <t>EH1522</t>
  </si>
  <si>
    <t>MALPB812EPM450572</t>
  </si>
  <si>
    <t>PTY5240412</t>
  </si>
  <si>
    <t>CHAMBERS SHERVIN</t>
  </si>
  <si>
    <t>HCX-96</t>
  </si>
  <si>
    <t>EH1599</t>
  </si>
  <si>
    <t>MALPB812EPM436706</t>
  </si>
  <si>
    <t>PTY5241164</t>
  </si>
  <si>
    <t>KPA-250</t>
  </si>
  <si>
    <t>EF1386</t>
  </si>
  <si>
    <t>KNAB3512BRT106005</t>
  </si>
  <si>
    <t>APO5198689</t>
  </si>
  <si>
    <t>KPA-251</t>
  </si>
  <si>
    <t>EF1387</t>
  </si>
  <si>
    <t>KNAB3512BRT105940</t>
  </si>
  <si>
    <t>APO5198717</t>
  </si>
  <si>
    <t>CASTILLERO PINZON EFRAIN ADONAI</t>
  </si>
  <si>
    <t>KPA-252</t>
  </si>
  <si>
    <t>EF1388</t>
  </si>
  <si>
    <t>KNAB3512BRT105945</t>
  </si>
  <si>
    <t>APO5198718</t>
  </si>
  <si>
    <t>DELGADO ESQUIVEL JOSE BOLIVAR</t>
  </si>
  <si>
    <t>KPA-253</t>
  </si>
  <si>
    <t>EF1389</t>
  </si>
  <si>
    <t>KNAB3512BRT105982</t>
  </si>
  <si>
    <t>TROCONIS DITTMAR RAFEL IGNACIO</t>
  </si>
  <si>
    <t>KPA-254</t>
  </si>
  <si>
    <t>EF1390</t>
  </si>
  <si>
    <t>KNAB3512BRT105944</t>
  </si>
  <si>
    <t>APO5198719</t>
  </si>
  <si>
    <t>VILLALAZ VELASCO SILENYS DENITH</t>
  </si>
  <si>
    <t>PPEX-353</t>
  </si>
  <si>
    <t>EG4011</t>
  </si>
  <si>
    <t>8AJDB3CD201338052</t>
  </si>
  <si>
    <t>APO5190239</t>
  </si>
  <si>
    <t>LVA537</t>
  </si>
  <si>
    <t>PPEX-354</t>
  </si>
  <si>
    <t>EG4012</t>
  </si>
  <si>
    <t>8AJDB3CD301337721</t>
  </si>
  <si>
    <t>APO5190271</t>
  </si>
  <si>
    <t>LVA538</t>
  </si>
  <si>
    <t>PPEX-355</t>
  </si>
  <si>
    <t>EG4013</t>
  </si>
  <si>
    <t>8AJDB3CD201338116</t>
  </si>
  <si>
    <t>APO5190217</t>
  </si>
  <si>
    <t>LVA539</t>
  </si>
  <si>
    <t>PPEX-356</t>
  </si>
  <si>
    <t>EG4014</t>
  </si>
  <si>
    <t>8AJDB3CD701338435</t>
  </si>
  <si>
    <t>APO5190241</t>
  </si>
  <si>
    <t>LVA540</t>
  </si>
  <si>
    <t>PPEX-357</t>
  </si>
  <si>
    <t>EG4015</t>
  </si>
  <si>
    <t>8AJDB3CD601338121</t>
  </si>
  <si>
    <t>APO5198942</t>
  </si>
  <si>
    <t>FRANCO RAMOS EDWIN ANTONIO</t>
  </si>
  <si>
    <t>LVA541</t>
  </si>
  <si>
    <t>PPEX-358</t>
  </si>
  <si>
    <t>EG4016</t>
  </si>
  <si>
    <t>8AJDB3CD101338432</t>
  </si>
  <si>
    <t>APO5190214</t>
  </si>
  <si>
    <t>LVA542</t>
  </si>
  <si>
    <t>PPEX-359</t>
  </si>
  <si>
    <t>EG4017</t>
  </si>
  <si>
    <t>8AJDB3CD801338136</t>
  </si>
  <si>
    <t>APO5190242</t>
  </si>
  <si>
    <t>LVA543</t>
  </si>
  <si>
    <t>PPEX-360</t>
  </si>
  <si>
    <t>EG4018</t>
  </si>
  <si>
    <t>8AJDB3CD301338142</t>
  </si>
  <si>
    <t>APO5190244</t>
  </si>
  <si>
    <t>LVA544</t>
  </si>
  <si>
    <t>PPEX-361</t>
  </si>
  <si>
    <t>EG4019</t>
  </si>
  <si>
    <t>8AJDB3CD901338307</t>
  </si>
  <si>
    <t>TBM3438666</t>
  </si>
  <si>
    <t>RIOS ZANETTI LUIS</t>
  </si>
  <si>
    <t>LVA545</t>
  </si>
  <si>
    <t>PPEX-362</t>
  </si>
  <si>
    <t>EG4020</t>
  </si>
  <si>
    <t>8AJDB3CD601337745</t>
  </si>
  <si>
    <t>APO5190267</t>
  </si>
  <si>
    <t>LVA546</t>
  </si>
  <si>
    <t>PPEX-363</t>
  </si>
  <si>
    <t>EG4021</t>
  </si>
  <si>
    <t>8AJDB3CD201337726</t>
  </si>
  <si>
    <t>APO5190207</t>
  </si>
  <si>
    <t>COMMERCIAL *</t>
  </si>
  <si>
    <t>LVA547</t>
  </si>
  <si>
    <t>PPEX-364</t>
  </si>
  <si>
    <t>EG4022</t>
  </si>
  <si>
    <t>8AJDB3CD101338012</t>
  </si>
  <si>
    <t>APO5190262</t>
  </si>
  <si>
    <t>SERVICES SITE</t>
  </si>
  <si>
    <t>LVA548</t>
  </si>
  <si>
    <t>PPEX-365</t>
  </si>
  <si>
    <t>EG4023</t>
  </si>
  <si>
    <t>8AJDB3CD401337632</t>
  </si>
  <si>
    <t>APO5190263</t>
  </si>
  <si>
    <t>SSV ENG *</t>
  </si>
  <si>
    <t>LVA549</t>
  </si>
  <si>
    <t>PPEX-366</t>
  </si>
  <si>
    <t>EG4024</t>
  </si>
  <si>
    <t>8AJDB3CD701338239</t>
  </si>
  <si>
    <t>APO5190225</t>
  </si>
  <si>
    <t>HUMAN RESOURCES HUMAN RESOURCES</t>
  </si>
  <si>
    <t>LVA550</t>
  </si>
  <si>
    <t>PPEX-367</t>
  </si>
  <si>
    <t>EG4025</t>
  </si>
  <si>
    <t>8AJDB3CD401337677</t>
  </si>
  <si>
    <t>APO5190275</t>
  </si>
  <si>
    <t>TMF MAINT MINING</t>
  </si>
  <si>
    <t>LVA551</t>
  </si>
  <si>
    <t>PPEX-368</t>
  </si>
  <si>
    <t>EG4026</t>
  </si>
  <si>
    <t>8AJDB3CD201338276</t>
  </si>
  <si>
    <t>APO5190554</t>
  </si>
  <si>
    <t>LVA552</t>
  </si>
  <si>
    <t>PPEX-369</t>
  </si>
  <si>
    <t>EG4027</t>
  </si>
  <si>
    <t>8AJDB3CD701338287</t>
  </si>
  <si>
    <t>APO5190248</t>
  </si>
  <si>
    <t>LVA553</t>
  </si>
  <si>
    <t>PPEX-370</t>
  </si>
  <si>
    <t>EG4028</t>
  </si>
  <si>
    <t>8AJDB3CD601337714</t>
  </si>
  <si>
    <t>APO5190246</t>
  </si>
  <si>
    <t>08/29/25</t>
  </si>
  <si>
    <t>POWER PLANT POWER PLANT</t>
  </si>
  <si>
    <t>LVA554</t>
  </si>
  <si>
    <t>PPEX-371</t>
  </si>
  <si>
    <t>EG4029</t>
  </si>
  <si>
    <t>8AJDB3CD901338422</t>
  </si>
  <si>
    <t>APO5190247</t>
  </si>
  <si>
    <t>LVA555</t>
  </si>
  <si>
    <t>PPEX-372</t>
  </si>
  <si>
    <t>EG4030</t>
  </si>
  <si>
    <t>8AJDB3CD601338068</t>
  </si>
  <si>
    <t>APO5190226</t>
  </si>
  <si>
    <t>LVA556</t>
  </si>
  <si>
    <t>PPEX-373</t>
  </si>
  <si>
    <t>EG4031</t>
  </si>
  <si>
    <t>8AJDB3CD901338341</t>
  </si>
  <si>
    <t>APO5190252</t>
  </si>
  <si>
    <t>LVA557</t>
  </si>
  <si>
    <t>PPEX-374</t>
  </si>
  <si>
    <t>EG4032</t>
  </si>
  <si>
    <t>8AJDB3CD501337252</t>
  </si>
  <si>
    <t>APO5190236</t>
  </si>
  <si>
    <t>LVA558</t>
  </si>
  <si>
    <t>PPEX-376</t>
  </si>
  <si>
    <t>EG4034</t>
  </si>
  <si>
    <t>8AJDB3CD101337801</t>
  </si>
  <si>
    <t>APO5190237</t>
  </si>
  <si>
    <t>LVA560</t>
  </si>
  <si>
    <t>PPEX-377</t>
  </si>
  <si>
    <t>EG4035</t>
  </si>
  <si>
    <t>8AJDB3CD501337817</t>
  </si>
  <si>
    <t>APO5190218</t>
  </si>
  <si>
    <t>LVA561</t>
  </si>
  <si>
    <t>PPEX-378</t>
  </si>
  <si>
    <t>EG4036</t>
  </si>
  <si>
    <t>8AJDB3CD701337138</t>
  </si>
  <si>
    <t>APO5199030</t>
  </si>
  <si>
    <t>PANAMA MINERA</t>
  </si>
  <si>
    <t>LVA562</t>
  </si>
  <si>
    <t>PPEX-379</t>
  </si>
  <si>
    <t>EG4037</t>
  </si>
  <si>
    <t>8AJDB3CD201337290</t>
  </si>
  <si>
    <t>APO5190254</t>
  </si>
  <si>
    <t>LVA563</t>
  </si>
  <si>
    <t>PPEX-380</t>
  </si>
  <si>
    <t>EG4038</t>
  </si>
  <si>
    <t>8AJDB3CD601337079</t>
  </si>
  <si>
    <t>APO5190210</t>
  </si>
  <si>
    <t>ENVIROMENT ENVIROMENT</t>
  </si>
  <si>
    <t>LVA564</t>
  </si>
  <si>
    <t>PPHX-1497</t>
  </si>
  <si>
    <t>EG3875</t>
  </si>
  <si>
    <t>8AJDB3CD801325502</t>
  </si>
  <si>
    <t>APO5188669</t>
  </si>
  <si>
    <t>DIAZ CLEGHORN LUIS ALEJANDRO</t>
  </si>
  <si>
    <t>GPS TELEM</t>
  </si>
  <si>
    <t>PPHX-1498</t>
  </si>
  <si>
    <t>EG3876</t>
  </si>
  <si>
    <t>8AJDB3CD101325518</t>
  </si>
  <si>
    <t xml:space="preserve">TCP119204 </t>
  </si>
  <si>
    <t>DE LEON ARAUZ JERRY ALBERTO</t>
  </si>
  <si>
    <t>CEJISA PMA S.A.</t>
  </si>
  <si>
    <t>PPHX-1500</t>
  </si>
  <si>
    <t>EG3879</t>
  </si>
  <si>
    <t>8AJDB3CD801325290</t>
  </si>
  <si>
    <t>APO5198380</t>
  </si>
  <si>
    <t>MENDOZA CASTILLO JUAN ALBERTO</t>
  </si>
  <si>
    <t>PPHX-1501</t>
  </si>
  <si>
    <t>EG3880</t>
  </si>
  <si>
    <t>8AJDB3CD301325276</t>
  </si>
  <si>
    <t>APO5188671</t>
  </si>
  <si>
    <t>SEG MILLENIUM</t>
  </si>
  <si>
    <t>PPHX-1502</t>
  </si>
  <si>
    <t>EG3881</t>
  </si>
  <si>
    <t>8AJDB3CD801325287</t>
  </si>
  <si>
    <t>CHO7715507</t>
  </si>
  <si>
    <t>GUTIERREZ MUÑOZ LUIS ANTONIO</t>
  </si>
  <si>
    <t>INVERSIONISTAS DE CONSTRUCCION</t>
  </si>
  <si>
    <t>PPHX-1503</t>
  </si>
  <si>
    <t>EG3882</t>
  </si>
  <si>
    <t>8AJDB3CD901325380</t>
  </si>
  <si>
    <t>APO5198818</t>
  </si>
  <si>
    <t>CHANG FERNANDO</t>
  </si>
  <si>
    <t>INFINITY GLOBAL HOLDING CORP</t>
  </si>
  <si>
    <t>PPHX-1504</t>
  </si>
  <si>
    <t>EG3883</t>
  </si>
  <si>
    <t>8AJDB3CD101325373</t>
  </si>
  <si>
    <t>APO5198974</t>
  </si>
  <si>
    <t>HERRERA HERRERA GORMAN</t>
  </si>
  <si>
    <t>PPHX-1505</t>
  </si>
  <si>
    <t>EG3884</t>
  </si>
  <si>
    <t>8AJDB3CD301325164</t>
  </si>
  <si>
    <t>APO5198926</t>
  </si>
  <si>
    <t>BERRIO NIETO LUIS ALBERTO</t>
  </si>
  <si>
    <t>PORTA ESAALERA</t>
  </si>
  <si>
    <t>PPHX-1507</t>
  </si>
  <si>
    <t>EG3886</t>
  </si>
  <si>
    <t>8AJDB3CD601325238</t>
  </si>
  <si>
    <t>APO5198712</t>
  </si>
  <si>
    <t>MONTENEGRO MARTINEZ ABEL ELIAS</t>
  </si>
  <si>
    <t>PPHX-1508</t>
  </si>
  <si>
    <t>EG3887</t>
  </si>
  <si>
    <t>8AJDB3CD401325240</t>
  </si>
  <si>
    <t>APO5198975</t>
  </si>
  <si>
    <t>ORTEGA LIMA ORLANDO JOEL</t>
  </si>
  <si>
    <t>SIN PORTAESCALERA</t>
  </si>
  <si>
    <t>PPHX-1509</t>
  </si>
  <si>
    <t>EG3894</t>
  </si>
  <si>
    <t>8AJDB3CD201325642</t>
  </si>
  <si>
    <t>CHO7715598</t>
  </si>
  <si>
    <t>JIMENEZ ABREGO GABRIEL JOSE</t>
  </si>
  <si>
    <t>PPHX-1510</t>
  </si>
  <si>
    <t>EG3895</t>
  </si>
  <si>
    <t>8AJDB3CD701325619</t>
  </si>
  <si>
    <t xml:space="preserve">PEN70109  </t>
  </si>
  <si>
    <t>PPHX-1511</t>
  </si>
  <si>
    <t>EG3896</t>
  </si>
  <si>
    <t>8AJDB3CD601325336</t>
  </si>
  <si>
    <t>APO5187730</t>
  </si>
  <si>
    <t>CEDEÑO CABALLERO ANTONIO EDWIN</t>
  </si>
  <si>
    <t>T.E. GLOBAL S.A.</t>
  </si>
  <si>
    <t>PPHX-1512</t>
  </si>
  <si>
    <t>EG3897</t>
  </si>
  <si>
    <t>8AJDB3CD001325669</t>
  </si>
  <si>
    <t>APO5198819</t>
  </si>
  <si>
    <t>PPHX-1514</t>
  </si>
  <si>
    <t>EG3899</t>
  </si>
  <si>
    <t>8AJDB3CD901325847</t>
  </si>
  <si>
    <t>APO5187731</t>
  </si>
  <si>
    <t>CHIFUNDO PEDRO</t>
  </si>
  <si>
    <t>PPHX-1515</t>
  </si>
  <si>
    <t>EG3900</t>
  </si>
  <si>
    <t>8AJDB3CD301325777</t>
  </si>
  <si>
    <t>APO5198615</t>
  </si>
  <si>
    <t>CABALLERO UREÑA HUMBERTO</t>
  </si>
  <si>
    <t>PPHX-1517</t>
  </si>
  <si>
    <t>EG3902</t>
  </si>
  <si>
    <t>8AJDB3CD001325767</t>
  </si>
  <si>
    <t>APO5198504</t>
  </si>
  <si>
    <t>PINZON ARAUZ ALEXANDRA</t>
  </si>
  <si>
    <t>PPHX-1518</t>
  </si>
  <si>
    <t>EG3903</t>
  </si>
  <si>
    <t>8AJDB3CD801325726</t>
  </si>
  <si>
    <t>APO5198616</t>
  </si>
  <si>
    <t>PINEDA NUÑEZ XENIA ZELAIDA</t>
  </si>
  <si>
    <t>PPHX-1519</t>
  </si>
  <si>
    <t>EG3904</t>
  </si>
  <si>
    <t>8AJDB3CD401325920</t>
  </si>
  <si>
    <t>APO5198346</t>
  </si>
  <si>
    <t>ZAMORA HERNANDEZ FERNANDA</t>
  </si>
  <si>
    <t>PPHX-1520</t>
  </si>
  <si>
    <t>EG3905</t>
  </si>
  <si>
    <t>8AJDB3CD301325858</t>
  </si>
  <si>
    <t>APO5198927</t>
  </si>
  <si>
    <t>MALTEZ ERIC EDUARDO</t>
  </si>
  <si>
    <t>PPHX-1521</t>
  </si>
  <si>
    <t>EG3906</t>
  </si>
  <si>
    <t>8AJDB3CD801325998</t>
  </si>
  <si>
    <t xml:space="preserve">PEN69951  </t>
  </si>
  <si>
    <t>ZURITA PADILLA SERGIO</t>
  </si>
  <si>
    <t>PPHX-1522</t>
  </si>
  <si>
    <t>EG3908</t>
  </si>
  <si>
    <t>BACKU</t>
  </si>
  <si>
    <t>8AJDB3CD101325986</t>
  </si>
  <si>
    <t>APO5198976</t>
  </si>
  <si>
    <t>NAVARRO GUSTAVO</t>
  </si>
  <si>
    <t>PPHX-1523</t>
  </si>
  <si>
    <t>EG3976</t>
  </si>
  <si>
    <t>8AJDB3CD101325437</t>
  </si>
  <si>
    <t>TBM3438609</t>
  </si>
  <si>
    <t>PPHX-1570</t>
  </si>
  <si>
    <t>EG3978</t>
  </si>
  <si>
    <t>8AJDB3CD801330893</t>
  </si>
  <si>
    <t>APO5198617</t>
  </si>
  <si>
    <t>PPHX-1571</t>
  </si>
  <si>
    <t>EG3979</t>
  </si>
  <si>
    <t>8AJDB3CD901330577</t>
  </si>
  <si>
    <t>APO5198978</t>
  </si>
  <si>
    <t>ALONSO CASTILLO EDWARD JOSE</t>
  </si>
  <si>
    <t>PPHX-1572</t>
  </si>
  <si>
    <t>EG3980</t>
  </si>
  <si>
    <t>8AJDB3CD301330767</t>
  </si>
  <si>
    <t>APO5198684</t>
  </si>
  <si>
    <t>PPHX-1574</t>
  </si>
  <si>
    <t>EG3982</t>
  </si>
  <si>
    <t>8AJDB3CD401329191</t>
  </si>
  <si>
    <t>APO5198979</t>
  </si>
  <si>
    <t>PPHX-1575</t>
  </si>
  <si>
    <t>EG3983</t>
  </si>
  <si>
    <t>8AJDB3CD301329313</t>
  </si>
  <si>
    <t>CHO7715822</t>
  </si>
  <si>
    <t>ARAUZ FRANKLIN</t>
  </si>
  <si>
    <t>PPHX-1576</t>
  </si>
  <si>
    <t>EG3984</t>
  </si>
  <si>
    <t>8AJDB3CD701329265</t>
  </si>
  <si>
    <t>APO5198929</t>
  </si>
  <si>
    <t>SERVICIOS INTEGRALES</t>
  </si>
  <si>
    <t>PPHX-1577</t>
  </si>
  <si>
    <t>EG3985</t>
  </si>
  <si>
    <t>8AJDB3CD901331356</t>
  </si>
  <si>
    <t>APO5198980</t>
  </si>
  <si>
    <t>TORRES GARCIA BASILIO AMADIS</t>
  </si>
  <si>
    <t>PPHX-1578</t>
  </si>
  <si>
    <t>EG3986</t>
  </si>
  <si>
    <t>8AJDB3CD101331593</t>
  </si>
  <si>
    <t>APO5198506</t>
  </si>
  <si>
    <t>GONZALEZ ROSALES SAMUEL RICARDO</t>
  </si>
  <si>
    <t>PPHX-1579</t>
  </si>
  <si>
    <t>EG9640</t>
  </si>
  <si>
    <t>8AJDB3CD601330584</t>
  </si>
  <si>
    <t>CHO7715780</t>
  </si>
  <si>
    <t>FUENTES AGUILAR HECTOR MANUEL</t>
  </si>
  <si>
    <t>PR-PILOT-04</t>
  </si>
  <si>
    <t>EI0621</t>
  </si>
  <si>
    <t>PILOT</t>
  </si>
  <si>
    <t xml:space="preserve">CRYSTAL </t>
  </si>
  <si>
    <t>5KBYG1870PB600207</t>
  </si>
  <si>
    <t>APO5189316</t>
  </si>
  <si>
    <t>RIVERA JAIME</t>
  </si>
  <si>
    <t>JAIME STALIN RIVERA MARTINEZ</t>
  </si>
  <si>
    <t>PR-TUG-01</t>
  </si>
  <si>
    <t>EH6203</t>
  </si>
  <si>
    <t>TUGELLA</t>
  </si>
  <si>
    <t xml:space="preserve">GREY    </t>
  </si>
  <si>
    <t>L6T7852DXPD019941</t>
  </si>
  <si>
    <t>APO5189355</t>
  </si>
  <si>
    <t>NACIONAL RECICLADORA</t>
  </si>
  <si>
    <t>RECICLADORA NACIONAL DE PANAMA S.A.</t>
  </si>
  <si>
    <t>RAX-131</t>
  </si>
  <si>
    <t>EG9342</t>
  </si>
  <si>
    <t xml:space="preserve">GRAY M. </t>
  </si>
  <si>
    <t>JTMZ43FV10D148800</t>
  </si>
  <si>
    <t>APO5198673</t>
  </si>
  <si>
    <t>CARVAJAL DE COUTO JOSE LUIS</t>
  </si>
  <si>
    <t>RAX-132</t>
  </si>
  <si>
    <t>EG9346</t>
  </si>
  <si>
    <t>JTMZ43FV30D148376</t>
  </si>
  <si>
    <t>COLLA SEBASTIEN</t>
  </si>
  <si>
    <t>RAX-133</t>
  </si>
  <si>
    <t>EG9348</t>
  </si>
  <si>
    <t>JTMZ43FV80D148566</t>
  </si>
  <si>
    <t xml:space="preserve">TCP119095 </t>
  </si>
  <si>
    <t>GUILLERMO VILLARREAL</t>
  </si>
  <si>
    <t>TCO-37</t>
  </si>
  <si>
    <t>EG9344</t>
  </si>
  <si>
    <t>JTGABAB8306710761</t>
  </si>
  <si>
    <t>APO5198148</t>
  </si>
  <si>
    <t>TCO-38</t>
  </si>
  <si>
    <t>EG9345</t>
  </si>
  <si>
    <t>JTGABAB8206711061</t>
  </si>
  <si>
    <t>APO5198948</t>
  </si>
  <si>
    <t>AGUILAR AMOGUEA CARLOS ANTONIO</t>
  </si>
  <si>
    <t>TPX-525</t>
  </si>
  <si>
    <t>EG9558</t>
  </si>
  <si>
    <t>JTEBR9FJ805025858</t>
  </si>
  <si>
    <t>APO5159432</t>
  </si>
  <si>
    <t>TPX-526</t>
  </si>
  <si>
    <t>EG9559</t>
  </si>
  <si>
    <t>JTEBR9FJ505026501</t>
  </si>
  <si>
    <t>APO5166755</t>
  </si>
  <si>
    <t>TPX-527</t>
  </si>
  <si>
    <t>EG9560</t>
  </si>
  <si>
    <t>JTEBR9FJ505025834</t>
  </si>
  <si>
    <t>APO5159397</t>
  </si>
  <si>
    <t>TPX-529</t>
  </si>
  <si>
    <t>EG9562</t>
  </si>
  <si>
    <t>JTEBR9FJ505026241</t>
  </si>
  <si>
    <t>APO5159385</t>
  </si>
  <si>
    <t>TPX-530</t>
  </si>
  <si>
    <t>EG9563</t>
  </si>
  <si>
    <t>JTEBR9FJ005026373</t>
  </si>
  <si>
    <t>APO5159455</t>
  </si>
  <si>
    <t>TPX-531</t>
  </si>
  <si>
    <t>EG9564</t>
  </si>
  <si>
    <t>JTEBR9FJX05026932</t>
  </si>
  <si>
    <t>SARMIENTO TUÑON DORIAN JOEL</t>
  </si>
  <si>
    <t>TPX-533</t>
  </si>
  <si>
    <t>EG9566</t>
  </si>
  <si>
    <t>JTEBR9FJ405026358</t>
  </si>
  <si>
    <t>APO5159934</t>
  </si>
  <si>
    <t>09/23/24</t>
  </si>
  <si>
    <t>TPX-534</t>
  </si>
  <si>
    <t>EG9567</t>
  </si>
  <si>
    <t>JTEBR9FJ905025805</t>
  </si>
  <si>
    <t>APO5198667</t>
  </si>
  <si>
    <t>RODRIGUEZ SANCHEZ MANUEL ANTONIO</t>
  </si>
  <si>
    <t>ECOGREEN MANAGEMENT PANAMA E.M.P. S.A</t>
  </si>
  <si>
    <t>TPX-535</t>
  </si>
  <si>
    <t>EG9568</t>
  </si>
  <si>
    <t>JTEBR9FJX05026705</t>
  </si>
  <si>
    <t>APO5159341</t>
  </si>
  <si>
    <t>TPX-536</t>
  </si>
  <si>
    <t>EG9569</t>
  </si>
  <si>
    <t>JTEBR9FJX05026767</t>
  </si>
  <si>
    <t>APO5159394</t>
  </si>
  <si>
    <t>TPX-537</t>
  </si>
  <si>
    <t>EG9570</t>
  </si>
  <si>
    <t>JTEBR9FJ205026844</t>
  </si>
  <si>
    <t>APO5159402</t>
  </si>
  <si>
    <t>TPX-538</t>
  </si>
  <si>
    <t>EG9571</t>
  </si>
  <si>
    <t>JTEBR9FJ505026935</t>
  </si>
  <si>
    <t>APO5159360</t>
  </si>
  <si>
    <t>TPX-539</t>
  </si>
  <si>
    <t>EG9572</t>
  </si>
  <si>
    <t>JTEBR9FJ305027159</t>
  </si>
  <si>
    <t>APO5159329</t>
  </si>
  <si>
    <t>TUX-132</t>
  </si>
  <si>
    <t>EH1477</t>
  </si>
  <si>
    <t>KMHJB81DBPU178055</t>
  </si>
  <si>
    <t>MALE620189</t>
  </si>
  <si>
    <t>PALMA ILIANA</t>
  </si>
  <si>
    <t>TUX-133</t>
  </si>
  <si>
    <t>EH1479</t>
  </si>
  <si>
    <t>KMHJB81DBPU177850</t>
  </si>
  <si>
    <t>RODRIGUEZ ROSA</t>
  </si>
  <si>
    <t>TUX-134</t>
  </si>
  <si>
    <t>EH1480</t>
  </si>
  <si>
    <t>KMHJB81DBPU177146</t>
  </si>
  <si>
    <t>APO5198583</t>
  </si>
  <si>
    <t>CASTILLO IBARRA CARLOS IVAN</t>
  </si>
  <si>
    <t>INSTALACIONES JOLUGAN S.A.</t>
  </si>
  <si>
    <t>TUX-135</t>
  </si>
  <si>
    <t>EH1485</t>
  </si>
  <si>
    <t>KMHJB81DBPU178043</t>
  </si>
  <si>
    <t>TBM3438623</t>
  </si>
  <si>
    <t>MORENO ARACELIS</t>
  </si>
  <si>
    <t>TUX-136</t>
  </si>
  <si>
    <t>EH1523</t>
  </si>
  <si>
    <t>KMHJB81DBPU177821</t>
  </si>
  <si>
    <t>APO5198884</t>
  </si>
  <si>
    <t>JUAN GONZALEZ ENOL</t>
  </si>
  <si>
    <t>TUX-137</t>
  </si>
  <si>
    <t>EH1524</t>
  </si>
  <si>
    <t>KMHJB81DBPU177866</t>
  </si>
  <si>
    <t>DOYLE MICHAEL</t>
  </si>
  <si>
    <t>TUX-138</t>
  </si>
  <si>
    <t>EH1525</t>
  </si>
  <si>
    <t>KMHJB81DBPU177880</t>
  </si>
  <si>
    <t>ABBOU VALERIE</t>
  </si>
  <si>
    <t>TUX-139</t>
  </si>
  <si>
    <t>EH1526</t>
  </si>
  <si>
    <t>KMHJB81DBPU177990</t>
  </si>
  <si>
    <t>CHO7715766</t>
  </si>
  <si>
    <t>DOMINGUEZ LINDA</t>
  </si>
  <si>
    <t>TUX-140</t>
  </si>
  <si>
    <t>EH1527</t>
  </si>
  <si>
    <t>KMHJB81DBPU173854</t>
  </si>
  <si>
    <t>APO5198709</t>
  </si>
  <si>
    <t>COSSON ALFREDO</t>
  </si>
  <si>
    <t>GENERADORA DE GATUN S.A.</t>
  </si>
  <si>
    <t>TUX-141</t>
  </si>
  <si>
    <t>EH1528</t>
  </si>
  <si>
    <t>KMHJB81DBPU173867</t>
  </si>
  <si>
    <t>VIS5034810</t>
  </si>
  <si>
    <t>Morhaim Malca Ana Virginia</t>
  </si>
  <si>
    <t>TUX-143</t>
  </si>
  <si>
    <t>EH1530</t>
  </si>
  <si>
    <t>KMHJB81DBPU177558</t>
  </si>
  <si>
    <t>APO5198071</t>
  </si>
  <si>
    <t>ABAD LANDA MANUEL ELIAS</t>
  </si>
  <si>
    <t>MARS PANAMA S. DE R. L.</t>
  </si>
  <si>
    <t>TUX-144</t>
  </si>
  <si>
    <t>EH1533</t>
  </si>
  <si>
    <t>KMHJB81DBPU173372</t>
  </si>
  <si>
    <t>MALE619965</t>
  </si>
  <si>
    <t>Kalbach Thomas</t>
  </si>
  <si>
    <t>TUX-145</t>
  </si>
  <si>
    <t>EH1534</t>
  </si>
  <si>
    <t>KMHJB81DBPU173824</t>
  </si>
  <si>
    <t>APO5198642</t>
  </si>
  <si>
    <t>CID DOUGLAS</t>
  </si>
  <si>
    <t>VEN-181</t>
  </si>
  <si>
    <t>EH1876</t>
  </si>
  <si>
    <t>KMHRB812BPU226996</t>
  </si>
  <si>
    <t>MALE620164</t>
  </si>
  <si>
    <t>AKER RYAN</t>
  </si>
  <si>
    <t>VEN-182</t>
  </si>
  <si>
    <t>EH1877</t>
  </si>
  <si>
    <t>KMHRB812BPU227512</t>
  </si>
  <si>
    <t>APO5198302</t>
  </si>
  <si>
    <t>VEN-183</t>
  </si>
  <si>
    <t>EH1878</t>
  </si>
  <si>
    <t>KMHRB812BPU227554</t>
  </si>
  <si>
    <t>APO5198794</t>
  </si>
  <si>
    <t>BABILONIA ALARCON MILIXZA MADELIN</t>
  </si>
  <si>
    <t>VEN-184</t>
  </si>
  <si>
    <t>EH1879</t>
  </si>
  <si>
    <t>KMHRB812BPU227080</t>
  </si>
  <si>
    <t>APO5198548</t>
  </si>
  <si>
    <t>GREEN IFILL MICHAEL GREGORY</t>
  </si>
  <si>
    <t>VEN-186</t>
  </si>
  <si>
    <t>EH1881</t>
  </si>
  <si>
    <t>KMHRB812BPU227685</t>
  </si>
  <si>
    <t>APO5198240</t>
  </si>
  <si>
    <t>VEN-188</t>
  </si>
  <si>
    <t>EH1883</t>
  </si>
  <si>
    <t>KMHRB812BPU227000</t>
  </si>
  <si>
    <t>APO5198800</t>
  </si>
  <si>
    <t>SKEERET LAWRENCE ENRIQUE EDUARDO</t>
  </si>
  <si>
    <t>VEN-189</t>
  </si>
  <si>
    <t>EH1884</t>
  </si>
  <si>
    <t>KMHRB812BPU227511</t>
  </si>
  <si>
    <t>APO5198134</t>
  </si>
  <si>
    <t>VEN-190</t>
  </si>
  <si>
    <t>EH1885</t>
  </si>
  <si>
    <t>KMHRB812BPU227011</t>
  </si>
  <si>
    <t xml:space="preserve">PAC30441  </t>
  </si>
  <si>
    <t>RODRIGUEZ PEÑA IVONNE SMITH</t>
  </si>
  <si>
    <t>HCX-84</t>
  </si>
  <si>
    <t>EH1482</t>
  </si>
  <si>
    <t>MALPB812EPM436713</t>
  </si>
  <si>
    <t>PPEX-375</t>
  </si>
  <si>
    <t>EG4033</t>
  </si>
  <si>
    <t>8AJDB3CD501338014</t>
  </si>
  <si>
    <t>LVA559</t>
  </si>
  <si>
    <t>ACAX-147</t>
  </si>
  <si>
    <t>EH1505</t>
  </si>
  <si>
    <t>MALC741BBPM375463</t>
  </si>
  <si>
    <t>ACAX-148</t>
  </si>
  <si>
    <t>EH1506</t>
  </si>
  <si>
    <t>MALC741BBPM371164</t>
  </si>
  <si>
    <t>ACAX-151</t>
  </si>
  <si>
    <t>EH1509</t>
  </si>
  <si>
    <t>MALC741BBPM371150</t>
  </si>
  <si>
    <t>ACAX-152</t>
  </si>
  <si>
    <t>EH1510</t>
  </si>
  <si>
    <t>MALC741BBPM371023</t>
  </si>
  <si>
    <t>ACAX-163</t>
  </si>
  <si>
    <t>EH1521</t>
  </si>
  <si>
    <t>MALC741BBPM371016</t>
  </si>
  <si>
    <t>HCX-92</t>
  </si>
  <si>
    <t>EH1497</t>
  </si>
  <si>
    <t>MALPB812EPM436708</t>
  </si>
  <si>
    <t>PPHX-1506</t>
  </si>
  <si>
    <t>EG3885</t>
  </si>
  <si>
    <t>8AJDB3CD201325169</t>
  </si>
  <si>
    <t>01/28/24</t>
  </si>
  <si>
    <t>PPHX-1516</t>
  </si>
  <si>
    <t>EG3901</t>
  </si>
  <si>
    <t>8AJDB3CD101325826</t>
  </si>
  <si>
    <t>RAX-134</t>
  </si>
  <si>
    <t>EG9349</t>
  </si>
  <si>
    <t>JTMZ43FV00D149243</t>
  </si>
  <si>
    <t>TCO-39</t>
  </si>
  <si>
    <t>EG9347</t>
  </si>
  <si>
    <t>JTGABAB8706711038</t>
  </si>
  <si>
    <t>TCO-40</t>
  </si>
  <si>
    <t>EG9343</t>
  </si>
  <si>
    <t>JTGABAB8106711052</t>
  </si>
  <si>
    <t>TPX-532</t>
  </si>
  <si>
    <t>EG9565</t>
  </si>
  <si>
    <t>JTEBR9FJ405026389</t>
  </si>
  <si>
    <t>TUX-146</t>
  </si>
  <si>
    <t>EH1536</t>
  </si>
  <si>
    <t>KMHJB81DBPU177221</t>
  </si>
  <si>
    <t>VEN-187</t>
  </si>
  <si>
    <t>EH1882</t>
  </si>
  <si>
    <t>KMHRB812BPU227604</t>
  </si>
  <si>
    <t>VEN-185</t>
  </si>
  <si>
    <t>EH1880</t>
  </si>
  <si>
    <t>KMHRB812BPU227013</t>
  </si>
  <si>
    <t>TUX-142</t>
  </si>
  <si>
    <t>EH1529</t>
  </si>
  <si>
    <t>KMHJB81DBPU177544</t>
  </si>
  <si>
    <t>SANTO</t>
  </si>
  <si>
    <t>ACAX-140</t>
  </si>
  <si>
    <t>EH1490</t>
  </si>
  <si>
    <t>MALC741BBPM371192</t>
  </si>
  <si>
    <t>PPHX-1513</t>
  </si>
  <si>
    <t>EG3898</t>
  </si>
  <si>
    <t>8AJDB3CD601325854</t>
  </si>
  <si>
    <t>OSCAR</t>
  </si>
  <si>
    <t>TPX-528</t>
  </si>
  <si>
    <t>EG9561</t>
  </si>
  <si>
    <t>JTEBR9FJ005026213</t>
  </si>
  <si>
    <t>CRETA-67</t>
  </si>
  <si>
    <t>CL5205</t>
  </si>
  <si>
    <t>MALC281CBKM34273</t>
  </si>
  <si>
    <t>05/15/23</t>
  </si>
  <si>
    <t>Lineth Del Carmen Luo Chee</t>
  </si>
  <si>
    <t xml:space="preserve">         07/31/23</t>
  </si>
  <si>
    <t>PPHX-1499</t>
  </si>
  <si>
    <t>EG3877</t>
  </si>
  <si>
    <t>8AJDB3CD001325445</t>
  </si>
  <si>
    <t>PPHX-1573</t>
  </si>
  <si>
    <t>EG3981</t>
  </si>
  <si>
    <t>8AJDB3CD401330549</t>
  </si>
  <si>
    <t>REVISION DEVOLUCION DEFINITIVA</t>
  </si>
  <si>
    <t>SOLUTO-01</t>
  </si>
  <si>
    <t>EB5697</t>
  </si>
  <si>
    <t>SOLUTO</t>
  </si>
  <si>
    <t>LJD0AA29BN015045</t>
  </si>
  <si>
    <t>07/29/23</t>
  </si>
  <si>
    <t>YULEIKA YAHIRUBY YANGUEZ MARTI</t>
  </si>
  <si>
    <t xml:space="preserve">         07/29/23</t>
  </si>
  <si>
    <t>HCX-85</t>
  </si>
  <si>
    <t>EH1483</t>
  </si>
  <si>
    <t>MALPB812EPM436701</t>
  </si>
  <si>
    <t>12/30/23</t>
  </si>
  <si>
    <t>ACAX-100</t>
  </si>
  <si>
    <t>EG0339</t>
  </si>
  <si>
    <t>MALC741BBPM346650</t>
  </si>
  <si>
    <t>APO5198179</t>
  </si>
  <si>
    <t>JAEN JESUS MARA</t>
  </si>
  <si>
    <t>ACAX-91</t>
  </si>
  <si>
    <t>EG0330</t>
  </si>
  <si>
    <t>MALC741BBPM346666</t>
  </si>
  <si>
    <t>STM7205152</t>
  </si>
  <si>
    <t>POMARES RUEDA LEOPOLDO</t>
  </si>
  <si>
    <t>ACAX-94</t>
  </si>
  <si>
    <t>EG0333</t>
  </si>
  <si>
    <t>MALC741BBPM346677</t>
  </si>
  <si>
    <t>ROUX JUAN</t>
  </si>
  <si>
    <t>ACAX-95</t>
  </si>
  <si>
    <t>EG0334</t>
  </si>
  <si>
    <t>MALC741BBPM346856</t>
  </si>
  <si>
    <t>CHO7715809</t>
  </si>
  <si>
    <t>MOLINA EMELINA</t>
  </si>
  <si>
    <t>ACAX-96</t>
  </si>
  <si>
    <t>EG0335</t>
  </si>
  <si>
    <t>MALC741BBPM346855</t>
  </si>
  <si>
    <t>VAN STAN DE LEON ELVIS</t>
  </si>
  <si>
    <t>ACAX-99</t>
  </si>
  <si>
    <t>EG0338</t>
  </si>
  <si>
    <t>MALC741BBPM346655</t>
  </si>
  <si>
    <t xml:space="preserve">PAC30419  </t>
  </si>
  <si>
    <t>GONZALEZ ROJAS SOFIA ISABEL</t>
  </si>
  <si>
    <t>ACE-01</t>
  </si>
  <si>
    <t>EG9138</t>
  </si>
  <si>
    <t>MHKB3FE100K000696</t>
  </si>
  <si>
    <t>APO5198567</t>
  </si>
  <si>
    <t>ACE-02</t>
  </si>
  <si>
    <t>EG9139</t>
  </si>
  <si>
    <t>MHKB3FE100K000698</t>
  </si>
  <si>
    <t>APO5187732</t>
  </si>
  <si>
    <t>ESCUDERO ENIS</t>
  </si>
  <si>
    <t>ACE-03</t>
  </si>
  <si>
    <t>EG9164</t>
  </si>
  <si>
    <t>MHKB3FE100K000679</t>
  </si>
  <si>
    <t>APO5187733</t>
  </si>
  <si>
    <t>ATENCIO GUERRERO ANEL</t>
  </si>
  <si>
    <t>ACE-04</t>
  </si>
  <si>
    <t>EG9246</t>
  </si>
  <si>
    <t>MHKB3FE100K000685</t>
  </si>
  <si>
    <t>APO5199052</t>
  </si>
  <si>
    <t>RODRIGUEZ RODRIGUEZ LORENZO</t>
  </si>
  <si>
    <t>APV-120</t>
  </si>
  <si>
    <t>EH5262</t>
  </si>
  <si>
    <t>MHYDN71V5PJ402523</t>
  </si>
  <si>
    <t>APO5187540</t>
  </si>
  <si>
    <t>04/15/26</t>
  </si>
  <si>
    <t>BRYANT JAHIR</t>
  </si>
  <si>
    <t>APV-121</t>
  </si>
  <si>
    <t>EH5263</t>
  </si>
  <si>
    <t>MHYDN71V7PJ403222</t>
  </si>
  <si>
    <t>APO5187541</t>
  </si>
  <si>
    <t>QUINTERO CARLOS</t>
  </si>
  <si>
    <t>APV-122</t>
  </si>
  <si>
    <t>EH5265</t>
  </si>
  <si>
    <t>MHYDN71V7PJ403253</t>
  </si>
  <si>
    <t>APO5187542</t>
  </si>
  <si>
    <t>GALVEZ RODRIGUEZ ARISTIDES ALBER</t>
  </si>
  <si>
    <t>APV-123</t>
  </si>
  <si>
    <t>EH5266</t>
  </si>
  <si>
    <t>MHYDN71V8PJ403407</t>
  </si>
  <si>
    <t>APO5187543</t>
  </si>
  <si>
    <t>CAMARGO MONTENOIR DANIEL ENRIQUE</t>
  </si>
  <si>
    <t>APV-124</t>
  </si>
  <si>
    <t>EH5267</t>
  </si>
  <si>
    <t>MHYDN71VXPJ403263</t>
  </si>
  <si>
    <t>APO5187544</t>
  </si>
  <si>
    <t>ORTEGA UBALDO</t>
  </si>
  <si>
    <t>APV-125</t>
  </si>
  <si>
    <t>EH5268</t>
  </si>
  <si>
    <t>MHYDN71V4PJ402500</t>
  </si>
  <si>
    <t>APO5187545</t>
  </si>
  <si>
    <t>PINZON ARIEL</t>
  </si>
  <si>
    <t>APV-126</t>
  </si>
  <si>
    <t>EH5269</t>
  </si>
  <si>
    <t>MHYDN71V4PJ402514</t>
  </si>
  <si>
    <t>APO5187546</t>
  </si>
  <si>
    <t>QUINTANA ORTEGA SABINO ELIECER</t>
  </si>
  <si>
    <t>APV-127</t>
  </si>
  <si>
    <t>EH5270</t>
  </si>
  <si>
    <t>MHYDN71V4PJ402674</t>
  </si>
  <si>
    <t>APO5187547</t>
  </si>
  <si>
    <t>RODRIGUEZ LUIS</t>
  </si>
  <si>
    <t>APV-128</t>
  </si>
  <si>
    <t>EH5271</t>
  </si>
  <si>
    <t>MHYDN71V5PJ402652</t>
  </si>
  <si>
    <t>APO5187988</t>
  </si>
  <si>
    <t>ATENCIO ELVIS</t>
  </si>
  <si>
    <t>APV-129</t>
  </si>
  <si>
    <t>EH5272</t>
  </si>
  <si>
    <t>MHYDN71V7PJ402507</t>
  </si>
  <si>
    <t>APO5187984</t>
  </si>
  <si>
    <t>CABALLERO NASEN</t>
  </si>
  <si>
    <t>APV-130</t>
  </si>
  <si>
    <t>EH5273</t>
  </si>
  <si>
    <t>MHYDN71VXPJ403408</t>
  </si>
  <si>
    <t>APO5187983</t>
  </si>
  <si>
    <t>MUDARRA LUIS</t>
  </si>
  <si>
    <t>APV-131</t>
  </si>
  <si>
    <t>EH5274</t>
  </si>
  <si>
    <t>MHYDN71VXPJ403277</t>
  </si>
  <si>
    <t>APO5187985</t>
  </si>
  <si>
    <t>DE GRACIA DIOGENES</t>
  </si>
  <si>
    <t>APV-132</t>
  </si>
  <si>
    <t>EH5275</t>
  </si>
  <si>
    <t>MHYDN71VXPJ403246</t>
  </si>
  <si>
    <t>APO5187986</t>
  </si>
  <si>
    <t>GONZALEZ DE LA CRUZ CARLOS ARMANDO</t>
  </si>
  <si>
    <t>APV-133</t>
  </si>
  <si>
    <t>EH5277</t>
  </si>
  <si>
    <t>MHYDN71V6PJ403230</t>
  </si>
  <si>
    <t>APO5187987</t>
  </si>
  <si>
    <t>MEDINA GERARDL JOEL</t>
  </si>
  <si>
    <t>HP-114</t>
  </si>
  <si>
    <t>EG9137</t>
  </si>
  <si>
    <t>JTFHK02P300016241</t>
  </si>
  <si>
    <t>APO5198397</t>
  </si>
  <si>
    <t>SANCHEZ BLADIMIR</t>
  </si>
  <si>
    <t>HUX-01</t>
  </si>
  <si>
    <t>EH7734</t>
  </si>
  <si>
    <t>JN1TC2E26Z0095914</t>
  </si>
  <si>
    <t>APO5198419</t>
  </si>
  <si>
    <t>PADILLA PEÑALBA ALFREDO ALEJAND</t>
  </si>
  <si>
    <t>HUX-02</t>
  </si>
  <si>
    <t>EH7735</t>
  </si>
  <si>
    <t>JN1TC2E26Z0095723</t>
  </si>
  <si>
    <t>APO5198338</t>
  </si>
  <si>
    <t>CABALLERO GOMEZ GREGORIO</t>
  </si>
  <si>
    <t>HUX-03</t>
  </si>
  <si>
    <t>EH7736</t>
  </si>
  <si>
    <t>JN1TC2E26Z0095752</t>
  </si>
  <si>
    <t>APO5199078</t>
  </si>
  <si>
    <t>GUERRA DIAZ CARLOS IVAN</t>
  </si>
  <si>
    <t>HUX-04</t>
  </si>
  <si>
    <t>EH7737</t>
  </si>
  <si>
    <t>JN1TC2E26Z0095763</t>
  </si>
  <si>
    <t>APO5198996</t>
  </si>
  <si>
    <t>CLARK GARCIA JUAN PABLO</t>
  </si>
  <si>
    <t>HUX-05</t>
  </si>
  <si>
    <t>EH7738</t>
  </si>
  <si>
    <t>JN1TC2E26Z0095785</t>
  </si>
  <si>
    <t>APO5198705</t>
  </si>
  <si>
    <t>ARMUELLES GONDOLA JHAMALL ESTEBAN</t>
  </si>
  <si>
    <t>HUX-06</t>
  </si>
  <si>
    <t>EH7739</t>
  </si>
  <si>
    <t>JN1TC2E26Z0095811</t>
  </si>
  <si>
    <t>APO5198224</t>
  </si>
  <si>
    <t>HUX-08</t>
  </si>
  <si>
    <t>EH7741</t>
  </si>
  <si>
    <t>JN1TC2E26Z0095881</t>
  </si>
  <si>
    <t>APO5198146</t>
  </si>
  <si>
    <t>RODRIGUEZ CRISTHIAN</t>
  </si>
  <si>
    <t>PCK-51</t>
  </si>
  <si>
    <t>EG6089</t>
  </si>
  <si>
    <t>KNCSHY71CP7677589</t>
  </si>
  <si>
    <t>APO5198569</t>
  </si>
  <si>
    <t>CONTRERAS VARGAS CESAR ALEXANDER</t>
  </si>
  <si>
    <t>PHX-85</t>
  </si>
  <si>
    <t>EG9140</t>
  </si>
  <si>
    <t>8AJDB8CB605516081</t>
  </si>
  <si>
    <t>APO5198766</t>
  </si>
  <si>
    <t>QUINTERO OROS FREDDY SANTIAGO</t>
  </si>
  <si>
    <t>KAL TIRE PANAMA SA</t>
  </si>
  <si>
    <t>PHX-86</t>
  </si>
  <si>
    <t>EG9141</t>
  </si>
  <si>
    <t>8AJDB8CB305515972</t>
  </si>
  <si>
    <t>APO5196281</t>
  </si>
  <si>
    <t>PPHX-1496</t>
  </si>
  <si>
    <t>EG3874</t>
  </si>
  <si>
    <t>8AJDB3CD301325486</t>
  </si>
  <si>
    <t>APO5198368</t>
  </si>
  <si>
    <t>SERRACIN MONTENEGRO LUIS ENRIQUE</t>
  </si>
  <si>
    <t>ININCO</t>
  </si>
  <si>
    <t>PPHX-1561</t>
  </si>
  <si>
    <t>EG9153</t>
  </si>
  <si>
    <t>8AJDB3CD901328618</t>
  </si>
  <si>
    <t>PTY5241301</t>
  </si>
  <si>
    <t>JOHSON CESAR JULIO</t>
  </si>
  <si>
    <t>PPHX-1562</t>
  </si>
  <si>
    <t>EG9154</t>
  </si>
  <si>
    <t>8AJDB3CD701328777</t>
  </si>
  <si>
    <t xml:space="preserve">SANT62508 </t>
  </si>
  <si>
    <t>RODRIGUEZ HECTOR</t>
  </si>
  <si>
    <t>PPHX-1563</t>
  </si>
  <si>
    <t>EG9155</t>
  </si>
  <si>
    <t>8AJDB3CD801329775</t>
  </si>
  <si>
    <t>APO5198928</t>
  </si>
  <si>
    <t>GRANADOS RAFAEL</t>
  </si>
  <si>
    <t>PPHX-1564</t>
  </si>
  <si>
    <t>EG9156</t>
  </si>
  <si>
    <t>8AJDB3CD201329643</t>
  </si>
  <si>
    <t xml:space="preserve">PEN69992  </t>
  </si>
  <si>
    <t>PPHX-1565</t>
  </si>
  <si>
    <t>EG9158</t>
  </si>
  <si>
    <t>8AJDB3CD101328936</t>
  </si>
  <si>
    <t>TBM3438548</t>
  </si>
  <si>
    <t>QUINTERO JULIO</t>
  </si>
  <si>
    <t>PPHX-1567</t>
  </si>
  <si>
    <t>EG9160</t>
  </si>
  <si>
    <t>8AJDB3CD201328637</t>
  </si>
  <si>
    <t xml:space="preserve">PEN69990  </t>
  </si>
  <si>
    <t>OSORIO SANCHEZ OVIDIO OSCAR</t>
  </si>
  <si>
    <t>PPHX-1568</t>
  </si>
  <si>
    <t>EG9162</t>
  </si>
  <si>
    <t>8AJDB3CD301328940</t>
  </si>
  <si>
    <t>CHO7715794</t>
  </si>
  <si>
    <t>ATENCIO FRANCISCO</t>
  </si>
  <si>
    <t>PR-COOL-01</t>
  </si>
  <si>
    <t>EH3871</t>
  </si>
  <si>
    <t>LB37622Z3PX415180</t>
  </si>
  <si>
    <t>APO5187344</t>
  </si>
  <si>
    <t>04/14/26</t>
  </si>
  <si>
    <t>PLATINUM METRO PLATINUM METRO</t>
  </si>
  <si>
    <t>PLATINUM METRO S.A.</t>
  </si>
  <si>
    <t>PR-Q5-003</t>
  </si>
  <si>
    <t>EG1644</t>
  </si>
  <si>
    <t>WAUZZZFY1p2036497</t>
  </si>
  <si>
    <t>APO5183914</t>
  </si>
  <si>
    <t>CASTILLO BASO JORGE ABDIEL</t>
  </si>
  <si>
    <t>PR-Q5-004</t>
  </si>
  <si>
    <t>EH5487</t>
  </si>
  <si>
    <t>WAUZZZFY3P2068495</t>
  </si>
  <si>
    <t>APO5188135</t>
  </si>
  <si>
    <t>05/17/26</t>
  </si>
  <si>
    <t>JAEN ROY EDUARDO</t>
  </si>
  <si>
    <t>MEGA TEK S.A.</t>
  </si>
  <si>
    <t>PR-XC60-002</t>
  </si>
  <si>
    <t>EH3865</t>
  </si>
  <si>
    <t>XC60 T6 R-</t>
  </si>
  <si>
    <t>ONYX BLA</t>
  </si>
  <si>
    <t>YV1UZL5A2P1296714</t>
  </si>
  <si>
    <t>APO5187247</t>
  </si>
  <si>
    <t>07/30/26</t>
  </si>
  <si>
    <t>GUARDIA NOVEY GILBERTO</t>
  </si>
  <si>
    <t>TCC-42</t>
  </si>
  <si>
    <t>EG0415</t>
  </si>
  <si>
    <t>9BRK4AAG100093344</t>
  </si>
  <si>
    <t>APO5193605</t>
  </si>
  <si>
    <t>MEEHAN WILLIAM</t>
  </si>
  <si>
    <t>TCC-43</t>
  </si>
  <si>
    <t>EG0416</t>
  </si>
  <si>
    <t>9BRK4AAG200093109</t>
  </si>
  <si>
    <t>APO5196705</t>
  </si>
  <si>
    <t>07/18/26</t>
  </si>
  <si>
    <t>FEIX MALLMANN JOEL FABRICIO</t>
  </si>
  <si>
    <t>TCC-44</t>
  </si>
  <si>
    <t>EG0418</t>
  </si>
  <si>
    <t>9BRK4AAG600092576</t>
  </si>
  <si>
    <t>APO5198826</t>
  </si>
  <si>
    <t>CALCHERA ANGELO</t>
  </si>
  <si>
    <t>H3 Grob Aircraft Latin America</t>
  </si>
  <si>
    <t>TCC-45</t>
  </si>
  <si>
    <t>EG0420</t>
  </si>
  <si>
    <t>9BRK4AAG100084613</t>
  </si>
  <si>
    <t>APO5190009</t>
  </si>
  <si>
    <t>RIPOLL BATLE FRANCESC</t>
  </si>
  <si>
    <t>TCC-46</t>
  </si>
  <si>
    <t>EG0422</t>
  </si>
  <si>
    <t>9BRK4AAG700085197</t>
  </si>
  <si>
    <t>APO5198421</t>
  </si>
  <si>
    <t>DE LA ROSA ALEJANDRO</t>
  </si>
  <si>
    <t>TCC-47</t>
  </si>
  <si>
    <t>EG0423</t>
  </si>
  <si>
    <t>9BRK4AAG100094588</t>
  </si>
  <si>
    <t>APO5190005</t>
  </si>
  <si>
    <t>LEBRUN SIMON PIERRE JE</t>
  </si>
  <si>
    <t>TCC-48</t>
  </si>
  <si>
    <t>EG0424</t>
  </si>
  <si>
    <t>9BRK4AAG800085354</t>
  </si>
  <si>
    <t>MALE620145</t>
  </si>
  <si>
    <t>GHARBI Ismael</t>
  </si>
  <si>
    <t>TCC-49</t>
  </si>
  <si>
    <t>EG0425</t>
  </si>
  <si>
    <t>9BRK4AAG100094896</t>
  </si>
  <si>
    <t>APO5190007</t>
  </si>
  <si>
    <t>QUINTERO HIGUERA RAMIRO SAUL</t>
  </si>
  <si>
    <t>TCC-54</t>
  </si>
  <si>
    <t>EG4133</t>
  </si>
  <si>
    <t>9BRK4AAG200093790</t>
  </si>
  <si>
    <t>APO5198423</t>
  </si>
  <si>
    <t>HEISSENBERGER JOSEF FRANZ</t>
  </si>
  <si>
    <t>TCC-55</t>
  </si>
  <si>
    <t>EG4134</t>
  </si>
  <si>
    <t>9BRK4AAG500093315</t>
  </si>
  <si>
    <t>APO5198738</t>
  </si>
  <si>
    <t>ABELAIRA FERNANDEZ JOSE ANTONIO</t>
  </si>
  <si>
    <t>IBERFLOW PREMONOR PANAMA S.A.</t>
  </si>
  <si>
    <t>TCC-56</t>
  </si>
  <si>
    <t>EG4135</t>
  </si>
  <si>
    <t>9BRK4AAG500093010</t>
  </si>
  <si>
    <t>MEDELA CAIÑA MAXIMINO</t>
  </si>
  <si>
    <t>TCC-57</t>
  </si>
  <si>
    <t>EG4136</t>
  </si>
  <si>
    <t>9BRK4AAG000093982</t>
  </si>
  <si>
    <t>APO5198465</t>
  </si>
  <si>
    <t>FERREIRA JORDAO HENRIQUE</t>
  </si>
  <si>
    <t>TCC-60</t>
  </si>
  <si>
    <t>EG9639</t>
  </si>
  <si>
    <t>9BRK4AAG000095375</t>
  </si>
  <si>
    <t>APO5198425</t>
  </si>
  <si>
    <t>DA CONCEICAO COLACO PAULO JORGE</t>
  </si>
  <si>
    <t>TCO-34</t>
  </si>
  <si>
    <t>EG8800</t>
  </si>
  <si>
    <t>JTGABAB8906711025</t>
  </si>
  <si>
    <t>APO5198563</t>
  </si>
  <si>
    <t>TCO-35</t>
  </si>
  <si>
    <t>EG8797</t>
  </si>
  <si>
    <t>JTGABAB8X06711020</t>
  </si>
  <si>
    <t>APO5198405</t>
  </si>
  <si>
    <t>HENRICKS ANASTACIO</t>
  </si>
  <si>
    <t>AGUASEO SA</t>
  </si>
  <si>
    <t>TCX-41</t>
  </si>
  <si>
    <t>EG9048</t>
  </si>
  <si>
    <t>JTGABAB8506710874</t>
  </si>
  <si>
    <t>APO5189035</t>
  </si>
  <si>
    <t>MINING TMF OPS MINING TMF OPS</t>
  </si>
  <si>
    <t>LVC043</t>
  </si>
  <si>
    <t>TCX-42</t>
  </si>
  <si>
    <t>EG9049</t>
  </si>
  <si>
    <t>JTGABAB8506710907</t>
  </si>
  <si>
    <t>APO5188867</t>
  </si>
  <si>
    <t>LVC044</t>
  </si>
  <si>
    <t>TCX-43</t>
  </si>
  <si>
    <t>EG9069</t>
  </si>
  <si>
    <t>JTGABAB8106710841</t>
  </si>
  <si>
    <t>APO5188868</t>
  </si>
  <si>
    <t>LVC045</t>
  </si>
  <si>
    <t>TCX-61</t>
  </si>
  <si>
    <t>EI6422</t>
  </si>
  <si>
    <t>JTGABAB8806711386</t>
  </si>
  <si>
    <t>APO5194015</t>
  </si>
  <si>
    <t>LVC063</t>
  </si>
  <si>
    <t>TFX-83</t>
  </si>
  <si>
    <t>EG9144</t>
  </si>
  <si>
    <t>8AJBA3FS800331715</t>
  </si>
  <si>
    <t>STM7205148</t>
  </si>
  <si>
    <t>GARCIADEPAREDES CANDICE RITCHEY</t>
  </si>
  <si>
    <t>TFX-85</t>
  </si>
  <si>
    <t>EG9146</t>
  </si>
  <si>
    <t>8AJBA3FS300326048</t>
  </si>
  <si>
    <t>STM7205160</t>
  </si>
  <si>
    <t>HOBBESLAND BRIGITTE</t>
  </si>
  <si>
    <t>LCP-34</t>
  </si>
  <si>
    <t>EG9011</t>
  </si>
  <si>
    <t>JTERB71J10F021997</t>
  </si>
  <si>
    <t>LVA523</t>
  </si>
  <si>
    <t>HUX-07</t>
  </si>
  <si>
    <t>EH7740</t>
  </si>
  <si>
    <t>JN1TC2E26Z0095868</t>
  </si>
  <si>
    <t>PHX-87</t>
  </si>
  <si>
    <t>EG9161</t>
  </si>
  <si>
    <t>8AJDB8CB905516155</t>
  </si>
  <si>
    <t>PPHX-1566</t>
  </si>
  <si>
    <t>EG9159</t>
  </si>
  <si>
    <t>8AJDB3CD301329764</t>
  </si>
  <si>
    <t>TCC-50</t>
  </si>
  <si>
    <t>EG0426</t>
  </si>
  <si>
    <t>9BRK4AAG200084913</t>
  </si>
  <si>
    <t>TCC-53</t>
  </si>
  <si>
    <t>EG0429</t>
  </si>
  <si>
    <t>9BRK4AAG700084664</t>
  </si>
  <si>
    <t>TCC-58</t>
  </si>
  <si>
    <t>EG4137</t>
  </si>
  <si>
    <t>9BRK4AAG500093413</t>
  </si>
  <si>
    <t>TCX-40</t>
  </si>
  <si>
    <t>EG9007</t>
  </si>
  <si>
    <t>JTGABAB8706710990</t>
  </si>
  <si>
    <t>LVC042</t>
  </si>
  <si>
    <t>TCX-44</t>
  </si>
  <si>
    <t>EG9071</t>
  </si>
  <si>
    <t>JTGABAB8306710890</t>
  </si>
  <si>
    <t>LVC046</t>
  </si>
  <si>
    <t>TCX-45</t>
  </si>
  <si>
    <t>EG9072</t>
  </si>
  <si>
    <t>JTGABAB8006710846</t>
  </si>
  <si>
    <t>LVC047</t>
  </si>
  <si>
    <t>TCX-59</t>
  </si>
  <si>
    <t>EI6420</t>
  </si>
  <si>
    <t>JTGABAB8706711489</t>
  </si>
  <si>
    <t>LVC061</t>
  </si>
  <si>
    <t>TCX-60</t>
  </si>
  <si>
    <t>EI6421</t>
  </si>
  <si>
    <t>JTGABAB8206711478</t>
  </si>
  <si>
    <t>LVC062</t>
  </si>
  <si>
    <t>TFX-81</t>
  </si>
  <si>
    <t>EG9142</t>
  </si>
  <si>
    <t>8AJBA3FS600329039</t>
  </si>
  <si>
    <t>TFX-82</t>
  </si>
  <si>
    <t>EG9143</t>
  </si>
  <si>
    <t>8AJBA3FS300329189</t>
  </si>
  <si>
    <t>TFX-84</t>
  </si>
  <si>
    <t>EG9145</t>
  </si>
  <si>
    <t>8AJBA3FS700325677</t>
  </si>
  <si>
    <t>TCC-41</t>
  </si>
  <si>
    <t>EG0414</t>
  </si>
  <si>
    <t>9BRK4AAG100092663</t>
  </si>
  <si>
    <t>01/25/24</t>
  </si>
  <si>
    <t>GT-DANIEL ARAUJO</t>
  </si>
  <si>
    <t>TCC-51</t>
  </si>
  <si>
    <t>EG0427</t>
  </si>
  <si>
    <t>9BRK4AAG300085567</t>
  </si>
  <si>
    <t>10/26/23</t>
  </si>
  <si>
    <t>GT-MARILIN SANTOS</t>
  </si>
  <si>
    <t>LCDA. MARILIN</t>
  </si>
  <si>
    <t>TCO-36</t>
  </si>
  <si>
    <t>EG8796</t>
  </si>
  <si>
    <t>JTGABAB8706711010</t>
  </si>
  <si>
    <t>TERMINAL 2</t>
  </si>
  <si>
    <t>LCP-35</t>
  </si>
  <si>
    <t>EG9047</t>
  </si>
  <si>
    <t>JTERB71J40F021833</t>
  </si>
  <si>
    <t>01/16/24</t>
  </si>
  <si>
    <t>LVA524</t>
  </si>
  <si>
    <t>RX500-01</t>
  </si>
  <si>
    <t>EG8881</t>
  </si>
  <si>
    <t>RX500</t>
  </si>
  <si>
    <t>W NOVA G</t>
  </si>
  <si>
    <t>JTJCMCHA202001443</t>
  </si>
  <si>
    <t>12/13/23</t>
  </si>
  <si>
    <t>GT-RICARDO DE LA GUARDIA</t>
  </si>
  <si>
    <t xml:space="preserve">         03/30/23</t>
  </si>
  <si>
    <t>SR.RICARDO DLG</t>
  </si>
  <si>
    <t>TCC-52</t>
  </si>
  <si>
    <t>EG0428</t>
  </si>
  <si>
    <t>9BRK4AAG500095114</t>
  </si>
  <si>
    <t>TCC-59</t>
  </si>
  <si>
    <t>EG4139</t>
  </si>
  <si>
    <t>9BRK4AAG000093819</t>
  </si>
  <si>
    <t>TCX-58</t>
  </si>
  <si>
    <t>EI6359</t>
  </si>
  <si>
    <t>JTGABAB8806711498</t>
  </si>
  <si>
    <t>LVC060</t>
  </si>
  <si>
    <t>ACAX-102</t>
  </si>
  <si>
    <t>EG0341</t>
  </si>
  <si>
    <t>MALC741BBPM346643</t>
  </si>
  <si>
    <t>PPHX-1569</t>
  </si>
  <si>
    <t>EG9163</t>
  </si>
  <si>
    <t>8AJDB3CD401328980</t>
  </si>
  <si>
    <t>ACAX-106</t>
  </si>
  <si>
    <t>EH1072</t>
  </si>
  <si>
    <t>MALC741BBPM371181</t>
  </si>
  <si>
    <t>PTY5241158</t>
  </si>
  <si>
    <t>Canovas Cedric</t>
  </si>
  <si>
    <t>ACAX-107</t>
  </si>
  <si>
    <t>EH1073</t>
  </si>
  <si>
    <t>MALC741BBPM371178</t>
  </si>
  <si>
    <t>TBM3438544</t>
  </si>
  <si>
    <t>CERQUERA FRANCISCO</t>
  </si>
  <si>
    <t>ACAX-108</t>
  </si>
  <si>
    <t>EH1074</t>
  </si>
  <si>
    <t>MALC741BBPM371173</t>
  </si>
  <si>
    <t>APO5198467</t>
  </si>
  <si>
    <t>GOMEZ JASON</t>
  </si>
  <si>
    <t>ACAX-110</t>
  </si>
  <si>
    <t>EH1076</t>
  </si>
  <si>
    <t>MALC741BBPM371183</t>
  </si>
  <si>
    <t>APO5198180</t>
  </si>
  <si>
    <t>ACAX-112</t>
  </si>
  <si>
    <t>EH1078</t>
  </si>
  <si>
    <t>MALC741BBPM371194</t>
  </si>
  <si>
    <t>PTY5241331</t>
  </si>
  <si>
    <t>WILLIAMSON CHRISTOPHER</t>
  </si>
  <si>
    <t>ACAX-114</t>
  </si>
  <si>
    <t>EH1080</t>
  </si>
  <si>
    <t>MALC741BBPM371111</t>
  </si>
  <si>
    <t>TBM3438430</t>
  </si>
  <si>
    <t>CHANIS ASTRID</t>
  </si>
  <si>
    <t>ACAX-116</t>
  </si>
  <si>
    <t>EH1082</t>
  </si>
  <si>
    <t>MALC741BBPM371114</t>
  </si>
  <si>
    <t>APO5198353</t>
  </si>
  <si>
    <t>DA COSTA MAURICIO JOSÉ</t>
  </si>
  <si>
    <t>ACAX-117</t>
  </si>
  <si>
    <t>EH1083</t>
  </si>
  <si>
    <t>MALC741BBPM371113</t>
  </si>
  <si>
    <t>TBM3438638</t>
  </si>
  <si>
    <t>Revello Reyes Maria Elena</t>
  </si>
  <si>
    <t>ACAX-118</t>
  </si>
  <si>
    <t>EH1084</t>
  </si>
  <si>
    <t>MALC741BBPM370469</t>
  </si>
  <si>
    <t>HART ANTONIO</t>
  </si>
  <si>
    <t>ACAX-119</t>
  </si>
  <si>
    <t>EH1085</t>
  </si>
  <si>
    <t>MALC741BBPM370483</t>
  </si>
  <si>
    <t>APO5198181</t>
  </si>
  <si>
    <t>ACAX-121</t>
  </si>
  <si>
    <t>EH1087</t>
  </si>
  <si>
    <t>MALC741BBPM370462</t>
  </si>
  <si>
    <t>PTY5241269</t>
  </si>
  <si>
    <t>BIZOÅ„ JANUARIUSZ</t>
  </si>
  <si>
    <t>ACAX-124</t>
  </si>
  <si>
    <t>EH1090</t>
  </si>
  <si>
    <t>MALC741BBPM371171</t>
  </si>
  <si>
    <t>PTY5241202</t>
  </si>
  <si>
    <t>GUTIERREZ JR JULIO CESAR</t>
  </si>
  <si>
    <t>ACAX-127</t>
  </si>
  <si>
    <t>EH1094</t>
  </si>
  <si>
    <t>MALC741BBPM371184</t>
  </si>
  <si>
    <t>APO5198183</t>
  </si>
  <si>
    <t>ACAX-128</t>
  </si>
  <si>
    <t>EH1096</t>
  </si>
  <si>
    <t>MALC741BBPM371155</t>
  </si>
  <si>
    <t>APO5199072</t>
  </si>
  <si>
    <t>GONZALEZ CATUY LUIS ANTONIO</t>
  </si>
  <si>
    <t>ACAX-130</t>
  </si>
  <si>
    <t>EH1101</t>
  </si>
  <si>
    <t>MALC741BBPM371110</t>
  </si>
  <si>
    <t>APO5198348</t>
  </si>
  <si>
    <t>AGUILAR GONZALEZ EMANUEL HUMBERT</t>
  </si>
  <si>
    <t>ACAX-131</t>
  </si>
  <si>
    <t>EH1102</t>
  </si>
  <si>
    <t>MALC741BBPM371137</t>
  </si>
  <si>
    <t>APO5198388</t>
  </si>
  <si>
    <t>PEREZ BRYAN</t>
  </si>
  <si>
    <t>ACAX-132</t>
  </si>
  <si>
    <t>EH1109</t>
  </si>
  <si>
    <t>MALC741BBPM370485</t>
  </si>
  <si>
    <t>APO5198384</t>
  </si>
  <si>
    <t>JIMENEZ JAIME</t>
  </si>
  <si>
    <t>ACAX-133</t>
  </si>
  <si>
    <t>EH1110</t>
  </si>
  <si>
    <t>MALC741BBPM370492</t>
  </si>
  <si>
    <t>APO5198354</t>
  </si>
  <si>
    <t>FRANCO MIGUEL</t>
  </si>
  <si>
    <t>ACAX-134</t>
  </si>
  <si>
    <t>EH1111</t>
  </si>
  <si>
    <t>MALC741BBPM370503</t>
  </si>
  <si>
    <t>APO5198351</t>
  </si>
  <si>
    <t>BARRIOS SAMANIEGO ALFONSO</t>
  </si>
  <si>
    <t>ACAX-135</t>
  </si>
  <si>
    <t>EH1112</t>
  </si>
  <si>
    <t>MALC741BBPM370493</t>
  </si>
  <si>
    <t>APO5198390</t>
  </si>
  <si>
    <t>RAMIREZ JONATHAN</t>
  </si>
  <si>
    <t>KSA-101</t>
  </si>
  <si>
    <t>EG5906</t>
  </si>
  <si>
    <t>MZBEP814BPN454039</t>
  </si>
  <si>
    <t>PTY5241257</t>
  </si>
  <si>
    <t>OPREAN MIRCEA VALERIU</t>
  </si>
  <si>
    <t>KSA-103</t>
  </si>
  <si>
    <t>EG5908</t>
  </si>
  <si>
    <t>MZBEP814BPN454154</t>
  </si>
  <si>
    <t>PTY5240751</t>
  </si>
  <si>
    <t>Ferrari Marco</t>
  </si>
  <si>
    <t>KSA-73</t>
  </si>
  <si>
    <t>EG4753</t>
  </si>
  <si>
    <t>MZBEP814BPN433581</t>
  </si>
  <si>
    <t>PTY5241160</t>
  </si>
  <si>
    <t>BAYLOCQ-SASSOUBRE LAURE MARIE</t>
  </si>
  <si>
    <t>KSA-74</t>
  </si>
  <si>
    <t>EG5867</t>
  </si>
  <si>
    <t>MZBEP814BPN454258</t>
  </si>
  <si>
    <t>APO5152108</t>
  </si>
  <si>
    <t>KSA-75</t>
  </si>
  <si>
    <t>EG5868</t>
  </si>
  <si>
    <t>MZBEP814BPN455114</t>
  </si>
  <si>
    <t>APO5186567</t>
  </si>
  <si>
    <t>03/21/25</t>
  </si>
  <si>
    <t>QUIEL MONTENEGRO IRVING ENRIQUE</t>
  </si>
  <si>
    <t>KSA-76</t>
  </si>
  <si>
    <t>EG5871</t>
  </si>
  <si>
    <t>MZBEP814BPN454017</t>
  </si>
  <si>
    <t>ALVARADO ISAZA MARTIN ERNESTO</t>
  </si>
  <si>
    <t>KSA-77</t>
  </si>
  <si>
    <t>EG5872</t>
  </si>
  <si>
    <t>MZBEP814BPN454105</t>
  </si>
  <si>
    <t>TBM3438435</t>
  </si>
  <si>
    <t>ESPINOSA ZAITH</t>
  </si>
  <si>
    <t>KSA-78</t>
  </si>
  <si>
    <t>EG5873</t>
  </si>
  <si>
    <t>MZBEP814BPN455113</t>
  </si>
  <si>
    <t>DAZENS CHRISTIAN</t>
  </si>
  <si>
    <t>KSA-80</t>
  </si>
  <si>
    <t>EG5875</t>
  </si>
  <si>
    <t>MZBEP814BPN454099</t>
  </si>
  <si>
    <t>APO5198226</t>
  </si>
  <si>
    <t>PASALKI NITAI</t>
  </si>
  <si>
    <t>CONCRETOS EMPERADOR SA</t>
  </si>
  <si>
    <t>KSA-82</t>
  </si>
  <si>
    <t>EG5877</t>
  </si>
  <si>
    <t>MZBEP814BPN454155</t>
  </si>
  <si>
    <t>MARXER RICHARD</t>
  </si>
  <si>
    <t>KSA-83</t>
  </si>
  <si>
    <t>EG5878</t>
  </si>
  <si>
    <t>MZBEP814BPN454152</t>
  </si>
  <si>
    <t>RONDEAU Jacques</t>
  </si>
  <si>
    <t>KSA-84</t>
  </si>
  <si>
    <t>EG5879</t>
  </si>
  <si>
    <t>MZBEP814BPN454158</t>
  </si>
  <si>
    <t>APO5198132</t>
  </si>
  <si>
    <t>KSA-86</t>
  </si>
  <si>
    <t>EG5881</t>
  </si>
  <si>
    <t>MZBEP814BPN454157</t>
  </si>
  <si>
    <t>APO5198825</t>
  </si>
  <si>
    <t>SCHULZE WIERLING LEONARDO</t>
  </si>
  <si>
    <t>KSA-87</t>
  </si>
  <si>
    <t>EG5882</t>
  </si>
  <si>
    <t>MZBEP814BPN454156</t>
  </si>
  <si>
    <t>PTY5241264</t>
  </si>
  <si>
    <t>Bode Sascha</t>
  </si>
  <si>
    <t>KSA-88</t>
  </si>
  <si>
    <t>EG5883</t>
  </si>
  <si>
    <t>MZBEP814BPN454148</t>
  </si>
  <si>
    <t>KSA-93</t>
  </si>
  <si>
    <t>EG5888</t>
  </si>
  <si>
    <t>MZBEP814BPN454151</t>
  </si>
  <si>
    <t>CHO7715715</t>
  </si>
  <si>
    <t>HERNANDEZ ARISTELA</t>
  </si>
  <si>
    <t>KSA-95</t>
  </si>
  <si>
    <t>EG5900</t>
  </si>
  <si>
    <t>MZBEP814BPN454287</t>
  </si>
  <si>
    <t>PTY5241332</t>
  </si>
  <si>
    <t>Simoner Werner</t>
  </si>
  <si>
    <t>KSA-96</t>
  </si>
  <si>
    <t>EG5901</t>
  </si>
  <si>
    <t>MZBEP814BPN454284</t>
  </si>
  <si>
    <t>APO5118227</t>
  </si>
  <si>
    <t>KSA-97</t>
  </si>
  <si>
    <t>EG5902</t>
  </si>
  <si>
    <t>MZBEP814BPN454161</t>
  </si>
  <si>
    <t>TBM3438567</t>
  </si>
  <si>
    <t>DYKE ROBERT</t>
  </si>
  <si>
    <t>KSA-98</t>
  </si>
  <si>
    <t>EG5903</t>
  </si>
  <si>
    <t>MZBEP814BPN454046</t>
  </si>
  <si>
    <t>MALE620223</t>
  </si>
  <si>
    <t>ESTRADA ERICK</t>
  </si>
  <si>
    <t>KSA-99</t>
  </si>
  <si>
    <t>EG5904</t>
  </si>
  <si>
    <t>MZBEP814BPN454035</t>
  </si>
  <si>
    <t>VIS5034802</t>
  </si>
  <si>
    <t>_x001A_erný Jaroslav</t>
  </si>
  <si>
    <t>MVHX-13</t>
  </si>
  <si>
    <t>EH0990</t>
  </si>
  <si>
    <t>KMJYA371BPU098770</t>
  </si>
  <si>
    <t>APO5198339</t>
  </si>
  <si>
    <t>BARCENAS ASPRILLA DAMASO AGUSTIN</t>
  </si>
  <si>
    <t>MVHX-14</t>
  </si>
  <si>
    <t>EH0991</t>
  </si>
  <si>
    <t>KMJYA371BPU098846</t>
  </si>
  <si>
    <t>APO5190021</t>
  </si>
  <si>
    <t>GOMEZ JOEL</t>
  </si>
  <si>
    <t>MVHX-15</t>
  </si>
  <si>
    <t>EH0992</t>
  </si>
  <si>
    <t>KMJYA371BPU098545</t>
  </si>
  <si>
    <t>APO5198361</t>
  </si>
  <si>
    <t>RODRIGUEZ ROGELIO</t>
  </si>
  <si>
    <t>HYOSUNG HEAVY INDUSTRIES CORPORATION</t>
  </si>
  <si>
    <t>MVHX-16</t>
  </si>
  <si>
    <t>EH0993</t>
  </si>
  <si>
    <t>KMJYA371BPU098240</t>
  </si>
  <si>
    <t>APO5198340</t>
  </si>
  <si>
    <t>DOMINGUEZ HEREDIA JAVIER ENRIQUE</t>
  </si>
  <si>
    <t>MVHX-17</t>
  </si>
  <si>
    <t>EH0994</t>
  </si>
  <si>
    <t>KMJYA371BPU098534</t>
  </si>
  <si>
    <t>APO5198789</t>
  </si>
  <si>
    <t>NAVARRO ELADIO</t>
  </si>
  <si>
    <t>ORICA PANAMA S.A.</t>
  </si>
  <si>
    <t>MVHX-18</t>
  </si>
  <si>
    <t>EH0995</t>
  </si>
  <si>
    <t>KMJYA371BPU098535</t>
  </si>
  <si>
    <t>APO5198270</t>
  </si>
  <si>
    <t>MORALES ARIANO JESUS AUGUSTO</t>
  </si>
  <si>
    <t>PPHA-115</t>
  </si>
  <si>
    <t>EG8465</t>
  </si>
  <si>
    <t>8AJKB3CD101643551</t>
  </si>
  <si>
    <t>TBM3438456</t>
  </si>
  <si>
    <t>STANDLMEIER MANFRED</t>
  </si>
  <si>
    <t>PPHA-116</t>
  </si>
  <si>
    <t>EG8466</t>
  </si>
  <si>
    <t>8AJKB3CD201643400</t>
  </si>
  <si>
    <t>JIMENEZ GARCIA EDIXO JOSE</t>
  </si>
  <si>
    <t>PPHA-118</t>
  </si>
  <si>
    <t>EG8469</t>
  </si>
  <si>
    <t>8AJKB3CD701647183</t>
  </si>
  <si>
    <t>MALE620035</t>
  </si>
  <si>
    <t>MENDOZA ROVIRA MARCOS MANUEL</t>
  </si>
  <si>
    <t>PPHA-120</t>
  </si>
  <si>
    <t>EG8471</t>
  </si>
  <si>
    <t>8AJKB3CDX01647615</t>
  </si>
  <si>
    <t>REYES SANTAMARIA LUIS OSCAR</t>
  </si>
  <si>
    <t>INTERTEK CALEB BRETT PANAMA INC</t>
  </si>
  <si>
    <t>PPHA-121</t>
  </si>
  <si>
    <t>EG8472</t>
  </si>
  <si>
    <t>8AJKB3CD701647555</t>
  </si>
  <si>
    <t>APO5198313</t>
  </si>
  <si>
    <t>ARANDA GILBERTO</t>
  </si>
  <si>
    <t>PPHA-122</t>
  </si>
  <si>
    <t>EG8473</t>
  </si>
  <si>
    <t>8AJKB3CD401647223</t>
  </si>
  <si>
    <t>APO5198241</t>
  </si>
  <si>
    <t>PPHA-124</t>
  </si>
  <si>
    <t>EG8475</t>
  </si>
  <si>
    <t>8AJKB3CD101647096</t>
  </si>
  <si>
    <t>APO5198242</t>
  </si>
  <si>
    <t>PPHA-127</t>
  </si>
  <si>
    <t>EG8484</t>
  </si>
  <si>
    <t>8AJKB3CD301647424</t>
  </si>
  <si>
    <t>APO5198307</t>
  </si>
  <si>
    <t>AES LATIN AMERICA</t>
  </si>
  <si>
    <t>PPHA-128</t>
  </si>
  <si>
    <t>EG8486</t>
  </si>
  <si>
    <t>8AJKB3CD201647687</t>
  </si>
  <si>
    <t>APO5198315</t>
  </si>
  <si>
    <t>MELLILLO VILAPLANA DOMINGO MIGUEL</t>
  </si>
  <si>
    <t>DREAM TECH LOGISTICS</t>
  </si>
  <si>
    <t>PPHA-129</t>
  </si>
  <si>
    <t>EG8489</t>
  </si>
  <si>
    <t>8AJKB3CD401647383</t>
  </si>
  <si>
    <t>APO5198398</t>
  </si>
  <si>
    <t>IVAN ALBERTO SANCHEZ MONTENE</t>
  </si>
  <si>
    <t>PPHA-131</t>
  </si>
  <si>
    <t>EG8563</t>
  </si>
  <si>
    <t>8AJKB3CD301647374</t>
  </si>
  <si>
    <t>APO5198491</t>
  </si>
  <si>
    <t>PPHA-132</t>
  </si>
  <si>
    <t>EG8564</t>
  </si>
  <si>
    <t>8AJKB3CD701643411</t>
  </si>
  <si>
    <t xml:space="preserve">SANT62542 </t>
  </si>
  <si>
    <t>CERRUD ANTHONY</t>
  </si>
  <si>
    <t>PPHA-133</t>
  </si>
  <si>
    <t>EG8565</t>
  </si>
  <si>
    <t>8AJKB3CD301647164</t>
  </si>
  <si>
    <t xml:space="preserve">SANT62541 </t>
  </si>
  <si>
    <t>Barria Ludiz</t>
  </si>
  <si>
    <t>DANIEL ARAUJO</t>
  </si>
  <si>
    <t>PPHX-1555</t>
  </si>
  <si>
    <t>EG8461</t>
  </si>
  <si>
    <t>8AJDB3CD701327418</t>
  </si>
  <si>
    <t>SANTILLANO LUIS</t>
  </si>
  <si>
    <t>PUENTE Y CALZADA</t>
  </si>
  <si>
    <t>PPHX-1556</t>
  </si>
  <si>
    <t>EG8462</t>
  </si>
  <si>
    <t>8AJDB3CD601327488</t>
  </si>
  <si>
    <t xml:space="preserve">SANT62552 </t>
  </si>
  <si>
    <t>Barria PINO David ALBERTO</t>
  </si>
  <si>
    <t>PPHX-1558</t>
  </si>
  <si>
    <t>EG8476</t>
  </si>
  <si>
    <t>8AJDB3CD801327511</t>
  </si>
  <si>
    <t>APO5198998</t>
  </si>
  <si>
    <t>CASTILLO ZAPATA JOSE ANGEL</t>
  </si>
  <si>
    <t>TVN</t>
  </si>
  <si>
    <t>PPHX-1559</t>
  </si>
  <si>
    <t>EG8479</t>
  </si>
  <si>
    <t>8AJDB3CD701327564</t>
  </si>
  <si>
    <t>APO5199001</t>
  </si>
  <si>
    <t>MARTINEZ MARIO</t>
  </si>
  <si>
    <t>PR-PRADO-17</t>
  </si>
  <si>
    <t>EG8059</t>
  </si>
  <si>
    <t>JTEBR3RJ905020598</t>
  </si>
  <si>
    <t>APO5185657</t>
  </si>
  <si>
    <t>02/22/26</t>
  </si>
  <si>
    <t>VASQUEZ RICAURTE</t>
  </si>
  <si>
    <t>RAX-130</t>
  </si>
  <si>
    <t>EG8184</t>
  </si>
  <si>
    <t>JTMZ43FV90D150388</t>
  </si>
  <si>
    <t>APO5198698</t>
  </si>
  <si>
    <t>HERNÁNDEZ JOSE</t>
  </si>
  <si>
    <t>RIOX-717</t>
  </si>
  <si>
    <t>EG6884</t>
  </si>
  <si>
    <t>3KPA241ABRE568923</t>
  </si>
  <si>
    <t>PTY5240551</t>
  </si>
  <si>
    <t>TRUJILLO TORRES LUIS ANGEL</t>
  </si>
  <si>
    <t>RIOX-718</t>
  </si>
  <si>
    <t>EG6886</t>
  </si>
  <si>
    <t>3KPA241ABRE568927</t>
  </si>
  <si>
    <t>CHO7715789</t>
  </si>
  <si>
    <t>SANTAMARIA SANJUR JOSE</t>
  </si>
  <si>
    <t>RIOX-720</t>
  </si>
  <si>
    <t>EG6888</t>
  </si>
  <si>
    <t>3KPA241ABRE568754</t>
  </si>
  <si>
    <t>APO5198729</t>
  </si>
  <si>
    <t>GALVAN GABRIEL</t>
  </si>
  <si>
    <t>RIOX-721</t>
  </si>
  <si>
    <t>EG6889</t>
  </si>
  <si>
    <t>3KPA241ABRE568755</t>
  </si>
  <si>
    <t xml:space="preserve">PAC30445  </t>
  </si>
  <si>
    <t>GOMEZ CORREA JUAN ESTEBAN</t>
  </si>
  <si>
    <t>RIOX-722</t>
  </si>
  <si>
    <t>EG6890</t>
  </si>
  <si>
    <t>3KPA241ABRE568740</t>
  </si>
  <si>
    <t>APO5198254</t>
  </si>
  <si>
    <t>RIOX-723</t>
  </si>
  <si>
    <t>EG6891</t>
  </si>
  <si>
    <t>3KPA241ABRE568686</t>
  </si>
  <si>
    <t>PTY5241395</t>
  </si>
  <si>
    <t>IGLESIAS CONSTANTINO RUBEN ALEXIS</t>
  </si>
  <si>
    <t>PETROLERA NACIONAL SA</t>
  </si>
  <si>
    <t>RIOX-724</t>
  </si>
  <si>
    <t>EG6892</t>
  </si>
  <si>
    <t>3KPA241ABRE568742</t>
  </si>
  <si>
    <t>ALVAREZ LIVY GRACIELA MABE</t>
  </si>
  <si>
    <t>RIOX-727</t>
  </si>
  <si>
    <t>EG6895</t>
  </si>
  <si>
    <t>3KPA241ABRE568770</t>
  </si>
  <si>
    <t>MALE620133</t>
  </si>
  <si>
    <t>RUIZ BECERRA DIOVANI ASLEY</t>
  </si>
  <si>
    <t>RIOX-728</t>
  </si>
  <si>
    <t>EG6896</t>
  </si>
  <si>
    <t>3KPA241ABRE568894</t>
  </si>
  <si>
    <t>APO5198255</t>
  </si>
  <si>
    <t>RIOX-729</t>
  </si>
  <si>
    <t>EG6897</t>
  </si>
  <si>
    <t>3KPA241ABRE568896</t>
  </si>
  <si>
    <t>CHO7715816</t>
  </si>
  <si>
    <t>ANTENCIO ARTURO</t>
  </si>
  <si>
    <t>RIOX-730</t>
  </si>
  <si>
    <t>EG6898</t>
  </si>
  <si>
    <t>3KPA241ABRE568746</t>
  </si>
  <si>
    <t>TBM3438610</t>
  </si>
  <si>
    <t>DURANGO TEOFANES</t>
  </si>
  <si>
    <t>HIDRO POWER SYSTEM INC.</t>
  </si>
  <si>
    <t>RIOX-732</t>
  </si>
  <si>
    <t>EG6900</t>
  </si>
  <si>
    <t>3KPA241ABRE568759</t>
  </si>
  <si>
    <t>APO5198271</t>
  </si>
  <si>
    <t>RIOX-733</t>
  </si>
  <si>
    <t>EG6901</t>
  </si>
  <si>
    <t>3KPA241ABRE568745</t>
  </si>
  <si>
    <t>APO5198272</t>
  </si>
  <si>
    <t>RIOX-734</t>
  </si>
  <si>
    <t>EG6902</t>
  </si>
  <si>
    <t>3KPA241ABRE568743</t>
  </si>
  <si>
    <t>APO5199082</t>
  </si>
  <si>
    <t>JIMENEZ LUIS</t>
  </si>
  <si>
    <t>RIOX-735</t>
  </si>
  <si>
    <t>EG6903</t>
  </si>
  <si>
    <t>3KPA241ABRE568774</t>
  </si>
  <si>
    <t>APO5198273</t>
  </si>
  <si>
    <t>RIOX-736</t>
  </si>
  <si>
    <t>EG6904</t>
  </si>
  <si>
    <t>3KPA241ABRE568922</t>
  </si>
  <si>
    <t>APO5198274</t>
  </si>
  <si>
    <t>RIOX-737</t>
  </si>
  <si>
    <t>EG6905</t>
  </si>
  <si>
    <t>3KPA241ABRE568929</t>
  </si>
  <si>
    <t>PTY5240886</t>
  </si>
  <si>
    <t>Stejskal Walter</t>
  </si>
  <si>
    <t>RIOX-739</t>
  </si>
  <si>
    <t>EG6907</t>
  </si>
  <si>
    <t>3KPA241ABRE568928</t>
  </si>
  <si>
    <t>APO5198269</t>
  </si>
  <si>
    <t>VILLARROEL GONZALEZ YONNY JUNIOR</t>
  </si>
  <si>
    <t>RIOX-740</t>
  </si>
  <si>
    <t>EG6908</t>
  </si>
  <si>
    <t>3KPA241ABRE568925</t>
  </si>
  <si>
    <t>APO5198218</t>
  </si>
  <si>
    <t>ACOSTA VEGA JORGE ENRIQUE</t>
  </si>
  <si>
    <t>RIOX-741</t>
  </si>
  <si>
    <t>EG6909</t>
  </si>
  <si>
    <t>3KPA241ABRE568924</t>
  </si>
  <si>
    <t>APO5198275</t>
  </si>
  <si>
    <t>CONCEPCION VEGA HENRY KELVIN</t>
  </si>
  <si>
    <t>RIOX-742</t>
  </si>
  <si>
    <t>EG6910</t>
  </si>
  <si>
    <t>3KPA241ABRE568747</t>
  </si>
  <si>
    <t xml:space="preserve">PEN70091  </t>
  </si>
  <si>
    <t>FLORES ANDRES</t>
  </si>
  <si>
    <t>RIOX-743</t>
  </si>
  <si>
    <t>EG6911</t>
  </si>
  <si>
    <t>3KPA241ABRE568767</t>
  </si>
  <si>
    <t>TBM3438588</t>
  </si>
  <si>
    <t>LANGSHAW RAFAEL</t>
  </si>
  <si>
    <t>RIOX-744</t>
  </si>
  <si>
    <t>EG6912</t>
  </si>
  <si>
    <t>3KPA241ABRE568766</t>
  </si>
  <si>
    <t>APO5198182</t>
  </si>
  <si>
    <t>RIOX-746</t>
  </si>
  <si>
    <t>EG6914</t>
  </si>
  <si>
    <t>3KPA241ABRE568817</t>
  </si>
  <si>
    <t>PTY5241290</t>
  </si>
  <si>
    <t>Recalde Washington</t>
  </si>
  <si>
    <t>SON-75</t>
  </si>
  <si>
    <t>EG5858</t>
  </si>
  <si>
    <t xml:space="preserve"> AZUL   </t>
  </si>
  <si>
    <t>MZBFC814EPN239682</t>
  </si>
  <si>
    <t>APO5198624</t>
  </si>
  <si>
    <t>FERNANDES DOS SANTOS GIACOMO</t>
  </si>
  <si>
    <t>ABB CENTROAMERICA Y EL CARIBE S.A.</t>
  </si>
  <si>
    <t>SON-76</t>
  </si>
  <si>
    <t>EG5859</t>
  </si>
  <si>
    <t>MZBFC814EPN239710</t>
  </si>
  <si>
    <t>TBM3438685</t>
  </si>
  <si>
    <t>DIAZ MARIA</t>
  </si>
  <si>
    <t>SON-77</t>
  </si>
  <si>
    <t>EG5860</t>
  </si>
  <si>
    <t>MZBFC814EPN239708</t>
  </si>
  <si>
    <t>APO5126553</t>
  </si>
  <si>
    <t>07/19/24</t>
  </si>
  <si>
    <t>CONSEJO DE SEGURIDAD</t>
  </si>
  <si>
    <t>SON-78</t>
  </si>
  <si>
    <t>EG5863</t>
  </si>
  <si>
    <t>MZBFC814EPN239676</t>
  </si>
  <si>
    <t>CHO7715795</t>
  </si>
  <si>
    <t>ALVAREZ RUBEN</t>
  </si>
  <si>
    <t>SON-79</t>
  </si>
  <si>
    <t>EG5864</t>
  </si>
  <si>
    <t>MZBFC814EPN239675</t>
  </si>
  <si>
    <t>APO5198724</t>
  </si>
  <si>
    <t>PIRES FLAVIO DONDA</t>
  </si>
  <si>
    <t>SON-80</t>
  </si>
  <si>
    <t>EG5866</t>
  </si>
  <si>
    <t xml:space="preserve"> GRIS   </t>
  </si>
  <si>
    <t>MZBFC814EPN239692</t>
  </si>
  <si>
    <t>BASTIER Corinne</t>
  </si>
  <si>
    <t>TFX-79</t>
  </si>
  <si>
    <t>EG8449</t>
  </si>
  <si>
    <t>8AJBA3FS700326697</t>
  </si>
  <si>
    <t>PTY5240347</t>
  </si>
  <si>
    <t>Peeraer Franciscus</t>
  </si>
  <si>
    <t>THINKING STEEL INTERNATIONAL</t>
  </si>
  <si>
    <t>DAVILA CONST</t>
  </si>
  <si>
    <t>TFX-80</t>
  </si>
  <si>
    <t>EG8451</t>
  </si>
  <si>
    <t>8AJBA3FS900326944</t>
  </si>
  <si>
    <t>APO5198202</t>
  </si>
  <si>
    <t>ACAX-109</t>
  </si>
  <si>
    <t>EH1075</t>
  </si>
  <si>
    <t>MALC741BBPM371185</t>
  </si>
  <si>
    <t>ACAX-113</t>
  </si>
  <si>
    <t>EH1079</t>
  </si>
  <si>
    <t>MALC741BBPM371112</t>
  </si>
  <si>
    <t>ACAX-120</t>
  </si>
  <si>
    <t>EH1086</t>
  </si>
  <si>
    <t>MALC741BBPM370463</t>
  </si>
  <si>
    <t>ACAX-122</t>
  </si>
  <si>
    <t>EH1088</t>
  </si>
  <si>
    <t>MALC741BBPM371180</t>
  </si>
  <si>
    <t>ACAX-123</t>
  </si>
  <si>
    <t>EH1089</t>
  </si>
  <si>
    <t>MALC741BBPM371174</t>
  </si>
  <si>
    <t>ACAX-125</t>
  </si>
  <si>
    <t>EH1092</t>
  </si>
  <si>
    <t>MALC741BBPM371191</t>
  </si>
  <si>
    <t>KSA-85</t>
  </si>
  <si>
    <t>EG5880</t>
  </si>
  <si>
    <t>MZBEP814BPN454047</t>
  </si>
  <si>
    <t>KSA-89</t>
  </si>
  <si>
    <t>EG5884</t>
  </si>
  <si>
    <t>MZBEP814BPN454147</t>
  </si>
  <si>
    <t>KSA-91</t>
  </si>
  <si>
    <t>EG5886</t>
  </si>
  <si>
    <t>MZBEP814BPN454276</t>
  </si>
  <si>
    <t>PPHA-117</t>
  </si>
  <si>
    <t>EG8467</t>
  </si>
  <si>
    <t>8AJKB3CD901647105</t>
  </si>
  <si>
    <t>WINCH ACCESORIOS</t>
  </si>
  <si>
    <t>PPHA-119</t>
  </si>
  <si>
    <t>EG8470</t>
  </si>
  <si>
    <t>8AJKB3CD401643494</t>
  </si>
  <si>
    <t>PPHA-123</t>
  </si>
  <si>
    <t>EG8474</t>
  </si>
  <si>
    <t>8AJKB3CD001647297</t>
  </si>
  <si>
    <t>PPHA-126</t>
  </si>
  <si>
    <t>EG8482</t>
  </si>
  <si>
    <t>8AJKB3CD301648590</t>
  </si>
  <si>
    <t>PPHA-130</t>
  </si>
  <si>
    <t>EG8490</t>
  </si>
  <si>
    <t>8AJKB3CD501647764</t>
  </si>
  <si>
    <t>PPHA-134</t>
  </si>
  <si>
    <t>EG8464</t>
  </si>
  <si>
    <t>8AJKB3CD701642954</t>
  </si>
  <si>
    <t>RIOX-725</t>
  </si>
  <si>
    <t>EG6893</t>
  </si>
  <si>
    <t>3KPA241ABRE568756</t>
  </si>
  <si>
    <t>RIOX-726</t>
  </si>
  <si>
    <t>EG6894</t>
  </si>
  <si>
    <t>3KPA241ABRE568771</t>
  </si>
  <si>
    <t>RIOX-731</t>
  </si>
  <si>
    <t>EG6899</t>
  </si>
  <si>
    <t>3KPA241ABRE568772</t>
  </si>
  <si>
    <t>RIOX-738</t>
  </si>
  <si>
    <t>EG6906</t>
  </si>
  <si>
    <t>3KPA241ABRE568751</t>
  </si>
  <si>
    <t>RIOX-745</t>
  </si>
  <si>
    <t>EG6913</t>
  </si>
  <si>
    <t>3KPA241ABRE568818</t>
  </si>
  <si>
    <t>KSA-102</t>
  </si>
  <si>
    <t>EG5907</t>
  </si>
  <si>
    <t>MZBEP814BPN454150</t>
  </si>
  <si>
    <t>12/18/23</t>
  </si>
  <si>
    <t>KSA-79</t>
  </si>
  <si>
    <t>EG5874</t>
  </si>
  <si>
    <t>MZBEP814BPN454132</t>
  </si>
  <si>
    <t>09/16/23</t>
  </si>
  <si>
    <t>GT-SOFIA MACIAS</t>
  </si>
  <si>
    <t>SRA.SOFIA</t>
  </si>
  <si>
    <t>ACAX-129</t>
  </si>
  <si>
    <t>EH1100</t>
  </si>
  <si>
    <t>MALC741BBPM370473</t>
  </si>
  <si>
    <t>KSA-90</t>
  </si>
  <si>
    <t>EG5885</t>
  </si>
  <si>
    <t>MZBEP814BPN454146</t>
  </si>
  <si>
    <t>ODY-03</t>
  </si>
  <si>
    <t>EF8500</t>
  </si>
  <si>
    <t>5KBRL6860PB900013</t>
  </si>
  <si>
    <t>ESPOSA SR.RICARDO</t>
  </si>
  <si>
    <t>PPHA-125</t>
  </si>
  <si>
    <t>EG8481</t>
  </si>
  <si>
    <t>8AJKB3CDX01647680</t>
  </si>
  <si>
    <t>KSA-100</t>
  </si>
  <si>
    <t>EG5905</t>
  </si>
  <si>
    <t>MZBEP814BPN454143</t>
  </si>
  <si>
    <t>KSA-81</t>
  </si>
  <si>
    <t>EG5876</t>
  </si>
  <si>
    <t>MZBEP814BPN454094</t>
  </si>
  <si>
    <t>KSA-94</t>
  </si>
  <si>
    <t>EG5899</t>
  </si>
  <si>
    <t>MZBEP814BPN454286</t>
  </si>
  <si>
    <t>PPHX-1557</t>
  </si>
  <si>
    <t>EG8463</t>
  </si>
  <si>
    <t>8AJDB3CD901327372</t>
  </si>
  <si>
    <t>ENERGOLD</t>
  </si>
  <si>
    <t>ACAX-126</t>
  </si>
  <si>
    <t>EH1093</t>
  </si>
  <si>
    <t>MALC741BBPM371186</t>
  </si>
  <si>
    <t>HH-255</t>
  </si>
  <si>
    <t>EG7488</t>
  </si>
  <si>
    <t>JTFNAFAP708029909</t>
  </si>
  <si>
    <t>APO5198417</t>
  </si>
  <si>
    <t>HH-256</t>
  </si>
  <si>
    <t>EG7489</t>
  </si>
  <si>
    <t>JTFNAFAP908029863</t>
  </si>
  <si>
    <t>APO5198939</t>
  </si>
  <si>
    <t>BRACK ABREGO JUSTO ABEL</t>
  </si>
  <si>
    <t>HSFG-71</t>
  </si>
  <si>
    <t>EH0450</t>
  </si>
  <si>
    <t>SANTA FE</t>
  </si>
  <si>
    <t>FFAR</t>
  </si>
  <si>
    <t>KIHS281KDPU455330</t>
  </si>
  <si>
    <t>APO5198304</t>
  </si>
  <si>
    <t>PCN-04</t>
  </si>
  <si>
    <t>EG5267</t>
  </si>
  <si>
    <t>CHEVROLET</t>
  </si>
  <si>
    <t>N400</t>
  </si>
  <si>
    <t>LZWCDAGA6PC818117</t>
  </si>
  <si>
    <t>APO5186362</t>
  </si>
  <si>
    <t>PCN-05</t>
  </si>
  <si>
    <t>EG5274</t>
  </si>
  <si>
    <t>LZWCDAGA0PC818100</t>
  </si>
  <si>
    <t>APO5186363</t>
  </si>
  <si>
    <t>JIMENEZ SOLIS ODILIO</t>
  </si>
  <si>
    <t>PPHX-1525</t>
  </si>
  <si>
    <t>EG7403</t>
  </si>
  <si>
    <t>8AJDB3CD001331780</t>
  </si>
  <si>
    <t>APO5185517</t>
  </si>
  <si>
    <t>02/18/25</t>
  </si>
  <si>
    <t>NO EXENTO</t>
  </si>
  <si>
    <t>LVA515</t>
  </si>
  <si>
    <t>PR-GLC200-02</t>
  </si>
  <si>
    <t>EJ0872</t>
  </si>
  <si>
    <t>GLC 200 4M</t>
  </si>
  <si>
    <t>W1NKM5BB1PF011260</t>
  </si>
  <si>
    <t>APO5193061</t>
  </si>
  <si>
    <t>JAEN BETZY</t>
  </si>
  <si>
    <t>PR-HIACEBUS-001</t>
  </si>
  <si>
    <t>EG7486</t>
  </si>
  <si>
    <t>JTFNAFAP908029250</t>
  </si>
  <si>
    <t>APO5176164</t>
  </si>
  <si>
    <t>ARANGO RAUL</t>
  </si>
  <si>
    <t>INMOBILIARIA CIELO AZUL SA</t>
  </si>
  <si>
    <t>PR-HIACEBUS-002</t>
  </si>
  <si>
    <t>EG7487</t>
  </si>
  <si>
    <t>JTFNAFAP408029219</t>
  </si>
  <si>
    <t>APO5176236</t>
  </si>
  <si>
    <t>PR-RAX-01</t>
  </si>
  <si>
    <t>EI6959</t>
  </si>
  <si>
    <t>URBAN KH</t>
  </si>
  <si>
    <t>JTMW43FV50D165781</t>
  </si>
  <si>
    <t>APO5193062</t>
  </si>
  <si>
    <t>BARRIOS AREIGO</t>
  </si>
  <si>
    <t>PR-SANTAFE-003</t>
  </si>
  <si>
    <t>EH0722</t>
  </si>
  <si>
    <t>KMHS381KBPU456145</t>
  </si>
  <si>
    <t>APO5185654</t>
  </si>
  <si>
    <t>09/27/24</t>
  </si>
  <si>
    <t>DE DOMINGO RUBEN</t>
  </si>
  <si>
    <t>PR-UX250H-03</t>
  </si>
  <si>
    <t>EI6943</t>
  </si>
  <si>
    <t>JTHU95BH602070855</t>
  </si>
  <si>
    <t>APO5193059</t>
  </si>
  <si>
    <t>MENDEZ MIGDONIO</t>
  </si>
  <si>
    <t>RIOX-640</t>
  </si>
  <si>
    <t>EG5294</t>
  </si>
  <si>
    <t>3KPA241ABRE553914</t>
  </si>
  <si>
    <t>AVILA FERNANDO</t>
  </si>
  <si>
    <t>RIOX-642</t>
  </si>
  <si>
    <t>EG5296</t>
  </si>
  <si>
    <t>3KPA241ABRE553912</t>
  </si>
  <si>
    <t>STM7205150</t>
  </si>
  <si>
    <t>PEÑA GLADYS</t>
  </si>
  <si>
    <t>RIOX-643</t>
  </si>
  <si>
    <t>EG5297</t>
  </si>
  <si>
    <t>3KPA241ABRE553921</t>
  </si>
  <si>
    <t>PTY5241391</t>
  </si>
  <si>
    <t>VILLARREAL  RODRIG VICTOR</t>
  </si>
  <si>
    <t>RIOX-644</t>
  </si>
  <si>
    <t>EG5299</t>
  </si>
  <si>
    <t>3KPA241ABRE552905</t>
  </si>
  <si>
    <t>MONTVELISKY ROCHWEGER JACOBO</t>
  </si>
  <si>
    <t>RIOX-645</t>
  </si>
  <si>
    <t>EG5300</t>
  </si>
  <si>
    <t>3KPA241ABRE552824</t>
  </si>
  <si>
    <t>PTY5240027</t>
  </si>
  <si>
    <t>BOTTE MICHEL LOUIS</t>
  </si>
  <si>
    <t>RIOX-646</t>
  </si>
  <si>
    <t>EG5301</t>
  </si>
  <si>
    <t>3KPA241ABRE552825</t>
  </si>
  <si>
    <t>PTY5241274</t>
  </si>
  <si>
    <t>Szebeni Tamas</t>
  </si>
  <si>
    <t>RIOX-647</t>
  </si>
  <si>
    <t>EG5302</t>
  </si>
  <si>
    <t>3KPA241ABRE552826</t>
  </si>
  <si>
    <t>PTY5240876</t>
  </si>
  <si>
    <t>Takis Konstantinos</t>
  </si>
  <si>
    <t>RIOX-648</t>
  </si>
  <si>
    <t>EG5303</t>
  </si>
  <si>
    <t>3KPA241ABRE553911</t>
  </si>
  <si>
    <t>TBM3438682</t>
  </si>
  <si>
    <t>GEISSLER MARTIN KONRAD</t>
  </si>
  <si>
    <t>RIOX-649</t>
  </si>
  <si>
    <t>EG5304</t>
  </si>
  <si>
    <t>3KPA241ABRE552910</t>
  </si>
  <si>
    <t>PTY5241388</t>
  </si>
  <si>
    <t>Velásquez Botero Jorge Hernán</t>
  </si>
  <si>
    <t>RIOX-650</t>
  </si>
  <si>
    <t>EG5305</t>
  </si>
  <si>
    <t>3KPA241ABRE553916</t>
  </si>
  <si>
    <t>VIS5034752</t>
  </si>
  <si>
    <t>ORTEGA LESLY</t>
  </si>
  <si>
    <t>RIOX-651</t>
  </si>
  <si>
    <t>EG5306</t>
  </si>
  <si>
    <t>3KPA241ABRE553920</t>
  </si>
  <si>
    <t>LASHLEY FRANKLIN</t>
  </si>
  <si>
    <t>RIOX-655</t>
  </si>
  <si>
    <t>EG5310</t>
  </si>
  <si>
    <t>3KPA241ABRE552903</t>
  </si>
  <si>
    <t>CHO7715726</t>
  </si>
  <si>
    <t>AVILA NATAHLIE IVETH</t>
  </si>
  <si>
    <t>RIOX-656</t>
  </si>
  <si>
    <t>EG5311</t>
  </si>
  <si>
    <t>3KPA241ABRE552900</t>
  </si>
  <si>
    <t>TBM3438643</t>
  </si>
  <si>
    <t>SANCHEZ SAUL</t>
  </si>
  <si>
    <t>RIOX-657</t>
  </si>
  <si>
    <t>EG5312</t>
  </si>
  <si>
    <t>3KPA241ABRE553917</t>
  </si>
  <si>
    <t xml:space="preserve">SANT62518 </t>
  </si>
  <si>
    <t>VASQUEZ SAYULI</t>
  </si>
  <si>
    <t>RIOX-658</t>
  </si>
  <si>
    <t>EG5313</t>
  </si>
  <si>
    <t>3KPA241ABRE552912</t>
  </si>
  <si>
    <t>LEDES BOTERO MARCELA</t>
  </si>
  <si>
    <t>RIOX-659</t>
  </si>
  <si>
    <t>EG5314</t>
  </si>
  <si>
    <t>3KPA241ABRE553919</t>
  </si>
  <si>
    <t>PTY5241349</t>
  </si>
  <si>
    <t>DE ICAZA MORENO KATHERINE</t>
  </si>
  <si>
    <t>RIOX-660</t>
  </si>
  <si>
    <t>EG5315</t>
  </si>
  <si>
    <t>3KPA241ABRE552909</t>
  </si>
  <si>
    <t>PTY5241392</t>
  </si>
  <si>
    <t>HERNANDEZ BRYAN OBED</t>
  </si>
  <si>
    <t>RIOX-661</t>
  </si>
  <si>
    <t>EG5316</t>
  </si>
  <si>
    <t>3KPA241ABRE552829</t>
  </si>
  <si>
    <t>CHO7715704</t>
  </si>
  <si>
    <t>CAÑIZALES OMARIS</t>
  </si>
  <si>
    <t>RIOX-665</t>
  </si>
  <si>
    <t>EG5320</t>
  </si>
  <si>
    <t>3KPA241ABRE551549</t>
  </si>
  <si>
    <t>APO5198501</t>
  </si>
  <si>
    <t>PAZMIÑO CANDANEDO JAMIR CARLOS</t>
  </si>
  <si>
    <t>RIOX-666</t>
  </si>
  <si>
    <t>EG5321</t>
  </si>
  <si>
    <t>3KPA241ABRE552902</t>
  </si>
  <si>
    <t>PTY5241336</t>
  </si>
  <si>
    <t>Ramirez Richard Andres</t>
  </si>
  <si>
    <t>RIOX-668</t>
  </si>
  <si>
    <t>EG5325</t>
  </si>
  <si>
    <t>3KPA241ABPE550389</t>
  </si>
  <si>
    <t>CHO7715782</t>
  </si>
  <si>
    <t>MARULANDA MARIA</t>
  </si>
  <si>
    <t>RIOX-671</t>
  </si>
  <si>
    <t>EG5328</t>
  </si>
  <si>
    <t>3KPA241ABPE550381</t>
  </si>
  <si>
    <t>PTY5241237</t>
  </si>
  <si>
    <t>Robba Krystle</t>
  </si>
  <si>
    <t>RIOX-672</t>
  </si>
  <si>
    <t>EG5329</t>
  </si>
  <si>
    <t>3KPA241ABRE553998</t>
  </si>
  <si>
    <t>GONZALEZ RIOS IRINA ISABEL</t>
  </si>
  <si>
    <t>RIOX-673</t>
  </si>
  <si>
    <t>EG5330</t>
  </si>
  <si>
    <t>3KPA241ABRE553997</t>
  </si>
  <si>
    <t>MALE620200</t>
  </si>
  <si>
    <t>PITRE JAMES CHARLES</t>
  </si>
  <si>
    <t>RIOX-675</t>
  </si>
  <si>
    <t>EG5332</t>
  </si>
  <si>
    <t>3KPA241ABRE554013</t>
  </si>
  <si>
    <t xml:space="preserve">TCP119309 </t>
  </si>
  <si>
    <t>Gonzalez Raquel</t>
  </si>
  <si>
    <t>RIOX-676</t>
  </si>
  <si>
    <t>EG5333</t>
  </si>
  <si>
    <t>3KPA241ABRE554010</t>
  </si>
  <si>
    <t>STM7205138</t>
  </si>
  <si>
    <t>GUEVARA  SAENZ GABRIELA DEL CA</t>
  </si>
  <si>
    <t>RIOX-677</t>
  </si>
  <si>
    <t>EG5334</t>
  </si>
  <si>
    <t>3KPA241ABRE553994</t>
  </si>
  <si>
    <t>PTY5241385</t>
  </si>
  <si>
    <t>BROWN LAURA</t>
  </si>
  <si>
    <t>RIOX-679</t>
  </si>
  <si>
    <t>EG5336</t>
  </si>
  <si>
    <t>3KPA241ABRE554005</t>
  </si>
  <si>
    <t>TBM3438667</t>
  </si>
  <si>
    <t>PEREZ JOSE</t>
  </si>
  <si>
    <t>RIOX-680</t>
  </si>
  <si>
    <t>EG5337</t>
  </si>
  <si>
    <t>3KPA241ABRE553999</t>
  </si>
  <si>
    <t>APO5198170</t>
  </si>
  <si>
    <t>MORALES GUERRA MARIO</t>
  </si>
  <si>
    <t>RIOX-681</t>
  </si>
  <si>
    <t>EG5338</t>
  </si>
  <si>
    <t>3KPA241ABRE551439</t>
  </si>
  <si>
    <t>ROBLES ESQUINA DAVID</t>
  </si>
  <si>
    <t>RIOX-682</t>
  </si>
  <si>
    <t>EG5339</t>
  </si>
  <si>
    <t>3KPA241ABRE551055</t>
  </si>
  <si>
    <t>APO5198249</t>
  </si>
  <si>
    <t>BLACK ENRIQUE</t>
  </si>
  <si>
    <t>RIOX-683</t>
  </si>
  <si>
    <t>EG5340</t>
  </si>
  <si>
    <t>3KPA241ABRE551548</t>
  </si>
  <si>
    <t>APO5198250</t>
  </si>
  <si>
    <t>RIOX-685</t>
  </si>
  <si>
    <t>EG5342</t>
  </si>
  <si>
    <t>3KPA241ABRE552821</t>
  </si>
  <si>
    <t>CHO7715828</t>
  </si>
  <si>
    <t>MENDIETA MONTILLA DOMI LUIS</t>
  </si>
  <si>
    <t>RIOX-687</t>
  </si>
  <si>
    <t>EG5345</t>
  </si>
  <si>
    <t>3KPA241ABRE550344</t>
  </si>
  <si>
    <t>TBM3438625</t>
  </si>
  <si>
    <t>GUITIERREZ LUZBELIA</t>
  </si>
  <si>
    <t>RIOX-688</t>
  </si>
  <si>
    <t>EG5346</t>
  </si>
  <si>
    <t>3KPA241ABRE551440</t>
  </si>
  <si>
    <t>TBM3438602</t>
  </si>
  <si>
    <t>MACHORE MARTIN</t>
  </si>
  <si>
    <t>RIOX-689</t>
  </si>
  <si>
    <t>EG5347</t>
  </si>
  <si>
    <t>3KPA241ABRE551448</t>
  </si>
  <si>
    <t>APO5198251</t>
  </si>
  <si>
    <t>RIOX-690</t>
  </si>
  <si>
    <t>EG5349</t>
  </si>
  <si>
    <t>3KPA241ABRE554011</t>
  </si>
  <si>
    <t>APO5198252</t>
  </si>
  <si>
    <t>RIOX-692</t>
  </si>
  <si>
    <t>EG5352</t>
  </si>
  <si>
    <t>3KPA241ABRE553918</t>
  </si>
  <si>
    <t>PTY5241386</t>
  </si>
  <si>
    <t>MILLAN GABRIELA</t>
  </si>
  <si>
    <t>RIOX-693</t>
  </si>
  <si>
    <t>EG5353</t>
  </si>
  <si>
    <t>3KPA241ABRE554016</t>
  </si>
  <si>
    <t>VIS5034836</t>
  </si>
  <si>
    <t>CEDEÑO GONZALEZ GISELLE YARELIS</t>
  </si>
  <si>
    <t>RIOX-694</t>
  </si>
  <si>
    <t>EG5357</t>
  </si>
  <si>
    <t>3KPA241ABRE551451</t>
  </si>
  <si>
    <t>CHO7715727</t>
  </si>
  <si>
    <t>WILKIE WILSON ESTIBALI</t>
  </si>
  <si>
    <t>RIOX-696</t>
  </si>
  <si>
    <t>EG5359</t>
  </si>
  <si>
    <t>3KPA241ABRE554009</t>
  </si>
  <si>
    <t>PTY5241393</t>
  </si>
  <si>
    <t>CAMPOS THOMINSON CHRISTIAN ENRIQ</t>
  </si>
  <si>
    <t>RIOX-697</t>
  </si>
  <si>
    <t>EG5361</t>
  </si>
  <si>
    <t>3KPA241ABRE554006</t>
  </si>
  <si>
    <t>CHO7715818</t>
  </si>
  <si>
    <t>MORAN MENOTTI CARLOS ALBERTO</t>
  </si>
  <si>
    <t>RIOX-698</t>
  </si>
  <si>
    <t>EG5362</t>
  </si>
  <si>
    <t>3KPA241ABRE554001</t>
  </si>
  <si>
    <t>AGUILAR ABDIEL</t>
  </si>
  <si>
    <t>RIOX-699</t>
  </si>
  <si>
    <t>EG5363</t>
  </si>
  <si>
    <t>3KPA241ABRE554008</t>
  </si>
  <si>
    <t>CHIRI55450</t>
  </si>
  <si>
    <t>BARRIA TAMBURRELLI ANA LUISA</t>
  </si>
  <si>
    <t>RIOX-700</t>
  </si>
  <si>
    <t>EG5364</t>
  </si>
  <si>
    <t>3KPA241ABRE554002</t>
  </si>
  <si>
    <t>TBM3438488</t>
  </si>
  <si>
    <t>GUERRA GONZALEZ DELFIN</t>
  </si>
  <si>
    <t>INGENIERIA CONSTRUCCIÓN Y DISEÑO GROUP S.A.</t>
  </si>
  <si>
    <t>RIOX-703</t>
  </si>
  <si>
    <t>EG5368</t>
  </si>
  <si>
    <t>3KPA241ABRE552811</t>
  </si>
  <si>
    <t>TBM3438596</t>
  </si>
  <si>
    <t>SUAREZ JAIME</t>
  </si>
  <si>
    <t>RIOX-704</t>
  </si>
  <si>
    <t>EG5369</t>
  </si>
  <si>
    <t>3KPA241ABRE551442</t>
  </si>
  <si>
    <t>RHATO51599</t>
  </si>
  <si>
    <t>TESSIER Martin</t>
  </si>
  <si>
    <t>RIOX-705</t>
  </si>
  <si>
    <t>EG5370</t>
  </si>
  <si>
    <t>3KPA241ABRE554015</t>
  </si>
  <si>
    <t>CHO7715814</t>
  </si>
  <si>
    <t>CASTILLO RODRIGUEZ HIRAM OSCAR</t>
  </si>
  <si>
    <t>RIOX-707</t>
  </si>
  <si>
    <t>EG5322</t>
  </si>
  <si>
    <t>3KPA241ABPE550385</t>
  </si>
  <si>
    <t>APO5198253</t>
  </si>
  <si>
    <t>RIOX-709</t>
  </si>
  <si>
    <t>EG5344</t>
  </si>
  <si>
    <t>3KPA241ABRE551057</t>
  </si>
  <si>
    <t>CHO7715687</t>
  </si>
  <si>
    <t>MAGALLON SOTILLO JAIME</t>
  </si>
  <si>
    <t>RIOX-711</t>
  </si>
  <si>
    <t>EG5350</t>
  </si>
  <si>
    <t>3KPA241ABRE551452</t>
  </si>
  <si>
    <t>VIS5034781</t>
  </si>
  <si>
    <t>FISER Martin</t>
  </si>
  <si>
    <t>RIOX-712</t>
  </si>
  <si>
    <t>EG5354</t>
  </si>
  <si>
    <t>3KPA241ABRE554004</t>
  </si>
  <si>
    <t>TBM3438605</t>
  </si>
  <si>
    <t>LASSO GLENDA</t>
  </si>
  <si>
    <t>RIOX-713</t>
  </si>
  <si>
    <t>EG5355</t>
  </si>
  <si>
    <t>3KPA241ABRE551445</t>
  </si>
  <si>
    <t>PTY5240563</t>
  </si>
  <si>
    <t>BLANCO RAMON ALEXANDER</t>
  </si>
  <si>
    <t>RIOX-810</t>
  </si>
  <si>
    <t>EF3022</t>
  </si>
  <si>
    <t>3KPA241ABRE589616</t>
  </si>
  <si>
    <t xml:space="preserve">SANT62546 </t>
  </si>
  <si>
    <t>Nuñez Gabriela</t>
  </si>
  <si>
    <t>SON-56</t>
  </si>
  <si>
    <t>EG5259</t>
  </si>
  <si>
    <t>MZBFB814EPN231022</t>
  </si>
  <si>
    <t>APO5198128</t>
  </si>
  <si>
    <t>SON-57</t>
  </si>
  <si>
    <t>EG5260</t>
  </si>
  <si>
    <t>MZBFB814EPN219241</t>
  </si>
  <si>
    <t>APO5150131</t>
  </si>
  <si>
    <t>SON-58</t>
  </si>
  <si>
    <t>EG5261</t>
  </si>
  <si>
    <t>MZBFB814EPN219202</t>
  </si>
  <si>
    <t>APO5150117</t>
  </si>
  <si>
    <t>SON-59</t>
  </si>
  <si>
    <t>EG5262</t>
  </si>
  <si>
    <t>MZBFB814EPN231024</t>
  </si>
  <si>
    <t>APO5198875</t>
  </si>
  <si>
    <t>APARICIO PEREZ YOVANA MASSIEL</t>
  </si>
  <si>
    <t>SON-62</t>
  </si>
  <si>
    <t>EG5265</t>
  </si>
  <si>
    <t>MZBFB814EPN219207</t>
  </si>
  <si>
    <t>APO5150138</t>
  </si>
  <si>
    <t>06/19/24</t>
  </si>
  <si>
    <t>SON-63</t>
  </si>
  <si>
    <t>EG5266</t>
  </si>
  <si>
    <t>MZBFB814EPN231033</t>
  </si>
  <si>
    <t>APO5150143</t>
  </si>
  <si>
    <t>SON-64</t>
  </si>
  <si>
    <t>EG5268</t>
  </si>
  <si>
    <t>MZBFB814EPN231079</t>
  </si>
  <si>
    <t>OCHOA ANTONIO</t>
  </si>
  <si>
    <t>SON-65</t>
  </si>
  <si>
    <t>EG5269</t>
  </si>
  <si>
    <t>MZBFB814EPN231029</t>
  </si>
  <si>
    <t>APO5198088</t>
  </si>
  <si>
    <t>TLA GRUPO</t>
  </si>
  <si>
    <t>SON-66</t>
  </si>
  <si>
    <t>EG5270</t>
  </si>
  <si>
    <t>MZBFB814EPN231028</t>
  </si>
  <si>
    <t>PTY5241194</t>
  </si>
  <si>
    <t>OSORIO YAIRA</t>
  </si>
  <si>
    <t>SON-67</t>
  </si>
  <si>
    <t>EG5271</t>
  </si>
  <si>
    <t>MZBFB814EPN231023</t>
  </si>
  <si>
    <t>MALE620224</t>
  </si>
  <si>
    <t>ESQUIVEL JUAN PABLO</t>
  </si>
  <si>
    <t>SON-69</t>
  </si>
  <si>
    <t>EG5273</t>
  </si>
  <si>
    <t>MZBFB814EPN219196</t>
  </si>
  <si>
    <t>VIS5034809</t>
  </si>
  <si>
    <t>JAEN IRINA</t>
  </si>
  <si>
    <t>SON-70</t>
  </si>
  <si>
    <t>EG5275</t>
  </si>
  <si>
    <t>MZBFB814EPN230979</t>
  </si>
  <si>
    <t>PTY5241367</t>
  </si>
  <si>
    <t>GRENIER MARIEEVE</t>
  </si>
  <si>
    <t>SON-71</t>
  </si>
  <si>
    <t>EG5276</t>
  </si>
  <si>
    <t>MZBFB814EPN219197</t>
  </si>
  <si>
    <t>APO5198090</t>
  </si>
  <si>
    <t>SON-72</t>
  </si>
  <si>
    <t>EG5277</t>
  </si>
  <si>
    <t>MZBFB814EPN230978</t>
  </si>
  <si>
    <t>APO5198877</t>
  </si>
  <si>
    <t>LESENDE CASTANO ISMAEL</t>
  </si>
  <si>
    <t>SON-73</t>
  </si>
  <si>
    <t>EG5278</t>
  </si>
  <si>
    <t>MZBFB814EPN219195</t>
  </si>
  <si>
    <t>APO5198806</t>
  </si>
  <si>
    <t>SON-74</t>
  </si>
  <si>
    <t>EG5279</t>
  </si>
  <si>
    <t>MZBFB814EPN204053</t>
  </si>
  <si>
    <t>APO5198126</t>
  </si>
  <si>
    <t>TFX-67</t>
  </si>
  <si>
    <t>EG7490</t>
  </si>
  <si>
    <t>8AJBA3FS900326801</t>
  </si>
  <si>
    <t>APO5198373</t>
  </si>
  <si>
    <t>RUIZ JORGE</t>
  </si>
  <si>
    <t>TFX-69</t>
  </si>
  <si>
    <t>EG7492</t>
  </si>
  <si>
    <t>8AJBA3FS300326664</t>
  </si>
  <si>
    <t>APO5198015</t>
  </si>
  <si>
    <t>MgGARRITY DIANE</t>
  </si>
  <si>
    <t>EMBAJADA BRITANICA</t>
  </si>
  <si>
    <t>TFX-70</t>
  </si>
  <si>
    <t>EG7493</t>
  </si>
  <si>
    <t>8AJBA3FS600326481</t>
  </si>
  <si>
    <t>APO5198588</t>
  </si>
  <si>
    <t>RIZO ERNESTO</t>
  </si>
  <si>
    <t>TFX-74</t>
  </si>
  <si>
    <t>EG7497</t>
  </si>
  <si>
    <t>8AJBA3FS400326754</t>
  </si>
  <si>
    <t>TBM3438423</t>
  </si>
  <si>
    <t>HOU RONGFEI</t>
  </si>
  <si>
    <t>TFX-75</t>
  </si>
  <si>
    <t>EG7499</t>
  </si>
  <si>
    <t>8AJBA3FS900326510</t>
  </si>
  <si>
    <t>APO5198367</t>
  </si>
  <si>
    <t>ITURALDE JAVIER</t>
  </si>
  <si>
    <t>ROMULO ROUX</t>
  </si>
  <si>
    <t>TFX-76</t>
  </si>
  <si>
    <t>EG7500</t>
  </si>
  <si>
    <t>8AJBA3FS200326493</t>
  </si>
  <si>
    <t>VEGA CASTILLO MARTA MARITZA</t>
  </si>
  <si>
    <t>TPX-471</t>
  </si>
  <si>
    <t>EG7505</t>
  </si>
  <si>
    <t>GARDE BR</t>
  </si>
  <si>
    <t>JTEBR9FJ20K268762</t>
  </si>
  <si>
    <t>PTY5241298</t>
  </si>
  <si>
    <t>WALTERS DAVID ALFONSO</t>
  </si>
  <si>
    <t>TPX-472</t>
  </si>
  <si>
    <t>EG7507</t>
  </si>
  <si>
    <t>JTEBR9FJ40K281318</t>
  </si>
  <si>
    <t>APO5198296</t>
  </si>
  <si>
    <t>TPX-473</t>
  </si>
  <si>
    <t>EG7508</t>
  </si>
  <si>
    <t>JTEBR9FJ90K281735</t>
  </si>
  <si>
    <t>APO5176873</t>
  </si>
  <si>
    <t>GARRIDO ZUÑIGA PERCY ARIEL</t>
  </si>
  <si>
    <t>TPX-477</t>
  </si>
  <si>
    <t>EG7512</t>
  </si>
  <si>
    <t>JTEBR9FJ40K271355</t>
  </si>
  <si>
    <t>APO5191065</t>
  </si>
  <si>
    <t>PIMENTEL ESCOBAR NIXON ELIECER</t>
  </si>
  <si>
    <t>TPX-480</t>
  </si>
  <si>
    <t>EG7515</t>
  </si>
  <si>
    <t>JTEBR9FJ20K271502</t>
  </si>
  <si>
    <t>PTY5241285</t>
  </si>
  <si>
    <t>DOMINGUES MODESTO JOSE</t>
  </si>
  <si>
    <t>TPX-483</t>
  </si>
  <si>
    <t>EG7518</t>
  </si>
  <si>
    <t>JTEBR9FJ705022076</t>
  </si>
  <si>
    <t>REYES AMINTA</t>
  </si>
  <si>
    <t>TPX-484</t>
  </si>
  <si>
    <t>EG7520</t>
  </si>
  <si>
    <t>JTEBR9FJ50K279187</t>
  </si>
  <si>
    <t>APO5179874</t>
  </si>
  <si>
    <t>05/23/24</t>
  </si>
  <si>
    <t>RIZO ERNESTO EDGARDO</t>
  </si>
  <si>
    <t>TPX-485</t>
  </si>
  <si>
    <t>EG7521</t>
  </si>
  <si>
    <t>JTEBR9FJ90K277345</t>
  </si>
  <si>
    <t>APO5198438</t>
  </si>
  <si>
    <t>MEZUA SALAZAR ADOLFO</t>
  </si>
  <si>
    <t>TPX-487</t>
  </si>
  <si>
    <t>EG7524</t>
  </si>
  <si>
    <t>JTEBR9FJ905021754</t>
  </si>
  <si>
    <t>BECERRA JULIO</t>
  </si>
  <si>
    <t>TPX-488</t>
  </si>
  <si>
    <t>EG7525</t>
  </si>
  <si>
    <t>JTEBR9FJ70K278557</t>
  </si>
  <si>
    <t>MALE620163</t>
  </si>
  <si>
    <t>DUMANI COTO FIORELLA MARIA</t>
  </si>
  <si>
    <t>TPX-489</t>
  </si>
  <si>
    <t>EG7506</t>
  </si>
  <si>
    <t>BRONZE M</t>
  </si>
  <si>
    <t>JTEBR9FJ30K270066</t>
  </si>
  <si>
    <t>PTY5241222</t>
  </si>
  <si>
    <t>Jain Pushpendra</t>
  </si>
  <si>
    <t>TPX-505</t>
  </si>
  <si>
    <t>EG8135</t>
  </si>
  <si>
    <t>JTEBR9FJ40K283358</t>
  </si>
  <si>
    <t>APO5159351</t>
  </si>
  <si>
    <t>TPX-506</t>
  </si>
  <si>
    <t>EG8137</t>
  </si>
  <si>
    <t>GRA BRON</t>
  </si>
  <si>
    <t>JTEBR9FJX0K277256</t>
  </si>
  <si>
    <t>STM7205157</t>
  </si>
  <si>
    <t>CORSIONE PEREZ BALLADARES NICOLAS</t>
  </si>
  <si>
    <t>TPX-507</t>
  </si>
  <si>
    <t>EG8139</t>
  </si>
  <si>
    <t>JTEBR9FJ60K290277</t>
  </si>
  <si>
    <t>MONTEMAYOR MURGAS CARLOS</t>
  </si>
  <si>
    <t>TPX-508</t>
  </si>
  <si>
    <t>EG8141</t>
  </si>
  <si>
    <t>JTEBR9FJ80K278468</t>
  </si>
  <si>
    <t>APO5159346</t>
  </si>
  <si>
    <t>TPX-509</t>
  </si>
  <si>
    <t>EG8144</t>
  </si>
  <si>
    <t>JTEBR9FJX0K286636</t>
  </si>
  <si>
    <t>CHO7715796</t>
  </si>
  <si>
    <t>GOMEZ MARIO</t>
  </si>
  <si>
    <t>TPX-510</t>
  </si>
  <si>
    <t>EG8145</t>
  </si>
  <si>
    <t>JTEBR9FJ90K285851</t>
  </si>
  <si>
    <t>APO5159450</t>
  </si>
  <si>
    <t>TPX-511</t>
  </si>
  <si>
    <t>EG8146</t>
  </si>
  <si>
    <t>JTEBR9FJ50K286804</t>
  </si>
  <si>
    <t xml:space="preserve">TCP119265 </t>
  </si>
  <si>
    <t>SOUSA MANUEL</t>
  </si>
  <si>
    <t>TPX-512</t>
  </si>
  <si>
    <t>EG8147</t>
  </si>
  <si>
    <t>JTEBR9FJ10K287383</t>
  </si>
  <si>
    <t>APO5198528</t>
  </si>
  <si>
    <t>ALIPONGA FISTONICH GEORGE ISAAC</t>
  </si>
  <si>
    <t>TPX-513</t>
  </si>
  <si>
    <t>EG8148</t>
  </si>
  <si>
    <t>JTEBR9FJ50K287466</t>
  </si>
  <si>
    <t>CASTRO RODRIGUEZ LUIS CARLOS</t>
  </si>
  <si>
    <t>TPX-514</t>
  </si>
  <si>
    <t>EG8149</t>
  </si>
  <si>
    <t>JTEBR9FJ80K287039</t>
  </si>
  <si>
    <t>APO5197969</t>
  </si>
  <si>
    <t>INSTITUTO DE SEGURO AGROPECUARIO</t>
  </si>
  <si>
    <t>INSTITUTO DE SEGUROS AGROP</t>
  </si>
  <si>
    <t>TPX-515</t>
  </si>
  <si>
    <t>EG8150</t>
  </si>
  <si>
    <t>JTEBR9FJ90K283923</t>
  </si>
  <si>
    <t>APO5159428</t>
  </si>
  <si>
    <t>TPX-516</t>
  </si>
  <si>
    <t>EG8151</t>
  </si>
  <si>
    <t>JTEBR9FJ40K281495</t>
  </si>
  <si>
    <t>APO5198256</t>
  </si>
  <si>
    <t>ALDERETE EDGAR</t>
  </si>
  <si>
    <t>TPX-517</t>
  </si>
  <si>
    <t>EG8152</t>
  </si>
  <si>
    <t>JTEBR9FJ10K284306</t>
  </si>
  <si>
    <t>APO5191064</t>
  </si>
  <si>
    <t>ERVIN MONTENEGRO MAUR</t>
  </si>
  <si>
    <t>TPX-519</t>
  </si>
  <si>
    <t>EG8154</t>
  </si>
  <si>
    <t>JTEBR9FJ00K285429</t>
  </si>
  <si>
    <t xml:space="preserve">TCP118724 </t>
  </si>
  <si>
    <t>BERMUDEZ RICHARD GUILLERMO JESUS</t>
  </si>
  <si>
    <t>TPX-520</t>
  </si>
  <si>
    <t>EG8155</t>
  </si>
  <si>
    <t>JTEBR9FJ00K284992</t>
  </si>
  <si>
    <t>APO5198401</t>
  </si>
  <si>
    <t>MARIN RUBIO CARLOS ENRIQUE</t>
  </si>
  <si>
    <t>ALTO COMISIONADO DE LAS NACIONES UNIDAS PARA LOS R</t>
  </si>
  <si>
    <t>TPX-521</t>
  </si>
  <si>
    <t>EG8156</t>
  </si>
  <si>
    <t>JTEBR9FJ60K281188</t>
  </si>
  <si>
    <t>MALE620192</t>
  </si>
  <si>
    <t>ROYO RENE</t>
  </si>
  <si>
    <t>TPX-522</t>
  </si>
  <si>
    <t>EG8157</t>
  </si>
  <si>
    <t>JTEBR9FJ905022886</t>
  </si>
  <si>
    <t>APO5198403</t>
  </si>
  <si>
    <t>RAMOS RIQUELME GABRIEL ALBERTO</t>
  </si>
  <si>
    <t>BANCO HIPOTECARIO NACIONAL</t>
  </si>
  <si>
    <t>TPX-523</t>
  </si>
  <si>
    <t>EG8158</t>
  </si>
  <si>
    <t>JTEBR9FJ10K285438</t>
  </si>
  <si>
    <t>APO5160191</t>
  </si>
  <si>
    <t>TPX-524</t>
  </si>
  <si>
    <t>EG8143</t>
  </si>
  <si>
    <t>JTEBR9FJ10K286265</t>
  </si>
  <si>
    <t>QUIROS EDUARDO</t>
  </si>
  <si>
    <t>TRUS-22</t>
  </si>
  <si>
    <t>EG8136</t>
  </si>
  <si>
    <t>RUSH</t>
  </si>
  <si>
    <t>MHKE8FF200K015123</t>
  </si>
  <si>
    <t>APO5198045</t>
  </si>
  <si>
    <t>PSA</t>
  </si>
  <si>
    <t>TRUS-23</t>
  </si>
  <si>
    <t>EG8138</t>
  </si>
  <si>
    <t>MHKE8FF200K015141</t>
  </si>
  <si>
    <t>APO5198047</t>
  </si>
  <si>
    <t>CASANOVA VICTOR</t>
  </si>
  <si>
    <t>TRUS-24</t>
  </si>
  <si>
    <t>EG8140</t>
  </si>
  <si>
    <t>MHKE8FF200K015129</t>
  </si>
  <si>
    <t>APO5198049</t>
  </si>
  <si>
    <t>RODRIGUEZ LASTRES ANY</t>
  </si>
  <si>
    <t>TRUS-25</t>
  </si>
  <si>
    <t>EG8142</t>
  </si>
  <si>
    <t>MHKE8FF200K015987</t>
  </si>
  <si>
    <t>APO5198051</t>
  </si>
  <si>
    <t>SAMANIEGO ELVIS</t>
  </si>
  <si>
    <t>VEN-161</t>
  </si>
  <si>
    <t>EH0457</t>
  </si>
  <si>
    <t>KMHRB812BPU209631</t>
  </si>
  <si>
    <t>APO5178884</t>
  </si>
  <si>
    <t>07/21/24</t>
  </si>
  <si>
    <t>VEN-162</t>
  </si>
  <si>
    <t>EH0772</t>
  </si>
  <si>
    <t>KMHRB812BPU226345</t>
  </si>
  <si>
    <t>MALE620217</t>
  </si>
  <si>
    <t>LESIUK MICHAEL</t>
  </si>
  <si>
    <t>VEN-163</t>
  </si>
  <si>
    <t>EH0773</t>
  </si>
  <si>
    <t>KMHRB812BPU226336</t>
  </si>
  <si>
    <t>APO5198068</t>
  </si>
  <si>
    <t>VEN-164</t>
  </si>
  <si>
    <t>EH0774</t>
  </si>
  <si>
    <t>KMHRB812BPU226319</t>
  </si>
  <si>
    <t>TBM3438557</t>
  </si>
  <si>
    <t>Cameron Brent</t>
  </si>
  <si>
    <t>VEN-165</t>
  </si>
  <si>
    <t>EH0775</t>
  </si>
  <si>
    <t>KMHRB812BPU226317</t>
  </si>
  <si>
    <t>MUDES Mévéna</t>
  </si>
  <si>
    <t>VEN-167</t>
  </si>
  <si>
    <t>EH0777</t>
  </si>
  <si>
    <t>KMHRB812BPU225841</t>
  </si>
  <si>
    <t>APO5198537</t>
  </si>
  <si>
    <t>VEN-168</t>
  </si>
  <si>
    <t>EH0778</t>
  </si>
  <si>
    <t>KMHRB812BPU225833</t>
  </si>
  <si>
    <t>PTY5241267</t>
  </si>
  <si>
    <t>BEKKER VLADIMIR</t>
  </si>
  <si>
    <t>VEN-169</t>
  </si>
  <si>
    <t>EH0780</t>
  </si>
  <si>
    <t>KMHRB812BPU225843</t>
  </si>
  <si>
    <t>APO5198095</t>
  </si>
  <si>
    <t>VEN-170</t>
  </si>
  <si>
    <t>EH0781</t>
  </si>
  <si>
    <t>KMHRB812BPU225846</t>
  </si>
  <si>
    <t>PTY5241102</t>
  </si>
  <si>
    <t>BERNIER Olivier</t>
  </si>
  <si>
    <t>VEN-171</t>
  </si>
  <si>
    <t>EH0782</t>
  </si>
  <si>
    <t>KMHRB812BPU225827</t>
  </si>
  <si>
    <t>APO5198303</t>
  </si>
  <si>
    <t>VEN-172</t>
  </si>
  <si>
    <t>EH0783</t>
  </si>
  <si>
    <t>KMHRB812BPU215308</t>
  </si>
  <si>
    <t>APO5198553</t>
  </si>
  <si>
    <t>VEN-173</t>
  </si>
  <si>
    <t>EH0784</t>
  </si>
  <si>
    <t>KMHRB812BPU225789</t>
  </si>
  <si>
    <t>APO5198136</t>
  </si>
  <si>
    <t>VEN-174</t>
  </si>
  <si>
    <t>EH0785</t>
  </si>
  <si>
    <t>KMHRB812BPU225797</t>
  </si>
  <si>
    <t>DAOVANARRY LAURA</t>
  </si>
  <si>
    <t>VEN-176</t>
  </si>
  <si>
    <t>EH0787</t>
  </si>
  <si>
    <t>KMHRB812BPU225802</t>
  </si>
  <si>
    <t xml:space="preserve">PEN69890  </t>
  </si>
  <si>
    <t>12/26/23</t>
  </si>
  <si>
    <t>Flores Arthur Adonis</t>
  </si>
  <si>
    <t>VEN-177</t>
  </si>
  <si>
    <t>EH0788</t>
  </si>
  <si>
    <t>KMHRB812BPU225817</t>
  </si>
  <si>
    <t>PTY5240650</t>
  </si>
  <si>
    <t>Christensen Lynsey</t>
  </si>
  <si>
    <t>VEN-178</t>
  </si>
  <si>
    <t>EH0789</t>
  </si>
  <si>
    <t>KMHRB812BPU209521</t>
  </si>
  <si>
    <t>VIS5034807</t>
  </si>
  <si>
    <t>PUERTA JANETTE</t>
  </si>
  <si>
    <t>GRS SATRAC</t>
  </si>
  <si>
    <t>VEN-179</t>
  </si>
  <si>
    <t>EH0790</t>
  </si>
  <si>
    <t>KMHRB812BPU209528</t>
  </si>
  <si>
    <t>APO5198896</t>
  </si>
  <si>
    <t>SANCHEZ DIAZ JAIME</t>
  </si>
  <si>
    <t>VEN-180</t>
  </si>
  <si>
    <t>EH0791</t>
  </si>
  <si>
    <t>KMHRB812BPU215352</t>
  </si>
  <si>
    <t>VIS5034821</t>
  </si>
  <si>
    <t>MANON BOILAND</t>
  </si>
  <si>
    <t>LUCKY 13 FILMS &amp; SERVICES S.A.</t>
  </si>
  <si>
    <t>PPHA-95</t>
  </si>
  <si>
    <t>EG7421</t>
  </si>
  <si>
    <t>8AJKB3CD401647657</t>
  </si>
  <si>
    <t>RIOX-641</t>
  </si>
  <si>
    <t>EG5295</t>
  </si>
  <si>
    <t>3KPA241ABRE553913</t>
  </si>
  <si>
    <t>RIOX-652</t>
  </si>
  <si>
    <t>EG5307</t>
  </si>
  <si>
    <t>3KPA241ABRE552828</t>
  </si>
  <si>
    <t>RIOX-653</t>
  </si>
  <si>
    <t>EG5308</t>
  </si>
  <si>
    <t>3KPA241ABRE552907</t>
  </si>
  <si>
    <t>RIOX-662</t>
  </si>
  <si>
    <t>EG5317</t>
  </si>
  <si>
    <t>3KPA241ABRE552908</t>
  </si>
  <si>
    <t>RIOX-663</t>
  </si>
  <si>
    <t>EG5318</t>
  </si>
  <si>
    <t>3KPA241ABRE551436</t>
  </si>
  <si>
    <t>RIOX-664</t>
  </si>
  <si>
    <t>EG5319</t>
  </si>
  <si>
    <t>3KPA241ABRE552814</t>
  </si>
  <si>
    <t>RIOX-674</t>
  </si>
  <si>
    <t>EG5331</t>
  </si>
  <si>
    <t>3KPA241ABRE554014</t>
  </si>
  <si>
    <t>RIOX-678</t>
  </si>
  <si>
    <t>EG5335</t>
  </si>
  <si>
    <t>3KPA241ABRE553995</t>
  </si>
  <si>
    <t>RIOX-684</t>
  </si>
  <si>
    <t>EG5341</t>
  </si>
  <si>
    <t>3KPA241ABRE552822</t>
  </si>
  <si>
    <t>RIOX-686</t>
  </si>
  <si>
    <t>EG5343</t>
  </si>
  <si>
    <t>3KPA241ABRE552815</t>
  </si>
  <si>
    <t>RIOX-691</t>
  </si>
  <si>
    <t>EG5351</t>
  </si>
  <si>
    <t>3KPA241ABRE552819</t>
  </si>
  <si>
    <t>RIOX-702</t>
  </si>
  <si>
    <t>EG5367</t>
  </si>
  <si>
    <t>3KPA241ABRE552816</t>
  </si>
  <si>
    <t>RIOX-708</t>
  </si>
  <si>
    <t>EG5323</t>
  </si>
  <si>
    <t>3KPA241ABPE550387</t>
  </si>
  <si>
    <t>RIOX-710</t>
  </si>
  <si>
    <t>EG5348</t>
  </si>
  <si>
    <t>3KPA241ABRE551437</t>
  </si>
  <si>
    <t>RIOX-715</t>
  </si>
  <si>
    <t>EG5360</t>
  </si>
  <si>
    <t>3KPA241ABRE554003</t>
  </si>
  <si>
    <t>RIOX-716</t>
  </si>
  <si>
    <t>EG5365</t>
  </si>
  <si>
    <t>3KPA241ABRE551443</t>
  </si>
  <si>
    <t>SON-60</t>
  </si>
  <si>
    <t>EG5263</t>
  </si>
  <si>
    <t>MZBFB814EPN231021</t>
  </si>
  <si>
    <t>TFX-73</t>
  </si>
  <si>
    <t>EG7496</t>
  </si>
  <si>
    <t>8AJBA3FS400325815</t>
  </si>
  <si>
    <t>TFX-77</t>
  </si>
  <si>
    <t>EG7502</t>
  </si>
  <si>
    <t>8AJBA3FS200325649</t>
  </si>
  <si>
    <t>TPX-475</t>
  </si>
  <si>
    <t>EG7510</t>
  </si>
  <si>
    <t>JTEBR9FJ505021251</t>
  </si>
  <si>
    <t>TPX-476</t>
  </si>
  <si>
    <t>EG7511</t>
  </si>
  <si>
    <t>JTEBR9FJ40K271663</t>
  </si>
  <si>
    <t>TPX-479</t>
  </si>
  <si>
    <t>EG7514</t>
  </si>
  <si>
    <t>JTEBR9FJ70K271298</t>
  </si>
  <si>
    <t>TPX-481</t>
  </si>
  <si>
    <t>EG7516</t>
  </si>
  <si>
    <t>JTEBR9FJ60K271292</t>
  </si>
  <si>
    <t>TPX-482</t>
  </si>
  <si>
    <t>EG7517</t>
  </si>
  <si>
    <t>JTEBR9FJ90K278110</t>
  </si>
  <si>
    <t>GPS STRACK</t>
  </si>
  <si>
    <t>TPX-518</t>
  </si>
  <si>
    <t>EG8153</t>
  </si>
  <si>
    <t>JTEBR9FJ50K284339</t>
  </si>
  <si>
    <t>VEN-175</t>
  </si>
  <si>
    <t>EH0786</t>
  </si>
  <si>
    <t>KMHRB812BPU225822</t>
  </si>
  <si>
    <t>TPX-478</t>
  </si>
  <si>
    <t>EG7513</t>
  </si>
  <si>
    <t>JTEBR9FJ30K270987</t>
  </si>
  <si>
    <t>RIOX-695</t>
  </si>
  <si>
    <t>EG5358</t>
  </si>
  <si>
    <t>3KPA241ABRE552823</t>
  </si>
  <si>
    <t>TPX-490</t>
  </si>
  <si>
    <t>EG7519</t>
  </si>
  <si>
    <t>JTEBR9FJ70K278817</t>
  </si>
  <si>
    <t>TFX-68</t>
  </si>
  <si>
    <t>EG7491</t>
  </si>
  <si>
    <t>8AJBA3FS000325603</t>
  </si>
  <si>
    <t>WENDY PALOMO</t>
  </si>
  <si>
    <t>RIOX-701</t>
  </si>
  <si>
    <t>EG5366</t>
  </si>
  <si>
    <t>3KPA241ABRE552818</t>
  </si>
  <si>
    <t>RIOX-706</t>
  </si>
  <si>
    <t>EG5371</t>
  </si>
  <si>
    <t>3KPA241ABRE553993</t>
  </si>
  <si>
    <t>RIOX-714</t>
  </si>
  <si>
    <t>EG5356</t>
  </si>
  <si>
    <t>3KPA241ABRE551546</t>
  </si>
  <si>
    <t>TUCSON-12</t>
  </si>
  <si>
    <t>CS0011</t>
  </si>
  <si>
    <t>KMHJ2813BKU840274</t>
  </si>
  <si>
    <t>02/22/23</t>
  </si>
  <si>
    <t>CONSIGNA</t>
  </si>
  <si>
    <t>Cielo De Jesus Ibarra Ibarra</t>
  </si>
  <si>
    <t xml:space="preserve">         03/25/23</t>
  </si>
  <si>
    <t>RIOX-669</t>
  </si>
  <si>
    <t>EG5326</t>
  </si>
  <si>
    <t>3KPA241ABPE550384</t>
  </si>
  <si>
    <t>SON-68</t>
  </si>
  <si>
    <t>EG5272</t>
  </si>
  <si>
    <t>MZBFB814EPN231074</t>
  </si>
  <si>
    <t>TFX-71</t>
  </si>
  <si>
    <t>EG7494</t>
  </si>
  <si>
    <t>8AJBA3FS100325917</t>
  </si>
  <si>
    <t>TPX-474</t>
  </si>
  <si>
    <t>EG7509</t>
  </si>
  <si>
    <t>JTEBR9FJ905021351</t>
  </si>
  <si>
    <t>VEN-166</t>
  </si>
  <si>
    <t>EH0776</t>
  </si>
  <si>
    <t>KMHRB812BPU225851</t>
  </si>
  <si>
    <t>RIOX-670</t>
  </si>
  <si>
    <t>EG5327</t>
  </si>
  <si>
    <t>3KPA241ABPE550382</t>
  </si>
  <si>
    <t>TFX-72</t>
  </si>
  <si>
    <t>EG7495</t>
  </si>
  <si>
    <t>8AJBA3FS400326477</t>
  </si>
  <si>
    <t>TFX-63</t>
  </si>
  <si>
    <t>EG3866</t>
  </si>
  <si>
    <t>8AJBA3FS100325786</t>
  </si>
  <si>
    <t>santos</t>
  </si>
  <si>
    <t>HCX-72</t>
  </si>
  <si>
    <t>EH0374</t>
  </si>
  <si>
    <t>MALPB812EPM372356</t>
  </si>
  <si>
    <t>PTY5241374</t>
  </si>
  <si>
    <t>roelants Mathieu</t>
  </si>
  <si>
    <t>HCX-73</t>
  </si>
  <si>
    <t>EH0378</t>
  </si>
  <si>
    <t>MALPB812EPM372358</t>
  </si>
  <si>
    <t>APO5152104</t>
  </si>
  <si>
    <t>HCX-74</t>
  </si>
  <si>
    <t>EH0379</t>
  </si>
  <si>
    <t>MALPB812EPM372359</t>
  </si>
  <si>
    <t>APO5124149</t>
  </si>
  <si>
    <t>04/18/24</t>
  </si>
  <si>
    <t>HCX-75</t>
  </si>
  <si>
    <t>EH0380</t>
  </si>
  <si>
    <t>MALPB812EPM372360</t>
  </si>
  <si>
    <t>APO5160198</t>
  </si>
  <si>
    <t>HCX-76</t>
  </si>
  <si>
    <t>EH0383</t>
  </si>
  <si>
    <t>MALPB812EPM372378</t>
  </si>
  <si>
    <t>Mateo Jose</t>
  </si>
  <si>
    <t>HCX-77</t>
  </si>
  <si>
    <t>EH0395</t>
  </si>
  <si>
    <t>MALPB812EPM387707</t>
  </si>
  <si>
    <t>APO5185320</t>
  </si>
  <si>
    <t>HCX-79</t>
  </si>
  <si>
    <t>EH0398</t>
  </si>
  <si>
    <t>MALPB812EPM389506</t>
  </si>
  <si>
    <t>PTY5241324</t>
  </si>
  <si>
    <t>Dirk Christian Czwikla Dirk Christian</t>
  </si>
  <si>
    <t>HCX-80</t>
  </si>
  <si>
    <t>EH0399</t>
  </si>
  <si>
    <t>MALPB812EPM389503</t>
  </si>
  <si>
    <t>APO5198378</t>
  </si>
  <si>
    <t>DOMINGUEZ SANCHEZ CARLOS ENRIQUE</t>
  </si>
  <si>
    <t>HCX-81</t>
  </si>
  <si>
    <t>EH0400</t>
  </si>
  <si>
    <t>MALPB812EPM387708</t>
  </si>
  <si>
    <t>APO5198600</t>
  </si>
  <si>
    <t>DOMINGUEZ LUJAN ALICIA ESTHER</t>
  </si>
  <si>
    <t>HH-249</t>
  </si>
  <si>
    <t>EF9713</t>
  </si>
  <si>
    <t>JJTFNAFAP10802864</t>
  </si>
  <si>
    <t>APO5184259</t>
  </si>
  <si>
    <t>01/21/25</t>
  </si>
  <si>
    <t>JARAMILLO TORRES FRANCISCO DEL R</t>
  </si>
  <si>
    <t>HH-250</t>
  </si>
  <si>
    <t>EF9714</t>
  </si>
  <si>
    <t>JTFNAFAP908028745</t>
  </si>
  <si>
    <t>APO5198897</t>
  </si>
  <si>
    <t>NEREIDA RAFAEL</t>
  </si>
  <si>
    <t>HH-252</t>
  </si>
  <si>
    <t>EF9716</t>
  </si>
  <si>
    <t>JTFNAFAP208028943</t>
  </si>
  <si>
    <t>APO5198222</t>
  </si>
  <si>
    <t>LORENA AVILA JOSE ISABEL</t>
  </si>
  <si>
    <t>HH-253</t>
  </si>
  <si>
    <t>EF9717</t>
  </si>
  <si>
    <t>JTFNAFAP108028822</t>
  </si>
  <si>
    <t>APO5198223</t>
  </si>
  <si>
    <t>TORRES MORENO GERARDO</t>
  </si>
  <si>
    <t>JIMA-01</t>
  </si>
  <si>
    <t>EH3407</t>
  </si>
  <si>
    <t>JIMNY GL A</t>
  </si>
  <si>
    <t>CFBR</t>
  </si>
  <si>
    <t>MA3JB74V8P0125560</t>
  </si>
  <si>
    <t>SIWEK BRIGITTE</t>
  </si>
  <si>
    <t>JIMA-02</t>
  </si>
  <si>
    <t>EH3410</t>
  </si>
  <si>
    <t>MA3JB74VXP0125527</t>
  </si>
  <si>
    <t>APO5198427</t>
  </si>
  <si>
    <t>GARCÍA MASSAFERRO HUGO AURELIO</t>
  </si>
  <si>
    <t>JIMA-04</t>
  </si>
  <si>
    <t>EH3427</t>
  </si>
  <si>
    <t>MA3JB74V9P0125597</t>
  </si>
  <si>
    <t>APO5198601</t>
  </si>
  <si>
    <t>OTERO SANCHEZ RAQUEL MINETH</t>
  </si>
  <si>
    <t>JIMA-05</t>
  </si>
  <si>
    <t>EH3430</t>
  </si>
  <si>
    <t>MA3JB74V8P0125512</t>
  </si>
  <si>
    <t>APO5198602</t>
  </si>
  <si>
    <t>MURILLO RUSBEL</t>
  </si>
  <si>
    <t>KSA-64</t>
  </si>
  <si>
    <t>EG4748</t>
  </si>
  <si>
    <t>MZBEP814BPN439514</t>
  </si>
  <si>
    <t>APO5189227</t>
  </si>
  <si>
    <t>KSA-65</t>
  </si>
  <si>
    <t>EG4694</t>
  </si>
  <si>
    <t>MZBEP814BPN439570</t>
  </si>
  <si>
    <t>CHIRI55458</t>
  </si>
  <si>
    <t>López Escalada Eduardo</t>
  </si>
  <si>
    <t>KSA-66</t>
  </si>
  <si>
    <t>EG4695</t>
  </si>
  <si>
    <t>MZBEP814BPN438719</t>
  </si>
  <si>
    <t>MALE620229</t>
  </si>
  <si>
    <t>WORLEY DANIEL</t>
  </si>
  <si>
    <t>KSA-68</t>
  </si>
  <si>
    <t>EG4750</t>
  </si>
  <si>
    <t>MZBEP814BPN439560</t>
  </si>
  <si>
    <t>CHIRI55365</t>
  </si>
  <si>
    <t>MELAMED ARROCHA REBECA JOUSHID</t>
  </si>
  <si>
    <t>KSA-69</t>
  </si>
  <si>
    <t>EG4751</t>
  </si>
  <si>
    <t>MZBEP814BPN439290</t>
  </si>
  <si>
    <t>APO5198057</t>
  </si>
  <si>
    <t>KSA-70</t>
  </si>
  <si>
    <t>EG4752</t>
  </si>
  <si>
    <t>MZBEP814BPN439291</t>
  </si>
  <si>
    <t>PTY5241322</t>
  </si>
  <si>
    <t>ERSKINE MICHAEL</t>
  </si>
  <si>
    <t>LCX-81</t>
  </si>
  <si>
    <t>EF9534</t>
  </si>
  <si>
    <t>JTFBV71J70B053302</t>
  </si>
  <si>
    <t>PTY5241341</t>
  </si>
  <si>
    <t>VITALI SEPULVEDA JUAN JOSE</t>
  </si>
  <si>
    <t>LVA509</t>
  </si>
  <si>
    <t>PHX-81</t>
  </si>
  <si>
    <t>EG7480</t>
  </si>
  <si>
    <t>8AJDB8CB405515561</t>
  </si>
  <si>
    <t>MALE620138</t>
  </si>
  <si>
    <t>AGUIRRE FELIX ORLANDO</t>
  </si>
  <si>
    <t>PHX-82</t>
  </si>
  <si>
    <t>EG7481</t>
  </si>
  <si>
    <t>8AJDB8CB505515200</t>
  </si>
  <si>
    <t>APO5196279</t>
  </si>
  <si>
    <t>PHX-83</t>
  </si>
  <si>
    <t>EG7482</t>
  </si>
  <si>
    <t>8AJDB8CB405515155</t>
  </si>
  <si>
    <t>APO5198721</t>
  </si>
  <si>
    <t>DELGADO JOSE</t>
  </si>
  <si>
    <t>PHX-84</t>
  </si>
  <si>
    <t>EG7483</t>
  </si>
  <si>
    <t>8AJDB8CB505515407</t>
  </si>
  <si>
    <t>APO5198835</t>
  </si>
  <si>
    <t>PPHA-101</t>
  </si>
  <si>
    <t>EG7427</t>
  </si>
  <si>
    <t>8AJKB3CD801648293</t>
  </si>
  <si>
    <t>APO5198305</t>
  </si>
  <si>
    <t>FEIJOO CELSA</t>
  </si>
  <si>
    <t>AES CHANGUINOLA S D RL</t>
  </si>
  <si>
    <t>PPHA-103</t>
  </si>
  <si>
    <t>EG7437</t>
  </si>
  <si>
    <t>8AJKB3CD701647927</t>
  </si>
  <si>
    <t>TBM3438619</t>
  </si>
  <si>
    <t>DELGADO ALEJANDRA</t>
  </si>
  <si>
    <t>PPHA-104</t>
  </si>
  <si>
    <t>EG7628</t>
  </si>
  <si>
    <t>8AJKB3CD501648123</t>
  </si>
  <si>
    <t>APO5198235</t>
  </si>
  <si>
    <t>ESCOBAR RODRIGUEZ JOSE EMILIANO</t>
  </si>
  <si>
    <t>PPHA-105</t>
  </si>
  <si>
    <t>EG8171</t>
  </si>
  <si>
    <t>8AJKB3CD201650217</t>
  </si>
  <si>
    <t>APO5198016</t>
  </si>
  <si>
    <t>DIAZ FRANCISCO</t>
  </si>
  <si>
    <t>UTRAMIPA</t>
  </si>
  <si>
    <t>PPHA-106</t>
  </si>
  <si>
    <t>EG8172</t>
  </si>
  <si>
    <t>8AJKB3CDX01650241</t>
  </si>
  <si>
    <t>APO5198756</t>
  </si>
  <si>
    <t>PITTI MEJIA VICTOR RAUL</t>
  </si>
  <si>
    <t>PPHA-107</t>
  </si>
  <si>
    <t>EG8173</t>
  </si>
  <si>
    <t>8AJKB3CD501650079</t>
  </si>
  <si>
    <t>APO5198085</t>
  </si>
  <si>
    <t>DEWATERING DAVID KEMPEN</t>
  </si>
  <si>
    <t>PPHA-108</t>
  </si>
  <si>
    <t>EG8174</t>
  </si>
  <si>
    <t>8AJKB3CD401649912</t>
  </si>
  <si>
    <t>DEL CID YENIA</t>
  </si>
  <si>
    <t>PPHA-112</t>
  </si>
  <si>
    <t>EG8179</t>
  </si>
  <si>
    <t>8AJKB3CD001649549</t>
  </si>
  <si>
    <t>CHO7715773</t>
  </si>
  <si>
    <t>RIVERA EVELYN</t>
  </si>
  <si>
    <t>PPHA-113</t>
  </si>
  <si>
    <t>EG8181</t>
  </si>
  <si>
    <t>8AJKB3CD701650018</t>
  </si>
  <si>
    <t xml:space="preserve">PEN70099  </t>
  </si>
  <si>
    <t>RIVERA VELKYS SAYIRA</t>
  </si>
  <si>
    <t>PPHA-114</t>
  </si>
  <si>
    <t>EG8182</t>
  </si>
  <si>
    <t>8AJKB3CD301649674</t>
  </si>
  <si>
    <t xml:space="preserve">PEN70107  </t>
  </si>
  <si>
    <t>PPHA-92</t>
  </si>
  <si>
    <t>EF9705</t>
  </si>
  <si>
    <t>8AJKB3CD701647247</t>
  </si>
  <si>
    <t>MALE620161</t>
  </si>
  <si>
    <t>MARTINEZ PINZON KIRIAN MAITTE</t>
  </si>
  <si>
    <t>GPS SATRAK</t>
  </si>
  <si>
    <t>PPHA-96</t>
  </si>
  <si>
    <t>EG7422</t>
  </si>
  <si>
    <t>8AJKB3CDX01647551</t>
  </si>
  <si>
    <t>APO5198245</t>
  </si>
  <si>
    <t>MINSEG MINSEG</t>
  </si>
  <si>
    <t>PPHA-97</t>
  </si>
  <si>
    <t>EG7423</t>
  </si>
  <si>
    <t>8AJKB3CD301647973</t>
  </si>
  <si>
    <t>APO5198479</t>
  </si>
  <si>
    <t>PPHA-98</t>
  </si>
  <si>
    <t>EG7424</t>
  </si>
  <si>
    <t>8AJKB3CD001648000</t>
  </si>
  <si>
    <t>APO5199056</t>
  </si>
  <si>
    <t>PITTI RODRIGUEZ CARLOS VIRGILIO</t>
  </si>
  <si>
    <t>PPHA-99</t>
  </si>
  <si>
    <t>EG7425</t>
  </si>
  <si>
    <t>8AJKB3CD701648026</t>
  </si>
  <si>
    <t>APO5198757</t>
  </si>
  <si>
    <t>TAPIA DE LEON XAVIER A</t>
  </si>
  <si>
    <t>PPHX-1441</t>
  </si>
  <si>
    <t>EF9723</t>
  </si>
  <si>
    <t>8AJDB3CD501330317</t>
  </si>
  <si>
    <t>APO5184360</t>
  </si>
  <si>
    <t>ENGINNEERING PLANNING ENGINNEERING PL</t>
  </si>
  <si>
    <t>NO EXONERADO</t>
  </si>
  <si>
    <t>LVA510</t>
  </si>
  <si>
    <t>PPHX-1442</t>
  </si>
  <si>
    <t>EF9724</t>
  </si>
  <si>
    <t>8AJDB3CD401330339</t>
  </si>
  <si>
    <t>CARRASCO SONIA</t>
  </si>
  <si>
    <t>LVA511</t>
  </si>
  <si>
    <t>PPHX-1445</t>
  </si>
  <si>
    <t>EF9728</t>
  </si>
  <si>
    <t>8AJDB3CD301331577</t>
  </si>
  <si>
    <t>APO5184365</t>
  </si>
  <si>
    <t>SSV SSV</t>
  </si>
  <si>
    <t>LVA514</t>
  </si>
  <si>
    <t>PPHX-1446</t>
  </si>
  <si>
    <t>EF9720</t>
  </si>
  <si>
    <t>8AJDB3CD401330308</t>
  </si>
  <si>
    <t>APO5198505</t>
  </si>
  <si>
    <t>CASTILLO PINZON MIGUEL ANGEL</t>
  </si>
  <si>
    <t>PPHX-1447</t>
  </si>
  <si>
    <t>EF9721</t>
  </si>
  <si>
    <t>8AJDB3CD001330225</t>
  </si>
  <si>
    <t>APO5198363</t>
  </si>
  <si>
    <t>ABREGO DUARTE LUIS GABRIEL</t>
  </si>
  <si>
    <t>AGROVALE S.A.</t>
  </si>
  <si>
    <t>PPHX-1448</t>
  </si>
  <si>
    <t>EF9722</t>
  </si>
  <si>
    <t>8AJDB3CD101330010</t>
  </si>
  <si>
    <t>APO5198344</t>
  </si>
  <si>
    <t>MARIN BONILLA ROBERTO ALCIDES</t>
  </si>
  <si>
    <t>PPHX-1450</t>
  </si>
  <si>
    <t>EF9732</t>
  </si>
  <si>
    <t>8AJDB3CD301330705</t>
  </si>
  <si>
    <t>APO5188481</t>
  </si>
  <si>
    <t>GONZALEZ VEGA ABDIEL AUGUSTO</t>
  </si>
  <si>
    <t>PPHX-1452</t>
  </si>
  <si>
    <t>EF9734</t>
  </si>
  <si>
    <t>8AJDB3CDX01330202</t>
  </si>
  <si>
    <t>APO5198608</t>
  </si>
  <si>
    <t>CARDENAS CHAVEZ HECTOR ALFREDO</t>
  </si>
  <si>
    <t>PPHX-1454</t>
  </si>
  <si>
    <t>EF9736</t>
  </si>
  <si>
    <t>8AJDB3CD301331286</t>
  </si>
  <si>
    <t>TBM3438668</t>
  </si>
  <si>
    <t>JONES LEONARDO</t>
  </si>
  <si>
    <t>PPHX-1455</t>
  </si>
  <si>
    <t>EF9737</t>
  </si>
  <si>
    <t>8AJDB3CD401331278</t>
  </si>
  <si>
    <t>APO5199058</t>
  </si>
  <si>
    <t>RODRIGUEZ FABIO</t>
  </si>
  <si>
    <t>PPHX-1457</t>
  </si>
  <si>
    <t>EF9739</t>
  </si>
  <si>
    <t>8AJDB3CD101330864</t>
  </si>
  <si>
    <t>APO5198609</t>
  </si>
  <si>
    <t>JARAMILLO MACIAS IRENE IVETTE</t>
  </si>
  <si>
    <t>PPHX-1459</t>
  </si>
  <si>
    <t>EF9741</t>
  </si>
  <si>
    <t>8AJDB3CD401330700</t>
  </si>
  <si>
    <t>APO5198924</t>
  </si>
  <si>
    <t>PPHX-1460</t>
  </si>
  <si>
    <t>EF9742</t>
  </si>
  <si>
    <t>8AJDB3CD701330691</t>
  </si>
  <si>
    <t>APO5198610</t>
  </si>
  <si>
    <t>BRAVO MARTIN ALBERTO</t>
  </si>
  <si>
    <t>PPHX-1461</t>
  </si>
  <si>
    <t>EG3787</t>
  </si>
  <si>
    <t>8AJDB3CD501329569</t>
  </si>
  <si>
    <t>APO5198973</t>
  </si>
  <si>
    <t>SANTAMARIA SUAREZ TOMAS ALBERTO</t>
  </si>
  <si>
    <t>PPHX-1462</t>
  </si>
  <si>
    <t>EG3790</t>
  </si>
  <si>
    <t>8AJDB3CD601331525</t>
  </si>
  <si>
    <t>APO5188479</t>
  </si>
  <si>
    <t>RODRIGUEZ CHAVEZ MARTIN</t>
  </si>
  <si>
    <t>PPHX-1463</t>
  </si>
  <si>
    <t>EG3791</t>
  </si>
  <si>
    <t>8AJDB3CD701329699</t>
  </si>
  <si>
    <t>CORMERAIS Philippe</t>
  </si>
  <si>
    <t>CAMBIO SHORTTERMPSA</t>
  </si>
  <si>
    <t>PPHX-1466</t>
  </si>
  <si>
    <t>EG3794</t>
  </si>
  <si>
    <t>8AJDB3CD301331398</t>
  </si>
  <si>
    <t>APO5124148</t>
  </si>
  <si>
    <t>PPHX-1467</t>
  </si>
  <si>
    <t>EG3795</t>
  </si>
  <si>
    <t>8AJDB3CD301329697</t>
  </si>
  <si>
    <t>APO5198143</t>
  </si>
  <si>
    <t>CORDOBA FRANKLIN</t>
  </si>
  <si>
    <t>PPHX-1468</t>
  </si>
  <si>
    <t>EG3796</t>
  </si>
  <si>
    <t>8AJDB3CD801324902</t>
  </si>
  <si>
    <t>APO5198611</t>
  </si>
  <si>
    <t>AGUILAR SEGURA RUBEN DARIO</t>
  </si>
  <si>
    <t>PPHX-1471</t>
  </si>
  <si>
    <t>EG3800</t>
  </si>
  <si>
    <t>8AJDB3CD401325478</t>
  </si>
  <si>
    <t>NUÑEZ OVIEDO EVERARDO</t>
  </si>
  <si>
    <t>PPHX-1472</t>
  </si>
  <si>
    <t>EG3801</t>
  </si>
  <si>
    <t>8AJDB3CD201325558</t>
  </si>
  <si>
    <t>GUZMAN MARCOS</t>
  </si>
  <si>
    <t>PPHX-1473</t>
  </si>
  <si>
    <t>EG3802</t>
  </si>
  <si>
    <t>8AJDB3CD501325926</t>
  </si>
  <si>
    <t>APO5198842</t>
  </si>
  <si>
    <t>CARDENAS JIMENEZ LENIN GEOVANNI</t>
  </si>
  <si>
    <t>CAMBIOSHORTTERMPSA</t>
  </si>
  <si>
    <t>PPHX-1474</t>
  </si>
  <si>
    <t>EG3803</t>
  </si>
  <si>
    <t>8AJDB3CD401325593</t>
  </si>
  <si>
    <t>APO5150144</t>
  </si>
  <si>
    <t>PPHX-1476</t>
  </si>
  <si>
    <t>EG3805</t>
  </si>
  <si>
    <t>8AJDB3CD501325960</t>
  </si>
  <si>
    <t>APO5198612</t>
  </si>
  <si>
    <t>GONZALEZ ROXANA</t>
  </si>
  <si>
    <t>PPHX-1477</t>
  </si>
  <si>
    <t>EG3806</t>
  </si>
  <si>
    <t>8AJDB3CD301326914</t>
  </si>
  <si>
    <t>ALB5009581</t>
  </si>
  <si>
    <t>CREEL COLIN ROBERT</t>
  </si>
  <si>
    <t>PPHX-1478</t>
  </si>
  <si>
    <t>EG3807</t>
  </si>
  <si>
    <t>8AJDB3CD501325988</t>
  </si>
  <si>
    <t>APO5198237</t>
  </si>
  <si>
    <t>CABALLERO JORGE</t>
  </si>
  <si>
    <t>PPHX-1479</t>
  </si>
  <si>
    <t>EG3808</t>
  </si>
  <si>
    <t>8AJDB3CD401326923</t>
  </si>
  <si>
    <t>APO5198613</t>
  </si>
  <si>
    <t>CAICEDO DE LEON JULIO CESAR</t>
  </si>
  <si>
    <t>PPHX-1480</t>
  </si>
  <si>
    <t>EG3809</t>
  </si>
  <si>
    <t>8AJDB3CD601330665</t>
  </si>
  <si>
    <t>APO5198751</t>
  </si>
  <si>
    <t>ROHRMOSER DIAZ CHRISTOPHER JOE</t>
  </si>
  <si>
    <t>PPHX-1482</t>
  </si>
  <si>
    <t>EG3812</t>
  </si>
  <si>
    <t>8AJDB3CD801326116</t>
  </si>
  <si>
    <t>APO5198697</t>
  </si>
  <si>
    <t>RIVERA HUGO</t>
  </si>
  <si>
    <t>PPHX-1483</t>
  </si>
  <si>
    <t>EG3813</t>
  </si>
  <si>
    <t>8AJDB3CD501326333</t>
  </si>
  <si>
    <t>MC FARLENE FELIPE</t>
  </si>
  <si>
    <t>PPHX-1484</t>
  </si>
  <si>
    <t>EG3814</t>
  </si>
  <si>
    <t>8AJDB3CD701326186</t>
  </si>
  <si>
    <t>APO5198439</t>
  </si>
  <si>
    <t>REY SALGADO JOSE ANGEL</t>
  </si>
  <si>
    <t>PPHX-1486</t>
  </si>
  <si>
    <t>EG3816</t>
  </si>
  <si>
    <t>8AJDB3CD201326113</t>
  </si>
  <si>
    <t>APO5198614</t>
  </si>
  <si>
    <t>CALDERON DIAZ EDUIN</t>
  </si>
  <si>
    <t>PPHX-1488</t>
  </si>
  <si>
    <t>EG3818</t>
  </si>
  <si>
    <t>8AJDB3CD901326075</t>
  </si>
  <si>
    <t>APO5198345</t>
  </si>
  <si>
    <t>ROJO GASTELUM LEOBARDO</t>
  </si>
  <si>
    <t>PPHX-1493</t>
  </si>
  <si>
    <t>EG3841</t>
  </si>
  <si>
    <t>8AJDB3CD401326484</t>
  </si>
  <si>
    <t>APO5198925</t>
  </si>
  <si>
    <t>RODRIGUEZ PRASCA JAIME</t>
  </si>
  <si>
    <t>PPHX-1495</t>
  </si>
  <si>
    <t>EG3922</t>
  </si>
  <si>
    <t>8AJDB3CD201326256</t>
  </si>
  <si>
    <t>APO5198155</t>
  </si>
  <si>
    <t>CORDOBA LORENZO JESUS JEAN CARL</t>
  </si>
  <si>
    <t>PPHX-1526</t>
  </si>
  <si>
    <t>EG7405</t>
  </si>
  <si>
    <t>8AJDB3CD701333946</t>
  </si>
  <si>
    <t>APO5185513</t>
  </si>
  <si>
    <t>LVA516</t>
  </si>
  <si>
    <t>PPHX-1527</t>
  </si>
  <si>
    <t>EG7406</t>
  </si>
  <si>
    <t>8AJDB3CD401334083</t>
  </si>
  <si>
    <t>ALMENGOR CEDEÑO HERACLIO ABDIEL</t>
  </si>
  <si>
    <t>GRUPO GEOSESTRUCTURAL PANAMA</t>
  </si>
  <si>
    <t>LVA517</t>
  </si>
  <si>
    <t>PPHX-1528</t>
  </si>
  <si>
    <t>EG7407</t>
  </si>
  <si>
    <t>8AJDB3CD701334269</t>
  </si>
  <si>
    <t>APO5185527</t>
  </si>
  <si>
    <t>LVA518</t>
  </si>
  <si>
    <t>PPHX-1529</t>
  </si>
  <si>
    <t>EG7409</t>
  </si>
  <si>
    <t>8AJDB3CD601334263</t>
  </si>
  <si>
    <t>APO5185500</t>
  </si>
  <si>
    <t>ARAUZ LUIS</t>
  </si>
  <si>
    <t>PPHX-1531</t>
  </si>
  <si>
    <t>EG7411</t>
  </si>
  <si>
    <t>8AJDB3CD001332007</t>
  </si>
  <si>
    <t>APO5185502</t>
  </si>
  <si>
    <t>BLANCO DANILO</t>
  </si>
  <si>
    <t>PPHX-1533</t>
  </si>
  <si>
    <t>EG7413</t>
  </si>
  <si>
    <t>8AJDB3CD301331949</t>
  </si>
  <si>
    <t>APO5185504</t>
  </si>
  <si>
    <t>GOMEZ JULIO</t>
  </si>
  <si>
    <t>PPHX-1535</t>
  </si>
  <si>
    <t>EG7415</t>
  </si>
  <si>
    <t>8AJDB3CD801324883</t>
  </si>
  <si>
    <t>APO5185506</t>
  </si>
  <si>
    <t>LUCERO ERICK</t>
  </si>
  <si>
    <t>PPHX-1536</t>
  </si>
  <si>
    <t>EG7444</t>
  </si>
  <si>
    <t>8AJDB3CD901324777</t>
  </si>
  <si>
    <t>APO5185507</t>
  </si>
  <si>
    <t>MARTINEZ ISAAC</t>
  </si>
  <si>
    <t>PPHX-1538</t>
  </si>
  <si>
    <t>EG7630</t>
  </si>
  <si>
    <t>8AJDB3CD301333569</t>
  </si>
  <si>
    <t>APO5185509</t>
  </si>
  <si>
    <t>RIVERA IVONNE</t>
  </si>
  <si>
    <t>PPHX-1539</t>
  </si>
  <si>
    <t>EG7404</t>
  </si>
  <si>
    <t>8AJDB3CD901330630</t>
  </si>
  <si>
    <t>APO5185508</t>
  </si>
  <si>
    <t>MENDOZA ELIECER</t>
  </si>
  <si>
    <t>PPHX-1545</t>
  </si>
  <si>
    <t>EG8162</t>
  </si>
  <si>
    <t>8AJDB3CD401326680</t>
  </si>
  <si>
    <t>APO5155903</t>
  </si>
  <si>
    <t>SAFETY ULISES GARCIA</t>
  </si>
  <si>
    <t>EMERGENCY</t>
  </si>
  <si>
    <t>LVA521</t>
  </si>
  <si>
    <t>PPHX-1546</t>
  </si>
  <si>
    <t>EG8159</t>
  </si>
  <si>
    <t>8AJDB3CD101327365</t>
  </si>
  <si>
    <t>APO5154518</t>
  </si>
  <si>
    <t>03/22/24</t>
  </si>
  <si>
    <t>FIRE RESCUE .</t>
  </si>
  <si>
    <t>LVA522</t>
  </si>
  <si>
    <t>PPHX-1547</t>
  </si>
  <si>
    <t>EG8160</t>
  </si>
  <si>
    <t>8AJDB3CD201326712</t>
  </si>
  <si>
    <t>APO5198977</t>
  </si>
  <si>
    <t>PPHX-1549</t>
  </si>
  <si>
    <t>EG8163</t>
  </si>
  <si>
    <t>8AJDB3CD201326502</t>
  </si>
  <si>
    <t>APO5188475</t>
  </si>
  <si>
    <t>MONTENEGRO RIOS DANIEL AMETH</t>
  </si>
  <si>
    <t>PPHX-1551</t>
  </si>
  <si>
    <t>EG8165</t>
  </si>
  <si>
    <t>8AJDB3CD701327354</t>
  </si>
  <si>
    <t>APO5188402</t>
  </si>
  <si>
    <t>CORDOVA FIGUEREDO JACKSSON JOSE</t>
  </si>
  <si>
    <t>PPHX-1553</t>
  </si>
  <si>
    <t>EG8168</t>
  </si>
  <si>
    <t>8AJDB3CD401327439</t>
  </si>
  <si>
    <t>APO5188483</t>
  </si>
  <si>
    <t>NUÑEZ MONTERO RUDY RUBEN</t>
  </si>
  <si>
    <t>PPHX-1554</t>
  </si>
  <si>
    <t>EG8169</t>
  </si>
  <si>
    <t>8AJDB3CD201327276</t>
  </si>
  <si>
    <t>TBM3438632</t>
  </si>
  <si>
    <t>MAITIN LUIS ELIECER</t>
  </si>
  <si>
    <t>PPHX-1610</t>
  </si>
  <si>
    <t>EI6315</t>
  </si>
  <si>
    <t>8AJDB3CD501340006</t>
  </si>
  <si>
    <t>APO5198844</t>
  </si>
  <si>
    <t>PINTO SEGURA FREDERICK AMIR</t>
  </si>
  <si>
    <t>PPHX-1611</t>
  </si>
  <si>
    <t>EI6314</t>
  </si>
  <si>
    <t>8AJDB3CD501340507</t>
  </si>
  <si>
    <t>APO5198081</t>
  </si>
  <si>
    <t>CASTRELLON MORALES PEDRO ALEJANDRI</t>
  </si>
  <si>
    <t>PPHX-1612</t>
  </si>
  <si>
    <t>EI6313</t>
  </si>
  <si>
    <t>8AJDB3CD501340121</t>
  </si>
  <si>
    <t>APO5198779</t>
  </si>
  <si>
    <t>RIOS ESPITIA NESTOR FABIAN</t>
  </si>
  <si>
    <t>PPHX-1613</t>
  </si>
  <si>
    <t>EI6326</t>
  </si>
  <si>
    <t>8AJDB3CD601338507</t>
  </si>
  <si>
    <t>APO5198982</t>
  </si>
  <si>
    <t>MARTINEZ QUIROS MANUEL SALVADOR</t>
  </si>
  <si>
    <t>PPHX-1614</t>
  </si>
  <si>
    <t>EI6348</t>
  </si>
  <si>
    <t>8AJDB3CD601338653</t>
  </si>
  <si>
    <t>CHO7715820</t>
  </si>
  <si>
    <t>GONZALEZ SANDRA</t>
  </si>
  <si>
    <t>PPHX-1615</t>
  </si>
  <si>
    <t>EI6336</t>
  </si>
  <si>
    <t>8AJDB3CD601338796</t>
  </si>
  <si>
    <t>APO5198845</t>
  </si>
  <si>
    <t>HERRERA PINTO HORACIO</t>
  </si>
  <si>
    <t>PPHX-1616</t>
  </si>
  <si>
    <t>EI6317</t>
  </si>
  <si>
    <t>8AJDB3CD601338703</t>
  </si>
  <si>
    <t>APO5198159</t>
  </si>
  <si>
    <t>ALVAEZ RIVAS JAVIER ENRIQUE</t>
  </si>
  <si>
    <t>PPHX-1618</t>
  </si>
  <si>
    <t>EI6324</t>
  </si>
  <si>
    <t>8AJDB3CD601339169</t>
  </si>
  <si>
    <t>TBM3438647</t>
  </si>
  <si>
    <t>AGUDELO RODRIGUEZ CARLOS MANUEL</t>
  </si>
  <si>
    <t>PPHX-1619</t>
  </si>
  <si>
    <t>EI6347</t>
  </si>
  <si>
    <t>8AJDB3CD601338927</t>
  </si>
  <si>
    <t>APO5188624</t>
  </si>
  <si>
    <t>CEDEÑO MITRE JOSE ANDRES</t>
  </si>
  <si>
    <t>PPHX-1620</t>
  </si>
  <si>
    <t>EI6345</t>
  </si>
  <si>
    <t>8AJDB3CD601339527</t>
  </si>
  <si>
    <t>APO5198983</t>
  </si>
  <si>
    <t>CABALLERO ORTEGA RUBEN</t>
  </si>
  <si>
    <t>PPHX-1621</t>
  </si>
  <si>
    <t>EI6334</t>
  </si>
  <si>
    <t>8AJDB3CD601339351</t>
  </si>
  <si>
    <t>APO5198618</t>
  </si>
  <si>
    <t>GARCIA DE VEGA MILEYKA JUSTINA</t>
  </si>
  <si>
    <t>PPHX-1622</t>
  </si>
  <si>
    <t>EI6337</t>
  </si>
  <si>
    <t>8AJDB3CD601339642</t>
  </si>
  <si>
    <t>APO5165250</t>
  </si>
  <si>
    <t>OBERTI ROSADO OSCAR</t>
  </si>
  <si>
    <t>PPHX-1623</t>
  </si>
  <si>
    <t>EI6325</t>
  </si>
  <si>
    <t>8AJDB3CD601339611</t>
  </si>
  <si>
    <t>APO5198946</t>
  </si>
  <si>
    <t>ORTIZ RIOS JOSE LUIS</t>
  </si>
  <si>
    <t>PPHX-1624</t>
  </si>
  <si>
    <t>EI6320</t>
  </si>
  <si>
    <t>8AJDB3CD701339116</t>
  </si>
  <si>
    <t>APO5187425</t>
  </si>
  <si>
    <t>RENAN RODRIGO MELLA MUNOZ</t>
  </si>
  <si>
    <t>PPHX-1625</t>
  </si>
  <si>
    <t>EI6342</t>
  </si>
  <si>
    <t>8AJDB3CD701339214</t>
  </si>
  <si>
    <t>APO5198932</t>
  </si>
  <si>
    <t>PPHX-1626</t>
  </si>
  <si>
    <t>EI6333</t>
  </si>
  <si>
    <t>8AJDB3CD701339245</t>
  </si>
  <si>
    <t>APO5198824</t>
  </si>
  <si>
    <t>CARRION MORALES CARLOS XAVIER</t>
  </si>
  <si>
    <t>NETINN PANAMA S.A.</t>
  </si>
  <si>
    <t>PPHX-1627</t>
  </si>
  <si>
    <t>EI6321</t>
  </si>
  <si>
    <t>8AJDB3CD701339438</t>
  </si>
  <si>
    <t>CHO7715790</t>
  </si>
  <si>
    <t>BARRANCO MAURE PAUL ALAN</t>
  </si>
  <si>
    <t>INVERSIONES MADEIRA GROUP</t>
  </si>
  <si>
    <t>PPHX-1628</t>
  </si>
  <si>
    <t>EI6341</t>
  </si>
  <si>
    <t>8AJDB3CD701339276</t>
  </si>
  <si>
    <t>APO5198111</t>
  </si>
  <si>
    <t>MORENO GABRIEL ALBERTO</t>
  </si>
  <si>
    <t>APPLUS</t>
  </si>
  <si>
    <t>PPHX-1629</t>
  </si>
  <si>
    <t>EI6340</t>
  </si>
  <si>
    <t>8AJDB3CD601337972</t>
  </si>
  <si>
    <t>APO5198846</t>
  </si>
  <si>
    <t>GOMEZ PEIRI JORGE</t>
  </si>
  <si>
    <t>PPHX-1630</t>
  </si>
  <si>
    <t>EI6329</t>
  </si>
  <si>
    <t>8AJDB3CD601338443</t>
  </si>
  <si>
    <t>APO5198619</t>
  </si>
  <si>
    <t>ROJAS VASQUEZ DANIEL GERARDO</t>
  </si>
  <si>
    <t>PPHX-1631</t>
  </si>
  <si>
    <t>EI6344</t>
  </si>
  <si>
    <t>8AJDB3CD601339771</t>
  </si>
  <si>
    <t xml:space="preserve">SANT62537 </t>
  </si>
  <si>
    <t>POLANCO GARCIA DALBERT LAURENC</t>
  </si>
  <si>
    <t>PPHX-1632</t>
  </si>
  <si>
    <t>EI6335</t>
  </si>
  <si>
    <t>8AJDB3CD701338533</t>
  </si>
  <si>
    <t>APO5198620</t>
  </si>
  <si>
    <t>URREGO JOSE NOLBERTO</t>
  </si>
  <si>
    <t>PPHX-1633</t>
  </si>
  <si>
    <t>EI6322</t>
  </si>
  <si>
    <t>8AJDB3CD601340029</t>
  </si>
  <si>
    <t>VIS5034849</t>
  </si>
  <si>
    <t>TORRES VICENTE</t>
  </si>
  <si>
    <t>PPHX-1634</t>
  </si>
  <si>
    <t>EI6316</t>
  </si>
  <si>
    <t>8AJDB3CD701338936</t>
  </si>
  <si>
    <t>APO5199066</t>
  </si>
  <si>
    <t>MANJARES LEONARDO</t>
  </si>
  <si>
    <t>PPHX-1635</t>
  </si>
  <si>
    <t>EI6319</t>
  </si>
  <si>
    <t>8AJDB3CD701338631</t>
  </si>
  <si>
    <t>APO5198625</t>
  </si>
  <si>
    <t>PPHX-1636</t>
  </si>
  <si>
    <t>EI6323</t>
  </si>
  <si>
    <t>8AJDB3CD601339625</t>
  </si>
  <si>
    <t>APO5198499</t>
  </si>
  <si>
    <t>VIDAL RODRIGUEZ EDUARDO ANTONIO</t>
  </si>
  <si>
    <t>PR-AZKARRA-001</t>
  </si>
  <si>
    <t>EH2054</t>
  </si>
  <si>
    <t>AZKARRA</t>
  </si>
  <si>
    <t>L6T7722Z6PU008786</t>
  </si>
  <si>
    <t>APO5184049</t>
  </si>
  <si>
    <t>LEGNADIER PAUL</t>
  </si>
  <si>
    <t>PR-HILUX-017</t>
  </si>
  <si>
    <t>EG8315</t>
  </si>
  <si>
    <t>8AJDB3CDX01325114</t>
  </si>
  <si>
    <t>APO5185858</t>
  </si>
  <si>
    <t>04/25/26</t>
  </si>
  <si>
    <t>PANARENTING PANARENTING</t>
  </si>
  <si>
    <t>PR-HILUX-018</t>
  </si>
  <si>
    <t>EG8316</t>
  </si>
  <si>
    <t>8AJDB3CDX01325047</t>
  </si>
  <si>
    <t>APO5185859</t>
  </si>
  <si>
    <t>PR-HILUX-019</t>
  </si>
  <si>
    <t>EG0594</t>
  </si>
  <si>
    <t>8AJKB3CD101652749</t>
  </si>
  <si>
    <t>APO5189236</t>
  </si>
  <si>
    <t>08/14/26</t>
  </si>
  <si>
    <t>DEVELOPERS INC ATLANTIC</t>
  </si>
  <si>
    <t>ATLANTIC DEVELOPERS INC</t>
  </si>
  <si>
    <t>PR-LC300-001</t>
  </si>
  <si>
    <t>EG3678</t>
  </si>
  <si>
    <t>JTMAA7BJ804032302</t>
  </si>
  <si>
    <t>APO5184007</t>
  </si>
  <si>
    <t>04/17/26</t>
  </si>
  <si>
    <t>REAL ENRIQUE</t>
  </si>
  <si>
    <t>PR-SORENTO-02</t>
  </si>
  <si>
    <t>EG4201</t>
  </si>
  <si>
    <t>SORENTO</t>
  </si>
  <si>
    <t>LCAR</t>
  </si>
  <si>
    <t>KNARH81DBP5186780</t>
  </si>
  <si>
    <t>APO5183996</t>
  </si>
  <si>
    <t>04/16/26</t>
  </si>
  <si>
    <t>EDNA ROA</t>
  </si>
  <si>
    <t>PR-SORENTO-03</t>
  </si>
  <si>
    <t>EG4200</t>
  </si>
  <si>
    <t>KNARH81DBP5186824</t>
  </si>
  <si>
    <t>APO5183998</t>
  </si>
  <si>
    <t>JAUNSOLO DIEGO</t>
  </si>
  <si>
    <t>PR-X3-02</t>
  </si>
  <si>
    <t>EF8078</t>
  </si>
  <si>
    <t>X3 SDRIVE2</t>
  </si>
  <si>
    <t>SOPHISTO</t>
  </si>
  <si>
    <t>WBA51DP04P9P40184</t>
  </si>
  <si>
    <t>APO5184008</t>
  </si>
  <si>
    <t>TAPOL NICOLAS</t>
  </si>
  <si>
    <t>PR-XC40-01</t>
  </si>
  <si>
    <t>EH2080</t>
  </si>
  <si>
    <t>XC40 B4 MI</t>
  </si>
  <si>
    <t>QNYX BLA</t>
  </si>
  <si>
    <t>YV1XZK9A8P2977276</t>
  </si>
  <si>
    <t>APO5184009</t>
  </si>
  <si>
    <t>Gadpaille CARLOS</t>
  </si>
  <si>
    <t>RAX-101</t>
  </si>
  <si>
    <t>EG3754</t>
  </si>
  <si>
    <t>JTMZ43FV50D139064</t>
  </si>
  <si>
    <t>BOCOCK JEREMY</t>
  </si>
  <si>
    <t>RIOX-576</t>
  </si>
  <si>
    <t>EF0966</t>
  </si>
  <si>
    <t>3KPA241ABPE531023</t>
  </si>
  <si>
    <t>PTY5241261</t>
  </si>
  <si>
    <t>talnikova gloriia</t>
  </si>
  <si>
    <t>RIOX-581</t>
  </si>
  <si>
    <t>EF0971</t>
  </si>
  <si>
    <t>3KPA241ABPE531028</t>
  </si>
  <si>
    <t>TBM3438499</t>
  </si>
  <si>
    <t>RAMIREZ VERNAZA JESSICA IVETT</t>
  </si>
  <si>
    <t>RIOX-585</t>
  </si>
  <si>
    <t>EF0975</t>
  </si>
  <si>
    <t>3KPA241ABPE531027</t>
  </si>
  <si>
    <t>BOWMAN PETER</t>
  </si>
  <si>
    <t>RIOX-587</t>
  </si>
  <si>
    <t>EF0977</t>
  </si>
  <si>
    <t>3KPA241ABPE531038</t>
  </si>
  <si>
    <t>PTY5241110</t>
  </si>
  <si>
    <t>BERNEISE PHILIPPE</t>
  </si>
  <si>
    <t>RIOX-588</t>
  </si>
  <si>
    <t>EF0978</t>
  </si>
  <si>
    <t>3KPA241ABPE531029</t>
  </si>
  <si>
    <t>JEMMOTT ROBERTO E</t>
  </si>
  <si>
    <t>RIOX-591</t>
  </si>
  <si>
    <t>EF0981</t>
  </si>
  <si>
    <t>3KPA241ABPE531030</t>
  </si>
  <si>
    <t>PTY5240764</t>
  </si>
  <si>
    <t>Simmler Jörg</t>
  </si>
  <si>
    <t>RIOX-597</t>
  </si>
  <si>
    <t>EF0989</t>
  </si>
  <si>
    <t>3KPA241ABPE531021</t>
  </si>
  <si>
    <t>VIS5034756</t>
  </si>
  <si>
    <t>ALLEAUME Gerard</t>
  </si>
  <si>
    <t>RIOX-598</t>
  </si>
  <si>
    <t>EF0990</t>
  </si>
  <si>
    <t>3KPA241ABPE531020</t>
  </si>
  <si>
    <t>TBM3438466</t>
  </si>
  <si>
    <t>Delgado Roy</t>
  </si>
  <si>
    <t>RIOX-600</t>
  </si>
  <si>
    <t>EG4666</t>
  </si>
  <si>
    <t>3KPA241ABPE543765</t>
  </si>
  <si>
    <t xml:space="preserve">PEN70119  </t>
  </si>
  <si>
    <t>RUJANO VALDES HENRY ENRIQUE</t>
  </si>
  <si>
    <t>RIOX-601</t>
  </si>
  <si>
    <t>EG4670</t>
  </si>
  <si>
    <t>3KPA241ABPE543901</t>
  </si>
  <si>
    <t>Wend Michael</t>
  </si>
  <si>
    <t>RIOX-603</t>
  </si>
  <si>
    <t>EG4719</t>
  </si>
  <si>
    <t>3KPA241ABPE542573</t>
  </si>
  <si>
    <t>CHO7715768</t>
  </si>
  <si>
    <t>SAMUDIO MIRNA EDGAR ALCIDES</t>
  </si>
  <si>
    <t>RIOX-604</t>
  </si>
  <si>
    <t>EG4721</t>
  </si>
  <si>
    <t>3KPA241ABPE543632</t>
  </si>
  <si>
    <t>MALE620065</t>
  </si>
  <si>
    <t>REID JAMES</t>
  </si>
  <si>
    <t>RIOX-605</t>
  </si>
  <si>
    <t>EG4759</t>
  </si>
  <si>
    <t>3KPA241ABPE543521</t>
  </si>
  <si>
    <t>APO5198899</t>
  </si>
  <si>
    <t>DOMENECH EDUARDO</t>
  </si>
  <si>
    <t>RIOX-606</t>
  </si>
  <si>
    <t>EG4760</t>
  </si>
  <si>
    <t>3KPA241ABPE543523</t>
  </si>
  <si>
    <t>PEREZ RIOS ONEL CECILIO</t>
  </si>
  <si>
    <t>RIOX-607</t>
  </si>
  <si>
    <t>EG4762</t>
  </si>
  <si>
    <t>3KPA241ABPE542576</t>
  </si>
  <si>
    <t>PTY5241276</t>
  </si>
  <si>
    <t>Champion Maxime</t>
  </si>
  <si>
    <t>RIOX-608</t>
  </si>
  <si>
    <t>EG4763</t>
  </si>
  <si>
    <t>3KPA241ABPE542575</t>
  </si>
  <si>
    <t>APO5198461</t>
  </si>
  <si>
    <t>DA SILVA SANTOS ANTONIO</t>
  </si>
  <si>
    <t>SON-36</t>
  </si>
  <si>
    <t>EG4464</t>
  </si>
  <si>
    <t>MZBFB814EPN219079</t>
  </si>
  <si>
    <t>APO5198802</t>
  </si>
  <si>
    <t>SON-37</t>
  </si>
  <si>
    <t>EG4465</t>
  </si>
  <si>
    <t>MZBFB814EPN219228</t>
  </si>
  <si>
    <t>PTY5241172</t>
  </si>
  <si>
    <t>Vermeesch Marie</t>
  </si>
  <si>
    <t>SON-38</t>
  </si>
  <si>
    <t>EG4467</t>
  </si>
  <si>
    <t>MZBFB814EPN219089</t>
  </si>
  <si>
    <t>PTY5240652</t>
  </si>
  <si>
    <t>SNYDER RODERICKSTEPHEN</t>
  </si>
  <si>
    <t>SON-40</t>
  </si>
  <si>
    <t>EG4469</t>
  </si>
  <si>
    <t>MZBFB814EPN219238</t>
  </si>
  <si>
    <t>APO5198723</t>
  </si>
  <si>
    <t>NOVAIS GUIMARAIS NECCY ALEXANDRE</t>
  </si>
  <si>
    <t>SON-41</t>
  </si>
  <si>
    <t>EG4470</t>
  </si>
  <si>
    <t>MZBFB814EPN219232</t>
  </si>
  <si>
    <t>OUTTEN CISNEROS CARLOS A</t>
  </si>
  <si>
    <t>SON-42</t>
  </si>
  <si>
    <t>EG4471</t>
  </si>
  <si>
    <t>MZBFB814EPN219112</t>
  </si>
  <si>
    <t>APO5189225</t>
  </si>
  <si>
    <t>DE SEGURIDAD CONSEJ O</t>
  </si>
  <si>
    <t>SON-43</t>
  </si>
  <si>
    <t>EG4472</t>
  </si>
  <si>
    <t>MZBFB814EPN219080</t>
  </si>
  <si>
    <t>APO5198578</t>
  </si>
  <si>
    <t>SON-44</t>
  </si>
  <si>
    <t>EG4577</t>
  </si>
  <si>
    <t>MZBFB814EPN230990</t>
  </si>
  <si>
    <t>APO5198091</t>
  </si>
  <si>
    <t>SON-45</t>
  </si>
  <si>
    <t>EG4578</t>
  </si>
  <si>
    <t>MZBFB814EPN230983</t>
  </si>
  <si>
    <t>APO5199007</t>
  </si>
  <si>
    <t>BOBADILLA AVENDAÑO ANDRES RODRIGO</t>
  </si>
  <si>
    <t>SON-46</t>
  </si>
  <si>
    <t>EG4579</t>
  </si>
  <si>
    <t>MZBFB814EPN230984</t>
  </si>
  <si>
    <t>TBM3438617</t>
  </si>
  <si>
    <t>GONZALEZ LESLYE</t>
  </si>
  <si>
    <t>SON-48</t>
  </si>
  <si>
    <t>EG4581</t>
  </si>
  <si>
    <t>MZBFB814EPN230985</t>
  </si>
  <si>
    <t>APO5199050</t>
  </si>
  <si>
    <t>BARBA GONZALEZ JESUS IVAN</t>
  </si>
  <si>
    <t>SON-49</t>
  </si>
  <si>
    <t>EG4582</t>
  </si>
  <si>
    <t>MZBFB814EPN230988</t>
  </si>
  <si>
    <t>APO5198804</t>
  </si>
  <si>
    <t>PARK NOHYOUN</t>
  </si>
  <si>
    <t>SON-50</t>
  </si>
  <si>
    <t>EG4583</t>
  </si>
  <si>
    <t>MZBFB814EPN230989</t>
  </si>
  <si>
    <t>RHATO51567</t>
  </si>
  <si>
    <t>TROPEA RALPH</t>
  </si>
  <si>
    <t>SON-51</t>
  </si>
  <si>
    <t>EG4584</t>
  </si>
  <si>
    <t>MZBFB814EPN230992</t>
  </si>
  <si>
    <t>CHO7715819</t>
  </si>
  <si>
    <t>Arauz Ilka</t>
  </si>
  <si>
    <t>TCO-28</t>
  </si>
  <si>
    <t>EF9709</t>
  </si>
  <si>
    <t>JTGABAB8X06710563</t>
  </si>
  <si>
    <t>APO5198400</t>
  </si>
  <si>
    <t>HPH</t>
  </si>
  <si>
    <t>TCO-30</t>
  </si>
  <si>
    <t>EF9729</t>
  </si>
  <si>
    <t>JTGABAB8206710573</t>
  </si>
  <si>
    <t>APO5198150</t>
  </si>
  <si>
    <t>ALONSO MORENO RICHARD ALBERTO</t>
  </si>
  <si>
    <t>TCO-32</t>
  </si>
  <si>
    <t>EG8166</t>
  </si>
  <si>
    <t>JTGABAB8406710803</t>
  </si>
  <si>
    <t>APO5198947</t>
  </si>
  <si>
    <t>DE LA GUARDIA BERRAZ VICTOR MIGUEL</t>
  </si>
  <si>
    <t>TCO-33</t>
  </si>
  <si>
    <t>EG8367</t>
  </si>
  <si>
    <t>JTGABAB8X06710711</t>
  </si>
  <si>
    <t>CHO7715737</t>
  </si>
  <si>
    <t>ESPINOZA YOLANDA</t>
  </si>
  <si>
    <t>TCX-36</t>
  </si>
  <si>
    <t>EG7573</t>
  </si>
  <si>
    <t>JTGABAB8706710617</t>
  </si>
  <si>
    <t>APO5185524</t>
  </si>
  <si>
    <t>MINING OPS MINING OPS</t>
  </si>
  <si>
    <t>LVC038</t>
  </si>
  <si>
    <t>TCX-37</t>
  </si>
  <si>
    <t>EG7574</t>
  </si>
  <si>
    <t>JTGABAB8906710599</t>
  </si>
  <si>
    <t>APO5185523</t>
  </si>
  <si>
    <t>LVC039</t>
  </si>
  <si>
    <t>TCX-39</t>
  </si>
  <si>
    <t>EG7576</t>
  </si>
  <si>
    <t>JTGABAB8206710685</t>
  </si>
  <si>
    <t>APO5185521</t>
  </si>
  <si>
    <t>LVC041</t>
  </si>
  <si>
    <t>TFX-52</t>
  </si>
  <si>
    <t>EF9743</t>
  </si>
  <si>
    <t>8AJBA3FS800324893</t>
  </si>
  <si>
    <t>PTY5240559</t>
  </si>
  <si>
    <t>HASSAN LOMBARDO YORLENY YOARI</t>
  </si>
  <si>
    <t>TFX-53</t>
  </si>
  <si>
    <t>EF9744</t>
  </si>
  <si>
    <t>8AJBA3FS100324895</t>
  </si>
  <si>
    <t>BARAHONA AMADO</t>
  </si>
  <si>
    <t>TFX-54</t>
  </si>
  <si>
    <t>EF9745</t>
  </si>
  <si>
    <t>8AJBA3FSX00324071</t>
  </si>
  <si>
    <t>MALE620188</t>
  </si>
  <si>
    <t>SOLIS GONZALEZ ANIBAL EDUARDO</t>
  </si>
  <si>
    <t>TFX-55</t>
  </si>
  <si>
    <t>EF9746</t>
  </si>
  <si>
    <t>8AJBA3FS900324580</t>
  </si>
  <si>
    <t>PTY5241292</t>
  </si>
  <si>
    <t>Alonzo Pacifico</t>
  </si>
  <si>
    <t>TFX-56</t>
  </si>
  <si>
    <t>EF9747</t>
  </si>
  <si>
    <t>8AJBA3FS500326066</t>
  </si>
  <si>
    <t>GOMEZ JUAN C</t>
  </si>
  <si>
    <t>TFX-59</t>
  </si>
  <si>
    <t>EF9731</t>
  </si>
  <si>
    <t>8AJBA3FS700324416</t>
  </si>
  <si>
    <t>APO5198366</t>
  </si>
  <si>
    <t>CEDEÑO SAMANIEGO RUI ALMILCAR</t>
  </si>
  <si>
    <t>AVANCES DE INSPECCIONES S.A.</t>
  </si>
  <si>
    <t>TFX-60</t>
  </si>
  <si>
    <t>EF9748</t>
  </si>
  <si>
    <t>8AJBA3FS000324614</t>
  </si>
  <si>
    <t>APO5198228</t>
  </si>
  <si>
    <t>BRANDS ALDAIR</t>
  </si>
  <si>
    <t>TFX-61</t>
  </si>
  <si>
    <t>EG3686</t>
  </si>
  <si>
    <t>8AJBA3FS800324330</t>
  </si>
  <si>
    <t xml:space="preserve">TCP119239 </t>
  </si>
  <si>
    <t>LASSO GIL ALEJANDRO</t>
  </si>
  <si>
    <t>DEFENSORIA DEL PUEBLO</t>
  </si>
  <si>
    <t>TFX-78</t>
  </si>
  <si>
    <t>EG7629</t>
  </si>
  <si>
    <t>8AJBA3FS900326605</t>
  </si>
  <si>
    <t>VIS5034838</t>
  </si>
  <si>
    <t>LIZANO JIMENEZ DIEGO ENRIQUE</t>
  </si>
  <si>
    <t>TPX-462</t>
  </si>
  <si>
    <t>EG3856</t>
  </si>
  <si>
    <t>JTEBR9FJ30K281813</t>
  </si>
  <si>
    <t>JEAN CANO CARLOS</t>
  </si>
  <si>
    <t>TPX-464</t>
  </si>
  <si>
    <t>EG3858</t>
  </si>
  <si>
    <t>JTEBR9FJ00K281221</t>
  </si>
  <si>
    <t>APO5159429</t>
  </si>
  <si>
    <t>TPX-465</t>
  </si>
  <si>
    <t>EG3859</t>
  </si>
  <si>
    <t>JTEBR9FJ40K283814</t>
  </si>
  <si>
    <t>APO5159427</t>
  </si>
  <si>
    <t>TPX-466</t>
  </si>
  <si>
    <t>EG3860</t>
  </si>
  <si>
    <t>JTEBR9FJ80K272136</t>
  </si>
  <si>
    <t>APO5198526</t>
  </si>
  <si>
    <t>FENTON SAMBO ESTEFANIA</t>
  </si>
  <si>
    <t>CONSORCIO ACCIONA PANAMA OESTE</t>
  </si>
  <si>
    <t>TPX-467</t>
  </si>
  <si>
    <t>EG3861</t>
  </si>
  <si>
    <t>JTEBR9FJ30K271993</t>
  </si>
  <si>
    <t xml:space="preserve">SANT62506 </t>
  </si>
  <si>
    <t>PIMENTEL MOJICA ISAEL ABDIEL</t>
  </si>
  <si>
    <t>TPX-468</t>
  </si>
  <si>
    <t>EG3862</t>
  </si>
  <si>
    <t>JTEBR9FJ70K271804</t>
  </si>
  <si>
    <t>CHIRI55467</t>
  </si>
  <si>
    <t>LANDAU SUAREZ RAFAEL ANTONIO</t>
  </si>
  <si>
    <t>TPX-469</t>
  </si>
  <si>
    <t>EG3863</t>
  </si>
  <si>
    <t>JTEBR9FJ50K271803</t>
  </si>
  <si>
    <t>APO5159356</t>
  </si>
  <si>
    <t>TPX-470</t>
  </si>
  <si>
    <t>EG3864</t>
  </si>
  <si>
    <t>JTEBR9FJ10K271152</t>
  </si>
  <si>
    <t>APO5184631</t>
  </si>
  <si>
    <t>08/14/24</t>
  </si>
  <si>
    <t>MEDRANO GRAY HECTOR DUVIN</t>
  </si>
  <si>
    <t>TUX-118</t>
  </si>
  <si>
    <t>EH0376</t>
  </si>
  <si>
    <t>KMHJB81DBPU172415</t>
  </si>
  <si>
    <t>APO5198393</t>
  </si>
  <si>
    <t>KIM JUNYUP</t>
  </si>
  <si>
    <t>POSCO</t>
  </si>
  <si>
    <t>TUX-120</t>
  </si>
  <si>
    <t>EH0381</t>
  </si>
  <si>
    <t>KMHJB81DBPU149602</t>
  </si>
  <si>
    <t xml:space="preserve">PEN70089  </t>
  </si>
  <si>
    <t>MARTINEZ BLEIXEM JACQUEL</t>
  </si>
  <si>
    <t>TUX-121</t>
  </si>
  <si>
    <t>EH0384</t>
  </si>
  <si>
    <t>KMHJB81DBPU155400</t>
  </si>
  <si>
    <t>TBM3438522</t>
  </si>
  <si>
    <t>Tinker Coparropa Damaris Susana</t>
  </si>
  <si>
    <t>TUX-122</t>
  </si>
  <si>
    <t>EH0385</t>
  </si>
  <si>
    <t>KMHJB81DBPU155405</t>
  </si>
  <si>
    <t>APO5198641</t>
  </si>
  <si>
    <t>TUD MARQUEZ IRINA INES</t>
  </si>
  <si>
    <t>TUX-123</t>
  </si>
  <si>
    <t>EH0386</t>
  </si>
  <si>
    <t>KMHJB81DBPU156154</t>
  </si>
  <si>
    <t>VILLAMONTE CAMAÑO ORDONEL</t>
  </si>
  <si>
    <t>TUX-124</t>
  </si>
  <si>
    <t>EH0387</t>
  </si>
  <si>
    <t>KMHJB81DBPU156160</t>
  </si>
  <si>
    <t>APO5198883</t>
  </si>
  <si>
    <t>BATISTA BATISTA ALICIA DEL PILA</t>
  </si>
  <si>
    <t>TUX-125</t>
  </si>
  <si>
    <t>EH0388</t>
  </si>
  <si>
    <t>KMHJB81DBPU155391</t>
  </si>
  <si>
    <t>APO5199008</t>
  </si>
  <si>
    <t>TUX-126</t>
  </si>
  <si>
    <t>EH0389</t>
  </si>
  <si>
    <t>KMHJB81DBPU155382</t>
  </si>
  <si>
    <t xml:space="preserve">TCP119266 </t>
  </si>
  <si>
    <t>LARA TORTOZA LUIS ROMULO</t>
  </si>
  <si>
    <t>ASCH INFRAESTRUCTURA Y SERVICIOS PANAMÁ S.A.</t>
  </si>
  <si>
    <t>TUX-128</t>
  </si>
  <si>
    <t>EH0391</t>
  </si>
  <si>
    <t>KMHJB81DBPU154360</t>
  </si>
  <si>
    <t>APO5198859</t>
  </si>
  <si>
    <t>YONGHYEON JI</t>
  </si>
  <si>
    <t>TUX-129</t>
  </si>
  <si>
    <t>EH0392</t>
  </si>
  <si>
    <t>KMHJB81DBPU154373</t>
  </si>
  <si>
    <t>GAILLARD JEAN CHRISTOPHE</t>
  </si>
  <si>
    <t>TUX-130</t>
  </si>
  <si>
    <t>EH0393</t>
  </si>
  <si>
    <t>KMHJB81DBPU154388</t>
  </si>
  <si>
    <t>STM7205139</t>
  </si>
  <si>
    <t>PESCE ANTONIA PIERINA</t>
  </si>
  <si>
    <t>DOIT CENTER</t>
  </si>
  <si>
    <t>TUX-131</t>
  </si>
  <si>
    <t>EH0394</t>
  </si>
  <si>
    <t>KMHJB81DBPU155377</t>
  </si>
  <si>
    <t>TBM3438627</t>
  </si>
  <si>
    <t>ABREGO ARMUELLES ERIC MOISES</t>
  </si>
  <si>
    <t>LCX-82</t>
  </si>
  <si>
    <t>EG7572</t>
  </si>
  <si>
    <t>JTFBV71J00B053836</t>
  </si>
  <si>
    <t>LVA519</t>
  </si>
  <si>
    <t>PPHX-1443</t>
  </si>
  <si>
    <t>EF9726</t>
  </si>
  <si>
    <t>8AJDB3CD501330480</t>
  </si>
  <si>
    <t>LVA512</t>
  </si>
  <si>
    <t>PPHX-1548</t>
  </si>
  <si>
    <t>EG8161</t>
  </si>
  <si>
    <t>8AJDB3CD001327499</t>
  </si>
  <si>
    <t>HCX-78</t>
  </si>
  <si>
    <t>EH0396</t>
  </si>
  <si>
    <t>MALPB812EPM389493</t>
  </si>
  <si>
    <t>HH-254</t>
  </si>
  <si>
    <t>EF9718</t>
  </si>
  <si>
    <t>JTFNAFAP408028958</t>
  </si>
  <si>
    <t>JIMA-03</t>
  </si>
  <si>
    <t>EH3426</t>
  </si>
  <si>
    <t>MA3JB74V8P0125591</t>
  </si>
  <si>
    <t>KSA-67</t>
  </si>
  <si>
    <t>EG4747</t>
  </si>
  <si>
    <t>MZBEP814BPN438814</t>
  </si>
  <si>
    <t>LCX-78</t>
  </si>
  <si>
    <t>EF9531</t>
  </si>
  <si>
    <t>JTFBV71J20B053174</t>
  </si>
  <si>
    <t>LVA506</t>
  </si>
  <si>
    <t>PPHA-100</t>
  </si>
  <si>
    <t>EG7426</t>
  </si>
  <si>
    <t>8AJKB3CD601648051</t>
  </si>
  <si>
    <t>PPHA-109</t>
  </si>
  <si>
    <t>EG8175</t>
  </si>
  <si>
    <t>8AJKB3CD901649811</t>
  </si>
  <si>
    <t>PPHA-110</t>
  </si>
  <si>
    <t>EG8176</t>
  </si>
  <si>
    <t>8AJKB3CD601649748</t>
  </si>
  <si>
    <t>PPHA-111</t>
  </si>
  <si>
    <t>EG8177</t>
  </si>
  <si>
    <t>8AJKB3CD501649952</t>
  </si>
  <si>
    <t>PPHA-93</t>
  </si>
  <si>
    <t>EF9706</t>
  </si>
  <si>
    <t>8AJKB3CD501647330</t>
  </si>
  <si>
    <t>PPHA-94</t>
  </si>
  <si>
    <t>EF9708</t>
  </si>
  <si>
    <t>8AJKB3CD201647446</t>
  </si>
  <si>
    <t>PPHX-1444</t>
  </si>
  <si>
    <t>EF9727</t>
  </si>
  <si>
    <t>8AJDB3CD401331684</t>
  </si>
  <si>
    <t>LVA513</t>
  </si>
  <si>
    <t>PPHX-1451</t>
  </si>
  <si>
    <t>EF9733</t>
  </si>
  <si>
    <t>8AJDB3CD201330727</t>
  </si>
  <si>
    <t>PPHX-1470</t>
  </si>
  <si>
    <t>EG3799</t>
  </si>
  <si>
    <t>8AJDB3CD901324522</t>
  </si>
  <si>
    <t>PPHX-1475</t>
  </si>
  <si>
    <t>EG3804</t>
  </si>
  <si>
    <t>8AJDB3CD001325574</t>
  </si>
  <si>
    <t>PPHX-1487</t>
  </si>
  <si>
    <t>EG3817</t>
  </si>
  <si>
    <t>8AJDB3CD401326260</t>
  </si>
  <si>
    <t>RAX-102</t>
  </si>
  <si>
    <t>EG3755</t>
  </si>
  <si>
    <t>JTMZ43FV50D139937</t>
  </si>
  <si>
    <t>RIOX-574</t>
  </si>
  <si>
    <t>EF0964</t>
  </si>
  <si>
    <t>3KPA241ABPE531022</t>
  </si>
  <si>
    <t>RIOX-602</t>
  </si>
  <si>
    <t>EG4671</t>
  </si>
  <si>
    <t>3KPA241ABPE543902</t>
  </si>
  <si>
    <t>SON-39</t>
  </si>
  <si>
    <t>EG4468</t>
  </si>
  <si>
    <t>MZBFB814EPN219082</t>
  </si>
  <si>
    <t>SON-47</t>
  </si>
  <si>
    <t>EG4580</t>
  </si>
  <si>
    <t>MZBFB814EPN230987</t>
  </si>
  <si>
    <t>TCO-29</t>
  </si>
  <si>
    <t>EF9710</t>
  </si>
  <si>
    <t>JTGABAB8106710645</t>
  </si>
  <si>
    <t>LVC036</t>
  </si>
  <si>
    <t>TCO-31</t>
  </si>
  <si>
    <t>EF9730</t>
  </si>
  <si>
    <t>JTGABAB8706710567</t>
  </si>
  <si>
    <t>LVC037</t>
  </si>
  <si>
    <t>TFX-58</t>
  </si>
  <si>
    <t>EF9750</t>
  </si>
  <si>
    <t>8AJBA3FS500324849</t>
  </si>
  <si>
    <t>TFX-62</t>
  </si>
  <si>
    <t>EG3865</t>
  </si>
  <si>
    <t>8AJBA3FS700325811</t>
  </si>
  <si>
    <t>TFX-64</t>
  </si>
  <si>
    <t>EG3867</t>
  </si>
  <si>
    <t>8AJBA3FS200325716</t>
  </si>
  <si>
    <t>TFX-65</t>
  </si>
  <si>
    <t>EG3869</t>
  </si>
  <si>
    <t>8AJBA3FS500325757</t>
  </si>
  <si>
    <t>TFX-66</t>
  </si>
  <si>
    <t>EG3870</t>
  </si>
  <si>
    <t>8AJBA3FS500325709</t>
  </si>
  <si>
    <t>TPX-461</t>
  </si>
  <si>
    <t>EG3855</t>
  </si>
  <si>
    <t>JTEBR9FJ005022730</t>
  </si>
  <si>
    <t>TPX-463</t>
  </si>
  <si>
    <t>EG3857</t>
  </si>
  <si>
    <t>JTEBR9FJ50K281344</t>
  </si>
  <si>
    <t>TUX-119</t>
  </si>
  <si>
    <t>EH0377</t>
  </si>
  <si>
    <t>KMHJB81DBPU149441</t>
  </si>
  <si>
    <t>TUX-127</t>
  </si>
  <si>
    <t>EH0390</t>
  </si>
  <si>
    <t>KMHJB81DBPU154363</t>
  </si>
  <si>
    <t>TUX-117</t>
  </si>
  <si>
    <t>EH0375</t>
  </si>
  <si>
    <t>KMHJB81DBPU172434</t>
  </si>
  <si>
    <t>GT-GIOVANNI COLUCCI</t>
  </si>
  <si>
    <t>PPHA-102</t>
  </si>
  <si>
    <t>EG7435</t>
  </si>
  <si>
    <t>8AJKB3CD001647350</t>
  </si>
  <si>
    <t>HENRY ABDUL OTERO</t>
  </si>
  <si>
    <t>LCX-77</t>
  </si>
  <si>
    <t>EF9530</t>
  </si>
  <si>
    <t>JTFBV71J50B052908</t>
  </si>
  <si>
    <t>01/19/24</t>
  </si>
  <si>
    <t>MOVIMIENTO</t>
  </si>
  <si>
    <t>LVA505</t>
  </si>
  <si>
    <t>LCX-79</t>
  </si>
  <si>
    <t>EF9532</t>
  </si>
  <si>
    <t>JTFBV71J00B053481</t>
  </si>
  <si>
    <t>LVA507</t>
  </si>
  <si>
    <t>LCX-83</t>
  </si>
  <si>
    <t>EG7627</t>
  </si>
  <si>
    <t>JTFBV71J80B053647</t>
  </si>
  <si>
    <t>LVA520</t>
  </si>
  <si>
    <t>PPHX-1489</t>
  </si>
  <si>
    <t>EG3819</t>
  </si>
  <si>
    <t>8AJDB3CD801326245</t>
  </si>
  <si>
    <t>PPHX-1530</t>
  </si>
  <si>
    <t>EG7410</t>
  </si>
  <si>
    <t>8AJDB3CD901333642</t>
  </si>
  <si>
    <t>PPHX-1534</t>
  </si>
  <si>
    <t>EG7414</t>
  </si>
  <si>
    <t>8AJDB3CD001332153</t>
  </si>
  <si>
    <t>PPHX-1550</t>
  </si>
  <si>
    <t>EG8164</t>
  </si>
  <si>
    <t>8AJDB3CD601326647</t>
  </si>
  <si>
    <t>DZIRE-01</t>
  </si>
  <si>
    <t>ED3773</t>
  </si>
  <si>
    <t>DZIRE</t>
  </si>
  <si>
    <t>MBHZF63S9N0175751</t>
  </si>
  <si>
    <t>CVOPSVENT</t>
  </si>
  <si>
    <t>TRADE IN</t>
  </si>
  <si>
    <t>PPHX-1449</t>
  </si>
  <si>
    <t>EF9725</t>
  </si>
  <si>
    <t>8AJDB3CDX01330409</t>
  </si>
  <si>
    <t xml:space="preserve">CHIVENTA </t>
  </si>
  <si>
    <t>12/20/23</t>
  </si>
  <si>
    <t>PPHX-1458</t>
  </si>
  <si>
    <t>EF9740</t>
  </si>
  <si>
    <t>8AJDB3CD201331117</t>
  </si>
  <si>
    <t>PPHX-1464</t>
  </si>
  <si>
    <t>EG3792</t>
  </si>
  <si>
    <t>8AJDB3CD501326056</t>
  </si>
  <si>
    <t>11/27/23</t>
  </si>
  <si>
    <t>PPHX-1492</t>
  </si>
  <si>
    <t>EG3822</t>
  </si>
  <si>
    <t>8AJDB3CD901326366</t>
  </si>
  <si>
    <t>RIOX-583</t>
  </si>
  <si>
    <t>EF0973</t>
  </si>
  <si>
    <t>3KPA241ABPE531034</t>
  </si>
  <si>
    <t>PPHX-1481</t>
  </si>
  <si>
    <t>EG3811</t>
  </si>
  <si>
    <t>8AJDB3CD401326193</t>
  </si>
  <si>
    <t>PPHX-1617</t>
  </si>
  <si>
    <t>EI6327</t>
  </si>
  <si>
    <t>8AJDB3CD601338829</t>
  </si>
  <si>
    <t>RIOX-580</t>
  </si>
  <si>
    <t>EF0970</t>
  </si>
  <si>
    <t>3KPA241ABPE531033</t>
  </si>
  <si>
    <t>LCX-80</t>
  </si>
  <si>
    <t>EF9533</t>
  </si>
  <si>
    <t>JTFBV71J70B053073</t>
  </si>
  <si>
    <t>LVA508</t>
  </si>
  <si>
    <t>PPHX-1453</t>
  </si>
  <si>
    <t>EF9735</t>
  </si>
  <si>
    <t>8AJDB3CD001331116</t>
  </si>
  <si>
    <t>PPHX-1465</t>
  </si>
  <si>
    <t>EG3793</t>
  </si>
  <si>
    <t>8AJDB3CD601329998</t>
  </si>
  <si>
    <t>PPHX-1469</t>
  </si>
  <si>
    <t>EG3798</t>
  </si>
  <si>
    <t>8AJDB3CD801325046</t>
  </si>
  <si>
    <t>PPHX-1490</t>
  </si>
  <si>
    <t>EG3820</t>
  </si>
  <si>
    <t>8AJDB3CD501326204</t>
  </si>
  <si>
    <t>HH-248</t>
  </si>
  <si>
    <t>EF9712</t>
  </si>
  <si>
    <t>JTFNAFAP608029092</t>
  </si>
  <si>
    <t>CAR DESING</t>
  </si>
  <si>
    <t>PPHX-1552</t>
  </si>
  <si>
    <t>EG8167</t>
  </si>
  <si>
    <t>8AJDB3CD201327388</t>
  </si>
  <si>
    <t>Eloy</t>
  </si>
  <si>
    <t>RIOX-582</t>
  </si>
  <si>
    <t>EF0972</t>
  </si>
  <si>
    <t>3KPA241ABPE531036</t>
  </si>
  <si>
    <t>TCX-38</t>
  </si>
  <si>
    <t>EG7575</t>
  </si>
  <si>
    <t>JTGABAB8606710673</t>
  </si>
  <si>
    <t>LVC040</t>
  </si>
  <si>
    <t>MVKX-04</t>
  </si>
  <si>
    <t>EF0573</t>
  </si>
  <si>
    <t>CARNIVAL</t>
  </si>
  <si>
    <t>MVAR</t>
  </si>
  <si>
    <t>SWP PERL</t>
  </si>
  <si>
    <t>KNHNC37BBP6231582</t>
  </si>
  <si>
    <t>APO5198695</t>
  </si>
  <si>
    <t>SOBENIS ALEJANDRA</t>
  </si>
  <si>
    <t>FASHION CONSUL INTERNATIONAL S.A</t>
  </si>
  <si>
    <t>MVKX-05</t>
  </si>
  <si>
    <t>EF0574</t>
  </si>
  <si>
    <t>KNHNC37BBP6231589</t>
  </si>
  <si>
    <t>PTY5241319</t>
  </si>
  <si>
    <t>PPEX-321</t>
  </si>
  <si>
    <t>EE5841</t>
  </si>
  <si>
    <t>8AJDB3CD301324015</t>
  </si>
  <si>
    <t>VIDAL EIRAS WENCESLAO</t>
  </si>
  <si>
    <t>LVA460</t>
  </si>
  <si>
    <t>PPEX-322</t>
  </si>
  <si>
    <t>EE5842</t>
  </si>
  <si>
    <t>8AJDB3CD401324153</t>
  </si>
  <si>
    <t>APO5179296</t>
  </si>
  <si>
    <t>SAFETY SAFETY</t>
  </si>
  <si>
    <t>LVA461</t>
  </si>
  <si>
    <t>PPEX-323</t>
  </si>
  <si>
    <t>EE5843</t>
  </si>
  <si>
    <t>8AJDB3CD201324054</t>
  </si>
  <si>
    <t>APO5179295</t>
  </si>
  <si>
    <t>LVA462</t>
  </si>
  <si>
    <t>PPEX-324</t>
  </si>
  <si>
    <t>EE5844</t>
  </si>
  <si>
    <t>8AJDB3CD101324403</t>
  </si>
  <si>
    <t>APO5179294</t>
  </si>
  <si>
    <t>LVA463</t>
  </si>
  <si>
    <t>PPEX-325</t>
  </si>
  <si>
    <t>EE5845</t>
  </si>
  <si>
    <t>8AJDB3CD201324264</t>
  </si>
  <si>
    <t>APO5179292</t>
  </si>
  <si>
    <t>LVA464</t>
  </si>
  <si>
    <t>PPHA-85</t>
  </si>
  <si>
    <t>EF9194</t>
  </si>
  <si>
    <t>8AJKB3CD901644026</t>
  </si>
  <si>
    <t>APO5198244</t>
  </si>
  <si>
    <t>PPHA-87</t>
  </si>
  <si>
    <t>EF9195</t>
  </si>
  <si>
    <t>8AJKB3CD301647147</t>
  </si>
  <si>
    <t>APO5198815</t>
  </si>
  <si>
    <t>PPHA-89</t>
  </si>
  <si>
    <t>EF9210</t>
  </si>
  <si>
    <t>8AJKB3CD701646986</t>
  </si>
  <si>
    <t>APO5198489</t>
  </si>
  <si>
    <t>GRAZIANI SUGEY</t>
  </si>
  <si>
    <t>PPHX-1234</t>
  </si>
  <si>
    <t>ED5964</t>
  </si>
  <si>
    <t>8AJDB3CD101320013</t>
  </si>
  <si>
    <t>APO5176851</t>
  </si>
  <si>
    <t>04/26/25</t>
  </si>
  <si>
    <t>PPHX-1235</t>
  </si>
  <si>
    <t>ED5965</t>
  </si>
  <si>
    <t>8AJDB3CD201320067</t>
  </si>
  <si>
    <t>APO5176849</t>
  </si>
  <si>
    <t>PPHX-1394</t>
  </si>
  <si>
    <t>EF9166</t>
  </si>
  <si>
    <t>8AJDB3CD401326159</t>
  </si>
  <si>
    <t>APO5198604</t>
  </si>
  <si>
    <t>GAMMAR HANSELL GONZALEZ EDGAR NADIR</t>
  </si>
  <si>
    <t>PPHX-1395</t>
  </si>
  <si>
    <t>EF9167</t>
  </si>
  <si>
    <t>8AJDB3CD801326360</t>
  </si>
  <si>
    <t>APO5198448</t>
  </si>
  <si>
    <t>HIDALGO PABLO RHAMAR</t>
  </si>
  <si>
    <t>PPHX-1396</t>
  </si>
  <si>
    <t>EF9169</t>
  </si>
  <si>
    <t>8AJDB3CD401326128</t>
  </si>
  <si>
    <t>APO5198106</t>
  </si>
  <si>
    <t>PPHX-1397</t>
  </si>
  <si>
    <t>EF9170</t>
  </si>
  <si>
    <t>8AJDB3CD601326373</t>
  </si>
  <si>
    <t>APO5198605</t>
  </si>
  <si>
    <t>PPHX-1398</t>
  </si>
  <si>
    <t>EF9171</t>
  </si>
  <si>
    <t>8AJDB3CD601326289</t>
  </si>
  <si>
    <t>PTY5240483</t>
  </si>
  <si>
    <t>URIBE FERNANDO</t>
  </si>
  <si>
    <t>PPHX-1399</t>
  </si>
  <si>
    <t>EF9176</t>
  </si>
  <si>
    <t>8AJDB3CD501326638</t>
  </si>
  <si>
    <t>APO5198171</t>
  </si>
  <si>
    <t>GAITAN HIDALGO RICARDO GABRIEL</t>
  </si>
  <si>
    <t>PPHX-1400</t>
  </si>
  <si>
    <t>EF9180</t>
  </si>
  <si>
    <t>8AJDB3CD801326312</t>
  </si>
  <si>
    <t>RAMIREZ SEBASTIAN</t>
  </si>
  <si>
    <t>PPHX-1402</t>
  </si>
  <si>
    <t>EF9182</t>
  </si>
  <si>
    <t>8AJDB3CD101330007</t>
  </si>
  <si>
    <t>CHO7715769</t>
  </si>
  <si>
    <t>PPHX-1404</t>
  </si>
  <si>
    <t>EF9184</t>
  </si>
  <si>
    <t>8AJDB3CD801326326</t>
  </si>
  <si>
    <t>STM7205155</t>
  </si>
  <si>
    <t>SMITH DENNIS AURELIO</t>
  </si>
  <si>
    <t>PPHX-1405</t>
  </si>
  <si>
    <t>EF9185</t>
  </si>
  <si>
    <t>8AJDB3CD601326311</t>
  </si>
  <si>
    <t>APO5198606</t>
  </si>
  <si>
    <t>ORTEGA SERRANO ONESIMO EUGENIO</t>
  </si>
  <si>
    <t>PPHX-1407</t>
  </si>
  <si>
    <t>EF9187</t>
  </si>
  <si>
    <t>8AJDB3CD601326891</t>
  </si>
  <si>
    <t>APO5198746</t>
  </si>
  <si>
    <t>QUIJADA ONEL</t>
  </si>
  <si>
    <t>PPHX-1410</t>
  </si>
  <si>
    <t>EF9192</t>
  </si>
  <si>
    <t>8AJDB3CD601328446</t>
  </si>
  <si>
    <t>APO5198496</t>
  </si>
  <si>
    <t>RODRÍGUEZ MELVIN</t>
  </si>
  <si>
    <t>PPHX-1411</t>
  </si>
  <si>
    <t>EF9193</t>
  </si>
  <si>
    <t>8AJDB3CD801326505</t>
  </si>
  <si>
    <t>APO5198753</t>
  </si>
  <si>
    <t>VELASQUEZ VALENCIA ADALBERTO WILLI</t>
  </si>
  <si>
    <t>PORTAESCALERA SENCIL</t>
  </si>
  <si>
    <t>PPHX-1412</t>
  </si>
  <si>
    <t>EF9139</t>
  </si>
  <si>
    <t>8AJDB3CD701329475</t>
  </si>
  <si>
    <t>VAN BROCKLIN TRACY</t>
  </si>
  <si>
    <t>PPHX-1414</t>
  </si>
  <si>
    <t>EF9197</t>
  </si>
  <si>
    <t>8AJDB3CD801326567</t>
  </si>
  <si>
    <t>APO5188469</t>
  </si>
  <si>
    <t>ROBINSON MOLINA MARIO ALONSO</t>
  </si>
  <si>
    <t>PPHX-1415</t>
  </si>
  <si>
    <t>EF9199</t>
  </si>
  <si>
    <t>8AJDB3CD401327070</t>
  </si>
  <si>
    <t>APO5198108</t>
  </si>
  <si>
    <t>SANCHEZ DE GRACIA JUAN MIGUEL</t>
  </si>
  <si>
    <t>PPHX-1417</t>
  </si>
  <si>
    <t>EF9204</t>
  </si>
  <si>
    <t>8AJDB3CD501327031</t>
  </si>
  <si>
    <t>APO5198970</t>
  </si>
  <si>
    <t>SANCHEZ FREDY ALEXANDER</t>
  </si>
  <si>
    <t>PPHX-1418</t>
  </si>
  <si>
    <t>EF9205</t>
  </si>
  <si>
    <t>8AJDB3CD401327408</t>
  </si>
  <si>
    <t>APO5198473</t>
  </si>
  <si>
    <t>PPHX-1422</t>
  </si>
  <si>
    <t>EF9146</t>
  </si>
  <si>
    <t>8AJDB3CD801329484</t>
  </si>
  <si>
    <t>APO5198971</t>
  </si>
  <si>
    <t>PPHX-1423</t>
  </si>
  <si>
    <t>EF9147</t>
  </si>
  <si>
    <t>8AJDB3CD701329167</t>
  </si>
  <si>
    <t>APO5198109</t>
  </si>
  <si>
    <t>MENDEZ RODOLFO</t>
  </si>
  <si>
    <t>PORTAESCALERA SENCI</t>
  </si>
  <si>
    <t>PPHX-1424</t>
  </si>
  <si>
    <t>EF9148</t>
  </si>
  <si>
    <t>8AJDB3CD301329943</t>
  </si>
  <si>
    <t>APO5185501</t>
  </si>
  <si>
    <t>BATISTA GUSTAVO</t>
  </si>
  <si>
    <t>PPHX-1425</t>
  </si>
  <si>
    <t>EF9151</t>
  </si>
  <si>
    <t>8AJDB3CD801329985</t>
  </si>
  <si>
    <t>APO5199034</t>
  </si>
  <si>
    <t>CORONADO PINEDA AXEL ANTONIO</t>
  </si>
  <si>
    <t>PPHX-1426</t>
  </si>
  <si>
    <t>EF9155</t>
  </si>
  <si>
    <t>8AJDB3CD601329970</t>
  </si>
  <si>
    <t>APO5198922</t>
  </si>
  <si>
    <t>COLINDRES SANJUR WILLIAM</t>
  </si>
  <si>
    <t>PPHX-1428</t>
  </si>
  <si>
    <t>EF9159</t>
  </si>
  <si>
    <t>8AJDB3CD701329282</t>
  </si>
  <si>
    <t>APO5198607</t>
  </si>
  <si>
    <t>GONZALEZ PEREZ DANIEL</t>
  </si>
  <si>
    <t>PPHX-1429</t>
  </si>
  <si>
    <t>EF9160</t>
  </si>
  <si>
    <t>8AJDB3CD201329464</t>
  </si>
  <si>
    <t>APO5198972</t>
  </si>
  <si>
    <t>PINILLA CASTILLO MANUEL RAMON</t>
  </si>
  <si>
    <t>PPHX-1430</t>
  </si>
  <si>
    <t>EF9161</t>
  </si>
  <si>
    <t>8AJDB3CD501329460</t>
  </si>
  <si>
    <t>APO5198923</t>
  </si>
  <si>
    <t>PPHX-1433</t>
  </si>
  <si>
    <t>EF9174</t>
  </si>
  <si>
    <t>8AJDB3CD701326740</t>
  </si>
  <si>
    <t>APO5192898</t>
  </si>
  <si>
    <t>PORTA ESCALERA SENCI</t>
  </si>
  <si>
    <t>PPHX-1435</t>
  </si>
  <si>
    <t>EF9177</t>
  </si>
  <si>
    <t>8AJDB3CD601327653</t>
  </si>
  <si>
    <t>APO5198311</t>
  </si>
  <si>
    <t>CHACON FELIPE</t>
  </si>
  <si>
    <t>FUNDACIONES DE PANAMA</t>
  </si>
  <si>
    <t>PPHX-1436</t>
  </si>
  <si>
    <t>EF9178</t>
  </si>
  <si>
    <t>8AJDB3CD701326592</t>
  </si>
  <si>
    <t>PPHX-1438</t>
  </si>
  <si>
    <t>EF9200</t>
  </si>
  <si>
    <t>8AJDB3CD501327157</t>
  </si>
  <si>
    <t>APO5198841</t>
  </si>
  <si>
    <t>FIGUEROA ISAZA GEOVANNI ALBERT</t>
  </si>
  <si>
    <t>PPHX-1439</t>
  </si>
  <si>
    <t>EF9201</t>
  </si>
  <si>
    <t>8AJDB3CD901326576</t>
  </si>
  <si>
    <t>PTY5241183</t>
  </si>
  <si>
    <t>RODRIGUEZ EMANUEL</t>
  </si>
  <si>
    <t>PR-SPAX-01</t>
  </si>
  <si>
    <t>EF0401</t>
  </si>
  <si>
    <t>SPORTAGE</t>
  </si>
  <si>
    <t>KNAPX81DBP7103631</t>
  </si>
  <si>
    <t>APO5181913</t>
  </si>
  <si>
    <t>SIBILLE AURELIE</t>
  </si>
  <si>
    <t>PR-SPAX-02</t>
  </si>
  <si>
    <t>EF0402</t>
  </si>
  <si>
    <t>KNAPX81DBP7102943</t>
  </si>
  <si>
    <t>APO5181914</t>
  </si>
  <si>
    <t>OMAR ASSILE</t>
  </si>
  <si>
    <t>PR-SPAX-03</t>
  </si>
  <si>
    <t>EF0403</t>
  </si>
  <si>
    <t xml:space="preserve">GRAY    </t>
  </si>
  <si>
    <t>KNAPX81DBP7094016</t>
  </si>
  <si>
    <t>APO5182326</t>
  </si>
  <si>
    <t>01/30/26</t>
  </si>
  <si>
    <t>DECAUX JC</t>
  </si>
  <si>
    <t>PR-SPAX-04</t>
  </si>
  <si>
    <t>EF0404</t>
  </si>
  <si>
    <t>KNAPX81DBP7102812</t>
  </si>
  <si>
    <t>APO5182351</t>
  </si>
  <si>
    <t>PR-SPAX-05</t>
  </si>
  <si>
    <t>EF0405</t>
  </si>
  <si>
    <t>KNAPX81DBP7102892</t>
  </si>
  <si>
    <t>APO5182327</t>
  </si>
  <si>
    <t>RIOX-570</t>
  </si>
  <si>
    <t>EF0559</t>
  </si>
  <si>
    <t>3KPA241ABPE506581</t>
  </si>
  <si>
    <t>VIS5034808</t>
  </si>
  <si>
    <t>ZEBEDE GLORIA</t>
  </si>
  <si>
    <t>RIOX-571</t>
  </si>
  <si>
    <t>EF0560</t>
  </si>
  <si>
    <t>3KPA241ABPE506902</t>
  </si>
  <si>
    <t>TBM3438601</t>
  </si>
  <si>
    <t>PELOSI RIOS GIOISY</t>
  </si>
  <si>
    <t>PPEX-302</t>
  </si>
  <si>
    <t>ED5957</t>
  </si>
  <si>
    <t>8AJDB3CD401320765</t>
  </si>
  <si>
    <t>CLV065</t>
  </si>
  <si>
    <t>PPHX-1240</t>
  </si>
  <si>
    <t>ED5973</t>
  </si>
  <si>
    <t>8AJDB3CD701320095</t>
  </si>
  <si>
    <t>PPHX-1416</t>
  </si>
  <si>
    <t>EF9202</t>
  </si>
  <si>
    <t>8AJDB3CD401327196</t>
  </si>
  <si>
    <t>TH-17</t>
  </si>
  <si>
    <t>EE1132</t>
  </si>
  <si>
    <t>JHHMCL3F5NK042795</t>
  </si>
  <si>
    <t>LVT701</t>
  </si>
  <si>
    <t>MVKX-01</t>
  </si>
  <si>
    <t>EF0570</t>
  </si>
  <si>
    <t>KNHNC37BBP6231587</t>
  </si>
  <si>
    <t>MVKX-02</t>
  </si>
  <si>
    <t>EF0571</t>
  </si>
  <si>
    <t>KNHNC37BBP6231583</t>
  </si>
  <si>
    <t>MVKX-03</t>
  </si>
  <si>
    <t>EF0572</t>
  </si>
  <si>
    <t>KNHNC37BBP6231588</t>
  </si>
  <si>
    <t>PPHX-1393</t>
  </si>
  <si>
    <t>EF9165</t>
  </si>
  <si>
    <t>8AJDB3CD701326138</t>
  </si>
  <si>
    <t>PPHX-1406</t>
  </si>
  <si>
    <t>EF9186</t>
  </si>
  <si>
    <t>8AJDB3CD501326946</t>
  </si>
  <si>
    <t>PPHX-1409</t>
  </si>
  <si>
    <t>EF9191</t>
  </si>
  <si>
    <t>8AJDB3CD601328608</t>
  </si>
  <si>
    <t>PORTAESCALERA S</t>
  </si>
  <si>
    <t>PPHX-1419</t>
  </si>
  <si>
    <t>EF9141</t>
  </si>
  <si>
    <t>8AJDB3CD601328947</t>
  </si>
  <si>
    <t>TCO-27</t>
  </si>
  <si>
    <t>EF9164</t>
  </si>
  <si>
    <t>JTGABAB8906710537</t>
  </si>
  <si>
    <t>TH-18</t>
  </si>
  <si>
    <t>EE1133</t>
  </si>
  <si>
    <t>JHHMCL3F2NK043113</t>
  </si>
  <si>
    <t>LVT702</t>
  </si>
  <si>
    <t>PPHX-1413</t>
  </si>
  <si>
    <t>EF9140</t>
  </si>
  <si>
    <t>8AJDB3CD901329106</t>
  </si>
  <si>
    <t>PPHX-1401</t>
  </si>
  <si>
    <t>EF9181</t>
  </si>
  <si>
    <t>8AJDB3CD601328141</t>
  </si>
  <si>
    <t>PPHX-1403</t>
  </si>
  <si>
    <t>EF9183</t>
  </si>
  <si>
    <t>8AJDB3CD901326495</t>
  </si>
  <si>
    <t>PPHX-1408</t>
  </si>
  <si>
    <t>EF9190</t>
  </si>
  <si>
    <t>8AJDB3CD901326304</t>
  </si>
  <si>
    <t>PPHX-1431</t>
  </si>
  <si>
    <t>EF9163</t>
  </si>
  <si>
    <t>8AJDB3CD801329274</t>
  </si>
  <si>
    <t>11/20/23</t>
  </si>
  <si>
    <t>PPHX-1440</t>
  </si>
  <si>
    <t>EF9203</t>
  </si>
  <si>
    <t>8AJDB3CD901326710</t>
  </si>
  <si>
    <t>PPHX-1437</t>
  </si>
  <si>
    <t>EF9189</t>
  </si>
  <si>
    <t>8AJDB3CD401326954</t>
  </si>
  <si>
    <t>KSA-60</t>
  </si>
  <si>
    <t>EE9790</t>
  </si>
  <si>
    <t>MZBEP814BPN373248</t>
  </si>
  <si>
    <t>PPHX-1239</t>
  </si>
  <si>
    <t>ED5972</t>
  </si>
  <si>
    <t>8AJDB3CD501320340</t>
  </si>
  <si>
    <t>PPEX-320</t>
  </si>
  <si>
    <t>EE5840</t>
  </si>
  <si>
    <t>8AJDB3CD301324273</t>
  </si>
  <si>
    <t>LVA459</t>
  </si>
  <si>
    <t>PPHX-1427</t>
  </si>
  <si>
    <t>EF9156</t>
  </si>
  <si>
    <t>8AJDB3CD801329730</t>
  </si>
  <si>
    <t>PPHA-88</t>
  </si>
  <si>
    <t>EF9206</t>
  </si>
  <si>
    <t>8AJKB3CD701646714</t>
  </si>
  <si>
    <t>FIDELINO</t>
  </si>
  <si>
    <t>HH-245</t>
  </si>
  <si>
    <t>EE7466</t>
  </si>
  <si>
    <t>JTFNAFAPX08027992</t>
  </si>
  <si>
    <t>APO5198715</t>
  </si>
  <si>
    <t>VASQUEZ EDILMA</t>
  </si>
  <si>
    <t>HH-246</t>
  </si>
  <si>
    <t>EE7467</t>
  </si>
  <si>
    <t>JTFNAFAPX08028057</t>
  </si>
  <si>
    <t>APO5199032</t>
  </si>
  <si>
    <t>01/14/24</t>
  </si>
  <si>
    <t>TELLO FABIAN</t>
  </si>
  <si>
    <t>HH-247</t>
  </si>
  <si>
    <t>EE7502</t>
  </si>
  <si>
    <t>JTFNAFAP808027974</t>
  </si>
  <si>
    <t>APO5198716</t>
  </si>
  <si>
    <t>HIX-25</t>
  </si>
  <si>
    <t>EE9425</t>
  </si>
  <si>
    <t>MALB241CBPM137474</t>
  </si>
  <si>
    <t>CHARRON Marie Claude</t>
  </si>
  <si>
    <t>HIX-27</t>
  </si>
  <si>
    <t>EE9428</t>
  </si>
  <si>
    <t>MALB241CBPM137468</t>
  </si>
  <si>
    <t>VILLAREAL ERIKA</t>
  </si>
  <si>
    <t>KPA-242</t>
  </si>
  <si>
    <t>EE0108</t>
  </si>
  <si>
    <t>KNAB3512BPT007318</t>
  </si>
  <si>
    <t>APO5183591</t>
  </si>
  <si>
    <t>12/21/24</t>
  </si>
  <si>
    <t>CALDERON BARRIOS ERASMO EMILIO</t>
  </si>
  <si>
    <t>MMS-62</t>
  </si>
  <si>
    <t>ED2617</t>
  </si>
  <si>
    <t>MONTERO</t>
  </si>
  <si>
    <t>MMBGUKS10PH003405</t>
  </si>
  <si>
    <t xml:space="preserve">TCP119302 </t>
  </si>
  <si>
    <t>SANCHEZ JIMENEZ RAFAEL ALFONSO</t>
  </si>
  <si>
    <t>OCA GLOBAL PANAMA S.A.</t>
  </si>
  <si>
    <t>MMS-63</t>
  </si>
  <si>
    <t>ED2618</t>
  </si>
  <si>
    <t>MMBGUKS10PH003381</t>
  </si>
  <si>
    <t>PTY5241313</t>
  </si>
  <si>
    <t>BRITO GUSTAVO</t>
  </si>
  <si>
    <t>MMS-65</t>
  </si>
  <si>
    <t>ED2620</t>
  </si>
  <si>
    <t>MMBGUKS10PH003415</t>
  </si>
  <si>
    <t>APO5198197</t>
  </si>
  <si>
    <t>MEMOLI FABIO</t>
  </si>
  <si>
    <t>DOKA SERVICES LATIN AMERICA S.A.</t>
  </si>
  <si>
    <t>MMS-66</t>
  </si>
  <si>
    <t>ED2622</t>
  </si>
  <si>
    <t>BLANCO D</t>
  </si>
  <si>
    <t>MMBGUKS10PH003397</t>
  </si>
  <si>
    <t>PTY5241327</t>
  </si>
  <si>
    <t>CHIARI LUIS</t>
  </si>
  <si>
    <t>PPEX-294</t>
  </si>
  <si>
    <t>ED5927</t>
  </si>
  <si>
    <t>8AJDB3CD601320752</t>
  </si>
  <si>
    <t>APO5175958</t>
  </si>
  <si>
    <t>LVA426</t>
  </si>
  <si>
    <t>PPEX-295</t>
  </si>
  <si>
    <t>ED5803</t>
  </si>
  <si>
    <t>8AJDB3CD601320654</t>
  </si>
  <si>
    <t>APO5175959</t>
  </si>
  <si>
    <t>LVA427</t>
  </si>
  <si>
    <t>PPHA-81</t>
  </si>
  <si>
    <t>EE7072</t>
  </si>
  <si>
    <t>8AJKB3CD401646430</t>
  </si>
  <si>
    <t>APO5182118</t>
  </si>
  <si>
    <t>11/20/24</t>
  </si>
  <si>
    <t>NEWMANN ORDOÑEZ ROBERTO MIGUEL</t>
  </si>
  <si>
    <t>AUSTIN P</t>
  </si>
  <si>
    <t>PPHX-1221</t>
  </si>
  <si>
    <t>ED5933</t>
  </si>
  <si>
    <t>8AJDB3CD101320397</t>
  </si>
  <si>
    <t>APO5176828</t>
  </si>
  <si>
    <t>04/25/25</t>
  </si>
  <si>
    <t>CEBALLOS CINTHYA</t>
  </si>
  <si>
    <t>PPHX-1222</t>
  </si>
  <si>
    <t>ED5941</t>
  </si>
  <si>
    <t>8AJDB3CD201320702</t>
  </si>
  <si>
    <t>APO5176830</t>
  </si>
  <si>
    <t>GONZALEZ JOEL</t>
  </si>
  <si>
    <t>PPHX-1223</t>
  </si>
  <si>
    <t>ED5939</t>
  </si>
  <si>
    <t>8AJDB3CD101320819</t>
  </si>
  <si>
    <t>APO5176832</t>
  </si>
  <si>
    <t>RIVERA ARACELIS</t>
  </si>
  <si>
    <t>PPHX-1224</t>
  </si>
  <si>
    <t>ED5942</t>
  </si>
  <si>
    <t>8AJDB3CD101320688</t>
  </si>
  <si>
    <t>APO5176834</t>
  </si>
  <si>
    <t>PPHX-1225</t>
  </si>
  <si>
    <t>ED5937</t>
  </si>
  <si>
    <t>8AJDB3CD001321038</t>
  </si>
  <si>
    <t>APO5176866</t>
  </si>
  <si>
    <t>PPHX-1226</t>
  </si>
  <si>
    <t>ED5940</t>
  </si>
  <si>
    <t>8AJDB3CD201320960</t>
  </si>
  <si>
    <t>APO5176857</t>
  </si>
  <si>
    <t>PPHX-1227</t>
  </si>
  <si>
    <t>ED5934</t>
  </si>
  <si>
    <t>8AJDB3CD201320991</t>
  </si>
  <si>
    <t>APO5176858</t>
  </si>
  <si>
    <t>PPHX-1228</t>
  </si>
  <si>
    <t>ED5943</t>
  </si>
  <si>
    <t>8AJDB3CD301320658</t>
  </si>
  <si>
    <t>APO5176859</t>
  </si>
  <si>
    <t>PPHX-1229</t>
  </si>
  <si>
    <t>ED5931</t>
  </si>
  <si>
    <t>8AJDB3CD301320546</t>
  </si>
  <si>
    <t>APO5176864</t>
  </si>
  <si>
    <t>RIVERA ARACELLYS</t>
  </si>
  <si>
    <t>PPHX-1230</t>
  </si>
  <si>
    <t>ED5932</t>
  </si>
  <si>
    <t>8AJDB3CD301320725</t>
  </si>
  <si>
    <t>APO5197201</t>
  </si>
  <si>
    <t>PPHX-1231</t>
  </si>
  <si>
    <t>ED5938</t>
  </si>
  <si>
    <t>8AJDB3CD401320944</t>
  </si>
  <si>
    <t>APO5176863</t>
  </si>
  <si>
    <t>PPHX-1232</t>
  </si>
  <si>
    <t>ED5935</t>
  </si>
  <si>
    <t>8AJDB3CD501320726</t>
  </si>
  <si>
    <t>APO5176855</t>
  </si>
  <si>
    <t>DIAZ MESA DANNY JAVIER</t>
  </si>
  <si>
    <t>PPHX-1233</t>
  </si>
  <si>
    <t>ED5936</t>
  </si>
  <si>
    <t>8AJDB3CD501320936</t>
  </si>
  <si>
    <t>APO5176861</t>
  </si>
  <si>
    <t>PPHX-1366</t>
  </si>
  <si>
    <t>EE7058</t>
  </si>
  <si>
    <t>8AJDB3CD501325294</t>
  </si>
  <si>
    <t>APO5198104</t>
  </si>
  <si>
    <t>RIVAS SOLIS WUALDO</t>
  </si>
  <si>
    <t>PPHX-1368</t>
  </si>
  <si>
    <t>EE7060</t>
  </si>
  <si>
    <t>8AJDB3CD001326496</t>
  </si>
  <si>
    <t>APO5198105</t>
  </si>
  <si>
    <t>DIAZ JIM ALEXANDER</t>
  </si>
  <si>
    <t>PPHX-1369</t>
  </si>
  <si>
    <t>EE7061</t>
  </si>
  <si>
    <t>8AJDB3CD001326286</t>
  </si>
  <si>
    <t>APO5198493</t>
  </si>
  <si>
    <t>GONZÁLEZ GINA</t>
  </si>
  <si>
    <t>PPHX-1370</t>
  </si>
  <si>
    <t>EE7062</t>
  </si>
  <si>
    <t>8AJDB3CD001326482</t>
  </si>
  <si>
    <t>APO5198969</t>
  </si>
  <si>
    <t>MILJAN GABRIEL BALOY RIVERA</t>
  </si>
  <si>
    <t>PPHX-1373</t>
  </si>
  <si>
    <t>EE7065</t>
  </si>
  <si>
    <t>8AJDB3CD101326426</t>
  </si>
  <si>
    <t>APO5181954</t>
  </si>
  <si>
    <t>VELAZCO VILLAVICENCIO ROBERTO</t>
  </si>
  <si>
    <t>PPHX-1377</t>
  </si>
  <si>
    <t>EE7069</t>
  </si>
  <si>
    <t>8AJDB3CD001327339</t>
  </si>
  <si>
    <t>APO5198920</t>
  </si>
  <si>
    <t>DE LA CRUZ JIMENEZ JOSÉ</t>
  </si>
  <si>
    <t>PPHX-1378</t>
  </si>
  <si>
    <t>EE7071</t>
  </si>
  <si>
    <t>8AJDB3CD001326658</t>
  </si>
  <si>
    <t>APO5199068</t>
  </si>
  <si>
    <t>BRYAN JOSHUA</t>
  </si>
  <si>
    <t>EE7074</t>
  </si>
  <si>
    <t>8AJDB3CD001327132</t>
  </si>
  <si>
    <t>APO5198921</t>
  </si>
  <si>
    <t>PPHX-1380</t>
  </si>
  <si>
    <t>EE7075</t>
  </si>
  <si>
    <t>8AJDB3CD301326038</t>
  </si>
  <si>
    <t>APO5198860</t>
  </si>
  <si>
    <t>BERNAL JORGE LUIS</t>
  </si>
  <si>
    <t>PPHX-1383</t>
  </si>
  <si>
    <t>EE7078</t>
  </si>
  <si>
    <t>8AJDB3CD101327057</t>
  </si>
  <si>
    <t>APO5198012</t>
  </si>
  <si>
    <t>FRIAS VERGARA DIOMEDES</t>
  </si>
  <si>
    <t>PPHX-1384</t>
  </si>
  <si>
    <t>EE7079</t>
  </si>
  <si>
    <t>8AJDB3CD201326046</t>
  </si>
  <si>
    <t>APO5198358</t>
  </si>
  <si>
    <t>TREJOS NOEL</t>
  </si>
  <si>
    <t>PPHX-1386</t>
  </si>
  <si>
    <t>EE7081</t>
  </si>
  <si>
    <t>8AJDB3CD001325798</t>
  </si>
  <si>
    <t>APO5199006</t>
  </si>
  <si>
    <t>Ortega lima Luis Gabriel</t>
  </si>
  <si>
    <t>PPHX-1387</t>
  </si>
  <si>
    <t>EE7096</t>
  </si>
  <si>
    <t>8AJDB3CD101325941</t>
  </si>
  <si>
    <t>APO5198343</t>
  </si>
  <si>
    <t>AGUILAR SALAZAR CARLOS MIGUEL</t>
  </si>
  <si>
    <t>PPHX-1389</t>
  </si>
  <si>
    <t>EE7110</t>
  </si>
  <si>
    <t>8AJDB3CD101327611</t>
  </si>
  <si>
    <t>APO5198035</t>
  </si>
  <si>
    <t>DONADO GUIDO</t>
  </si>
  <si>
    <t>RAX-97</t>
  </si>
  <si>
    <t>EE7459</t>
  </si>
  <si>
    <t>JTMZ43FV50D138903</t>
  </si>
  <si>
    <t>APO5198352</t>
  </si>
  <si>
    <t>CERRUD VALDES YALENA</t>
  </si>
  <si>
    <t>ALSTON</t>
  </si>
  <si>
    <t>RAX-98</t>
  </si>
  <si>
    <t>EE7462</t>
  </si>
  <si>
    <t>JTMZ43FV90D137379</t>
  </si>
  <si>
    <t>APO5198387</t>
  </si>
  <si>
    <t>MOSQUERA PUERTA CLAUDIA P.</t>
  </si>
  <si>
    <t>EF0101</t>
  </si>
  <si>
    <t>MZBFB814EPN203849</t>
  </si>
  <si>
    <t>APO5198754</t>
  </si>
  <si>
    <t>GOMEZ ARAUZ JULIANA MARISEL</t>
  </si>
  <si>
    <t>TCC-13</t>
  </si>
  <si>
    <t>EE7249</t>
  </si>
  <si>
    <t xml:space="preserve">WHITE P </t>
  </si>
  <si>
    <t>9BRK4AAG300060099</t>
  </si>
  <si>
    <t>PTY5240817</t>
  </si>
  <si>
    <t>Spano Costantino</t>
  </si>
  <si>
    <t>TCO-26</t>
  </si>
  <si>
    <t>EE7483</t>
  </si>
  <si>
    <t>JTGABAB8606710463</t>
  </si>
  <si>
    <t>APO5198565</t>
  </si>
  <si>
    <t>MONTENEGRO DE GRACIA ABSALON ABEL</t>
  </si>
  <si>
    <t>TFX-42</t>
  </si>
  <si>
    <t>EE7439</t>
  </si>
  <si>
    <t>8AJBA3FS500320879</t>
  </si>
  <si>
    <t>APO5198638</t>
  </si>
  <si>
    <t>MORA VILLAMONTE RAUL ROLANDO</t>
  </si>
  <si>
    <t>TFX-46</t>
  </si>
  <si>
    <t>EE7463</t>
  </si>
  <si>
    <t>8AJBA3FS200321407</t>
  </si>
  <si>
    <t>APO5198590</t>
  </si>
  <si>
    <t>CEDEÑO HIGUERO JAVIER</t>
  </si>
  <si>
    <t>TFX-47</t>
  </si>
  <si>
    <t>EF8783</t>
  </si>
  <si>
    <t>8AJBA3FS800324246</t>
  </si>
  <si>
    <t>APO5198639</t>
  </si>
  <si>
    <t>SOTUELA JOSE ANTONIO</t>
  </si>
  <si>
    <t>TFX-48</t>
  </si>
  <si>
    <t>EF8785</t>
  </si>
  <si>
    <t>8AJBA3FSX00324202</t>
  </si>
  <si>
    <t>CHO7715827</t>
  </si>
  <si>
    <t>LOVELL JR DAVID CHARLES</t>
  </si>
  <si>
    <t>PSA PANAMA</t>
  </si>
  <si>
    <t>TFX-49</t>
  </si>
  <si>
    <t>EF8796</t>
  </si>
  <si>
    <t>8AJBA3FSX00323793</t>
  </si>
  <si>
    <t>APO5198044</t>
  </si>
  <si>
    <t>PEREIRA DA SILVA LUIS AUGUSTO</t>
  </si>
  <si>
    <t>TPX-459</t>
  </si>
  <si>
    <t>EE7050</t>
  </si>
  <si>
    <t>JTEBR9FJ10K278098</t>
  </si>
  <si>
    <t>Herrera Americo</t>
  </si>
  <si>
    <t>TUX-101</t>
  </si>
  <si>
    <t>EE9424</t>
  </si>
  <si>
    <t>TUCSON PLU</t>
  </si>
  <si>
    <t>KMHJB81DBPU172913</t>
  </si>
  <si>
    <t>APO5199014</t>
  </si>
  <si>
    <t>ALTUVE CASTRO RAUL JOSE</t>
  </si>
  <si>
    <t>TUX-103</t>
  </si>
  <si>
    <t>EE9429</t>
  </si>
  <si>
    <t>KMHJB81DBPU173636</t>
  </si>
  <si>
    <t>VIS5034852</t>
  </si>
  <si>
    <t>GONZALEZ MENDIETA EVIDIA ANTONIA</t>
  </si>
  <si>
    <t>TUX-105</t>
  </si>
  <si>
    <t>EE9434</t>
  </si>
  <si>
    <t>KMHJB81DBPU169000</t>
  </si>
  <si>
    <t>APO5182139</t>
  </si>
  <si>
    <t>10/26/25</t>
  </si>
  <si>
    <t>BORGES ADRIANA</t>
  </si>
  <si>
    <t>TUX-106</t>
  </si>
  <si>
    <t>EE9435</t>
  </si>
  <si>
    <t>KMHJB81DBPU168713</t>
  </si>
  <si>
    <t>PTY5241306</t>
  </si>
  <si>
    <t>ramos karina</t>
  </si>
  <si>
    <t>TUX-107</t>
  </si>
  <si>
    <t>EE9436</t>
  </si>
  <si>
    <t>KMHJB81DBPU169679</t>
  </si>
  <si>
    <t>APO5182137</t>
  </si>
  <si>
    <t>MARIN LUIGI</t>
  </si>
  <si>
    <t>MARS PANAMA</t>
  </si>
  <si>
    <t>TUX-108</t>
  </si>
  <si>
    <t>EE9437</t>
  </si>
  <si>
    <t>KMHJB81DBPU169676</t>
  </si>
  <si>
    <t>APO5182133</t>
  </si>
  <si>
    <t>09/26/25</t>
  </si>
  <si>
    <t>PERICOLI VICTORIA</t>
  </si>
  <si>
    <t>TUX-109</t>
  </si>
  <si>
    <t>EE9438</t>
  </si>
  <si>
    <t>KMHJB81DBPU169677</t>
  </si>
  <si>
    <t>APO5182135</t>
  </si>
  <si>
    <t>BOHORQUEZ DIEGO</t>
  </si>
  <si>
    <t>TUX-110</t>
  </si>
  <si>
    <t>EE9439</t>
  </si>
  <si>
    <t>KMHJB81DBPU169680</t>
  </si>
  <si>
    <t>RHATO51561</t>
  </si>
  <si>
    <t>ZAPALLAR FRANCISCO FELIP</t>
  </si>
  <si>
    <t>TUX-111</t>
  </si>
  <si>
    <t>EE9440</t>
  </si>
  <si>
    <t>KMHJB81DBPU168988</t>
  </si>
  <si>
    <t>TBM3438463</t>
  </si>
  <si>
    <t>PIMENTEL JOSUE</t>
  </si>
  <si>
    <t>TUX-114</t>
  </si>
  <si>
    <t>EE9443</t>
  </si>
  <si>
    <t>KMHJB81DBPU169672</t>
  </si>
  <si>
    <t>CHO7715631</t>
  </si>
  <si>
    <t>Stevens Dave</t>
  </si>
  <si>
    <t>KPA-245</t>
  </si>
  <si>
    <t>EE0111</t>
  </si>
  <si>
    <t>KNAB3512BPT007585</t>
  </si>
  <si>
    <t>PPEX-293</t>
  </si>
  <si>
    <t>ED5758</t>
  </si>
  <si>
    <t>8AJDB3CD501320970</t>
  </si>
  <si>
    <t>LVA425</t>
  </si>
  <si>
    <t>PPEX-297</t>
  </si>
  <si>
    <t>ED5952</t>
  </si>
  <si>
    <t>8AJDB3CD401320636</t>
  </si>
  <si>
    <t>CLV060</t>
  </si>
  <si>
    <t>PPEX-301</t>
  </si>
  <si>
    <t>ED5954</t>
  </si>
  <si>
    <t>8AJDB3CD601320914</t>
  </si>
  <si>
    <t>CLV064</t>
  </si>
  <si>
    <t>PPHX-1364</t>
  </si>
  <si>
    <t>EE7056</t>
  </si>
  <si>
    <t>8AJDB3CD601325420</t>
  </si>
  <si>
    <t>PPHX-1372</t>
  </si>
  <si>
    <t>EE7064</t>
  </si>
  <si>
    <t>8AJDB3CD801325791</t>
  </si>
  <si>
    <t>PPHX-1376</t>
  </si>
  <si>
    <t>EE7068</t>
  </si>
  <si>
    <t>8AJDB3CD201325950</t>
  </si>
  <si>
    <t>PPHX-1392</t>
  </si>
  <si>
    <t>EE7186</t>
  </si>
  <si>
    <t>8AJDB3CD001328538</t>
  </si>
  <si>
    <t>HIX-28</t>
  </si>
  <si>
    <t>EE9430</t>
  </si>
  <si>
    <t>MALB241CBPM137709</t>
  </si>
  <si>
    <t>murillo</t>
  </si>
  <si>
    <t>MMS-64</t>
  </si>
  <si>
    <t>ED2619</t>
  </si>
  <si>
    <t>MMBGUKS10PH003430</t>
  </si>
  <si>
    <t>PPHA-82</t>
  </si>
  <si>
    <t>EE7100</t>
  </si>
  <si>
    <t>8AJKB3CD301646340</t>
  </si>
  <si>
    <t>TFX-44</t>
  </si>
  <si>
    <t>EE7441</t>
  </si>
  <si>
    <t>8AJBA3FS400321764</t>
  </si>
  <si>
    <t>TFX-45</t>
  </si>
  <si>
    <t>EE7457</t>
  </si>
  <si>
    <t>8AJBA3FS300320332</t>
  </si>
  <si>
    <t>TUX-113</t>
  </si>
  <si>
    <t>EE9442</t>
  </si>
  <si>
    <t>KMHJB81DBPU169675</t>
  </si>
  <si>
    <t>PPHX-1371</t>
  </si>
  <si>
    <t>EE7063</t>
  </si>
  <si>
    <t>8AJDB3CD101326362</t>
  </si>
  <si>
    <t>10/25/23</t>
  </si>
  <si>
    <t>MECANICOS</t>
  </si>
  <si>
    <t>PPHA-83</t>
  </si>
  <si>
    <t>EE7095</t>
  </si>
  <si>
    <t>8AJKB3CD801646138</t>
  </si>
  <si>
    <t>PPEX-298</t>
  </si>
  <si>
    <t>ED5953</t>
  </si>
  <si>
    <t>8AJDB3CD501320466</t>
  </si>
  <si>
    <t>CLV061</t>
  </si>
  <si>
    <t>PPEX-299</t>
  </si>
  <si>
    <t>ED5956</t>
  </si>
  <si>
    <t>8AJDB3CD401320913</t>
  </si>
  <si>
    <t>CLV062</t>
  </si>
  <si>
    <t>PPEX-300</t>
  </si>
  <si>
    <t>ED5951</t>
  </si>
  <si>
    <t>8AJDB3CD601320430</t>
  </si>
  <si>
    <t>CLV063</t>
  </si>
  <si>
    <t>PPHX-1367</t>
  </si>
  <si>
    <t>EE7059</t>
  </si>
  <si>
    <t>8AJDB3CDX01325193</t>
  </si>
  <si>
    <t>PPHX-1385</t>
  </si>
  <si>
    <t>EE7080</t>
  </si>
  <si>
    <t>8AJDB3CD101326832</t>
  </si>
  <si>
    <t>TUX-104</t>
  </si>
  <si>
    <t>EE9433</t>
  </si>
  <si>
    <t>KMHJB81DBPU169683</t>
  </si>
  <si>
    <t>KPA-243</t>
  </si>
  <si>
    <t>EE0109</t>
  </si>
  <si>
    <t>KNAB3512BPT007321</t>
  </si>
  <si>
    <t>TFX-43</t>
  </si>
  <si>
    <t>EE7440</t>
  </si>
  <si>
    <t>8AJBA3FS700322116</t>
  </si>
  <si>
    <t>11/30/22</t>
  </si>
  <si>
    <t>PPEX-296</t>
  </si>
  <si>
    <t>ED5955</t>
  </si>
  <si>
    <t>8AJDB3CD201320912</t>
  </si>
  <si>
    <t>CLV059</t>
  </si>
  <si>
    <t>TPX-458</t>
  </si>
  <si>
    <t>EE7049</t>
  </si>
  <si>
    <t>JTEBR9FJ10K277517</t>
  </si>
  <si>
    <t>PPHX-1374</t>
  </si>
  <si>
    <t>EE7066</t>
  </si>
  <si>
    <t>8AJDB3CD101327771</t>
  </si>
  <si>
    <t>HIX-30</t>
  </si>
  <si>
    <t>EE9432</t>
  </si>
  <si>
    <t>MALB241CBPM137712</t>
  </si>
  <si>
    <t>ACAX-53</t>
  </si>
  <si>
    <t>EE9293</t>
  </si>
  <si>
    <t>ACCENT SOL</t>
  </si>
  <si>
    <t>3KPC2411BPE184224</t>
  </si>
  <si>
    <t>PTY5241355</t>
  </si>
  <si>
    <t>AZAR SANSONE JORGE PABLO</t>
  </si>
  <si>
    <t>ACAX-56</t>
  </si>
  <si>
    <t>EE9296</t>
  </si>
  <si>
    <t>BLANCO C</t>
  </si>
  <si>
    <t>3KPC2411BPE184194</t>
  </si>
  <si>
    <t>TBM3438649</t>
  </si>
  <si>
    <t>RODRIGUEZ ALFARO MAYELA ISOLDA</t>
  </si>
  <si>
    <t>ACAX-67</t>
  </si>
  <si>
    <t>EE9307</t>
  </si>
  <si>
    <t>3KPC2411BPE184096</t>
  </si>
  <si>
    <t>TBM3438650</t>
  </si>
  <si>
    <t>GONZALEZ JIMENEZ MAXIMO</t>
  </si>
  <si>
    <t>ACAX-68</t>
  </si>
  <si>
    <t>EE9308</t>
  </si>
  <si>
    <t>3KPC2411BPE184231</t>
  </si>
  <si>
    <t>DE ARMAS YURIEN</t>
  </si>
  <si>
    <t>HH-241</t>
  </si>
  <si>
    <t>EE6994</t>
  </si>
  <si>
    <t>JTFNAFAP508027740</t>
  </si>
  <si>
    <t>APO5198151</t>
  </si>
  <si>
    <t>CARRASCO FLORENTINO</t>
  </si>
  <si>
    <t>HH-242</t>
  </si>
  <si>
    <t>EE6995</t>
  </si>
  <si>
    <t>JTFNAFAP108027752</t>
  </si>
  <si>
    <t>APO5198221</t>
  </si>
  <si>
    <t>RODRIGUEZ SOTO ALFONSO</t>
  </si>
  <si>
    <t>HH-243</t>
  </si>
  <si>
    <t>EE6996</t>
  </si>
  <si>
    <t>JTFNAFAP808027327</t>
  </si>
  <si>
    <t>APO5198333</t>
  </si>
  <si>
    <t>MARTINEZ SANCHEZ GABRIEL ENRIQUE</t>
  </si>
  <si>
    <t>HH-244</t>
  </si>
  <si>
    <t>EE6997</t>
  </si>
  <si>
    <t>JTFNAFAP408027244</t>
  </si>
  <si>
    <t>APO5198938</t>
  </si>
  <si>
    <t>MONTUTO BENITO</t>
  </si>
  <si>
    <t>HP-102</t>
  </si>
  <si>
    <t>EE6683</t>
  </si>
  <si>
    <t>JTFHK02P300015980</t>
  </si>
  <si>
    <t>APO5198440</t>
  </si>
  <si>
    <t>HAVARRO ALDO</t>
  </si>
  <si>
    <t>HP-103</t>
  </si>
  <si>
    <t>EE6684</t>
  </si>
  <si>
    <t>JTFHK02PX00015961</t>
  </si>
  <si>
    <t>APO5110013</t>
  </si>
  <si>
    <t>DOLANDE JAIME</t>
  </si>
  <si>
    <t>HP-104</t>
  </si>
  <si>
    <t>EE6685</t>
  </si>
  <si>
    <t>JTFHK02P600015956</t>
  </si>
  <si>
    <t>APO5110012</t>
  </si>
  <si>
    <t>HP-105</t>
  </si>
  <si>
    <t>EE6686</t>
  </si>
  <si>
    <t>JTFHK02P200015954</t>
  </si>
  <si>
    <t>APO5110015</t>
  </si>
  <si>
    <t>VALLARINO ANIBAL</t>
  </si>
  <si>
    <t>HP-106</t>
  </si>
  <si>
    <t>EE6687</t>
  </si>
  <si>
    <t>JTFHK02P900015966</t>
  </si>
  <si>
    <t>APO5110014</t>
  </si>
  <si>
    <t>MELENDEZ ESCALA ERICK MARTIN</t>
  </si>
  <si>
    <t>HP-107</t>
  </si>
  <si>
    <t>EE6689</t>
  </si>
  <si>
    <t>JTFHK02P200015971</t>
  </si>
  <si>
    <t>APO5198165</t>
  </si>
  <si>
    <t>HP-108</t>
  </si>
  <si>
    <t>EE6690</t>
  </si>
  <si>
    <t>JTFHK02PX00015958</t>
  </si>
  <si>
    <t>APO5198546</t>
  </si>
  <si>
    <t>HP-109</t>
  </si>
  <si>
    <t>EE6692</t>
  </si>
  <si>
    <t>JTFHK02P200015968</t>
  </si>
  <si>
    <t>APO5198735</t>
  </si>
  <si>
    <t>MELA ROLANDO ELIAS</t>
  </si>
  <si>
    <t>HP-110</t>
  </si>
  <si>
    <t>EE6693</t>
  </si>
  <si>
    <t>JTFHK02P800015974</t>
  </si>
  <si>
    <t>APO5198734</t>
  </si>
  <si>
    <t>COLOMA ALVIS JOSE</t>
  </si>
  <si>
    <t>JIMX-83</t>
  </si>
  <si>
    <t>EF5564</t>
  </si>
  <si>
    <t>JIMNY GL</t>
  </si>
  <si>
    <t>GRIS PLA</t>
  </si>
  <si>
    <t>MA3JB74V4P0121747</t>
  </si>
  <si>
    <t>APO5198603</t>
  </si>
  <si>
    <t>GALVEZ JARAMILLO ANDY ROGER</t>
  </si>
  <si>
    <t>JIMX-85</t>
  </si>
  <si>
    <t>EF5566</t>
  </si>
  <si>
    <t xml:space="preserve">VERDE   </t>
  </si>
  <si>
    <t>MA3JB74V9P0122344</t>
  </si>
  <si>
    <t>MALE620153</t>
  </si>
  <si>
    <t>WALLNER-SARKOZI ATTILA</t>
  </si>
  <si>
    <t>JIMX-87</t>
  </si>
  <si>
    <t>EF5568</t>
  </si>
  <si>
    <t xml:space="preserve">PLOMO   </t>
  </si>
  <si>
    <t>MA3JB74V9P0124188</t>
  </si>
  <si>
    <t>PTY5241260</t>
  </si>
  <si>
    <t>BRYMAN HOLLY</t>
  </si>
  <si>
    <t>JIMX-93</t>
  </si>
  <si>
    <t>EF5576</t>
  </si>
  <si>
    <t>MA3JB74V1P0119177</t>
  </si>
  <si>
    <t>PTY5241182</t>
  </si>
  <si>
    <t>DONAHUE LESLIE ALAN</t>
  </si>
  <si>
    <t>PPHA-75</t>
  </si>
  <si>
    <t>EE6779</t>
  </si>
  <si>
    <t>8AJKB3CD501645402</t>
  </si>
  <si>
    <t>APO5198243</t>
  </si>
  <si>
    <t>PPHX-1341</t>
  </si>
  <si>
    <t>EE6525</t>
  </si>
  <si>
    <t>8AJDB3CD401324282</t>
  </si>
  <si>
    <t>APO5198078</t>
  </si>
  <si>
    <t>SANTOS MARTINEZ JUAN CORNELIO</t>
  </si>
  <si>
    <t>PPHX-1344</t>
  </si>
  <si>
    <t>EE6544</t>
  </si>
  <si>
    <t>8AJDB3CD101324157</t>
  </si>
  <si>
    <t>APO5198968</t>
  </si>
  <si>
    <t>PPHX-1347</t>
  </si>
  <si>
    <t>EE6547</t>
  </si>
  <si>
    <t>8AJDB3CD401324279</t>
  </si>
  <si>
    <t>APO5198918</t>
  </si>
  <si>
    <t>DE LA CRUZ RODRIGUEZ JOEL TEMISTOCLE</t>
  </si>
  <si>
    <t>PPHX-1351</t>
  </si>
  <si>
    <t>EE6552</t>
  </si>
  <si>
    <t>8AJDB3CD501325635</t>
  </si>
  <si>
    <t>RHATO51600</t>
  </si>
  <si>
    <t>PINZON LUIS</t>
  </si>
  <si>
    <t>PPHX-1356</t>
  </si>
  <si>
    <t>EE6558</t>
  </si>
  <si>
    <t>8AJDB3CD501325487</t>
  </si>
  <si>
    <t>APO5198523</t>
  </si>
  <si>
    <t>DIAZ ZAMBRANO JOSE ARIEL</t>
  </si>
  <si>
    <t>PPHX-1357</t>
  </si>
  <si>
    <t>EE6560</t>
  </si>
  <si>
    <t>8AJDB3CD001323629</t>
  </si>
  <si>
    <t>APO5196918</t>
  </si>
  <si>
    <t>GONZALEZ PERALTA NICOLAS JOSE</t>
  </si>
  <si>
    <t>PPHX-1362</t>
  </si>
  <si>
    <t>EE6565</t>
  </si>
  <si>
    <t>8AJDB3CD101324997</t>
  </si>
  <si>
    <t>APO5198919</t>
  </si>
  <si>
    <t>PR-Q5-002</t>
  </si>
  <si>
    <t>EE0856</t>
  </si>
  <si>
    <t xml:space="preserve">NAVARRA </t>
  </si>
  <si>
    <t>WAUZZZFY4N2029136</t>
  </si>
  <si>
    <t>APO5176211</t>
  </si>
  <si>
    <t>04/30/25</t>
  </si>
  <si>
    <t>Sánchez PABLO</t>
  </si>
  <si>
    <t>MAT &amp; CO. SPA.</t>
  </si>
  <si>
    <t>RIOX-549</t>
  </si>
  <si>
    <t>ED9396</t>
  </si>
  <si>
    <t>3KPA241ABPE506583</t>
  </si>
  <si>
    <t>TBM3438529</t>
  </si>
  <si>
    <t>RUBIO SANCHEZ KENNETH RICARDO</t>
  </si>
  <si>
    <t>TCO-25</t>
  </si>
  <si>
    <t>EE7038</t>
  </si>
  <si>
    <t>JTGABAB8X06710448</t>
  </si>
  <si>
    <t>APO5198564</t>
  </si>
  <si>
    <t>TFX-28</t>
  </si>
  <si>
    <t>EE6654</t>
  </si>
  <si>
    <t>8AJBA3FS800320195</t>
  </si>
  <si>
    <t xml:space="preserve">TCP118916 </t>
  </si>
  <si>
    <t>BERMUDEZ GUILLERMO</t>
  </si>
  <si>
    <t>TFX-34</t>
  </si>
  <si>
    <t>EE6679</t>
  </si>
  <si>
    <t>WHITE P.</t>
  </si>
  <si>
    <t>8AJBA3FS100319082</t>
  </si>
  <si>
    <t>APO5198784</t>
  </si>
  <si>
    <t>IRRAZABAL LUCIANO EDUARDO</t>
  </si>
  <si>
    <t>ME ELECMETAL PANAMÁ S.A.</t>
  </si>
  <si>
    <t>TFX-35</t>
  </si>
  <si>
    <t>EE6680</t>
  </si>
  <si>
    <t>8AJBA3FS400319545</t>
  </si>
  <si>
    <t>LEZCANO ROSIBEL</t>
  </si>
  <si>
    <t>TFX-41</t>
  </si>
  <si>
    <t>EE6707</t>
  </si>
  <si>
    <t>8AJBA3FS200319852</t>
  </si>
  <si>
    <t>VEN3500262</t>
  </si>
  <si>
    <t>GARCES FERNANDO</t>
  </si>
  <si>
    <t>TPX-436</t>
  </si>
  <si>
    <t>EE6663</t>
  </si>
  <si>
    <t>JTEBR9FJ10K267943</t>
  </si>
  <si>
    <t>MORALES CASTILLO ERLIEAN ALONSO</t>
  </si>
  <si>
    <t>TPX-437</t>
  </si>
  <si>
    <t>EE6664</t>
  </si>
  <si>
    <t>JTEBR9FJ90K271366</t>
  </si>
  <si>
    <t>CHO7715803</t>
  </si>
  <si>
    <t>RODRIGUEZ AYALA DIDIMO</t>
  </si>
  <si>
    <t>TPX-438</t>
  </si>
  <si>
    <t>EE6665</t>
  </si>
  <si>
    <t>JTEBR9FJ20K268681</t>
  </si>
  <si>
    <t>APO5159417</t>
  </si>
  <si>
    <t>TPX-439</t>
  </si>
  <si>
    <t>EE6667</t>
  </si>
  <si>
    <t>JTEBR9FJ60K267033</t>
  </si>
  <si>
    <t>APO5159386</t>
  </si>
  <si>
    <t>TPX-440</t>
  </si>
  <si>
    <t>EE6669</t>
  </si>
  <si>
    <t>JTEBR9FJ30K267460</t>
  </si>
  <si>
    <t>APO5159459</t>
  </si>
  <si>
    <t>TPX-441</t>
  </si>
  <si>
    <t>EE6670</t>
  </si>
  <si>
    <t>JTEBR9FJX0K268816</t>
  </si>
  <si>
    <t>APO5159378</t>
  </si>
  <si>
    <t>TPX-442</t>
  </si>
  <si>
    <t>EE6671</t>
  </si>
  <si>
    <t>JTEBR9FJ00K268422</t>
  </si>
  <si>
    <t>APO5159372</t>
  </si>
  <si>
    <t>TPX-443</t>
  </si>
  <si>
    <t>EE6676</t>
  </si>
  <si>
    <t>JTEBR9FJ80K268622</t>
  </si>
  <si>
    <t>APO5159369</t>
  </si>
  <si>
    <t>TPX-447</t>
  </si>
  <si>
    <t>EE6993</t>
  </si>
  <si>
    <t>JTEBR9FJ00K273023</t>
  </si>
  <si>
    <t>APO5159352</t>
  </si>
  <si>
    <t>EE7013</t>
  </si>
  <si>
    <t>SUPER W.</t>
  </si>
  <si>
    <t>JTEBR9FJ20K270852</t>
  </si>
  <si>
    <t>APO5159387</t>
  </si>
  <si>
    <t>TPX-449</t>
  </si>
  <si>
    <t>EE7014</t>
  </si>
  <si>
    <t>JTEBR9FJ10K275038</t>
  </si>
  <si>
    <t>APO5160260</t>
  </si>
  <si>
    <t>TPX-450</t>
  </si>
  <si>
    <t>EE7015</t>
  </si>
  <si>
    <t>JTEBR9FJ10K275847</t>
  </si>
  <si>
    <t>APO5159344</t>
  </si>
  <si>
    <t>TPX-451</t>
  </si>
  <si>
    <t>EE7016</t>
  </si>
  <si>
    <t>JTEBR9FJ30K271587</t>
  </si>
  <si>
    <t>APO5162077</t>
  </si>
  <si>
    <t>TPX-452</t>
  </si>
  <si>
    <t>EE7017</t>
  </si>
  <si>
    <t>JTEBR9FJX0K270873</t>
  </si>
  <si>
    <t>APO5159322</t>
  </si>
  <si>
    <t>TPX-453</t>
  </si>
  <si>
    <t>EE7018</t>
  </si>
  <si>
    <t>JTEBR9FJ00K271742</t>
  </si>
  <si>
    <t>APO5159349</t>
  </si>
  <si>
    <t>TPX-454</t>
  </si>
  <si>
    <t>EE7019</t>
  </si>
  <si>
    <t>JTEBR9FJX0K280741</t>
  </si>
  <si>
    <t>APO5159335</t>
  </si>
  <si>
    <t>TPX-455</t>
  </si>
  <si>
    <t>EE7020</t>
  </si>
  <si>
    <t>JTEBR9FJ00K277363</t>
  </si>
  <si>
    <t>APO5159366</t>
  </si>
  <si>
    <t>TPX-457</t>
  </si>
  <si>
    <t>EE7046</t>
  </si>
  <si>
    <t>JTEBR9FJ20K278966</t>
  </si>
  <si>
    <t>BEN-AVI NAFTALI TAMIR</t>
  </si>
  <si>
    <t>TUX-92</t>
  </si>
  <si>
    <t>EE8871</t>
  </si>
  <si>
    <t>KMHJB81DBPU140880</t>
  </si>
  <si>
    <t>GONZALEZ LESLY</t>
  </si>
  <si>
    <t>ACAX-78</t>
  </si>
  <si>
    <t>EE9319</t>
  </si>
  <si>
    <t>3KPC2411BPE184200</t>
  </si>
  <si>
    <t>PPHA-70</t>
  </si>
  <si>
    <t>EE6541</t>
  </si>
  <si>
    <t>8AJKB3CDX01642463</t>
  </si>
  <si>
    <t>PPHA-71</t>
  </si>
  <si>
    <t>EE6549</t>
  </si>
  <si>
    <t>8AJKB3CD601642153</t>
  </si>
  <si>
    <t>PPHA-72</t>
  </si>
  <si>
    <t>EE6557</t>
  </si>
  <si>
    <t>8AJKB3CD301642157</t>
  </si>
  <si>
    <t>TFX-33</t>
  </si>
  <si>
    <t>EE6675</t>
  </si>
  <si>
    <t>8AJBA3FS600319305</t>
  </si>
  <si>
    <t>CONTROL DE CALIDAD</t>
  </si>
  <si>
    <t>ACAX-58</t>
  </si>
  <si>
    <t>EE9298</t>
  </si>
  <si>
    <t>3KPC2411BPE184174</t>
  </si>
  <si>
    <t>JIMX-82</t>
  </si>
  <si>
    <t>EF5555</t>
  </si>
  <si>
    <t>MA3JB74V1P0119955</t>
  </si>
  <si>
    <t>JIMX-86</t>
  </si>
  <si>
    <t>EF5567</t>
  </si>
  <si>
    <t>MA3JB74VXP0124233</t>
  </si>
  <si>
    <t>JIMX-89</t>
  </si>
  <si>
    <t>EF5570</t>
  </si>
  <si>
    <t>MA3JB74V1P0121270</t>
  </si>
  <si>
    <t>TFX-25</t>
  </si>
  <si>
    <t>EE6651</t>
  </si>
  <si>
    <t>8AJBA3FS700319037</t>
  </si>
  <si>
    <t>TFX-26</t>
  </si>
  <si>
    <t>EE6652</t>
  </si>
  <si>
    <t>8AJBA3FS100320099</t>
  </si>
  <si>
    <t>TFX-27</t>
  </si>
  <si>
    <t>EE6653</t>
  </si>
  <si>
    <t>PMAR</t>
  </si>
  <si>
    <t>8AJBA3FS200319348</t>
  </si>
  <si>
    <t>ESPC MINA</t>
  </si>
  <si>
    <t>TFX-31</t>
  </si>
  <si>
    <t>EE6673</t>
  </si>
  <si>
    <t>8AJBA3FS500320509</t>
  </si>
  <si>
    <t>TFX-40</t>
  </si>
  <si>
    <t>EE6706</t>
  </si>
  <si>
    <t>8AJBA3FS200319964</t>
  </si>
  <si>
    <t>TPX-445</t>
  </si>
  <si>
    <t>EE6678</t>
  </si>
  <si>
    <t>JTEBR9FJ30K269919</t>
  </si>
  <si>
    <t>JIMX-84</t>
  </si>
  <si>
    <t>EF5565</t>
  </si>
  <si>
    <t>MA3JB74V8P0121251</t>
  </si>
  <si>
    <t>JIMX-90</t>
  </si>
  <si>
    <t>EF5573</t>
  </si>
  <si>
    <t>MA3JB74V7P0121273</t>
  </si>
  <si>
    <t>JIMX-91</t>
  </si>
  <si>
    <t>EF5574</t>
  </si>
  <si>
    <t>MA3JB74V0P0119946</t>
  </si>
  <si>
    <t>JIMX-92</t>
  </si>
  <si>
    <t>EF5575</t>
  </si>
  <si>
    <t>MA3JB74V8P0121301</t>
  </si>
  <si>
    <t>PPHA-74</t>
  </si>
  <si>
    <t>EE6567</t>
  </si>
  <si>
    <t>8AJKB3CD501642385</t>
  </si>
  <si>
    <t>PPHX-1345</t>
  </si>
  <si>
    <t>EE6545</t>
  </si>
  <si>
    <t>8AJDB3CDX01324058</t>
  </si>
  <si>
    <t>PPHX-1346</t>
  </si>
  <si>
    <t>EE6546</t>
  </si>
  <si>
    <t>8AJDB3CD501324159</t>
  </si>
  <si>
    <t>PPHX-1348</t>
  </si>
  <si>
    <t>EE6548</t>
  </si>
  <si>
    <t>8AJDB3CD101324238</t>
  </si>
  <si>
    <t>PPHX-1349</t>
  </si>
  <si>
    <t>EE6550</t>
  </si>
  <si>
    <t>8AJDB3CDX01325324</t>
  </si>
  <si>
    <t>PPHX-1350</t>
  </si>
  <si>
    <t>EE6551</t>
  </si>
  <si>
    <t>8AJDB3CD001323906</t>
  </si>
  <si>
    <t>PPHX-1352</t>
  </si>
  <si>
    <t>EE6553</t>
  </si>
  <si>
    <t>8AJDB3CD901325475</t>
  </si>
  <si>
    <t>01/15/24</t>
  </si>
  <si>
    <t>PPHX-1354</t>
  </si>
  <si>
    <t>EE6555</t>
  </si>
  <si>
    <t>8AJDB3CD101324823</t>
  </si>
  <si>
    <t>11/30/23</t>
  </si>
  <si>
    <t>LLANTAS AT Y BARRA</t>
  </si>
  <si>
    <t>PPHX-1355</t>
  </si>
  <si>
    <t>EE6556</t>
  </si>
  <si>
    <t>8AJDB3CD101325664</t>
  </si>
  <si>
    <t>PPHX-1363</t>
  </si>
  <si>
    <t>EE6566</t>
  </si>
  <si>
    <t>8AJDB3CD301325309</t>
  </si>
  <si>
    <t>TFX-29</t>
  </si>
  <si>
    <t>EE6655</t>
  </si>
  <si>
    <t>8AJBA3FS200319804</t>
  </si>
  <si>
    <t>TFX-32</t>
  </si>
  <si>
    <t>EE6674</t>
  </si>
  <si>
    <t>8AJBA3FS000320482</t>
  </si>
  <si>
    <t>TFX-38</t>
  </si>
  <si>
    <t>EE6699</t>
  </si>
  <si>
    <t>8AJBA3FS400320176</t>
  </si>
  <si>
    <t>TFX-39</t>
  </si>
  <si>
    <t>EE6700</t>
  </si>
  <si>
    <t>8AJBA3FS900320156</t>
  </si>
  <si>
    <t>11/16/23</t>
  </si>
  <si>
    <t>EE6677</t>
  </si>
  <si>
    <t>TPX-456</t>
  </si>
  <si>
    <t>EE7021</t>
  </si>
  <si>
    <t>JTEBR9FJX05022170</t>
  </si>
  <si>
    <t>TUX-93</t>
  </si>
  <si>
    <t>EE8872</t>
  </si>
  <si>
    <t>KMHJB81DBPU140082</t>
  </si>
  <si>
    <t>TUX-95</t>
  </si>
  <si>
    <t>EE8874</t>
  </si>
  <si>
    <t>KMHJB81DBPU140679</t>
  </si>
  <si>
    <t>10/20/23</t>
  </si>
  <si>
    <t>TUX-96</t>
  </si>
  <si>
    <t>EE9011</t>
  </si>
  <si>
    <t>KMHJB81DBPU140667</t>
  </si>
  <si>
    <t>TUX-99</t>
  </si>
  <si>
    <t>EE9014</t>
  </si>
  <si>
    <t>KMHJB81DBPU140688</t>
  </si>
  <si>
    <t>ACAX-51</t>
  </si>
  <si>
    <t>EE9291</t>
  </si>
  <si>
    <t>3KPC2411BPE184294</t>
  </si>
  <si>
    <t>ACAX-77</t>
  </si>
  <si>
    <t>EE9317</t>
  </si>
  <si>
    <t>3KPC2411BPE184098</t>
  </si>
  <si>
    <t>PPHX-1358</t>
  </si>
  <si>
    <t>EE6561</t>
  </si>
  <si>
    <t>8AJDB3CD001323615</t>
  </si>
  <si>
    <t>RAX-95</t>
  </si>
  <si>
    <t>EE6755</t>
  </si>
  <si>
    <t>JTMZ43FV70D134853</t>
  </si>
  <si>
    <t>RIOX-560</t>
  </si>
  <si>
    <t>ED9422</t>
  </si>
  <si>
    <t>3KPA241ABPE506577</t>
  </si>
  <si>
    <t>ACAX-55</t>
  </si>
  <si>
    <t>EE9295</t>
  </si>
  <si>
    <t>3KPC2411BPE184106</t>
  </si>
  <si>
    <t>APV-115</t>
  </si>
  <si>
    <t>EF4606</t>
  </si>
  <si>
    <t>MHYDN71V8PJ401186</t>
  </si>
  <si>
    <t>APO5179124</t>
  </si>
  <si>
    <t>08/21/24</t>
  </si>
  <si>
    <t>JARAMILLO DANNY</t>
  </si>
  <si>
    <t>APV-116</t>
  </si>
  <si>
    <t>EF4608</t>
  </si>
  <si>
    <t>MHYDN71V7PJ401213</t>
  </si>
  <si>
    <t>APO5179125</t>
  </si>
  <si>
    <t>CARRION JOSE ALEXANDER</t>
  </si>
  <si>
    <t>APV-117</t>
  </si>
  <si>
    <t>EF4624</t>
  </si>
  <si>
    <t>MHYDN71V7PJ401275</t>
  </si>
  <si>
    <t>APO5179126</t>
  </si>
  <si>
    <t>APV-118</t>
  </si>
  <si>
    <t>EF4625</t>
  </si>
  <si>
    <t>MHYDN71V6PJ401557</t>
  </si>
  <si>
    <t>APO5179128</t>
  </si>
  <si>
    <t>CRV-27</t>
  </si>
  <si>
    <t>EE4855</t>
  </si>
  <si>
    <t>MOD. STE</t>
  </si>
  <si>
    <t>1HGRW5830NL501258</t>
  </si>
  <si>
    <t>APO5198768</t>
  </si>
  <si>
    <t>MORENO ARTURO</t>
  </si>
  <si>
    <t>MAXIPISTA DE PANAMA</t>
  </si>
  <si>
    <t>JIMX-79</t>
  </si>
  <si>
    <t>EF4568</t>
  </si>
  <si>
    <t>MA3JB74V5P0120087</t>
  </si>
  <si>
    <t>APO5198096</t>
  </si>
  <si>
    <t>PINZON BENYS</t>
  </si>
  <si>
    <t>KPA-230</t>
  </si>
  <si>
    <t>ED8950</t>
  </si>
  <si>
    <t>KNAB3512BPT954785</t>
  </si>
  <si>
    <t>APO5198703</t>
  </si>
  <si>
    <t>MORALES DARINEL</t>
  </si>
  <si>
    <t>KPA-232</t>
  </si>
  <si>
    <t>ED8952</t>
  </si>
  <si>
    <t>KNAB3512BPT972111</t>
  </si>
  <si>
    <t>APO5181499</t>
  </si>
  <si>
    <t>10/21/24</t>
  </si>
  <si>
    <t>BASTOS ARIAS JHONNATAN</t>
  </si>
  <si>
    <t>UJUETA TRADING CORPORATION</t>
  </si>
  <si>
    <t>KPA-233</t>
  </si>
  <si>
    <t>ED8963</t>
  </si>
  <si>
    <t>KNAB3512BPT931027</t>
  </si>
  <si>
    <t>APO5180438</t>
  </si>
  <si>
    <t>09/20/24</t>
  </si>
  <si>
    <t>SEGUNDO ROBERTO</t>
  </si>
  <si>
    <t>KPA-234</t>
  </si>
  <si>
    <t>ED8964</t>
  </si>
  <si>
    <t>KNAB3512BPT931028</t>
  </si>
  <si>
    <t>APO5180253</t>
  </si>
  <si>
    <t>KPA-235</t>
  </si>
  <si>
    <t>ED8974</t>
  </si>
  <si>
    <t>KNAB3512BPT936110</t>
  </si>
  <si>
    <t>APO5180254</t>
  </si>
  <si>
    <t>FORBES CARTER JAVIER ORLANDO</t>
  </si>
  <si>
    <t>KPA-238</t>
  </si>
  <si>
    <t>ED8977</t>
  </si>
  <si>
    <t>KNAB3512BPT931035</t>
  </si>
  <si>
    <t>APO5180436</t>
  </si>
  <si>
    <t>GARCIA PINILLA PABLO ENRIQUE</t>
  </si>
  <si>
    <t>NUP-10</t>
  </si>
  <si>
    <t>EC7872</t>
  </si>
  <si>
    <t>URVAN PAN</t>
  </si>
  <si>
    <t>JN1KC4E26Z0020377</t>
  </si>
  <si>
    <t>APO5173848</t>
  </si>
  <si>
    <t>02/24/25</t>
  </si>
  <si>
    <t>HERRERA LEDEZMA JHAIRO JERAJHAT</t>
  </si>
  <si>
    <t>WORLD TARGET SUPPLIES S.A</t>
  </si>
  <si>
    <t>TECHO ALTO</t>
  </si>
  <si>
    <t>PPEX-327</t>
  </si>
  <si>
    <t>EE6247</t>
  </si>
  <si>
    <t>8AJDB3CD701324969</t>
  </si>
  <si>
    <t>APO5198992</t>
  </si>
  <si>
    <t>KOCHMAN MADURO ERNESTO</t>
  </si>
  <si>
    <t>SUPER MEGA MAQUINAS</t>
  </si>
  <si>
    <t>LVA466</t>
  </si>
  <si>
    <t>PPEX-328</t>
  </si>
  <si>
    <t>EE6248</t>
  </si>
  <si>
    <t>8AJDB3CD801324513</t>
  </si>
  <si>
    <t>APO5180164</t>
  </si>
  <si>
    <t>04/18/25</t>
  </si>
  <si>
    <t>LVA467</t>
  </si>
  <si>
    <t>PPEX-329</t>
  </si>
  <si>
    <t>EE6249</t>
  </si>
  <si>
    <t>8AJDB3CD701324891</t>
  </si>
  <si>
    <t>APO5180163</t>
  </si>
  <si>
    <t>03/19/25</t>
  </si>
  <si>
    <t>LVA468</t>
  </si>
  <si>
    <t>PPEX-330</t>
  </si>
  <si>
    <t>EE6250</t>
  </si>
  <si>
    <t>8AJDB3CD601324607</t>
  </si>
  <si>
    <t>APO5199019</t>
  </si>
  <si>
    <t>QUINTERO ALFONSO</t>
  </si>
  <si>
    <t>LVA469</t>
  </si>
  <si>
    <t>PPEX-332</t>
  </si>
  <si>
    <t>EE6255</t>
  </si>
  <si>
    <t>8AJDB3CD601324638</t>
  </si>
  <si>
    <t>APO5180152</t>
  </si>
  <si>
    <t>LVA471</t>
  </si>
  <si>
    <t>PPHX-1316</t>
  </si>
  <si>
    <t>EE5957</t>
  </si>
  <si>
    <t>8AJDB3CD301324998</t>
  </si>
  <si>
    <t>APO5198967</t>
  </si>
  <si>
    <t>PPHX-1321</t>
  </si>
  <si>
    <t>EE5963</t>
  </si>
  <si>
    <t>8AJDB3CD001324666</t>
  </si>
  <si>
    <t>APO5197995</t>
  </si>
  <si>
    <t>ARCIA TEJEDOR ENNIO EDGAR</t>
  </si>
  <si>
    <t>PPHX-1326</t>
  </si>
  <si>
    <t>EE5968</t>
  </si>
  <si>
    <t>8AJDB3CD301324533</t>
  </si>
  <si>
    <t>APO5198944</t>
  </si>
  <si>
    <t>MORENO FRANCISCO</t>
  </si>
  <si>
    <t>PPHX-1329</t>
  </si>
  <si>
    <t>EE5971</t>
  </si>
  <si>
    <t>8AJDB3CD401324895</t>
  </si>
  <si>
    <t>APO5198945</t>
  </si>
  <si>
    <t>AGUILAR PINTO OLIVER ORIEL</t>
  </si>
  <si>
    <t>PPHX-1330</t>
  </si>
  <si>
    <t>EE5972</t>
  </si>
  <si>
    <t>8AJDB3CD401324458</t>
  </si>
  <si>
    <t>APO5198917</t>
  </si>
  <si>
    <t>PPHX-1333</t>
  </si>
  <si>
    <t>EE5975</t>
  </si>
  <si>
    <t>8AJDB3CD501324632</t>
  </si>
  <si>
    <t>APO5198008</t>
  </si>
  <si>
    <t>PPHX-1334</t>
  </si>
  <si>
    <t>EE5976</t>
  </si>
  <si>
    <t>8AJDB3CD401324640</t>
  </si>
  <si>
    <t>APO5198103</t>
  </si>
  <si>
    <t>PR-HILUX-013</t>
  </si>
  <si>
    <t>EE5790</t>
  </si>
  <si>
    <t>8AJKB3CDX01643127</t>
  </si>
  <si>
    <t>APO5179309</t>
  </si>
  <si>
    <t>08/31/25</t>
  </si>
  <si>
    <t>MOUYNES RICARDO</t>
  </si>
  <si>
    <t>MASTER BUILDERS SOLUTIONS PANAMA S.A.</t>
  </si>
  <si>
    <t>PR-HILUX-014</t>
  </si>
  <si>
    <t>EE5791</t>
  </si>
  <si>
    <t>8AJKB3CD701642937</t>
  </si>
  <si>
    <t>APO5179306</t>
  </si>
  <si>
    <t>PR-HILUX-015</t>
  </si>
  <si>
    <t>EE5792</t>
  </si>
  <si>
    <t>8AJKB3CD601643139</t>
  </si>
  <si>
    <t>APO5179307</t>
  </si>
  <si>
    <t>PR-HILUX-016</t>
  </si>
  <si>
    <t>EE5793</t>
  </si>
  <si>
    <t>8AJKB3CD801642719</t>
  </si>
  <si>
    <t>APO5179308</t>
  </si>
  <si>
    <t>PR-RAM-01</t>
  </si>
  <si>
    <t>EE7824</t>
  </si>
  <si>
    <t>DIAM BLA</t>
  </si>
  <si>
    <t>1C6RRFFG0NN222107</t>
  </si>
  <si>
    <t>APO5180849</t>
  </si>
  <si>
    <t>10/31/25</t>
  </si>
  <si>
    <t>ARCE JULIO CESAR</t>
  </si>
  <si>
    <t>PR-TIGUAN-04</t>
  </si>
  <si>
    <t>EE7818</t>
  </si>
  <si>
    <t>TIGUAN</t>
  </si>
  <si>
    <t>ATLAN BL</t>
  </si>
  <si>
    <t>3WSG65N6NM038415</t>
  </si>
  <si>
    <t>APO5179305</t>
  </si>
  <si>
    <t>PR-X5-004</t>
  </si>
  <si>
    <t>CY9441</t>
  </si>
  <si>
    <t>X5 XDRIVE4</t>
  </si>
  <si>
    <t>BLACK SA</t>
  </si>
  <si>
    <t>WBATA6108L9B0045</t>
  </si>
  <si>
    <t>APO5176178</t>
  </si>
  <si>
    <t>04/30/24</t>
  </si>
  <si>
    <t>MIZRACHI HENRI</t>
  </si>
  <si>
    <t>HENRI MOISES MIZRACHI KOHEN</t>
  </si>
  <si>
    <t>RAX-79</t>
  </si>
  <si>
    <t>EE6503</t>
  </si>
  <si>
    <t>JTMZ43FV00D133947</t>
  </si>
  <si>
    <t>APO5198700</t>
  </si>
  <si>
    <t>MORONTA SANTIAGO</t>
  </si>
  <si>
    <t>RAX-85</t>
  </si>
  <si>
    <t>EE6509</t>
  </si>
  <si>
    <t>JTMZ43FV10D134444</t>
  </si>
  <si>
    <t>HERRERA MAGALOON IVETTE</t>
  </si>
  <si>
    <t>AECOM USA INC</t>
  </si>
  <si>
    <t>TCC-07</t>
  </si>
  <si>
    <t>EE6384</t>
  </si>
  <si>
    <t>9BRK4AAG300054173</t>
  </si>
  <si>
    <t>VIS5034754</t>
  </si>
  <si>
    <t>CASTRO IRAN LUIS</t>
  </si>
  <si>
    <t>TH-23</t>
  </si>
  <si>
    <t>EE7953</t>
  </si>
  <si>
    <t>JHHMCL3F9NK045294</t>
  </si>
  <si>
    <t>APO5180169</t>
  </si>
  <si>
    <t>PROCESS PLANT PROCESS PLANT</t>
  </si>
  <si>
    <t>LVT706</t>
  </si>
  <si>
    <t>EE6372</t>
  </si>
  <si>
    <t>APO5198758</t>
  </si>
  <si>
    <t>DIAZ WALKER LARISSA V.</t>
  </si>
  <si>
    <t>INSTITUTO PANAMEÑO DE DEPORTES</t>
  </si>
  <si>
    <t>TPX-433</t>
  </si>
  <si>
    <t>EE6375</t>
  </si>
  <si>
    <t>JTEBR9FJ90K269889</t>
  </si>
  <si>
    <t>APO5198582</t>
  </si>
  <si>
    <t>REYES CANTO JORGE LUIS</t>
  </si>
  <si>
    <t>EE6374</t>
  </si>
  <si>
    <t>APO5198760</t>
  </si>
  <si>
    <t>VASQUEZ RODRIGUEZ RODRIGO ALBERTO</t>
  </si>
  <si>
    <t>EE6376</t>
  </si>
  <si>
    <t>APO5159391</t>
  </si>
  <si>
    <t>TUX-82</t>
  </si>
  <si>
    <t>EE8566</t>
  </si>
  <si>
    <t>KMHJB81DBPU140733</t>
  </si>
  <si>
    <t>CHO7715824</t>
  </si>
  <si>
    <t>RIOS OJO LEYDI ANETH</t>
  </si>
  <si>
    <t>TUX-85</t>
  </si>
  <si>
    <t>EE8569</t>
  </si>
  <si>
    <t>KMHJB81DBPU140866</t>
  </si>
  <si>
    <t>MONTANES Emilie</t>
  </si>
  <si>
    <t>TUX-86</t>
  </si>
  <si>
    <t>EE8570</t>
  </si>
  <si>
    <t>KMHJB81DBPU161497</t>
  </si>
  <si>
    <t>APO5138241</t>
  </si>
  <si>
    <t>PINILLA HERNANDEZ WILBERTO</t>
  </si>
  <si>
    <t>TUX-88</t>
  </si>
  <si>
    <t>EE8572</t>
  </si>
  <si>
    <t>KMHJB81DBPU140526</t>
  </si>
  <si>
    <t>PTY5240957</t>
  </si>
  <si>
    <t>DA SILVA PASSOS ROGERIO ALESSAN</t>
  </si>
  <si>
    <t>TFX-21</t>
  </si>
  <si>
    <t>EE6485</t>
  </si>
  <si>
    <t>8AJBA3FS000319980</t>
  </si>
  <si>
    <t>LCX-68</t>
  </si>
  <si>
    <t>EE6237</t>
  </si>
  <si>
    <t>JTFBV71J90B049865</t>
  </si>
  <si>
    <t>LVA472</t>
  </si>
  <si>
    <t>PPHX-1317</t>
  </si>
  <si>
    <t>EE5959</t>
  </si>
  <si>
    <t>8AJDB3CD001324490</t>
  </si>
  <si>
    <t>PPHX-1327</t>
  </si>
  <si>
    <t>EE5969</t>
  </si>
  <si>
    <t>8AJDB3CD201324703</t>
  </si>
  <si>
    <t>PPEX-326</t>
  </si>
  <si>
    <t>EE6242</t>
  </si>
  <si>
    <t>8AJDB3CD801323751</t>
  </si>
  <si>
    <t>LVA465</t>
  </si>
  <si>
    <t>PPEX-331</t>
  </si>
  <si>
    <t>EE6251</t>
  </si>
  <si>
    <t>8AJDB3CD701324793</t>
  </si>
  <si>
    <t>LVA470</t>
  </si>
  <si>
    <t>TFX-20</t>
  </si>
  <si>
    <t>EE6484</t>
  </si>
  <si>
    <t>8AJBA3FS100319745</t>
  </si>
  <si>
    <t>TH-21</t>
  </si>
  <si>
    <t>EE7952</t>
  </si>
  <si>
    <t>JHHMCL3F1NK045127</t>
  </si>
  <si>
    <t>LVT704</t>
  </si>
  <si>
    <t>TH-22</t>
  </si>
  <si>
    <t>EE7951</t>
  </si>
  <si>
    <t>JHHMCL3F3NK045212</t>
  </si>
  <si>
    <t>LVT705</t>
  </si>
  <si>
    <t>TUX-87</t>
  </si>
  <si>
    <t>EE8571</t>
  </si>
  <si>
    <t>KMHJB81DBPU140548</t>
  </si>
  <si>
    <t>TUX-89</t>
  </si>
  <si>
    <t>EE8573</t>
  </si>
  <si>
    <t>KMHJB81DBPU160741</t>
  </si>
  <si>
    <t>PPHX-1335</t>
  </si>
  <si>
    <t>EE5977</t>
  </si>
  <si>
    <t>8AJDB3CD301324550</t>
  </si>
  <si>
    <t>ENLACE AUTO REEMPLAZO</t>
  </si>
  <si>
    <t>LCP-32</t>
  </si>
  <si>
    <t>EE6240</t>
  </si>
  <si>
    <t>JTERB71J10F018825</t>
  </si>
  <si>
    <t>LVA474</t>
  </si>
  <si>
    <t>LCX-69</t>
  </si>
  <si>
    <t>EE6239</t>
  </si>
  <si>
    <t>JTFBV71JX0B049311</t>
  </si>
  <si>
    <t>LVA473</t>
  </si>
  <si>
    <t>TCC-10</t>
  </si>
  <si>
    <t>EE6401</t>
  </si>
  <si>
    <t>9BRK4AAG600057651</t>
  </si>
  <si>
    <t>MMS-59</t>
  </si>
  <si>
    <t>EC7840</t>
  </si>
  <si>
    <t>MMBGUKS10NH005857</t>
  </si>
  <si>
    <t>PPHX-1315</t>
  </si>
  <si>
    <t>EE5956</t>
  </si>
  <si>
    <t>8AJDB3CD201324989</t>
  </si>
  <si>
    <t>PPHX-1322</t>
  </si>
  <si>
    <t>EE5964</t>
  </si>
  <si>
    <t>8AJDB3CD601324588</t>
  </si>
  <si>
    <t>PPHX-1323</t>
  </si>
  <si>
    <t>EE5965</t>
  </si>
  <si>
    <t>8AJDB3CD501324680</t>
  </si>
  <si>
    <t>PPHX-1325</t>
  </si>
  <si>
    <t>EE5967</t>
  </si>
  <si>
    <t>8AJDB3CD501324856</t>
  </si>
  <si>
    <t>TRAILER HINCH</t>
  </si>
  <si>
    <t>PPHX-1332</t>
  </si>
  <si>
    <t>EE5974</t>
  </si>
  <si>
    <t>8AJDB3CD501324825</t>
  </si>
  <si>
    <t>PPHX-1336</t>
  </si>
  <si>
    <t>EE5978</t>
  </si>
  <si>
    <t>8AJDB3CD301324743</t>
  </si>
  <si>
    <t>11/15/23</t>
  </si>
  <si>
    <t>PPHX-1338</t>
  </si>
  <si>
    <t>EE5980</t>
  </si>
  <si>
    <t>8AJDB3CD401324637</t>
  </si>
  <si>
    <t>PPHX-1339</t>
  </si>
  <si>
    <t>EE6015</t>
  </si>
  <si>
    <t>8AJDB3CD801323832</t>
  </si>
  <si>
    <t>PPHX-1340</t>
  </si>
  <si>
    <t>EE6016</t>
  </si>
  <si>
    <t>8AJDB3CD801323667</t>
  </si>
  <si>
    <t>11/24/23</t>
  </si>
  <si>
    <t>RAX-68</t>
  </si>
  <si>
    <t>EE6492</t>
  </si>
  <si>
    <t>JTMZ43FV00D133172</t>
  </si>
  <si>
    <t>TCC-08</t>
  </si>
  <si>
    <t>EE6385</t>
  </si>
  <si>
    <t>9BRK4AAG900054226</t>
  </si>
  <si>
    <t>TFX-22</t>
  </si>
  <si>
    <t>EE6486</t>
  </si>
  <si>
    <t>8AJBA3FS800320133</t>
  </si>
  <si>
    <t>CONS SEGURIDAD</t>
  </si>
  <si>
    <t>SIN GPS</t>
  </si>
  <si>
    <t>PPHX-1337</t>
  </si>
  <si>
    <t>EE5979</t>
  </si>
  <si>
    <t>8AJDB3CD301324872</t>
  </si>
  <si>
    <t>RAX-71</t>
  </si>
  <si>
    <t>EE6495</t>
  </si>
  <si>
    <t>JTMZ43FV90D134787</t>
  </si>
  <si>
    <t>XTRAIL-13</t>
  </si>
  <si>
    <t>CT5503</t>
  </si>
  <si>
    <t>X-TRAIL4X2</t>
  </si>
  <si>
    <t>BLANCO P</t>
  </si>
  <si>
    <t>JN1JBAT32Z0027066</t>
  </si>
  <si>
    <t>JESUS IVAN BARBA GONZALEZ</t>
  </si>
  <si>
    <t>KPA-227</t>
  </si>
  <si>
    <t>ED8947</t>
  </si>
  <si>
    <t>KNAB3512BPT950589</t>
  </si>
  <si>
    <t>LCP-33</t>
  </si>
  <si>
    <t>EE6241</t>
  </si>
  <si>
    <t>JTERB71J40F018933</t>
  </si>
  <si>
    <t>LVA475</t>
  </si>
  <si>
    <t>MUL-01</t>
  </si>
  <si>
    <t>MC4894</t>
  </si>
  <si>
    <t>REP</t>
  </si>
  <si>
    <t>POLARIS</t>
  </si>
  <si>
    <t>RGN CREW</t>
  </si>
  <si>
    <t xml:space="preserve">        </t>
  </si>
  <si>
    <t>4XAT6E992N8020096</t>
  </si>
  <si>
    <t>LIQ</t>
  </si>
  <si>
    <t>TUX-90</t>
  </si>
  <si>
    <t>EE8574</t>
  </si>
  <si>
    <t>KMHJB81DBPU140565</t>
  </si>
  <si>
    <t>CIZ-01</t>
  </si>
  <si>
    <t>EE7912</t>
  </si>
  <si>
    <t>JAANPR71HP7100136</t>
  </si>
  <si>
    <t>APO5198755</t>
  </si>
  <si>
    <t>GONZALEZ CEDEÑO GERMAN</t>
  </si>
  <si>
    <t>LCSI-01</t>
  </si>
  <si>
    <t>EE0964</t>
  </si>
  <si>
    <t>JTFLV73J4MB028798</t>
  </si>
  <si>
    <t>APO5173572</t>
  </si>
  <si>
    <t>03/21/24</t>
  </si>
  <si>
    <t>LVA381</t>
  </si>
  <si>
    <t>LCSI-02</t>
  </si>
  <si>
    <t>EE0965</t>
  </si>
  <si>
    <t>JTFLV73J3MB028761</t>
  </si>
  <si>
    <t>APO5173573</t>
  </si>
  <si>
    <t>LVA382</t>
  </si>
  <si>
    <t>PPHX-1280</t>
  </si>
  <si>
    <t>EE5516</t>
  </si>
  <si>
    <t>8AJDB3CD801324401</t>
  </si>
  <si>
    <t>APO5198916</t>
  </si>
  <si>
    <t>CHAVARRIA FLORES JUAN AUGUSTO</t>
  </si>
  <si>
    <t>PPHX-1284</t>
  </si>
  <si>
    <t>EE5520</t>
  </si>
  <si>
    <t>8AJDB3CD701324275</t>
  </si>
  <si>
    <t>APO5196919</t>
  </si>
  <si>
    <t>PPHX-1291</t>
  </si>
  <si>
    <t>EE5527</t>
  </si>
  <si>
    <t>8AJDB3CD801324012</t>
  </si>
  <si>
    <t>APO5198316</t>
  </si>
  <si>
    <t>PAYNE SIMONS ENRIQUE ANTONIO</t>
  </si>
  <si>
    <t>RICOH PANAMA S.A</t>
  </si>
  <si>
    <t>PPHX-1292</t>
  </si>
  <si>
    <t>EE5528</t>
  </si>
  <si>
    <t>8AJDB3CD501324016</t>
  </si>
  <si>
    <t>APO5198102</t>
  </si>
  <si>
    <t>APPLUS NORCONTROL</t>
  </si>
  <si>
    <t>PPHX-1294</t>
  </si>
  <si>
    <t>EE5530</t>
  </si>
  <si>
    <t>8AJDB3CD401324167</t>
  </si>
  <si>
    <t>APO5198965</t>
  </si>
  <si>
    <t>HERNANDEZ CASTILLO LUIS ANTONIO</t>
  </si>
  <si>
    <t>PPHX-1296</t>
  </si>
  <si>
    <t>EE5532</t>
  </si>
  <si>
    <t>8AJDB3CD701324177</t>
  </si>
  <si>
    <t>APO5198966</t>
  </si>
  <si>
    <t>GONZALEZ HUERTA ROQUE</t>
  </si>
  <si>
    <t>PPHX-1303</t>
  </si>
  <si>
    <t>EE5539</t>
  </si>
  <si>
    <t>8AJDB3CD601324350</t>
  </si>
  <si>
    <t>APO5198225</t>
  </si>
  <si>
    <t>DEL CID FELIX JAVIER</t>
  </si>
  <si>
    <t>PR-Q3-02</t>
  </si>
  <si>
    <t>EE0985</t>
  </si>
  <si>
    <t>Q3</t>
  </si>
  <si>
    <t xml:space="preserve">GLACIER </t>
  </si>
  <si>
    <t>WAUZZZF3XN1060126</t>
  </si>
  <si>
    <t>APO5176210</t>
  </si>
  <si>
    <t>MALLOL GILBERTO</t>
  </si>
  <si>
    <t>GILBERTO JOAQUIN MALLOL TAMAYO</t>
  </si>
  <si>
    <t>RAX-66</t>
  </si>
  <si>
    <t>EE5692</t>
  </si>
  <si>
    <t>JTMZ43FV30D131562</t>
  </si>
  <si>
    <t>APO5198997</t>
  </si>
  <si>
    <t>RIVERA BENEDICTO</t>
  </si>
  <si>
    <t>EE5363</t>
  </si>
  <si>
    <t>APO5159422</t>
  </si>
  <si>
    <t>EE5365</t>
  </si>
  <si>
    <t>APO5159374</t>
  </si>
  <si>
    <t>EE5367</t>
  </si>
  <si>
    <t>APO5179189</t>
  </si>
  <si>
    <t>GONZALEZ EDGARDO</t>
  </si>
  <si>
    <t>EE5369</t>
  </si>
  <si>
    <t>APO5166063</t>
  </si>
  <si>
    <t>03/18/24</t>
  </si>
  <si>
    <t>EE5372</t>
  </si>
  <si>
    <t>APO5159930</t>
  </si>
  <si>
    <t>EE5373</t>
  </si>
  <si>
    <t>APO5159334</t>
  </si>
  <si>
    <t>EE5375</t>
  </si>
  <si>
    <t>APO5159447</t>
  </si>
  <si>
    <t>EE5379</t>
  </si>
  <si>
    <t>APO5159388</t>
  </si>
  <si>
    <t>EE5380</t>
  </si>
  <si>
    <t>APO5159420</t>
  </si>
  <si>
    <t>LCI-28</t>
  </si>
  <si>
    <t>EE0961</t>
  </si>
  <si>
    <t>JTFBV71J1MB034850</t>
  </si>
  <si>
    <t>LVA374</t>
  </si>
  <si>
    <t>LCI-33</t>
  </si>
  <si>
    <t>EE0969</t>
  </si>
  <si>
    <t>JTFBV71J5NB038160</t>
  </si>
  <si>
    <t>LVA379</t>
  </si>
  <si>
    <t>LCI-49</t>
  </si>
  <si>
    <t>EE7741</t>
  </si>
  <si>
    <t>JTFBV71J0NB045839</t>
  </si>
  <si>
    <t>LVA453</t>
  </si>
  <si>
    <t>LCX-67</t>
  </si>
  <si>
    <t>EE5811</t>
  </si>
  <si>
    <t>JTFBV71J50B048079</t>
  </si>
  <si>
    <t>LVA458</t>
  </si>
  <si>
    <t>PPHX-1285</t>
  </si>
  <si>
    <t>EE5521</t>
  </si>
  <si>
    <t>8AJDB3CD001324439</t>
  </si>
  <si>
    <t>PPHX-1300</t>
  </si>
  <si>
    <t>EE5536</t>
  </si>
  <si>
    <t>8AJDB3CD101323722</t>
  </si>
  <si>
    <t>PPHX-1312</t>
  </si>
  <si>
    <t>EE5566</t>
  </si>
  <si>
    <t>8AJDB3CD701324356</t>
  </si>
  <si>
    <t>Sanchez Herminda</t>
  </si>
  <si>
    <t>EE5364</t>
  </si>
  <si>
    <t>EE5370</t>
  </si>
  <si>
    <t>LCI-29</t>
  </si>
  <si>
    <t>EE0963</t>
  </si>
  <si>
    <t>JTFBV71J4NB036593</t>
  </si>
  <si>
    <t>LVA375</t>
  </si>
  <si>
    <t>LCI-34</t>
  </si>
  <si>
    <t>EE0970</t>
  </si>
  <si>
    <t>JTFBV71J1NB037166</t>
  </si>
  <si>
    <t>LVA380</t>
  </si>
  <si>
    <t>EE5374</t>
  </si>
  <si>
    <t>LCI-31</t>
  </si>
  <si>
    <t>EE0967</t>
  </si>
  <si>
    <t>JFTBV71JANB036914</t>
  </si>
  <si>
    <t>LVA377</t>
  </si>
  <si>
    <t>PPHX-1281</t>
  </si>
  <si>
    <t>EE5517</t>
  </si>
  <si>
    <t>8AJDB3CD901324326</t>
  </si>
  <si>
    <t>PPHX-1282</t>
  </si>
  <si>
    <t>EE5518</t>
  </si>
  <si>
    <t>8AJDB3CD801323992</t>
  </si>
  <si>
    <t>EPIROC-MINA</t>
  </si>
  <si>
    <t>PPHX-1283</t>
  </si>
  <si>
    <t>EE5519</t>
  </si>
  <si>
    <t>8AJDB3CD701324373</t>
  </si>
  <si>
    <t>11/25/23</t>
  </si>
  <si>
    <t>PPHX-1286</t>
  </si>
  <si>
    <t>EE5522</t>
  </si>
  <si>
    <t>8AJDB3CD701324082</t>
  </si>
  <si>
    <t>PPHX-1287</t>
  </si>
  <si>
    <t>EE5523</t>
  </si>
  <si>
    <t>8AJDB3CD701324180</t>
  </si>
  <si>
    <t>PPHX-1288</t>
  </si>
  <si>
    <t>EE5524</t>
  </si>
  <si>
    <t>8AJDB3CD701324244</t>
  </si>
  <si>
    <t>PPHX-1289</t>
  </si>
  <si>
    <t>EE5525</t>
  </si>
  <si>
    <t>8AJDB3CD801323989</t>
  </si>
  <si>
    <t>11/21/23</t>
  </si>
  <si>
    <t>PPHX-1290</t>
  </si>
  <si>
    <t>EE5526</t>
  </si>
  <si>
    <t>8AJDB3CD601324204</t>
  </si>
  <si>
    <t>PPHX-1293</t>
  </si>
  <si>
    <t>EE5529</t>
  </si>
  <si>
    <t>8AJDB3CD801324074</t>
  </si>
  <si>
    <t>PPHX-1295</t>
  </si>
  <si>
    <t>EE5531</t>
  </si>
  <si>
    <t>8AJDB3CD901324178</t>
  </si>
  <si>
    <t>PPHX-1297</t>
  </si>
  <si>
    <t>EE5533</t>
  </si>
  <si>
    <t>8AJDB3CD801324107</t>
  </si>
  <si>
    <t>PPHX-1298</t>
  </si>
  <si>
    <t>EE5534</t>
  </si>
  <si>
    <t>8AJDB3CD701324504</t>
  </si>
  <si>
    <t>PPHX-1299</t>
  </si>
  <si>
    <t>EE5535</t>
  </si>
  <si>
    <t>8AJDB3CD901324150</t>
  </si>
  <si>
    <t>PPHX-1301</t>
  </si>
  <si>
    <t>EE5537</t>
  </si>
  <si>
    <t>8AJDB3CD501324453</t>
  </si>
  <si>
    <t>PPHX-1302</t>
  </si>
  <si>
    <t>EE5538</t>
  </si>
  <si>
    <t>8AJDB3CDX01324030</t>
  </si>
  <si>
    <t>PPHX-1307</t>
  </si>
  <si>
    <t>EE5543</t>
  </si>
  <si>
    <t>8AJDB3CD401324444</t>
  </si>
  <si>
    <t>PPHX-1311</t>
  </si>
  <si>
    <t>EE5548</t>
  </si>
  <si>
    <t>8AJDB3CD401324377</t>
  </si>
  <si>
    <t>COBRA-PORTA ESCALERA</t>
  </si>
  <si>
    <t>EE5381</t>
  </si>
  <si>
    <t>PPHX-1310</t>
  </si>
  <si>
    <t>EE5546</t>
  </si>
  <si>
    <t>8AJDB3CD601324381</t>
  </si>
  <si>
    <t>LCI-30</t>
  </si>
  <si>
    <t>EE0966</t>
  </si>
  <si>
    <t>JFTBV71J9NB037204</t>
  </si>
  <si>
    <t>PENVENTAS</t>
  </si>
  <si>
    <t>CITY MOTOR</t>
  </si>
  <si>
    <t>LVA376</t>
  </si>
  <si>
    <t>LCI-32</t>
  </si>
  <si>
    <t>EE0968</t>
  </si>
  <si>
    <t>JTFBV71J2NB035877</t>
  </si>
  <si>
    <t>LVA378</t>
  </si>
  <si>
    <t>LCX-66</t>
  </si>
  <si>
    <t>EE5810</t>
  </si>
  <si>
    <t>JTFBV71J50B048681</t>
  </si>
  <si>
    <t>LVA457</t>
  </si>
  <si>
    <t>EE5371</t>
  </si>
  <si>
    <t>MVHX-01</t>
  </si>
  <si>
    <t>ED0083</t>
  </si>
  <si>
    <t>KMJYA371BPU040487</t>
  </si>
  <si>
    <t>PEREZ MEDINA ARIEL ANTONIO</t>
  </si>
  <si>
    <t>MVHX-02</t>
  </si>
  <si>
    <t>ED0085</t>
  </si>
  <si>
    <t>KMJYA371BPU040488</t>
  </si>
  <si>
    <t>APO5198032</t>
  </si>
  <si>
    <t>GONZALEZ SAENZ ERASMO</t>
  </si>
  <si>
    <t>PPEX-318</t>
  </si>
  <si>
    <t>EE5153</t>
  </si>
  <si>
    <t>8AJDB3CD601322307</t>
  </si>
  <si>
    <t>APO5178074</t>
  </si>
  <si>
    <t>ICT ICT</t>
  </si>
  <si>
    <t>LVA445</t>
  </si>
  <si>
    <t>PPEX-319</t>
  </si>
  <si>
    <t>EE5155</t>
  </si>
  <si>
    <t>8AJDB3CD501323044</t>
  </si>
  <si>
    <t>APO5178075</t>
  </si>
  <si>
    <t>LVA446</t>
  </si>
  <si>
    <t>PPHA-68</t>
  </si>
  <si>
    <t>EE5009</t>
  </si>
  <si>
    <t>8AJKB3CD801641327</t>
  </si>
  <si>
    <t>APO5198707</t>
  </si>
  <si>
    <t>CABALLERO DALYS</t>
  </si>
  <si>
    <t>GENERADOR GATUN</t>
  </si>
  <si>
    <t>PPHX-1260</t>
  </si>
  <si>
    <t>EE3748</t>
  </si>
  <si>
    <t>8AJDB3CDX01322374</t>
  </si>
  <si>
    <t>APO5198963</t>
  </si>
  <si>
    <t>PRESILLA CEVERINO</t>
  </si>
  <si>
    <t>COBRA PORTA ESCALERA</t>
  </si>
  <si>
    <t>PPHX-1261</t>
  </si>
  <si>
    <t>EE3749</t>
  </si>
  <si>
    <t>8AJDB3CDX01322536</t>
  </si>
  <si>
    <t>APO5199048</t>
  </si>
  <si>
    <t>clark john cesar</t>
  </si>
  <si>
    <t>PPHX-1263</t>
  </si>
  <si>
    <t>EE3751</t>
  </si>
  <si>
    <t>8AJDB3CD101322196</t>
  </si>
  <si>
    <t>APO5198913</t>
  </si>
  <si>
    <t>CHIRU SANCHEZ DIOMEDES</t>
  </si>
  <si>
    <t>PPHX-1264</t>
  </si>
  <si>
    <t>EE3752</t>
  </si>
  <si>
    <t>8AJDB3CD101322215</t>
  </si>
  <si>
    <t>APO5198964</t>
  </si>
  <si>
    <t>PPHX-1266</t>
  </si>
  <si>
    <t>EE3755</t>
  </si>
  <si>
    <t>8AJDB3CD001322996</t>
  </si>
  <si>
    <t>APO5198098</t>
  </si>
  <si>
    <t>PPHX-1268</t>
  </si>
  <si>
    <t>EE3764</t>
  </si>
  <si>
    <t>8AJDB3CDX01323041</t>
  </si>
  <si>
    <t>APO5198914</t>
  </si>
  <si>
    <t>PPHX-1270</t>
  </si>
  <si>
    <t>EE3766</t>
  </si>
  <si>
    <t>8AJDB3CDX01322973</t>
  </si>
  <si>
    <t>APO5198099</t>
  </si>
  <si>
    <t>CARRION JUAN</t>
  </si>
  <si>
    <t>PPHX-1271</t>
  </si>
  <si>
    <t>EE4971</t>
  </si>
  <si>
    <t>8AJDB3CDX01322858</t>
  </si>
  <si>
    <t>APO5198100</t>
  </si>
  <si>
    <t>ALVAREZ PEÑALBA RAFAEL ENRIQUE</t>
  </si>
  <si>
    <t>PPHX-1277</t>
  </si>
  <si>
    <t>EE5020</t>
  </si>
  <si>
    <t>8AJDB3CDX01323461</t>
  </si>
  <si>
    <t>APO5198101</t>
  </si>
  <si>
    <t>RODRIGUEZ BOLIVAR</t>
  </si>
  <si>
    <t>PPHX-1278</t>
  </si>
  <si>
    <t>EE5062</t>
  </si>
  <si>
    <t>8AJDB3CD101322876</t>
  </si>
  <si>
    <t>APO5198915</t>
  </si>
  <si>
    <t>ARENA NUÑEZ JORGE ENRIQUE</t>
  </si>
  <si>
    <t>PPIA-17</t>
  </si>
  <si>
    <t>EF3886</t>
  </si>
  <si>
    <t xml:space="preserve">NARANJA </t>
  </si>
  <si>
    <t>MPATFS40JPT001133</t>
  </si>
  <si>
    <t>APO5180901</t>
  </si>
  <si>
    <t>LEZCANO SALDAÑA JOSE ADRIAN</t>
  </si>
  <si>
    <t>PPIA-18</t>
  </si>
  <si>
    <t>EF3887</t>
  </si>
  <si>
    <t>MPATFS40JPT001094</t>
  </si>
  <si>
    <t>APO5176876</t>
  </si>
  <si>
    <t>05/21/24</t>
  </si>
  <si>
    <t>GONZALEZ REYES JAVIER LUIS</t>
  </si>
  <si>
    <t>PR-X5-005</t>
  </si>
  <si>
    <t>EF3806</t>
  </si>
  <si>
    <t>Mineralw</t>
  </si>
  <si>
    <t>WBACR6103P9M19015</t>
  </si>
  <si>
    <t>APO5179593</t>
  </si>
  <si>
    <t>DE ROUX GUILLERMO</t>
  </si>
  <si>
    <t>BRAINSTORM CONSULTANTS</t>
  </si>
  <si>
    <t>TH-19</t>
  </si>
  <si>
    <t>EE1371</t>
  </si>
  <si>
    <t>JHHMCL3F4NK043386</t>
  </si>
  <si>
    <t>APO5175296</t>
  </si>
  <si>
    <t>LVT703</t>
  </si>
  <si>
    <t>XTN-44</t>
  </si>
  <si>
    <t>ED1715</t>
  </si>
  <si>
    <t>JN1JBNT32Z0101978</t>
  </si>
  <si>
    <t>APO5178332</t>
  </si>
  <si>
    <t>REBON RAMA MANUEL</t>
  </si>
  <si>
    <t>LCI-46</t>
  </si>
  <si>
    <t>EF3917</t>
  </si>
  <si>
    <t>JTFBV71J7NB043408</t>
  </si>
  <si>
    <t>LVA450</t>
  </si>
  <si>
    <t>PPHX-1254</t>
  </si>
  <si>
    <t>EE3736</t>
  </si>
  <si>
    <t>8AJDB3CDX01323167</t>
  </si>
  <si>
    <t>12/29/23</t>
  </si>
  <si>
    <t>LCI-45</t>
  </si>
  <si>
    <t>EF3916</t>
  </si>
  <si>
    <t>JTFBV71J3NB043924</t>
  </si>
  <si>
    <t>LVA449</t>
  </si>
  <si>
    <t>LCI-47</t>
  </si>
  <si>
    <t>EF3918</t>
  </si>
  <si>
    <t>JTFBV71JXNB043824</t>
  </si>
  <si>
    <t>LVA451</t>
  </si>
  <si>
    <t>LCI-44</t>
  </si>
  <si>
    <t>EF3915</t>
  </si>
  <si>
    <t>JTFBV71J1NB044196</t>
  </si>
  <si>
    <t>LVA448</t>
  </si>
  <si>
    <t>PPHX-1276</t>
  </si>
  <si>
    <t>EE5015</t>
  </si>
  <si>
    <t>8AJDB3CD001322321</t>
  </si>
  <si>
    <t>12/15/23</t>
  </si>
  <si>
    <t>INGENIERIA RM</t>
  </si>
  <si>
    <t>TFX-18</t>
  </si>
  <si>
    <t>EE5016</t>
  </si>
  <si>
    <t>8AJBA3FS300315339</t>
  </si>
  <si>
    <t>LCI-43</t>
  </si>
  <si>
    <t>EF3920</t>
  </si>
  <si>
    <t>JTFBV71J1NB043761</t>
  </si>
  <si>
    <t>LVA447</t>
  </si>
  <si>
    <t>PPHX-1255</t>
  </si>
  <si>
    <t>EE3737</t>
  </si>
  <si>
    <t>8AJDB3CD001323372</t>
  </si>
  <si>
    <t>PPHA-65</t>
  </si>
  <si>
    <t>EE3746</t>
  </si>
  <si>
    <t>8AJKB3CD101640374</t>
  </si>
  <si>
    <t>ENEL</t>
  </si>
  <si>
    <t>PPHX-1253</t>
  </si>
  <si>
    <t>EE3735</t>
  </si>
  <si>
    <t>8AJDB3CD101322201</t>
  </si>
  <si>
    <t>PPHX-1265</t>
  </si>
  <si>
    <t>EE3753</t>
  </si>
  <si>
    <t>8AJDB3CD101322294</t>
  </si>
  <si>
    <t>LCI-48</t>
  </si>
  <si>
    <t>EF3919</t>
  </si>
  <si>
    <t>JTFBV71JXNB044214</t>
  </si>
  <si>
    <t>LVA452</t>
  </si>
  <si>
    <t>TFX-19</t>
  </si>
  <si>
    <t>EE6348</t>
  </si>
  <si>
    <t>8AJBA3FS000319462</t>
  </si>
  <si>
    <t>APV-119</t>
  </si>
  <si>
    <t>EF7279</t>
  </si>
  <si>
    <t>MHYDN71V0PJ402493</t>
  </si>
  <si>
    <t>APO5199071</t>
  </si>
  <si>
    <t>RAMON HERNÁNDEZ SAMIR</t>
  </si>
  <si>
    <t>JIMX-74</t>
  </si>
  <si>
    <t>EE3279</t>
  </si>
  <si>
    <t>MA3JB74V9P0118861</t>
  </si>
  <si>
    <t>APO5198024</t>
  </si>
  <si>
    <t>FUENTES JONES FERNANDO ARIEL</t>
  </si>
  <si>
    <t>JIMX-78</t>
  </si>
  <si>
    <t>EE3283</t>
  </si>
  <si>
    <t>MA3JB74V6P0118963</t>
  </si>
  <si>
    <t>PTY5240791</t>
  </si>
  <si>
    <t>HOHL MARCEL</t>
  </si>
  <si>
    <t>LCP-31</t>
  </si>
  <si>
    <t>EE3716</t>
  </si>
  <si>
    <t>JTERB71J60F018187</t>
  </si>
  <si>
    <t>APO5198781</t>
  </si>
  <si>
    <t>LVA444</t>
  </si>
  <si>
    <t>PCK-47</t>
  </si>
  <si>
    <t>ED7638</t>
  </si>
  <si>
    <t>K2700 1C</t>
  </si>
  <si>
    <t>SCNR</t>
  </si>
  <si>
    <t>KNCSHX71AN7581709</t>
  </si>
  <si>
    <t>APO5198214</t>
  </si>
  <si>
    <t>GUARIN TAMAYO JOSE JOEL</t>
  </si>
  <si>
    <t>PCK-48</t>
  </si>
  <si>
    <t>ED7641</t>
  </si>
  <si>
    <t>KNCSHX71AN7582434</t>
  </si>
  <si>
    <t>APO5198212</t>
  </si>
  <si>
    <t>VERGARA VERGARA CRISTIAN ANDRES</t>
  </si>
  <si>
    <t>PCK-49</t>
  </si>
  <si>
    <t>ED7656</t>
  </si>
  <si>
    <t>KNCSHY71CP7601287</t>
  </si>
  <si>
    <t>APO5198210</t>
  </si>
  <si>
    <t>GONZALEZ MARTINEZ IVAN DARIO</t>
  </si>
  <si>
    <t>PEX-01</t>
  </si>
  <si>
    <t>EE6302</t>
  </si>
  <si>
    <t>8AJDB8CB805514137</t>
  </si>
  <si>
    <t>APO5181193</t>
  </si>
  <si>
    <t>CAMP SERVICE CAMP SERVICE</t>
  </si>
  <si>
    <t>LVA478</t>
  </si>
  <si>
    <t>PEX-02</t>
  </si>
  <si>
    <t>EE6304</t>
  </si>
  <si>
    <t>8AJDB8CB205514280</t>
  </si>
  <si>
    <t>APO5181194</t>
  </si>
  <si>
    <t>LVA479</t>
  </si>
  <si>
    <t>PPEX-310</t>
  </si>
  <si>
    <t>ED6178</t>
  </si>
  <si>
    <t>8AJDB3CD101321288</t>
  </si>
  <si>
    <t>APO5176952</t>
  </si>
  <si>
    <t>PROCESS PLANT COMMERCIAL</t>
  </si>
  <si>
    <t>LVA429</t>
  </si>
  <si>
    <t>PPEX-311</t>
  </si>
  <si>
    <t>ED6179</t>
  </si>
  <si>
    <t>8AJDB3CD201321283</t>
  </si>
  <si>
    <t>APO5176953</t>
  </si>
  <si>
    <t>LVA430</t>
  </si>
  <si>
    <t>PPEX-315</t>
  </si>
  <si>
    <t>ED6183</t>
  </si>
  <si>
    <t>8AJDB3CD401321222</t>
  </si>
  <si>
    <t>APO5176957</t>
  </si>
  <si>
    <t>LVA434</t>
  </si>
  <si>
    <t>PPEX-316</t>
  </si>
  <si>
    <t>ED6184</t>
  </si>
  <si>
    <t>8AJDB3CD201321882</t>
  </si>
  <si>
    <t>APO5176975</t>
  </si>
  <si>
    <t>01/16/25</t>
  </si>
  <si>
    <t>COMMUNITY GENERAL ADMIN COMMUNITY GENER</t>
  </si>
  <si>
    <t>LVA435</t>
  </si>
  <si>
    <t>PPEX-333</t>
  </si>
  <si>
    <t>EE6303</t>
  </si>
  <si>
    <t>8AJDB3CD801323622</t>
  </si>
  <si>
    <t>APO5181216</t>
  </si>
  <si>
    <t>LVA476</t>
  </si>
  <si>
    <t>PPHX-1244</t>
  </si>
  <si>
    <t>ED6201</t>
  </si>
  <si>
    <t>8AJDB3CD101321856</t>
  </si>
  <si>
    <t>APO5198911</t>
  </si>
  <si>
    <t>GUILLÉN CALDERÓN ROMELIO</t>
  </si>
  <si>
    <t>PPHX-1249</t>
  </si>
  <si>
    <t>ED6210</t>
  </si>
  <si>
    <t>8AJDB3CD101321176</t>
  </si>
  <si>
    <t>APO5198912</t>
  </si>
  <si>
    <t>PPHX-1252</t>
  </si>
  <si>
    <t>ED6213</t>
  </si>
  <si>
    <t>8AJDB3CD201321168</t>
  </si>
  <si>
    <t>APO5198230</t>
  </si>
  <si>
    <t>ARIAS GUANCHEZ FRANCISCO JOSE</t>
  </si>
  <si>
    <t>ISI ANDINA ISTMO S.A.</t>
  </si>
  <si>
    <t>PPIA-19</t>
  </si>
  <si>
    <t>EF3996</t>
  </si>
  <si>
    <t>MPATFS40JPT001791</t>
  </si>
  <si>
    <t>APO5176871</t>
  </si>
  <si>
    <t>MARTINEZ DE SERRACIN ELIETH DEL  C.</t>
  </si>
  <si>
    <t>PPIA-20</t>
  </si>
  <si>
    <t>EF3995</t>
  </si>
  <si>
    <t>MPATFS40JPT001818</t>
  </si>
  <si>
    <t>APO5180902</t>
  </si>
  <si>
    <t>TELLO AGUILAR LOURDES VANESSA</t>
  </si>
  <si>
    <t>PPIA-21</t>
  </si>
  <si>
    <t>EF3994</t>
  </si>
  <si>
    <t>MPATFS40JPT001479</t>
  </si>
  <si>
    <t>APO5176875</t>
  </si>
  <si>
    <t>DIAZ ACEVEDO CARLOS EMILIO</t>
  </si>
  <si>
    <t>PPIA-22</t>
  </si>
  <si>
    <t>EF3993</t>
  </si>
  <si>
    <t>MPATFS40JPT001832</t>
  </si>
  <si>
    <t>APO5176870</t>
  </si>
  <si>
    <t>DE LEON SANCHEZ IESSUA ALBERTO</t>
  </si>
  <si>
    <t>PR-ACCGL-01</t>
  </si>
  <si>
    <t>ED0026</t>
  </si>
  <si>
    <t>MALC741BBNM310255</t>
  </si>
  <si>
    <t>APO5176232</t>
  </si>
  <si>
    <t>ALEMAN LUCAS</t>
  </si>
  <si>
    <t>ALTA CORDILLERA SA</t>
  </si>
  <si>
    <t>PR-KSA-002</t>
  </si>
  <si>
    <t>ED7243</t>
  </si>
  <si>
    <t>MZBEP814BNN337985</t>
  </si>
  <si>
    <t>APO5176345</t>
  </si>
  <si>
    <t>Marcano JOSE LUIS</t>
  </si>
  <si>
    <t>PR-MBGLB200-001</t>
  </si>
  <si>
    <t>EE2718</t>
  </si>
  <si>
    <t>GLB200</t>
  </si>
  <si>
    <t>W1N4M8HB6NW178860</t>
  </si>
  <si>
    <t>APO5176344</t>
  </si>
  <si>
    <t>González EDUARDO</t>
  </si>
  <si>
    <t>DESARROLLOS CORPORATIVOS S.A.</t>
  </si>
  <si>
    <t>PR-SORENTO-01</t>
  </si>
  <si>
    <t>ED7294</t>
  </si>
  <si>
    <t>KNARG81DBP5149100</t>
  </si>
  <si>
    <t>APO5176343</t>
  </si>
  <si>
    <t>Aleman LUCAS</t>
  </si>
  <si>
    <t>CODERE ONLINE PANAMA S.A.</t>
  </si>
  <si>
    <t>EE3436</t>
  </si>
  <si>
    <t>APO5159377</t>
  </si>
  <si>
    <t>PPEX-309</t>
  </si>
  <si>
    <t>ED6177</t>
  </si>
  <si>
    <t>8AJDB3CD201321400</t>
  </si>
  <si>
    <t>LVA428</t>
  </si>
  <si>
    <t>PPEX-312</t>
  </si>
  <si>
    <t>ED6180</t>
  </si>
  <si>
    <t>8AJDB3CDX01321435</t>
  </si>
  <si>
    <t>LVA431</t>
  </si>
  <si>
    <t>PPEX-317</t>
  </si>
  <si>
    <t>ED6185</t>
  </si>
  <si>
    <t>8AJDB3CD201321302</t>
  </si>
  <si>
    <t>LVA436</t>
  </si>
  <si>
    <t>PPEX-334</t>
  </si>
  <si>
    <t>EE6305</t>
  </si>
  <si>
    <t>8AJDB3CD701323885</t>
  </si>
  <si>
    <t>LVA477</t>
  </si>
  <si>
    <t>JIMX-75</t>
  </si>
  <si>
    <t>EE3280</t>
  </si>
  <si>
    <t>MA3JB74V3P0118936</t>
  </si>
  <si>
    <t>HERMINDA SANCHEZ</t>
  </si>
  <si>
    <t>LCI-42</t>
  </si>
  <si>
    <t>EE2835</t>
  </si>
  <si>
    <t>JTFBV71J9NB043006</t>
  </si>
  <si>
    <t>LVA438</t>
  </si>
  <si>
    <t>LCP-30</t>
  </si>
  <si>
    <t>EE3715</t>
  </si>
  <si>
    <t>JTERB71J70F017968</t>
  </si>
  <si>
    <t>LVA443</t>
  </si>
  <si>
    <t>LCX-65</t>
  </si>
  <si>
    <t>EE3717</t>
  </si>
  <si>
    <t>JTFBV71J80B047461</t>
  </si>
  <si>
    <t>LVA442</t>
  </si>
  <si>
    <t>JIMX-71</t>
  </si>
  <si>
    <t>EE3263</t>
  </si>
  <si>
    <t>MA3JB74V7P0118289</t>
  </si>
  <si>
    <t>JIMX-73</t>
  </si>
  <si>
    <t>EE3266</t>
  </si>
  <si>
    <t>MA3JB74V4P0117679</t>
  </si>
  <si>
    <t>PPEX-313</t>
  </si>
  <si>
    <t>ED6181</t>
  </si>
  <si>
    <t>8AJDB3CDX01321726</t>
  </si>
  <si>
    <t>LVA432</t>
  </si>
  <si>
    <t>PPEX-314</t>
  </si>
  <si>
    <t>ED6182</t>
  </si>
  <si>
    <t>8AJDB3CD201321221</t>
  </si>
  <si>
    <t>LVA433</t>
  </si>
  <si>
    <t>PPHX-1248</t>
  </si>
  <si>
    <t>ED6209</t>
  </si>
  <si>
    <t>8AJDB3CD001321685</t>
  </si>
  <si>
    <t>PPHX-1247</t>
  </si>
  <si>
    <t>ED6207</t>
  </si>
  <si>
    <t>8AJDB3CD101321713</t>
  </si>
  <si>
    <t>LCI-41</t>
  </si>
  <si>
    <t>EE2836</t>
  </si>
  <si>
    <t>JTFBV71J2NB042859</t>
  </si>
  <si>
    <t>LVA437</t>
  </si>
  <si>
    <t>PPEX-305</t>
  </si>
  <si>
    <t>ED6056</t>
  </si>
  <si>
    <t>8AJDB3CD001320147</t>
  </si>
  <si>
    <t>CLV068</t>
  </si>
  <si>
    <t>APV-112</t>
  </si>
  <si>
    <t>ED9954</t>
  </si>
  <si>
    <t>MHYDN71V7NJ402584</t>
  </si>
  <si>
    <t>APO5199077</t>
  </si>
  <si>
    <t>CEBALLOS YENCY</t>
  </si>
  <si>
    <t>APV-113</t>
  </si>
  <si>
    <t>ED9959</t>
  </si>
  <si>
    <t>MHYDN71V8NJ402612</t>
  </si>
  <si>
    <t>APO5177144</t>
  </si>
  <si>
    <t>RENTERIA SANCHEZ ALEXIS MANUEL</t>
  </si>
  <si>
    <t>APV-114</t>
  </si>
  <si>
    <t>ED9958</t>
  </si>
  <si>
    <t>MHYDN71V3NJ402985</t>
  </si>
  <si>
    <t>APO5177146</t>
  </si>
  <si>
    <t>MORENO REYES WILLIAMS YAIR</t>
  </si>
  <si>
    <t>HH-230</t>
  </si>
  <si>
    <t>ED6012</t>
  </si>
  <si>
    <t>JTFNAFAP208023287</t>
  </si>
  <si>
    <t xml:space="preserve">PEN70113  </t>
  </si>
  <si>
    <t>GARCIA CORTES HILARIO</t>
  </si>
  <si>
    <t>HH-231</t>
  </si>
  <si>
    <t>ED6013</t>
  </si>
  <si>
    <t>JTFNAFAP408023419</t>
  </si>
  <si>
    <t>APO5198323</t>
  </si>
  <si>
    <t>SAAVEDRA RODRIGUEZ YAIR</t>
  </si>
  <si>
    <t>HH-234</t>
  </si>
  <si>
    <t>ED6016</t>
  </si>
  <si>
    <t>JTFNAFAP608023194</t>
  </si>
  <si>
    <t>APO5198324</t>
  </si>
  <si>
    <t>GIL DIAZ MARCOS ANTONIO</t>
  </si>
  <si>
    <t>HSFG-70</t>
  </si>
  <si>
    <t>ED0630</t>
  </si>
  <si>
    <t>KMHS281KBPU425628</t>
  </si>
  <si>
    <t>APO5177088</t>
  </si>
  <si>
    <t>CANO CAMPOS VICTOR MANUEL</t>
  </si>
  <si>
    <t>MVHX-03</t>
  </si>
  <si>
    <t>ED0608</t>
  </si>
  <si>
    <t>KMJYA371BPU051292</t>
  </si>
  <si>
    <t>APO5198232</t>
  </si>
  <si>
    <t>MVHX-04</t>
  </si>
  <si>
    <t>ED0609</t>
  </si>
  <si>
    <t>KMJYA371BPU051208</t>
  </si>
  <si>
    <t>PTY5241390</t>
  </si>
  <si>
    <t>MARTINEZ KINLEY</t>
  </si>
  <si>
    <t>MVHX-05</t>
  </si>
  <si>
    <t>ED0610</t>
  </si>
  <si>
    <t>KMJYA371BPU051085</t>
  </si>
  <si>
    <t>APO5199084</t>
  </si>
  <si>
    <t>PINEDA CARLOS</t>
  </si>
  <si>
    <t>MVHX-06</t>
  </si>
  <si>
    <t>ED0611</t>
  </si>
  <si>
    <t>KMJYA371BPU051064</t>
  </si>
  <si>
    <t>PTY5241270</t>
  </si>
  <si>
    <t>CAMPOS CEDEÑO EUCLIDES</t>
  </si>
  <si>
    <t>MVHX-10</t>
  </si>
  <si>
    <t>ED0615</t>
  </si>
  <si>
    <t>KMJYA371BPU051678</t>
  </si>
  <si>
    <t>APO5199094</t>
  </si>
  <si>
    <t>MEDINA CASTILLO ABEL ANTONIO</t>
  </si>
  <si>
    <t>MVHX-11</t>
  </si>
  <si>
    <t>ED0616</t>
  </si>
  <si>
    <t>KMJYA371BPU051949</t>
  </si>
  <si>
    <t>APO5198549</t>
  </si>
  <si>
    <t>MVHX-12</t>
  </si>
  <si>
    <t>ED0620</t>
  </si>
  <si>
    <t>KMJYA371BPU051045</t>
  </si>
  <si>
    <t>APO5198028</t>
  </si>
  <si>
    <t>ALVARADO CASTILLO LUIS</t>
  </si>
  <si>
    <t>PPFX-27</t>
  </si>
  <si>
    <t>ED1030</t>
  </si>
  <si>
    <t>3N6CD33B6ZK444941</t>
  </si>
  <si>
    <t>APO5185165</t>
  </si>
  <si>
    <t>BRICEÑO WALDO</t>
  </si>
  <si>
    <t>AES</t>
  </si>
  <si>
    <t>PPFX-28</t>
  </si>
  <si>
    <t>ED1031</t>
  </si>
  <si>
    <t>3N6CD33B4ZK444999</t>
  </si>
  <si>
    <t>APO5185167</t>
  </si>
  <si>
    <t>10/20/24</t>
  </si>
  <si>
    <t>DANIEL MONTERO</t>
  </si>
  <si>
    <t>PR-TERAMONT-002</t>
  </si>
  <si>
    <t>ED9885</t>
  </si>
  <si>
    <t>TERAMONT</t>
  </si>
  <si>
    <t>DEEP BLA</t>
  </si>
  <si>
    <t>WVGZZZCAZNC510400</t>
  </si>
  <si>
    <t>APO5176233</t>
  </si>
  <si>
    <t>07/30/25</t>
  </si>
  <si>
    <t>Tamayo JUAN ANTONIO</t>
  </si>
  <si>
    <t>BIZNAGA S.A.</t>
  </si>
  <si>
    <t>RIOX-471</t>
  </si>
  <si>
    <t>ED6766</t>
  </si>
  <si>
    <t>3KPA241ABPE469278</t>
  </si>
  <si>
    <t>APO5198349</t>
  </si>
  <si>
    <t>ALLEN CECILIO</t>
  </si>
  <si>
    <t>RIOX-494</t>
  </si>
  <si>
    <t>ED7258</t>
  </si>
  <si>
    <t>3KPA241ABPE470883</t>
  </si>
  <si>
    <t>APO5198216</t>
  </si>
  <si>
    <t>SON-19</t>
  </si>
  <si>
    <t>ED6709</t>
  </si>
  <si>
    <t>MZBFB814ENN145887</t>
  </si>
  <si>
    <t>ETIENNE LARAMEE</t>
  </si>
  <si>
    <t>ED5744</t>
  </si>
  <si>
    <t>GASBARRA MAURO</t>
  </si>
  <si>
    <t>ED5806</t>
  </si>
  <si>
    <t xml:space="preserve">AVANT-G </t>
  </si>
  <si>
    <t>APO5159425</t>
  </si>
  <si>
    <t>ED5809</t>
  </si>
  <si>
    <t>APO5159452</t>
  </si>
  <si>
    <t>EQUIPOS ESPECIALES</t>
  </si>
  <si>
    <t>ED5810</t>
  </si>
  <si>
    <t>APO5159325</t>
  </si>
  <si>
    <t>ED5815</t>
  </si>
  <si>
    <t>APO5159458</t>
  </si>
  <si>
    <t>ED5819</t>
  </si>
  <si>
    <t>APO5159347</t>
  </si>
  <si>
    <t>LCI-39</t>
  </si>
  <si>
    <t>ED3618</t>
  </si>
  <si>
    <t>JTFBV71J8NB042610</t>
  </si>
  <si>
    <t>LVA423</t>
  </si>
  <si>
    <t>LCI-40</t>
  </si>
  <si>
    <t>ED3619</t>
  </si>
  <si>
    <t>JTFBV71J2NB042280</t>
  </si>
  <si>
    <t>LVA424</t>
  </si>
  <si>
    <t>LCX-63</t>
  </si>
  <si>
    <t>ED6051</t>
  </si>
  <si>
    <t>JTFBV71J70B045216</t>
  </si>
  <si>
    <t>LVA440</t>
  </si>
  <si>
    <t>LCX-64</t>
  </si>
  <si>
    <t>ED6053</t>
  </si>
  <si>
    <t>JTFBV71J20B045415</t>
  </si>
  <si>
    <t>LVA441</t>
  </si>
  <si>
    <t>PPEX-303</t>
  </si>
  <si>
    <t>ED6052</t>
  </si>
  <si>
    <t>8AJDB3CD901320373</t>
  </si>
  <si>
    <t>CLV066</t>
  </si>
  <si>
    <t>PPEX-307</t>
  </si>
  <si>
    <t>ED6059</t>
  </si>
  <si>
    <t>8AJDB3CD101320092</t>
  </si>
  <si>
    <t>CLV070</t>
  </si>
  <si>
    <t>MVHX-08</t>
  </si>
  <si>
    <t>ED0613</t>
  </si>
  <si>
    <t>KMJYA371BPU051207</t>
  </si>
  <si>
    <t>MVHX-09</t>
  </si>
  <si>
    <t>ED0614</t>
  </si>
  <si>
    <t>KMJYA371BPU051453</t>
  </si>
  <si>
    <t>RIOX-455</t>
  </si>
  <si>
    <t>ED6715</t>
  </si>
  <si>
    <t>3KPA241ABPE470676</t>
  </si>
  <si>
    <t>ED5738</t>
  </si>
  <si>
    <t>LCP-29</t>
  </si>
  <si>
    <t>ED6055</t>
  </si>
  <si>
    <t>JTERB71J60F017749</t>
  </si>
  <si>
    <t>LVA439</t>
  </si>
  <si>
    <t>ED5737</t>
  </si>
  <si>
    <t>ED5741</t>
  </si>
  <si>
    <t>12/19/23</t>
  </si>
  <si>
    <t>SON-06</t>
  </si>
  <si>
    <t>ED6578</t>
  </si>
  <si>
    <t>MZBFB814ENN146331</t>
  </si>
  <si>
    <t>PPEX-304</t>
  </si>
  <si>
    <t>ED6054</t>
  </si>
  <si>
    <t>8AJDB3CD201320277</t>
  </si>
  <si>
    <t>CLV067</t>
  </si>
  <si>
    <t>RIOX-505</t>
  </si>
  <si>
    <t>ED7284</t>
  </si>
  <si>
    <t>3KPA241ABPE470870</t>
  </si>
  <si>
    <t>ED5802</t>
  </si>
  <si>
    <t>HH-233</t>
  </si>
  <si>
    <t>ED6015</t>
  </si>
  <si>
    <t>JTFNAFAP608023227</t>
  </si>
  <si>
    <t>MVHX-07</t>
  </si>
  <si>
    <t>ED0612</t>
  </si>
  <si>
    <t>KMJYA371BPU051061</t>
  </si>
  <si>
    <t>car design</t>
  </si>
  <si>
    <t>PPEX-308</t>
  </si>
  <si>
    <t>ED6060</t>
  </si>
  <si>
    <t>8AJDB3CDX01320026</t>
  </si>
  <si>
    <t>CLV071</t>
  </si>
  <si>
    <t>RIOX-469</t>
  </si>
  <si>
    <t>ED6760</t>
  </si>
  <si>
    <t>3KPA241ABPE467212</t>
  </si>
  <si>
    <t>PPEX-289</t>
  </si>
  <si>
    <t>ED5000</t>
  </si>
  <si>
    <t>8AJDB3CD801318727</t>
  </si>
  <si>
    <t>CLV055</t>
  </si>
  <si>
    <t>PPEX-335</t>
  </si>
  <si>
    <t>EE6737</t>
  </si>
  <si>
    <t>8AJDB3CD001324019</t>
  </si>
  <si>
    <t>APO5181196</t>
  </si>
  <si>
    <t>04/19/25</t>
  </si>
  <si>
    <t>LVA480</t>
  </si>
  <si>
    <t>PPEX-336</t>
  </si>
  <si>
    <t>EE6738</t>
  </si>
  <si>
    <t>8AJDB3CDX01323881</t>
  </si>
  <si>
    <t>APO5181197</t>
  </si>
  <si>
    <t>LVA481</t>
  </si>
  <si>
    <t>PPEX-338</t>
  </si>
  <si>
    <t>EE6740</t>
  </si>
  <si>
    <t>8AJDB3CD501325313</t>
  </si>
  <si>
    <t>APO5181205</t>
  </si>
  <si>
    <t>09/16/25</t>
  </si>
  <si>
    <t>LVA483</t>
  </si>
  <si>
    <t>PPEX-339</t>
  </si>
  <si>
    <t>EE6741</t>
  </si>
  <si>
    <t>8AJDB3CD601325207</t>
  </si>
  <si>
    <t>APO5181200</t>
  </si>
  <si>
    <t>07/18/25</t>
  </si>
  <si>
    <t>LVA484</t>
  </si>
  <si>
    <t>PPEX-340</t>
  </si>
  <si>
    <t>EE6742</t>
  </si>
  <si>
    <t>8AJDB3CD501325280</t>
  </si>
  <si>
    <t>APO5181199</t>
  </si>
  <si>
    <t>LVA485</t>
  </si>
  <si>
    <t>PPEX-341</t>
  </si>
  <si>
    <t>EE6743</t>
  </si>
  <si>
    <t>8AJDB3CD101325132</t>
  </si>
  <si>
    <t>APO5157601</t>
  </si>
  <si>
    <t>07/23/24</t>
  </si>
  <si>
    <t>ARCE LUIS</t>
  </si>
  <si>
    <t>LVA486</t>
  </si>
  <si>
    <t>PPEX-342</t>
  </si>
  <si>
    <t>EE6744</t>
  </si>
  <si>
    <t>8AJDB3CD801325192</t>
  </si>
  <si>
    <t>APO5181214</t>
  </si>
  <si>
    <t>LVA487</t>
  </si>
  <si>
    <t>PPEX-344</t>
  </si>
  <si>
    <t>EE6746</t>
  </si>
  <si>
    <t>8AJDB3CD201325348</t>
  </si>
  <si>
    <t>NOTA ALABARCA JAVIER ENRIQUE</t>
  </si>
  <si>
    <t>LVA489</t>
  </si>
  <si>
    <t>PPEX-346</t>
  </si>
  <si>
    <t>EE6748</t>
  </si>
  <si>
    <t>8AJDB3CD801325127</t>
  </si>
  <si>
    <t>CHO7715792</t>
  </si>
  <si>
    <t>BATISTA CASTILLO MATILDE</t>
  </si>
  <si>
    <t>LVA491</t>
  </si>
  <si>
    <t>PPHA-56</t>
  </si>
  <si>
    <t>ED4998</t>
  </si>
  <si>
    <t>8AJKB3CD301637749</t>
  </si>
  <si>
    <t>APO5174291</t>
  </si>
  <si>
    <t>04/20/24</t>
  </si>
  <si>
    <t>PPHX-1218</t>
  </si>
  <si>
    <t>ED5009</t>
  </si>
  <si>
    <t>8AJDB3CD701318945</t>
  </si>
  <si>
    <t>APO5198342</t>
  </si>
  <si>
    <t>LOPEZ ALMANZA SAMUEL ENRIQUE</t>
  </si>
  <si>
    <t>PPHX-1220</t>
  </si>
  <si>
    <t>ED5012</t>
  </si>
  <si>
    <t>8AJDB3CD401318949</t>
  </si>
  <si>
    <t>APO5118202</t>
  </si>
  <si>
    <t>PR-BMWX1-05</t>
  </si>
  <si>
    <t>EE1458</t>
  </si>
  <si>
    <t>X1 SDRIVE</t>
  </si>
  <si>
    <t>MINERALW</t>
  </si>
  <si>
    <t>WBA31AA01N5U74707</t>
  </si>
  <si>
    <t>APO5176223</t>
  </si>
  <si>
    <t>03/30/27</t>
  </si>
  <si>
    <t>Liñan DEYSI</t>
  </si>
  <si>
    <t>PR-BMWX1-06</t>
  </si>
  <si>
    <t>EE1495</t>
  </si>
  <si>
    <t>KASCHMIR</t>
  </si>
  <si>
    <t>WBA31AA05N5U82602</t>
  </si>
  <si>
    <t>APO5176226</t>
  </si>
  <si>
    <t>PR-HILUX-012</t>
  </si>
  <si>
    <t>ED5026</t>
  </si>
  <si>
    <t>8AJKB3CD001637790</t>
  </si>
  <si>
    <t>APO5176231</t>
  </si>
  <si>
    <t>PR-LX600-01</t>
  </si>
  <si>
    <t>ED5072</t>
  </si>
  <si>
    <t>LX600</t>
  </si>
  <si>
    <t>MANGANAS</t>
  </si>
  <si>
    <t>JTJPB7CX904000692</t>
  </si>
  <si>
    <t>APO5176229</t>
  </si>
  <si>
    <t>06/30/25</t>
  </si>
  <si>
    <t>GRIMALDO RODRIGO</t>
  </si>
  <si>
    <t>PR-MONTERO-03</t>
  </si>
  <si>
    <t>EC7980</t>
  </si>
  <si>
    <t>MMBGUKS10NH004851</t>
  </si>
  <si>
    <t>APO5176227</t>
  </si>
  <si>
    <t>Gamboa CARLOS</t>
  </si>
  <si>
    <t>METSO OUTOTEC CENTRAL AMERICA SA</t>
  </si>
  <si>
    <t>PR-PPFN-05</t>
  </si>
  <si>
    <t>EC7937</t>
  </si>
  <si>
    <t>3N6CD33B5ZK442520</t>
  </si>
  <si>
    <t>APO5176225</t>
  </si>
  <si>
    <t>PR-PRADO-015</t>
  </si>
  <si>
    <t>ED5025</t>
  </si>
  <si>
    <t>JTEBR3FJ50K245439</t>
  </si>
  <si>
    <t>APO5176228</t>
  </si>
  <si>
    <t>LARRINAGA DAVID</t>
  </si>
  <si>
    <t>PEACE OF MIND SA</t>
  </si>
  <si>
    <t>RAX-52</t>
  </si>
  <si>
    <t>ED5110</t>
  </si>
  <si>
    <t>JTMZ43FV10D116123</t>
  </si>
  <si>
    <t>APO5178522</t>
  </si>
  <si>
    <t>01/23/25</t>
  </si>
  <si>
    <t>LOZANO VARA DIEGO</t>
  </si>
  <si>
    <t>ED5171</t>
  </si>
  <si>
    <t>APO5159604</t>
  </si>
  <si>
    <t>LCP-26</t>
  </si>
  <si>
    <t>ED5489</t>
  </si>
  <si>
    <t>JTERB71J50F017094</t>
  </si>
  <si>
    <t>LVA417</t>
  </si>
  <si>
    <t>LCP-28</t>
  </si>
  <si>
    <t>ED5496</t>
  </si>
  <si>
    <t>JTERB71J40F017250</t>
  </si>
  <si>
    <t>LVA419</t>
  </si>
  <si>
    <t>LCX-61</t>
  </si>
  <si>
    <t>ED5492</t>
  </si>
  <si>
    <t>JTFBV71J60B044574</t>
  </si>
  <si>
    <t>LVA421</t>
  </si>
  <si>
    <t>PPEX-281</t>
  </si>
  <si>
    <t>ED4970</t>
  </si>
  <si>
    <t>8AJDB3CD401318675</t>
  </si>
  <si>
    <t>12/28/23</t>
  </si>
  <si>
    <t>LVA414</t>
  </si>
  <si>
    <t>PPEX-282</t>
  </si>
  <si>
    <t>ED4971</t>
  </si>
  <si>
    <t>8AJDB3CD801318789</t>
  </si>
  <si>
    <t>LVA415</t>
  </si>
  <si>
    <t>PPEX-285</t>
  </si>
  <si>
    <t>ED4974</t>
  </si>
  <si>
    <t>8AJDB3CD601318726</t>
  </si>
  <si>
    <t>CLV051</t>
  </si>
  <si>
    <t>PPEX-290</t>
  </si>
  <si>
    <t>ED4978</t>
  </si>
  <si>
    <t>8AJDB3CD901318882</t>
  </si>
  <si>
    <t>CLV056</t>
  </si>
  <si>
    <t>PPEX-292</t>
  </si>
  <si>
    <t>ED5241</t>
  </si>
  <si>
    <t>8AJDB3CD801318811</t>
  </si>
  <si>
    <t>CLV058</t>
  </si>
  <si>
    <t>TH-20</t>
  </si>
  <si>
    <t>EE7725</t>
  </si>
  <si>
    <t>JHHMCL3FXNK045501</t>
  </si>
  <si>
    <t>DOBLE CABINA</t>
  </si>
  <si>
    <t>PPEX-345</t>
  </si>
  <si>
    <t>EE6747</t>
  </si>
  <si>
    <t>8AJDB3CD401325187</t>
  </si>
  <si>
    <t>LVA490</t>
  </si>
  <si>
    <t>CHT-01</t>
  </si>
  <si>
    <t>ED8262</t>
  </si>
  <si>
    <t>TRAVERSE</t>
  </si>
  <si>
    <t>1GNER8KW3NJ175038</t>
  </si>
  <si>
    <t>PPHX-1215</t>
  </si>
  <si>
    <t>ED4997</t>
  </si>
  <si>
    <t>8AJDB3CD601319908</t>
  </si>
  <si>
    <t>LCP-27</t>
  </si>
  <si>
    <t>ED5490</t>
  </si>
  <si>
    <t>JTERB71J40F017443</t>
  </si>
  <si>
    <t>LVA418</t>
  </si>
  <si>
    <t>LCX-60</t>
  </si>
  <si>
    <t>ED5491</t>
  </si>
  <si>
    <t>JTFBV71J90B044360</t>
  </si>
  <si>
    <t>LVA420</t>
  </si>
  <si>
    <t>PPEX-283</t>
  </si>
  <si>
    <t>ED4972</t>
  </si>
  <si>
    <t>8AJDB3CD701318881</t>
  </si>
  <si>
    <t>LVA416</t>
  </si>
  <si>
    <t>PPEX-284</t>
  </si>
  <si>
    <t>ED4973</t>
  </si>
  <si>
    <t>8AJDB3CD401318689</t>
  </si>
  <si>
    <t>CLV050</t>
  </si>
  <si>
    <t>PPEX-286</t>
  </si>
  <si>
    <t>ED4975</t>
  </si>
  <si>
    <t>8AJDB3CD401318806</t>
  </si>
  <si>
    <t>CLV052</t>
  </si>
  <si>
    <t>PPEX-287</t>
  </si>
  <si>
    <t>ED4976</t>
  </si>
  <si>
    <t>8AJDB3CD301318795</t>
  </si>
  <si>
    <t>CLV053</t>
  </si>
  <si>
    <t>PPEX-288</t>
  </si>
  <si>
    <t>ED4977</t>
  </si>
  <si>
    <t>8AJDB3CD601318774</t>
  </si>
  <si>
    <t>CLV054</t>
  </si>
  <si>
    <t>PPEX-291</t>
  </si>
  <si>
    <t>ED4981</t>
  </si>
  <si>
    <t>8AJDB3CD801318842</t>
  </si>
  <si>
    <t>CLV057</t>
  </si>
  <si>
    <t>ED5459</t>
  </si>
  <si>
    <t>LVC035</t>
  </si>
  <si>
    <t>ED5162</t>
  </si>
  <si>
    <t>PPEX-280</t>
  </si>
  <si>
    <t>ED4969</t>
  </si>
  <si>
    <t>8AJDB3CD901318784</t>
  </si>
  <si>
    <t>LVA413</t>
  </si>
  <si>
    <t>PPEX-337</t>
  </si>
  <si>
    <t>EE6739</t>
  </si>
  <si>
    <t>8AJDB3CD901325296</t>
  </si>
  <si>
    <t>LVA482</t>
  </si>
  <si>
    <t>RAX-47</t>
  </si>
  <si>
    <t>ED5078</t>
  </si>
  <si>
    <t>JTMZ43FV30D117144</t>
  </si>
  <si>
    <t>09/22/22</t>
  </si>
  <si>
    <t>RAX-55</t>
  </si>
  <si>
    <t>ED5113</t>
  </si>
  <si>
    <t>JTMZ43FV00D118526</t>
  </si>
  <si>
    <t>08/24/22</t>
  </si>
  <si>
    <t>EE6745</t>
  </si>
  <si>
    <t>8AJDB3CDX01325419</t>
  </si>
  <si>
    <t>LVA488</t>
  </si>
  <si>
    <t>LCX-62</t>
  </si>
  <si>
    <t>ED5494</t>
  </si>
  <si>
    <t>JTFBV71J70B044776</t>
  </si>
  <si>
    <t>LVA422</t>
  </si>
  <si>
    <t>ADAN-310</t>
  </si>
  <si>
    <t>ED4536</t>
  </si>
  <si>
    <t>ATT BLAC</t>
  </si>
  <si>
    <t>MR2B29F3001240080</t>
  </si>
  <si>
    <t>APO5174329</t>
  </si>
  <si>
    <t>RUIZ PELAEZ YESSICA MARIA</t>
  </si>
  <si>
    <t>LCSI-03</t>
  </si>
  <si>
    <t>EE2698</t>
  </si>
  <si>
    <t>JTFLV73J7MB028729</t>
  </si>
  <si>
    <t>APO5176009</t>
  </si>
  <si>
    <t>11/17/24</t>
  </si>
  <si>
    <t>SAFETY .</t>
  </si>
  <si>
    <t>LVA385</t>
  </si>
  <si>
    <t>PCK-44</t>
  </si>
  <si>
    <t>EC5815</t>
  </si>
  <si>
    <t>KNCSHY71CP7590145</t>
  </si>
  <si>
    <t>APO5198236</t>
  </si>
  <si>
    <t>PCK-45</t>
  </si>
  <si>
    <t>EC5816</t>
  </si>
  <si>
    <t>KNCSHY71CP7590148</t>
  </si>
  <si>
    <t>APO5151675</t>
  </si>
  <si>
    <t>11/15/24</t>
  </si>
  <si>
    <t>PEREZ ALVARADO RELIT</t>
  </si>
  <si>
    <t>PPEX-260</t>
  </si>
  <si>
    <t>ED4847</t>
  </si>
  <si>
    <t>8AJDB3CD001318270</t>
  </si>
  <si>
    <t>APO5198820</t>
  </si>
  <si>
    <t>LVA393</t>
  </si>
  <si>
    <t>PR-HIACE PANEL-</t>
  </si>
  <si>
    <t>ED4505</t>
  </si>
  <si>
    <t>JTFHK02P800015604</t>
  </si>
  <si>
    <t>APO5176238</t>
  </si>
  <si>
    <t>PR-OUTLAND-001</t>
  </si>
  <si>
    <t>EA1717</t>
  </si>
  <si>
    <t>JMYXTGF3WN2000774</t>
  </si>
  <si>
    <t>APO5176221</t>
  </si>
  <si>
    <t>05/30/25</t>
  </si>
  <si>
    <t>Sánchez BORJA</t>
  </si>
  <si>
    <t>PR-Q3-03</t>
  </si>
  <si>
    <t>EE2559</t>
  </si>
  <si>
    <t>Q3 SPORTBA</t>
  </si>
  <si>
    <t>MYTHOS B</t>
  </si>
  <si>
    <t>WAUZZZF3XN1000444</t>
  </si>
  <si>
    <t>APO5176218</t>
  </si>
  <si>
    <t>Zuñiga Noel MARELISA</t>
  </si>
  <si>
    <t>CRISALIDACENTRO DE INVESTIGACION Y DESARROLLO HUMA</t>
  </si>
  <si>
    <t>PR-Q7-003</t>
  </si>
  <si>
    <t>EE2555</t>
  </si>
  <si>
    <t>Q7 SPORTBA</t>
  </si>
  <si>
    <t xml:space="preserve">SAMURAI </t>
  </si>
  <si>
    <t>WAUZZZ4M0MD037639</t>
  </si>
  <si>
    <t>APO5176219</t>
  </si>
  <si>
    <t>MIRANDA NUÑEZ GRACIELA</t>
  </si>
  <si>
    <t>GRACIELA MIRANDA DEL CID</t>
  </si>
  <si>
    <t>PR-SANTAFE-002</t>
  </si>
  <si>
    <t>EC9574</t>
  </si>
  <si>
    <t>KMHS281KDNU415815</t>
  </si>
  <si>
    <t>APO5176222</t>
  </si>
  <si>
    <t>GILBERTO JOSE GUARDIA NOVEY</t>
  </si>
  <si>
    <t>PR-XC40-001</t>
  </si>
  <si>
    <t>EE1103</t>
  </si>
  <si>
    <t>XC40 T4 MO</t>
  </si>
  <si>
    <t>BLACK SO</t>
  </si>
  <si>
    <t>YV1XZAKADN2689822</t>
  </si>
  <si>
    <t>APO5176216</t>
  </si>
  <si>
    <t>SATURNO MARIA</t>
  </si>
  <si>
    <t>SADEQUE S.A.</t>
  </si>
  <si>
    <t>LCI-35</t>
  </si>
  <si>
    <t>EE2696</t>
  </si>
  <si>
    <t>JTFBV71J3NB040876</t>
  </si>
  <si>
    <t>LVA386</t>
  </si>
  <si>
    <t>LCI-37</t>
  </si>
  <si>
    <t>EE2699</t>
  </si>
  <si>
    <t>JTFBV71J5NB040264</t>
  </si>
  <si>
    <t>LVA388</t>
  </si>
  <si>
    <t>LCP-25</t>
  </si>
  <si>
    <t>ED4837</t>
  </si>
  <si>
    <t>JTERB71J70F016982</t>
  </si>
  <si>
    <t>LVA392</t>
  </si>
  <si>
    <t>LCX-58</t>
  </si>
  <si>
    <t>ED4835</t>
  </si>
  <si>
    <t>JTFBV71J00B042206</t>
  </si>
  <si>
    <t>LVA390</t>
  </si>
  <si>
    <t>PPEX-264</t>
  </si>
  <si>
    <t>ED4851</t>
  </si>
  <si>
    <t>8AJDB3CD101318150</t>
  </si>
  <si>
    <t>LVA397</t>
  </si>
  <si>
    <t>PPEX-266</t>
  </si>
  <si>
    <t>ED4853</t>
  </si>
  <si>
    <t>8AJDB3CD201318075</t>
  </si>
  <si>
    <t>LVA399</t>
  </si>
  <si>
    <t>PPEX-268</t>
  </si>
  <si>
    <t>ED4855</t>
  </si>
  <si>
    <t>8AJDB3CD001318172</t>
  </si>
  <si>
    <t>LVA401</t>
  </si>
  <si>
    <t>PPEX-272</t>
  </si>
  <si>
    <t>ED4873</t>
  </si>
  <si>
    <t>8AJDB3CD501318216</t>
  </si>
  <si>
    <t>LVA405</t>
  </si>
  <si>
    <t>PPEX-273</t>
  </si>
  <si>
    <t>ED4874</t>
  </si>
  <si>
    <t>8AJDB3CD301318070</t>
  </si>
  <si>
    <t>LVA406</t>
  </si>
  <si>
    <t>PPEX-274</t>
  </si>
  <si>
    <t>ED4875</t>
  </si>
  <si>
    <t>8AJDB3CD201318366</t>
  </si>
  <si>
    <t>LVA407</t>
  </si>
  <si>
    <t>PPEX-276</t>
  </si>
  <si>
    <t>ED4877</t>
  </si>
  <si>
    <t>8AJDB3CD501318393</t>
  </si>
  <si>
    <t>LVA409</t>
  </si>
  <si>
    <t>PPEX-279</t>
  </si>
  <si>
    <t>ED4880</t>
  </si>
  <si>
    <t>8AJDB3CD401318482</t>
  </si>
  <si>
    <t>LVA412</t>
  </si>
  <si>
    <t>LCI-50</t>
  </si>
  <si>
    <t>EE7742</t>
  </si>
  <si>
    <t>JTFBV71J1NB045428</t>
  </si>
  <si>
    <t>LVA454</t>
  </si>
  <si>
    <t>LCI-36</t>
  </si>
  <si>
    <t>EE2697</t>
  </si>
  <si>
    <t>JTFBV71J1NB039581</t>
  </si>
  <si>
    <t>LVA387</t>
  </si>
  <si>
    <t>LCI-38</t>
  </si>
  <si>
    <t>EE2700</t>
  </si>
  <si>
    <t>JTFBV71J5NB039454</t>
  </si>
  <si>
    <t>LVA389</t>
  </si>
  <si>
    <t>LCI-51</t>
  </si>
  <si>
    <t>EE7743</t>
  </si>
  <si>
    <t>JTFBV71JXNB045444</t>
  </si>
  <si>
    <t>LVA455</t>
  </si>
  <si>
    <t>LCX-59</t>
  </si>
  <si>
    <t>ED4836</t>
  </si>
  <si>
    <t>JTFBV71JX0B042536</t>
  </si>
  <si>
    <t>LVA391</t>
  </si>
  <si>
    <t>PPEX-261</t>
  </si>
  <si>
    <t>ED4848</t>
  </si>
  <si>
    <t>8AJDB3CD101318326</t>
  </si>
  <si>
    <t>LVA394</t>
  </si>
  <si>
    <t>PPEX-269</t>
  </si>
  <si>
    <t>ED4856</t>
  </si>
  <si>
    <t>8AJDB3CD601318323</t>
  </si>
  <si>
    <t>LVA402</t>
  </si>
  <si>
    <t>PPEX-270</t>
  </si>
  <si>
    <t>ED4871</t>
  </si>
  <si>
    <t>8AJDB3CD201318352</t>
  </si>
  <si>
    <t>LVA403</t>
  </si>
  <si>
    <t>PPEX-263</t>
  </si>
  <si>
    <t>ED4850</t>
  </si>
  <si>
    <t>8AJDB3CD001318432</t>
  </si>
  <si>
    <t>LVA396</t>
  </si>
  <si>
    <t>KPA-222</t>
  </si>
  <si>
    <t>EC6020</t>
  </si>
  <si>
    <t>KNAB3512BPT912631</t>
  </si>
  <si>
    <t>PPEX-262</t>
  </si>
  <si>
    <t>ED4849</t>
  </si>
  <si>
    <t>8AJDB3CDX01318342</t>
  </si>
  <si>
    <t>LVA395</t>
  </si>
  <si>
    <t>PPEX-265</t>
  </si>
  <si>
    <t>ED4852</t>
  </si>
  <si>
    <t>8AJDB3CD101318164</t>
  </si>
  <si>
    <t>LVA398</t>
  </si>
  <si>
    <t>PPEX-278</t>
  </si>
  <si>
    <t>ED4879</t>
  </si>
  <si>
    <t>8AJDB3CD101318049</t>
  </si>
  <si>
    <t>LVA411</t>
  </si>
  <si>
    <t>LCI-52</t>
  </si>
  <si>
    <t>EE7744</t>
  </si>
  <si>
    <t>JTFBV71J5NB045366</t>
  </si>
  <si>
    <t>LVA456</t>
  </si>
  <si>
    <t>PCK-46</t>
  </si>
  <si>
    <t>EC5817</t>
  </si>
  <si>
    <t>KNCSHY71CP7590151</t>
  </si>
  <si>
    <t>ED4582</t>
  </si>
  <si>
    <t>PPEX-277</t>
  </si>
  <si>
    <t>ED4878</t>
  </si>
  <si>
    <t>8AJDB3CDX01318129</t>
  </si>
  <si>
    <t>LVA410</t>
  </si>
  <si>
    <t>ACAX-81</t>
  </si>
  <si>
    <t>EG0110</t>
  </si>
  <si>
    <t>MALC741BBPM346662</t>
  </si>
  <si>
    <t>RUIZ MUÑOZ DE MORALES KIENDRY SAYURI</t>
  </si>
  <si>
    <t>ACAX-84</t>
  </si>
  <si>
    <t>EG0113</t>
  </si>
  <si>
    <t>MALC741BBPM346680</t>
  </si>
  <si>
    <t>APO5198469</t>
  </si>
  <si>
    <t>GUILLEN SANTAMARIA ELADIO A-</t>
  </si>
  <si>
    <t>ADAN-282</t>
  </si>
  <si>
    <t>ED4119</t>
  </si>
  <si>
    <t>MR2B29F3301237903</t>
  </si>
  <si>
    <t>APO5174330</t>
  </si>
  <si>
    <t>MUJICA RUSSIAN GRACIELA ISABEL</t>
  </si>
  <si>
    <t>HVA-89</t>
  </si>
  <si>
    <t>EC9343</t>
  </si>
  <si>
    <t>A.VERNA</t>
  </si>
  <si>
    <t>LBECBADB3NW166913</t>
  </si>
  <si>
    <t>APO5172796</t>
  </si>
  <si>
    <t>COPRIZ ROSAS LORENA DEL ROSA</t>
  </si>
  <si>
    <t>WURTH</t>
  </si>
  <si>
    <t>PR-MINISE-01</t>
  </si>
  <si>
    <t>EE0887</t>
  </si>
  <si>
    <t>MINI</t>
  </si>
  <si>
    <t>COOPER SE</t>
  </si>
  <si>
    <t xml:space="preserve">BRITISH </t>
  </si>
  <si>
    <t>WMW11DJ0XN2R86945</t>
  </si>
  <si>
    <t>APO5176212</t>
  </si>
  <si>
    <t>GAMBOTTI VALERIE</t>
  </si>
  <si>
    <t>VALERIE GERMAINE WOLFSCHOON GAMBOTTI DE MALLOL</t>
  </si>
  <si>
    <t>PR-RID-01</t>
  </si>
  <si>
    <t>EC8077</t>
  </si>
  <si>
    <t xml:space="preserve">MODERN  </t>
  </si>
  <si>
    <t>5FPYK3650NB890000</t>
  </si>
  <si>
    <t>APO5176214</t>
  </si>
  <si>
    <t>ZAFRANI ARIE</t>
  </si>
  <si>
    <t>EL TIGRE VERDE S.A.</t>
  </si>
  <si>
    <t>PR-TIGUAN-02</t>
  </si>
  <si>
    <t>EE0760</t>
  </si>
  <si>
    <t>PURE WHI</t>
  </si>
  <si>
    <t>3VV2G65N0NM000288</t>
  </si>
  <si>
    <t>APO5176209</t>
  </si>
  <si>
    <t>Mazuera López CAROLINA</t>
  </si>
  <si>
    <t>PR-TIGUAN-03</t>
  </si>
  <si>
    <t>EE0981</t>
  </si>
  <si>
    <t>3VV2G65N9NM041664</t>
  </si>
  <si>
    <t>APO5176215</t>
  </si>
  <si>
    <t>SAENZ ARCIA IRINA</t>
  </si>
  <si>
    <t>TRUS-21</t>
  </si>
  <si>
    <t>ED4181</t>
  </si>
  <si>
    <t>MHKE8FF200K010379</t>
  </si>
  <si>
    <t>APO5174612</t>
  </si>
  <si>
    <t>SEKINE NOBUO</t>
  </si>
  <si>
    <t>KOMATSU LTD</t>
  </si>
  <si>
    <t>ACAX-87</t>
  </si>
  <si>
    <t>EG0120</t>
  </si>
  <si>
    <t>MALC741BBPM346868</t>
  </si>
  <si>
    <t>LCX-55</t>
  </si>
  <si>
    <t>EC5188</t>
  </si>
  <si>
    <t>JTEBB71J0B027554</t>
  </si>
  <si>
    <t>LVA373</t>
  </si>
  <si>
    <t>JIMX-50</t>
  </si>
  <si>
    <t>EE1916</t>
  </si>
  <si>
    <t>MA3JB74V0N0110578</t>
  </si>
  <si>
    <t>08/30/23</t>
  </si>
  <si>
    <t>LCX-57</t>
  </si>
  <si>
    <t>ED4396</t>
  </si>
  <si>
    <t>JTFBV71J00B041699</t>
  </si>
  <si>
    <t>LVA384</t>
  </si>
  <si>
    <t>LCX-56</t>
  </si>
  <si>
    <t>ED4395</t>
  </si>
  <si>
    <t>JTFBV71J30B041440</t>
  </si>
  <si>
    <t>LVA383</t>
  </si>
  <si>
    <t>ACAX-86</t>
  </si>
  <si>
    <t>EG0115</t>
  </si>
  <si>
    <t>MALC741BBPM338908</t>
  </si>
  <si>
    <t>HVA-91</t>
  </si>
  <si>
    <t>EC9345</t>
  </si>
  <si>
    <t>LBECBADB2NW166918</t>
  </si>
  <si>
    <t>CX5-01</t>
  </si>
  <si>
    <t>EF0295</t>
  </si>
  <si>
    <t>MAZDA</t>
  </si>
  <si>
    <t>CX5</t>
  </si>
  <si>
    <t xml:space="preserve">GRIS46G </t>
  </si>
  <si>
    <t>JM7KF2W7AP0792779</t>
  </si>
  <si>
    <t>APO5198350</t>
  </si>
  <si>
    <t>ARJONA WILSON ANA MABEL</t>
  </si>
  <si>
    <t>HH-235</t>
  </si>
  <si>
    <t>EE6226</t>
  </si>
  <si>
    <t>JTFNAFAP708026704</t>
  </si>
  <si>
    <t>APO5198653</t>
  </si>
  <si>
    <t>BROWN GONDOLA YAJAIRA REBECA</t>
  </si>
  <si>
    <t>HH-237</t>
  </si>
  <si>
    <t>EE6260</t>
  </si>
  <si>
    <t>JTFNAFAP108027024</t>
  </si>
  <si>
    <t xml:space="preserve">TCP119235 </t>
  </si>
  <si>
    <t>BALOYES LOZADA ANTONIO ENRIQUE</t>
  </si>
  <si>
    <t>HH-238</t>
  </si>
  <si>
    <t>EE6261</t>
  </si>
  <si>
    <t>JTFNAFAP608027083</t>
  </si>
  <si>
    <t>APO5198359</t>
  </si>
  <si>
    <t>VEGA MANUEL</t>
  </si>
  <si>
    <t>HH-239</t>
  </si>
  <si>
    <t>EE6262</t>
  </si>
  <si>
    <t>JTFNAFAP408026823</t>
  </si>
  <si>
    <t>APO5198995</t>
  </si>
  <si>
    <t>BARRIOS IRVING</t>
  </si>
  <si>
    <t>HH-240</t>
  </si>
  <si>
    <t>EE6263</t>
  </si>
  <si>
    <t>JTFNAFAP408026899</t>
  </si>
  <si>
    <t>TBM3438677</t>
  </si>
  <si>
    <t>Pineda Pérez César</t>
  </si>
  <si>
    <t>JIMX-95</t>
  </si>
  <si>
    <t>EF5578</t>
  </si>
  <si>
    <t>MA3JB74V1P0121768</t>
  </si>
  <si>
    <t>LE FUR Yann</t>
  </si>
  <si>
    <t>JIMX-96</t>
  </si>
  <si>
    <t>EF5579</t>
  </si>
  <si>
    <t>MA3JB74V7P0119930</t>
  </si>
  <si>
    <t>APO5197342</t>
  </si>
  <si>
    <t>CABALLERO JUAN JOEL</t>
  </si>
  <si>
    <t>GRUPO INDEX S.A.</t>
  </si>
  <si>
    <t>JIMX-97</t>
  </si>
  <si>
    <t>EF5580</t>
  </si>
  <si>
    <t>MA3JB74V9P0119959</t>
  </si>
  <si>
    <t>MALE620182</t>
  </si>
  <si>
    <t>DELVALLE GARCIA RICARDO</t>
  </si>
  <si>
    <t>JIMX-98</t>
  </si>
  <si>
    <t>EF5581</t>
  </si>
  <si>
    <t>MA3JB74V3P0123456</t>
  </si>
  <si>
    <t>APO5172794</t>
  </si>
  <si>
    <t>HERRERA CORRO RAUL ERNESTO</t>
  </si>
  <si>
    <t>KPA-205</t>
  </si>
  <si>
    <t>EA5152</t>
  </si>
  <si>
    <t>KNAB3512BNT890815</t>
  </si>
  <si>
    <t>APO5198687</t>
  </si>
  <si>
    <t>BUSTAMANTE PINEDA ARISTIDES</t>
  </si>
  <si>
    <t>SPORT AT</t>
  </si>
  <si>
    <t>LCX-72</t>
  </si>
  <si>
    <t>EF8813</t>
  </si>
  <si>
    <t>JTFBV71J70B052313</t>
  </si>
  <si>
    <t>PTY5240910</t>
  </si>
  <si>
    <t>LVA500</t>
  </si>
  <si>
    <t>PHX-80</t>
  </si>
  <si>
    <t>EE6202</t>
  </si>
  <si>
    <t>8AJDB8CB105514156</t>
  </si>
  <si>
    <t>APO5196273</t>
  </si>
  <si>
    <t>PPEX-347</t>
  </si>
  <si>
    <t>EF8875</t>
  </si>
  <si>
    <t>8AJDB3CD401325979</t>
  </si>
  <si>
    <t>APO5182290</t>
  </si>
  <si>
    <t>06/18/25</t>
  </si>
  <si>
    <t>LVA492</t>
  </si>
  <si>
    <t>PPEX-348</t>
  </si>
  <si>
    <t>EF8876</t>
  </si>
  <si>
    <t>8AJDB3CD101326457</t>
  </si>
  <si>
    <t xml:space="preserve">TCP119315 </t>
  </si>
  <si>
    <t>GARCIA SEPÚLVEDA CLAUDIO ALFONSO</t>
  </si>
  <si>
    <t>LVA493</t>
  </si>
  <si>
    <t>PPEX-349</t>
  </si>
  <si>
    <t>EF8877</t>
  </si>
  <si>
    <t>8AJDB3CD401326064</t>
  </si>
  <si>
    <t>APO5183644</t>
  </si>
  <si>
    <t>LVA494</t>
  </si>
  <si>
    <t>PPEX-350</t>
  </si>
  <si>
    <t>EF8878</t>
  </si>
  <si>
    <t>8AJDB3CD101326622</t>
  </si>
  <si>
    <t>APO5182288</t>
  </si>
  <si>
    <t>05/18/25</t>
  </si>
  <si>
    <t>LVA495</t>
  </si>
  <si>
    <t>PPEX-351</t>
  </si>
  <si>
    <t>EF8879</t>
  </si>
  <si>
    <t>8AJDB3CD101326734</t>
  </si>
  <si>
    <t>APO5199028</t>
  </si>
  <si>
    <t>LVA496</t>
  </si>
  <si>
    <t>PPEX-352</t>
  </si>
  <si>
    <t>EF8880</t>
  </si>
  <si>
    <t>8AJDB3CD101327916</t>
  </si>
  <si>
    <t>APO5198782</t>
  </si>
  <si>
    <t>MINERA PANAMA MINERA PANAMA</t>
  </si>
  <si>
    <t>LVA497</t>
  </si>
  <si>
    <t>PPHX-1173</t>
  </si>
  <si>
    <t>EC4798</t>
  </si>
  <si>
    <t>8AJDB3CD901317313</t>
  </si>
  <si>
    <t>APO5198907</t>
  </si>
  <si>
    <t>PITTI OVALLES IVAN ALAIN</t>
  </si>
  <si>
    <t>PPHX-1179</t>
  </si>
  <si>
    <t>EC4808</t>
  </si>
  <si>
    <t>8AJDB3CD901316887</t>
  </si>
  <si>
    <t>APO5198908</t>
  </si>
  <si>
    <t>MARIN BOCANEGRA ABDIEL</t>
  </si>
  <si>
    <t>PPHX-1197</t>
  </si>
  <si>
    <t>EC4878</t>
  </si>
  <si>
    <t>8AJDB3CD701316760</t>
  </si>
  <si>
    <t>APO5198909</t>
  </si>
  <si>
    <t>RODRIGUEZ RODRIGUEZ HUMBERTO</t>
  </si>
  <si>
    <t>PPHX-1198</t>
  </si>
  <si>
    <t>EC4880</t>
  </si>
  <si>
    <t>8AJDB3CDX01316753</t>
  </si>
  <si>
    <t>APO5198341</t>
  </si>
  <si>
    <t>MATEO SANMARTIN GONZALO</t>
  </si>
  <si>
    <t>PPHX-1199</t>
  </si>
  <si>
    <t>EC4881</t>
  </si>
  <si>
    <t>8AJDB3CD001316728</t>
  </si>
  <si>
    <t>APO5198962</t>
  </si>
  <si>
    <t>TAMURA GONZALEZ MAXIMO ENRIQUE</t>
  </si>
  <si>
    <t>PPHX-1205</t>
  </si>
  <si>
    <t>EC4890</t>
  </si>
  <si>
    <t>8AJDB3CD801317044</t>
  </si>
  <si>
    <t>APO5198910</t>
  </si>
  <si>
    <t>HERRERA ATENCIO ABEL ISAAC</t>
  </si>
  <si>
    <t>PPHX-1206</t>
  </si>
  <si>
    <t>EC4893</t>
  </si>
  <si>
    <t>8AJDB3CD201317198</t>
  </si>
  <si>
    <t>APO5199000</t>
  </si>
  <si>
    <t>JIMENEZ ELVIS</t>
  </si>
  <si>
    <t>PPL-47</t>
  </si>
  <si>
    <t>EA1266</t>
  </si>
  <si>
    <t>L200</t>
  </si>
  <si>
    <t>MMBJJKL10NH045362</t>
  </si>
  <si>
    <t>APO5198986</t>
  </si>
  <si>
    <t>RODRIGUEZ CORRALES JUAN MANUEL</t>
  </si>
  <si>
    <t>PR-APV-1</t>
  </si>
  <si>
    <t>EC8796</t>
  </si>
  <si>
    <t>MHYDN71VXNJ402191</t>
  </si>
  <si>
    <t>APO5176208</t>
  </si>
  <si>
    <t>03/30/25</t>
  </si>
  <si>
    <t>HIPICA DE PANAMA S.A.</t>
  </si>
  <si>
    <t>PR-BMWX1-03</t>
  </si>
  <si>
    <t>EC8699</t>
  </si>
  <si>
    <t>X1 SDRIVE2</t>
  </si>
  <si>
    <t>SPARKLIN</t>
  </si>
  <si>
    <t>WBA31AA02N5U36533</t>
  </si>
  <si>
    <t>APO5176206</t>
  </si>
  <si>
    <t>PR-BMWX1-04</t>
  </si>
  <si>
    <t>EE2231</t>
  </si>
  <si>
    <t>WBA31AA03N5U48500</t>
  </si>
  <si>
    <t>APO5176220</t>
  </si>
  <si>
    <t>PR-PRADO-014</t>
  </si>
  <si>
    <t>EC4547</t>
  </si>
  <si>
    <t>TOYOYA</t>
  </si>
  <si>
    <t>JTEBR9FJ20K229766</t>
  </si>
  <si>
    <t>APO5176260</t>
  </si>
  <si>
    <t>DUQUE MALDONADO FERNANDO FEDERI</t>
  </si>
  <si>
    <t>DESARROLLO TURISTICO BUENAVENTURA</t>
  </si>
  <si>
    <t>PR-TERAMONT-001</t>
  </si>
  <si>
    <t>EC8926</t>
  </si>
  <si>
    <t>WVGZZZCAZNC506840</t>
  </si>
  <si>
    <t>APO5176207</t>
  </si>
  <si>
    <t>PR-UX 250H1</t>
  </si>
  <si>
    <t>EC4921</t>
  </si>
  <si>
    <t>JTHU95BH702057287</t>
  </si>
  <si>
    <t>APO5177314</t>
  </si>
  <si>
    <t>03/31/25</t>
  </si>
  <si>
    <t>GONZALEZ CANGA FIDEL</t>
  </si>
  <si>
    <t>TFX-50</t>
  </si>
  <si>
    <t>EF8870</t>
  </si>
  <si>
    <t>8AJBA3FS000323303</t>
  </si>
  <si>
    <t>PTY5241371</t>
  </si>
  <si>
    <t>NAVARRO ORTEGA VALERIO ABDIEL</t>
  </si>
  <si>
    <t>TFX-51</t>
  </si>
  <si>
    <t>EF8944</t>
  </si>
  <si>
    <t>8AJBA3FS700323783</t>
  </si>
  <si>
    <t>APO5198386</t>
  </si>
  <si>
    <t>MONCAYO ANDRADE IVAN ANTONIO</t>
  </si>
  <si>
    <t>EC4720</t>
  </si>
  <si>
    <t>ATT. BLA</t>
  </si>
  <si>
    <t>APO5198759</t>
  </si>
  <si>
    <t>RENTERIA GONZALEZ FIDEL FRANCISCO</t>
  </si>
  <si>
    <t>EE3437</t>
  </si>
  <si>
    <t>APO5159357</t>
  </si>
  <si>
    <t>EE3443</t>
  </si>
  <si>
    <t>APO5159382</t>
  </si>
  <si>
    <t>PRESIDENCIA MINISTERIO</t>
  </si>
  <si>
    <t>EE3445</t>
  </si>
  <si>
    <t>APO5159399</t>
  </si>
  <si>
    <t>EE3455</t>
  </si>
  <si>
    <t>APO5159406</t>
  </si>
  <si>
    <t>EE3456</t>
  </si>
  <si>
    <t>APO5182062</t>
  </si>
  <si>
    <t xml:space="preserve"> LOPEZ DE GRACIA YADIN JOSSUETH</t>
  </si>
  <si>
    <t>EE3464</t>
  </si>
  <si>
    <t>APO5159379</t>
  </si>
  <si>
    <t>EE3475</t>
  </si>
  <si>
    <t>APO5159431</t>
  </si>
  <si>
    <t>EE3477</t>
  </si>
  <si>
    <t>APO5159365</t>
  </si>
  <si>
    <t>VOLCX-01</t>
  </si>
  <si>
    <t>EC8859</t>
  </si>
  <si>
    <t>XC90 B6</t>
  </si>
  <si>
    <t>DENIM BL</t>
  </si>
  <si>
    <t>YV1LF06ACN1812213</t>
  </si>
  <si>
    <t>APO5198198</t>
  </si>
  <si>
    <t>SCHMITH MICHAEL</t>
  </si>
  <si>
    <t>LCP-23</t>
  </si>
  <si>
    <t>EC5129</t>
  </si>
  <si>
    <t>JTERB71J40F016051</t>
  </si>
  <si>
    <t>LVA369</t>
  </si>
  <si>
    <t>LCX-54</t>
  </si>
  <si>
    <t>EC5130</t>
  </si>
  <si>
    <t>JTFBV71J80B040641</t>
  </si>
  <si>
    <t>LVA372</t>
  </si>
  <si>
    <t>LCX-73</t>
  </si>
  <si>
    <t>EF8825</t>
  </si>
  <si>
    <t>JTFBV71J70B052134</t>
  </si>
  <si>
    <t>LVA501</t>
  </si>
  <si>
    <t>LCX-74</t>
  </si>
  <si>
    <t>EF8826</t>
  </si>
  <si>
    <t>JTFBV71J60B052691</t>
  </si>
  <si>
    <t>LVA502</t>
  </si>
  <si>
    <t>PPEX-256</t>
  </si>
  <si>
    <t>EC4914</t>
  </si>
  <si>
    <t>8AJDB3CD401317235</t>
  </si>
  <si>
    <t>LIQUIDADOS</t>
  </si>
  <si>
    <t>LVA364</t>
  </si>
  <si>
    <t>PPEX-258</t>
  </si>
  <si>
    <t>EC4918</t>
  </si>
  <si>
    <t>8AJDB3CDX01317238</t>
  </si>
  <si>
    <t>LVA366</t>
  </si>
  <si>
    <t>PPEX-259</t>
  </si>
  <si>
    <t>EC4958</t>
  </si>
  <si>
    <t>8AJDB3CD901316789</t>
  </si>
  <si>
    <t>LVA367</t>
  </si>
  <si>
    <t>PPHX-1166</t>
  </si>
  <si>
    <t>EC4580</t>
  </si>
  <si>
    <t>88AJDB3CD00131635</t>
  </si>
  <si>
    <t>PPHX-1184</t>
  </si>
  <si>
    <t>EC4851</t>
  </si>
  <si>
    <t>8AJDB3CD401316795</t>
  </si>
  <si>
    <t>KALTRE</t>
  </si>
  <si>
    <t>PPHX-1188</t>
  </si>
  <si>
    <t>EC4859</t>
  </si>
  <si>
    <t>8AJDB3CD501316885</t>
  </si>
  <si>
    <t>CERRO QUEMA</t>
  </si>
  <si>
    <t>PPHX-1194</t>
  </si>
  <si>
    <t>EC4872</t>
  </si>
  <si>
    <t>8AJDB3CD101317354</t>
  </si>
  <si>
    <t>PPHX-1209</t>
  </si>
  <si>
    <t>EC4901</t>
  </si>
  <si>
    <t>8AJDB3CDX01317112</t>
  </si>
  <si>
    <t>HH-236</t>
  </si>
  <si>
    <t>EE6227</t>
  </si>
  <si>
    <t>JTFNAFAP108026651</t>
  </si>
  <si>
    <t>JIMX-99</t>
  </si>
  <si>
    <t>EF5582</t>
  </si>
  <si>
    <t>MA3JB74V3P0122324</t>
  </si>
  <si>
    <t>LCX-70</t>
  </si>
  <si>
    <t>EF8807</t>
  </si>
  <si>
    <t>JTFBV71J20B052400</t>
  </si>
  <si>
    <t>LVA498</t>
  </si>
  <si>
    <t>PHX-79</t>
  </si>
  <si>
    <t>EE6201</t>
  </si>
  <si>
    <t>8AJDB8CBX05514298</t>
  </si>
  <si>
    <t>LCP-24</t>
  </si>
  <si>
    <t>EC5131</t>
  </si>
  <si>
    <t>JTERB71J30F016011</t>
  </si>
  <si>
    <t>LVA370</t>
  </si>
  <si>
    <t>LCX-71</t>
  </si>
  <si>
    <t>EF8810</t>
  </si>
  <si>
    <t>JTFBV71J80B051803</t>
  </si>
  <si>
    <t>LVA499</t>
  </si>
  <si>
    <t>LCX-53</t>
  </si>
  <si>
    <t>EC5122</t>
  </si>
  <si>
    <t>JTFBV71J20B039808</t>
  </si>
  <si>
    <t>LVA371</t>
  </si>
  <si>
    <t>PPEX-255</t>
  </si>
  <si>
    <t>EC4913</t>
  </si>
  <si>
    <t>8AJDB3CD001317152</t>
  </si>
  <si>
    <t>LVA363</t>
  </si>
  <si>
    <t>PPEX-247</t>
  </si>
  <si>
    <t>EC4903</t>
  </si>
  <si>
    <t>8AJDB3CD701316886</t>
  </si>
  <si>
    <t>LVA355</t>
  </si>
  <si>
    <t>PPEX-249</t>
  </si>
  <si>
    <t>EC4907</t>
  </si>
  <si>
    <t>8AJDB3CD101316950</t>
  </si>
  <si>
    <t>LVA357</t>
  </si>
  <si>
    <t>PPEX-250</t>
  </si>
  <si>
    <t>EC4908</t>
  </si>
  <si>
    <t>8AJDB3CD101316964</t>
  </si>
  <si>
    <t>LVA358</t>
  </si>
  <si>
    <t>PPEX-251</t>
  </si>
  <si>
    <t>EC4909</t>
  </si>
  <si>
    <t>8AJDB3CD701317021</t>
  </si>
  <si>
    <t>LVA359</t>
  </si>
  <si>
    <t>PPEX-252</t>
  </si>
  <si>
    <t>EC4910</t>
  </si>
  <si>
    <t>8AJDB3CD801317173</t>
  </si>
  <si>
    <t>LVA360</t>
  </si>
  <si>
    <t>PPEX-253</t>
  </si>
  <si>
    <t>EC4911</t>
  </si>
  <si>
    <t>8AJDB3CD801317142</t>
  </si>
  <si>
    <t>LVA361</t>
  </si>
  <si>
    <t>PPHX-1185</t>
  </si>
  <si>
    <t>EC4852</t>
  </si>
  <si>
    <t>8AJDB3CD901316873</t>
  </si>
  <si>
    <t>LLANTA AT SIN PAPEL</t>
  </si>
  <si>
    <t>PPHX-1212</t>
  </si>
  <si>
    <t>EC4916</t>
  </si>
  <si>
    <t>8AJDB3CD001317295</t>
  </si>
  <si>
    <t>TPI-14</t>
  </si>
  <si>
    <t>EC8963</t>
  </si>
  <si>
    <t>ATT- BLA</t>
  </si>
  <si>
    <t>JTEBH9FJ6LK223797</t>
  </si>
  <si>
    <t>EE3450</t>
  </si>
  <si>
    <t>EE3474</t>
  </si>
  <si>
    <t>LCX-76</t>
  </si>
  <si>
    <t>EF8828</t>
  </si>
  <si>
    <t>JTFBV71J30B051966</t>
  </si>
  <si>
    <t>LVA504</t>
  </si>
  <si>
    <t>FORTUNER-05</t>
  </si>
  <si>
    <t>CK3073</t>
  </si>
  <si>
    <t>8AJHZ3FS80001129</t>
  </si>
  <si>
    <t>BARBARA STHEFANNY CHACON</t>
  </si>
  <si>
    <t xml:space="preserve">         07/30/23</t>
  </si>
  <si>
    <t>PHX-78</t>
  </si>
  <si>
    <t>EE6200</t>
  </si>
  <si>
    <t>8AJDB8CB205514179</t>
  </si>
  <si>
    <t>PPEX-254</t>
  </si>
  <si>
    <t>EC4912</t>
  </si>
  <si>
    <t>8AJDB3CD001317183</t>
  </si>
  <si>
    <t>LVA362</t>
  </si>
  <si>
    <t>PPHX-1176</t>
  </si>
  <si>
    <t>EC4805</t>
  </si>
  <si>
    <t>8AJDB3CD201316830</t>
  </si>
  <si>
    <t>PPHX-1203</t>
  </si>
  <si>
    <t>EC4887</t>
  </si>
  <si>
    <t>8AJDB3CD201316732</t>
  </si>
  <si>
    <t>LCX-75</t>
  </si>
  <si>
    <t>EF8827</t>
  </si>
  <si>
    <t>JTFBV71J40B052611</t>
  </si>
  <si>
    <t>LVA503</t>
  </si>
  <si>
    <t>JIMX-101</t>
  </si>
  <si>
    <t>EF5584</t>
  </si>
  <si>
    <t>MA3JB74VXP0118982</t>
  </si>
  <si>
    <t>LCP-22</t>
  </si>
  <si>
    <t>EC5123</t>
  </si>
  <si>
    <t>JTERB71JX0F016216</t>
  </si>
  <si>
    <t>LVA368</t>
  </si>
  <si>
    <t>HIM-01</t>
  </si>
  <si>
    <t>EC2335</t>
  </si>
  <si>
    <t>MALB241CANM084723</t>
  </si>
  <si>
    <t>APO5169637</t>
  </si>
  <si>
    <t>NOCDIEL JAIME</t>
  </si>
  <si>
    <t>TZANETATOS</t>
  </si>
  <si>
    <t>HIM-02</t>
  </si>
  <si>
    <t>EC2336</t>
  </si>
  <si>
    <t>MALB241CANM084725</t>
  </si>
  <si>
    <t>APO5169629</t>
  </si>
  <si>
    <t>BATISTA MOISES</t>
  </si>
  <si>
    <t>HIM-03</t>
  </si>
  <si>
    <t>EC2337</t>
  </si>
  <si>
    <t>MALB241CANM084724</t>
  </si>
  <si>
    <t>APO5169625</t>
  </si>
  <si>
    <t>MIRANDA VARGAS ISIDRO</t>
  </si>
  <si>
    <t>HIM-05</t>
  </si>
  <si>
    <t>EC2339</t>
  </si>
  <si>
    <t>MALB241CANM086073</t>
  </si>
  <si>
    <t>APO5169646</t>
  </si>
  <si>
    <t>06/18/24</t>
  </si>
  <si>
    <t>JIMENEZ JORGE</t>
  </si>
  <si>
    <t>HIM-06</t>
  </si>
  <si>
    <t>EC2340</t>
  </si>
  <si>
    <t>MALB241CANM084726</t>
  </si>
  <si>
    <t>APO5169635</t>
  </si>
  <si>
    <t>VICTORIA JUAN</t>
  </si>
  <si>
    <t>HIM-10</t>
  </si>
  <si>
    <t>EC2344</t>
  </si>
  <si>
    <t>MALB241CANM084711</t>
  </si>
  <si>
    <t>APO5169634</t>
  </si>
  <si>
    <t>07/18/24</t>
  </si>
  <si>
    <t>MARTINEZ FRANLIN</t>
  </si>
  <si>
    <t>HIM-11</t>
  </si>
  <si>
    <t>EC2345</t>
  </si>
  <si>
    <t>MALB241CANM086064</t>
  </si>
  <si>
    <t>APO5169624</t>
  </si>
  <si>
    <t>CABALLERO ALBERTO</t>
  </si>
  <si>
    <t>HP-100</t>
  </si>
  <si>
    <t>EC4095</t>
  </si>
  <si>
    <t>JTFHK02P000015581</t>
  </si>
  <si>
    <t>APO5198737</t>
  </si>
  <si>
    <t>RAMOS VICTOR</t>
  </si>
  <si>
    <t>HP-101</t>
  </si>
  <si>
    <t>EC4094</t>
  </si>
  <si>
    <t>JTFHK02P000015578</t>
  </si>
  <si>
    <t>APO5198733</t>
  </si>
  <si>
    <t>AGUIRRE HINESTROSA RUBEN ENRIQUE</t>
  </si>
  <si>
    <t>HP-99</t>
  </si>
  <si>
    <t>EC4097</t>
  </si>
  <si>
    <t>JTFHK02P000015547</t>
  </si>
  <si>
    <t>APO5198736</t>
  </si>
  <si>
    <t>MIRANDA JOSE ANGEL</t>
  </si>
  <si>
    <t>MMS-56</t>
  </si>
  <si>
    <t>EB6005</t>
  </si>
  <si>
    <t>MMBGUKS10NH000469</t>
  </si>
  <si>
    <t>APO5162690</t>
  </si>
  <si>
    <t>TERADA KOTA</t>
  </si>
  <si>
    <t>KOMATSU</t>
  </si>
  <si>
    <t>PPHX-1138</t>
  </si>
  <si>
    <t>EC4306</t>
  </si>
  <si>
    <t>8AJDB3CD001315868</t>
  </si>
  <si>
    <t>APO5199075</t>
  </si>
  <si>
    <t>MEJIA MIGUEL ANGEL</t>
  </si>
  <si>
    <t>PPIA-07</t>
  </si>
  <si>
    <t>EC6995</t>
  </si>
  <si>
    <t xml:space="preserve">ROJO    </t>
  </si>
  <si>
    <t>MPATFS40JNT001795</t>
  </si>
  <si>
    <t>APO5198176</t>
  </si>
  <si>
    <t>MARTINEZ CABALLERO TANAIDA</t>
  </si>
  <si>
    <t>PPIA-08</t>
  </si>
  <si>
    <t>EC6991</t>
  </si>
  <si>
    <t>MPATFS40JNT001797</t>
  </si>
  <si>
    <t>APO5198175</t>
  </si>
  <si>
    <t>PETANA ACOSTA EINAR</t>
  </si>
  <si>
    <t>PPIA-09</t>
  </si>
  <si>
    <t>EC6992</t>
  </si>
  <si>
    <t>MPATFS40JNT001782</t>
  </si>
  <si>
    <t>APO5198177</t>
  </si>
  <si>
    <t>COMELLYS CHECA JAVIER ANTONIO</t>
  </si>
  <si>
    <t>PPIA-10</t>
  </si>
  <si>
    <t>EC6993</t>
  </si>
  <si>
    <t>MPATFS40JNT001799</t>
  </si>
  <si>
    <t>APO5198178</t>
  </si>
  <si>
    <t>GARZON ANGUIZOLA JOSE AGUSTIN</t>
  </si>
  <si>
    <t>PR-RANLIM-01</t>
  </si>
  <si>
    <t>EA9530</t>
  </si>
  <si>
    <t>FORD</t>
  </si>
  <si>
    <t>RANGER LIM</t>
  </si>
  <si>
    <t>FROZEN W</t>
  </si>
  <si>
    <t>6FPPXXMJ2PMR23732</t>
  </si>
  <si>
    <t>APO5177312</t>
  </si>
  <si>
    <t>Arosemena Guillermo</t>
  </si>
  <si>
    <t>AGRO GANADERA NAZARENO SA</t>
  </si>
  <si>
    <t>PR-RANXL-01</t>
  </si>
  <si>
    <t>EA9534</t>
  </si>
  <si>
    <t>RANGER XL</t>
  </si>
  <si>
    <t>6FPPXXMJ2PMR23691</t>
  </si>
  <si>
    <t>APO5177313</t>
  </si>
  <si>
    <t>PR-TUCSON-01</t>
  </si>
  <si>
    <t>EC2330</t>
  </si>
  <si>
    <t>KMHJB81DBNU082215</t>
  </si>
  <si>
    <t>APO5176259</t>
  </si>
  <si>
    <t>02/28/25</t>
  </si>
  <si>
    <t>OLIVAREZ MUÑOZ ORLANDO DANIEL</t>
  </si>
  <si>
    <t>PPHX-1143</t>
  </si>
  <si>
    <t>EC4304</t>
  </si>
  <si>
    <t>8AJDB3CD201316245</t>
  </si>
  <si>
    <t>PPHX-1145</t>
  </si>
  <si>
    <t>EC4312</t>
  </si>
  <si>
    <t>8AJDB3CD201316150</t>
  </si>
  <si>
    <t>APV-80</t>
  </si>
  <si>
    <t>EA6736</t>
  </si>
  <si>
    <t>MHYDN71V6NJ400468</t>
  </si>
  <si>
    <t>CONTRATO</t>
  </si>
  <si>
    <t>HIM-12</t>
  </si>
  <si>
    <t>EC2346</t>
  </si>
  <si>
    <t>MALB241CANM081868</t>
  </si>
  <si>
    <t>ACU-01</t>
  </si>
  <si>
    <t>EA9769</t>
  </si>
  <si>
    <t>ACURA</t>
  </si>
  <si>
    <t>RDX</t>
  </si>
  <si>
    <t>5J8TC2H66ML033261</t>
  </si>
  <si>
    <t>APO5198680</t>
  </si>
  <si>
    <t>WINTER BASSETT MAXIMILIAN</t>
  </si>
  <si>
    <t>ENEL CORP</t>
  </si>
  <si>
    <t>NPR-07</t>
  </si>
  <si>
    <t>EC7627</t>
  </si>
  <si>
    <t>NKR66LL-5H</t>
  </si>
  <si>
    <t>JAANKR66LN7100134</t>
  </si>
  <si>
    <t>APO5198200</t>
  </si>
  <si>
    <t>GARCIA JESUS ANTONIO</t>
  </si>
  <si>
    <t>14 PIES / JAMAR</t>
  </si>
  <si>
    <t>PPHX-1129</t>
  </si>
  <si>
    <t>EC3958</t>
  </si>
  <si>
    <t>8AJDB3CD201315032</t>
  </si>
  <si>
    <t>APO5198961</t>
  </si>
  <si>
    <t>PR-NIVUS-01</t>
  </si>
  <si>
    <t>EC6789</t>
  </si>
  <si>
    <t>NIVUS</t>
  </si>
  <si>
    <t>9BWCH6CH7MP056269</t>
  </si>
  <si>
    <t>APO5176204</t>
  </si>
  <si>
    <t>01/30/25</t>
  </si>
  <si>
    <t>BONILLA VICTORIA</t>
  </si>
  <si>
    <t>VICTORIA MARKELA BONILLA CASTRO</t>
  </si>
  <si>
    <t>PR-NP300-03</t>
  </si>
  <si>
    <t>EA0972</t>
  </si>
  <si>
    <t>3N6CD33B6ZK441523</t>
  </si>
  <si>
    <t>APO5176205</t>
  </si>
  <si>
    <t>NG LIRO</t>
  </si>
  <si>
    <t>PR-PRADO-013</t>
  </si>
  <si>
    <t>EC0851</t>
  </si>
  <si>
    <t>JTEBR3FJ70K223958</t>
  </si>
  <si>
    <t>APO5176202</t>
  </si>
  <si>
    <t>ARCE JESUS</t>
  </si>
  <si>
    <t>ARCE AVICOLA</t>
  </si>
  <si>
    <t>TFX-12</t>
  </si>
  <si>
    <t>EC3967</t>
  </si>
  <si>
    <t>8AJBA3FS500303239</t>
  </si>
  <si>
    <t>APO5198679</t>
  </si>
  <si>
    <t>PPHX-1123</t>
  </si>
  <si>
    <t>EC3951</t>
  </si>
  <si>
    <t>8AJDB3CD401314495</t>
  </si>
  <si>
    <t>PPHX-1125</t>
  </si>
  <si>
    <t>EC3953</t>
  </si>
  <si>
    <t>8AJDB3CD201314527</t>
  </si>
  <si>
    <t>PPHX-1127</t>
  </si>
  <si>
    <t>EC3956</t>
  </si>
  <si>
    <t>8AJDB3CD901314072</t>
  </si>
  <si>
    <t>PPHX-1132</t>
  </si>
  <si>
    <t>EC3961</t>
  </si>
  <si>
    <t>8AJDB3CD001314994</t>
  </si>
  <si>
    <t>PPHX-1128</t>
  </si>
  <si>
    <t>EC3957</t>
  </si>
  <si>
    <t>8AJDB3CD001315224</t>
  </si>
  <si>
    <t>PPHX-1117</t>
  </si>
  <si>
    <t>EC3945</t>
  </si>
  <si>
    <t>8AJDB3CD801314029</t>
  </si>
  <si>
    <t>12/14/23</t>
  </si>
  <si>
    <t>EPIROC</t>
  </si>
  <si>
    <t>PIT-61</t>
  </si>
  <si>
    <t>EA9882</t>
  </si>
  <si>
    <t>5KBYF5810NB600035</t>
  </si>
  <si>
    <t>GABRIEL JURADO</t>
  </si>
  <si>
    <t>PPEX-241</t>
  </si>
  <si>
    <t>EA7470</t>
  </si>
  <si>
    <t>8AJDB3CD601308049</t>
  </si>
  <si>
    <t>LVA340</t>
  </si>
  <si>
    <t>APV-103</t>
  </si>
  <si>
    <t>EC7311</t>
  </si>
  <si>
    <t>MHYDN71V4NJ401523</t>
  </si>
  <si>
    <t>APO5160671</t>
  </si>
  <si>
    <t>05/24/24</t>
  </si>
  <si>
    <t>VIRSI FELIPE FRANCISC</t>
  </si>
  <si>
    <t>CPS PORTAESCALERA</t>
  </si>
  <si>
    <t>APV-104</t>
  </si>
  <si>
    <t>EC7312</t>
  </si>
  <si>
    <t>MHYDN71V8NJ401699</t>
  </si>
  <si>
    <t>APO5198654</t>
  </si>
  <si>
    <t>APV-105</t>
  </si>
  <si>
    <t>EC7313</t>
  </si>
  <si>
    <t>MHYDN71V1NJ401690</t>
  </si>
  <si>
    <t>APO5146020</t>
  </si>
  <si>
    <t>AMAYA MENDOZA ISAAC</t>
  </si>
  <si>
    <t>APV-106</t>
  </si>
  <si>
    <t>EC7314</t>
  </si>
  <si>
    <t>MHYDN71V9NJ401663</t>
  </si>
  <si>
    <t>APO5146018</t>
  </si>
  <si>
    <t>CHANAPI CONTRERA KENEDY</t>
  </si>
  <si>
    <t>APV-108</t>
  </si>
  <si>
    <t>EC7339</t>
  </si>
  <si>
    <t>MHYDN71V1NJ401785</t>
  </si>
  <si>
    <t>APO5160664</t>
  </si>
  <si>
    <t>GARIBALDO RAMOS JOSE CARLOS</t>
  </si>
  <si>
    <t>APV-110</t>
  </si>
  <si>
    <t>EC7348</t>
  </si>
  <si>
    <t>MHYDN71VXNJ401803</t>
  </si>
  <si>
    <t>APO5192893</t>
  </si>
  <si>
    <t>HURTADO DE GRACIA KERLY</t>
  </si>
  <si>
    <t>BCUP PORTAESCALERA</t>
  </si>
  <si>
    <t>APV-111</t>
  </si>
  <si>
    <t>EC7349</t>
  </si>
  <si>
    <t>MHYDN71V3NJ401786</t>
  </si>
  <si>
    <t>APO5198790</t>
  </si>
  <si>
    <t>ARANGO CASTILLO ANDY ABEL</t>
  </si>
  <si>
    <t>PPHX-1092</t>
  </si>
  <si>
    <t>EC0928</t>
  </si>
  <si>
    <t>8AJDB3CD401313959</t>
  </si>
  <si>
    <t>APO5176853</t>
  </si>
  <si>
    <t>ELEKTRON</t>
  </si>
  <si>
    <t>PPHX-1093</t>
  </si>
  <si>
    <t>EC0931</t>
  </si>
  <si>
    <t>8AJDB3CDX01313156</t>
  </si>
  <si>
    <t>APO5198959</t>
  </si>
  <si>
    <t>PPHX-1110</t>
  </si>
  <si>
    <t>EC0954</t>
  </si>
  <si>
    <t>8AJDB3CD601314272</t>
  </si>
  <si>
    <t>APO5199016</t>
  </si>
  <si>
    <t>ANDRION DOBLAS SADDAM AURELIO</t>
  </si>
  <si>
    <t>PPHX-1112</t>
  </si>
  <si>
    <t>EC0956</t>
  </si>
  <si>
    <t>8AJDB3CD301314262</t>
  </si>
  <si>
    <t>APO5198960</t>
  </si>
  <si>
    <t>BATISTA CORREA JORGE IVAN</t>
  </si>
  <si>
    <t>PR-RDX-002</t>
  </si>
  <si>
    <t>EA9861</t>
  </si>
  <si>
    <t>5J8TC2H50ML035238</t>
  </si>
  <si>
    <t>APO5176203</t>
  </si>
  <si>
    <t>GUARDIA DIANA</t>
  </si>
  <si>
    <t>RAICES COCLESANAS S.A.</t>
  </si>
  <si>
    <t>PR-RX450H-01</t>
  </si>
  <si>
    <t>EC0648</t>
  </si>
  <si>
    <t>RX450H</t>
  </si>
  <si>
    <t>JTJBGMCAX02075225</t>
  </si>
  <si>
    <t>APO5176200</t>
  </si>
  <si>
    <t>12/30/24</t>
  </si>
  <si>
    <t>Schallhauser ALFRED</t>
  </si>
  <si>
    <t>CATASUR SA</t>
  </si>
  <si>
    <t>PR-UX 250H-01</t>
  </si>
  <si>
    <t>EC0853</t>
  </si>
  <si>
    <t>SONIC QU</t>
  </si>
  <si>
    <t>JTHU95BH802053930</t>
  </si>
  <si>
    <t>APO5176201</t>
  </si>
  <si>
    <t>SALERNO SILKA</t>
  </si>
  <si>
    <t>TH-11</t>
  </si>
  <si>
    <t>EC3628</t>
  </si>
  <si>
    <t>DUTRO</t>
  </si>
  <si>
    <t>JHHACJ3FXNK506056</t>
  </si>
  <si>
    <t>APO5175791</t>
  </si>
  <si>
    <t>VALDES JIMENEZ JOSE ANTONIO</t>
  </si>
  <si>
    <t>10 PIES / CONTRATO</t>
  </si>
  <si>
    <t>TPEX-01</t>
  </si>
  <si>
    <t>EA7471</t>
  </si>
  <si>
    <t>JTEBR9FJ00K205580</t>
  </si>
  <si>
    <t>APO5168130</t>
  </si>
  <si>
    <t>05/18/24</t>
  </si>
  <si>
    <t>HERRERA ARCIA RONALD ELIEZER</t>
  </si>
  <si>
    <t>MINERA PANAMA ADMINISTRACION</t>
  </si>
  <si>
    <t>LCP-18</t>
  </si>
  <si>
    <t>EC0712</t>
  </si>
  <si>
    <t>JTERB71J60F008095</t>
  </si>
  <si>
    <t>LVA345</t>
  </si>
  <si>
    <t>LCP-20</t>
  </si>
  <si>
    <t>EC4285</t>
  </si>
  <si>
    <t>JTERB71J60F015869</t>
  </si>
  <si>
    <t>LVA349</t>
  </si>
  <si>
    <t>LCX-49</t>
  </si>
  <si>
    <t>EC4289</t>
  </si>
  <si>
    <t>JTFBV71J20B038903</t>
  </si>
  <si>
    <t>LVA351</t>
  </si>
  <si>
    <t>LCX-50</t>
  </si>
  <si>
    <t>EC4290</t>
  </si>
  <si>
    <t>JTFBV71J00B039564</t>
  </si>
  <si>
    <t>LVA352</t>
  </si>
  <si>
    <t>LCX-52</t>
  </si>
  <si>
    <t>EC4286</t>
  </si>
  <si>
    <t>JTFBV71J70B039156</t>
  </si>
  <si>
    <t>LVA354</t>
  </si>
  <si>
    <t>PPEX-246</t>
  </si>
  <si>
    <t>EC0693</t>
  </si>
  <si>
    <t>8AJDB3CD101311974</t>
  </si>
  <si>
    <t>LVA347</t>
  </si>
  <si>
    <t>TFEX-03</t>
  </si>
  <si>
    <t>EC0692</t>
  </si>
  <si>
    <t xml:space="preserve">PHANTOM </t>
  </si>
  <si>
    <t>8AJBA3FS700300102</t>
  </si>
  <si>
    <t>CONTRATO MINA</t>
  </si>
  <si>
    <t>APV-107</t>
  </si>
  <si>
    <t>EC7315</t>
  </si>
  <si>
    <t>MHYDN71V4NJ401649</t>
  </si>
  <si>
    <t>11/29/23</t>
  </si>
  <si>
    <t>APV-109</t>
  </si>
  <si>
    <t>EC7340</t>
  </si>
  <si>
    <t>MHYDN71V6NJ401815</t>
  </si>
  <si>
    <t>LCP-21</t>
  </si>
  <si>
    <t>EC4284</t>
  </si>
  <si>
    <t>JTERB71J80F015971</t>
  </si>
  <si>
    <t>LVA350</t>
  </si>
  <si>
    <t>PPHX-1103</t>
  </si>
  <si>
    <t>EC0946</t>
  </si>
  <si>
    <t>8AJDB3CD301314035</t>
  </si>
  <si>
    <t>PPHX-1102</t>
  </si>
  <si>
    <t>EC0945</t>
  </si>
  <si>
    <t>8AJDB3CD301314312</t>
  </si>
  <si>
    <t>LCP-19</t>
  </si>
  <si>
    <t>EC4287</t>
  </si>
  <si>
    <t>JTERB71J60F015791</t>
  </si>
  <si>
    <t>LVA348</t>
  </si>
  <si>
    <t>LCX-51</t>
  </si>
  <si>
    <t>EC4283</t>
  </si>
  <si>
    <t>JTFBV71J30B039347</t>
  </si>
  <si>
    <t>LVA353</t>
  </si>
  <si>
    <t>PPHX-1111</t>
  </si>
  <si>
    <t>EC0955</t>
  </si>
  <si>
    <t>8AJDB3CD501314232</t>
  </si>
  <si>
    <t>APV-89</t>
  </si>
  <si>
    <t>EC2977</t>
  </si>
  <si>
    <t>MHYDN71V9NJ401047</t>
  </si>
  <si>
    <t xml:space="preserve">TCP119244 </t>
  </si>
  <si>
    <t>APV-94</t>
  </si>
  <si>
    <t>EC3007</t>
  </si>
  <si>
    <t>MHYDN71V2NJ401052</t>
  </si>
  <si>
    <t xml:space="preserve">TCP119221 </t>
  </si>
  <si>
    <t>VARGAS MEDINA SECUNDINA ESTHE</t>
  </si>
  <si>
    <t>APV-96</t>
  </si>
  <si>
    <t>EC3010</t>
  </si>
  <si>
    <t>MHYDN71V1NJ401074</t>
  </si>
  <si>
    <t xml:space="preserve">TCP119220 </t>
  </si>
  <si>
    <t>GARCIA SALAZAR JEFFERS EIDER</t>
  </si>
  <si>
    <t>HH-229</t>
  </si>
  <si>
    <t>EC0310</t>
  </si>
  <si>
    <t>JTFNAFAP808022158</t>
  </si>
  <si>
    <t>APO5198322</t>
  </si>
  <si>
    <t>RIOS MENDOZA ISAAC GAMALIEL</t>
  </si>
  <si>
    <t>HP-97</t>
  </si>
  <si>
    <t>EC0305</t>
  </si>
  <si>
    <t>JTFHK02P700015416</t>
  </si>
  <si>
    <t>APO5198086</t>
  </si>
  <si>
    <t>DELGADO WIN</t>
  </si>
  <si>
    <t>HP-98</t>
  </si>
  <si>
    <t>EC0307</t>
  </si>
  <si>
    <t>JTFHK02P800015425</t>
  </si>
  <si>
    <t>APO5198054</t>
  </si>
  <si>
    <t>KPA-200</t>
  </si>
  <si>
    <t>EA4128</t>
  </si>
  <si>
    <t>KNAB3512BNT845704</t>
  </si>
  <si>
    <t>APO5175631</t>
  </si>
  <si>
    <t>GORDILLO MARTINEZ EDMOND EUSTACIO</t>
  </si>
  <si>
    <t>KPA-201</t>
  </si>
  <si>
    <t>EA4129</t>
  </si>
  <si>
    <t>KNAB3512BNT845598</t>
  </si>
  <si>
    <t>APO5175636</t>
  </si>
  <si>
    <t>SANTAMARIA MORALES JANINE ISABEL</t>
  </si>
  <si>
    <t>PFNX-49</t>
  </si>
  <si>
    <t>EB9936</t>
  </si>
  <si>
    <t>3N6CD33B8ZK438140</t>
  </si>
  <si>
    <t>APO5198958</t>
  </si>
  <si>
    <t>MEDINA CARRASCO LUIS ISAAC</t>
  </si>
  <si>
    <t>VERSION S</t>
  </si>
  <si>
    <t>PIT-57</t>
  </si>
  <si>
    <t>EA9729</t>
  </si>
  <si>
    <t>5KBYF5850MB600196</t>
  </si>
  <si>
    <t>APO5159340</t>
  </si>
  <si>
    <t>VERSION EXL 2WD</t>
  </si>
  <si>
    <t>PPFX-13</t>
  </si>
  <si>
    <t>EB9929</t>
  </si>
  <si>
    <t xml:space="preserve">BRONCE  </t>
  </si>
  <si>
    <t>3N6CD33B7ZK440607</t>
  </si>
  <si>
    <t>APO5173851</t>
  </si>
  <si>
    <t>AMARANTE SAMUEL</t>
  </si>
  <si>
    <t>VERSION XE TELA</t>
  </si>
  <si>
    <t>PPFX-14</t>
  </si>
  <si>
    <t>EB9930</t>
  </si>
  <si>
    <t>3N6CD33B4ZK440659</t>
  </si>
  <si>
    <t>APO5185169</t>
  </si>
  <si>
    <t>07/13/24</t>
  </si>
  <si>
    <t>VASQUEZ TOMAS</t>
  </si>
  <si>
    <t>PPFX-15</t>
  </si>
  <si>
    <t>EB9931</t>
  </si>
  <si>
    <t>3N6CD33B8ZK440700</t>
  </si>
  <si>
    <t>APO5173853</t>
  </si>
  <si>
    <t>FERNANDO LUIS</t>
  </si>
  <si>
    <t>PPFX-21</t>
  </si>
  <si>
    <t>EB9942</t>
  </si>
  <si>
    <t>3N6CD33BXZK441119</t>
  </si>
  <si>
    <t>APO5173855</t>
  </si>
  <si>
    <t>PR-MDX-003</t>
  </si>
  <si>
    <t>EA2300</t>
  </si>
  <si>
    <t>MDX</t>
  </si>
  <si>
    <t xml:space="preserve">MAJESTI </t>
  </si>
  <si>
    <t>5J8YE1H43NL017643</t>
  </si>
  <si>
    <t>APO5176198</t>
  </si>
  <si>
    <t>11/30/24</t>
  </si>
  <si>
    <t>JAEN DE SPIRITO MARIETTA</t>
  </si>
  <si>
    <t>PROYECTOS MARAZUL SA</t>
  </si>
  <si>
    <t>PR-NP300-02</t>
  </si>
  <si>
    <t>EB9927</t>
  </si>
  <si>
    <t>3N6CD33B2ZK438361</t>
  </si>
  <si>
    <t>APO5177311</t>
  </si>
  <si>
    <t>ROMERO ROGELIO</t>
  </si>
  <si>
    <t>COBRA/VERSION S</t>
  </si>
  <si>
    <t>PR-PILOT-03</t>
  </si>
  <si>
    <t>EA9721</t>
  </si>
  <si>
    <t>5KBYF5850MB600145</t>
  </si>
  <si>
    <t>APO5177310</t>
  </si>
  <si>
    <t>01/31/25</t>
  </si>
  <si>
    <t xml:space="preserve"> DE LA GUARDIA GONZALO</t>
  </si>
  <si>
    <t>PR-Q3-01</t>
  </si>
  <si>
    <t>EC6334</t>
  </si>
  <si>
    <t>FLORET S</t>
  </si>
  <si>
    <t>WAUZZZF35M1135118</t>
  </si>
  <si>
    <t>APO5176199</t>
  </si>
  <si>
    <t>WONG MARIO</t>
  </si>
  <si>
    <t>FACHADAS Y ARQUITECTURA INTERIOR SA</t>
  </si>
  <si>
    <t>PR-TIGUAN-01</t>
  </si>
  <si>
    <t>EC3444</t>
  </si>
  <si>
    <t>3WH665N4MM131784</t>
  </si>
  <si>
    <t>APO5176234</t>
  </si>
  <si>
    <t>MARTINEZ RICARDO</t>
  </si>
  <si>
    <t>AGRUPACION PETROLERA SA</t>
  </si>
  <si>
    <t>TH-09</t>
  </si>
  <si>
    <t>EC3538</t>
  </si>
  <si>
    <t>JHHYCJ1F2NK023887</t>
  </si>
  <si>
    <t>APO5168838</t>
  </si>
  <si>
    <t>16 PIES / CONTRATO</t>
  </si>
  <si>
    <t>TH-10</t>
  </si>
  <si>
    <t>EC3539</t>
  </si>
  <si>
    <t>XZU720L</t>
  </si>
  <si>
    <t>JHHYCJ1F8NK023747</t>
  </si>
  <si>
    <t>APO5168837</t>
  </si>
  <si>
    <t>HH-227</t>
  </si>
  <si>
    <t>EC0306</t>
  </si>
  <si>
    <t>JTFNAFAP808022516</t>
  </si>
  <si>
    <t>ALCADIA PMA</t>
  </si>
  <si>
    <t>SATRACK</t>
  </si>
  <si>
    <t>PR-CRV-04</t>
  </si>
  <si>
    <t>EA9728</t>
  </si>
  <si>
    <t>1HGRW5830ML500796</t>
  </si>
  <si>
    <t>PFNX-48</t>
  </si>
  <si>
    <t>EB9935</t>
  </si>
  <si>
    <t>3N6CD33B5ZK438158</t>
  </si>
  <si>
    <t>VWS-01</t>
  </si>
  <si>
    <t>EC3154</t>
  </si>
  <si>
    <t>SAVEIRO SC</t>
  </si>
  <si>
    <t>CANDYWHI</t>
  </si>
  <si>
    <t>9BWKB45U0MP041186</t>
  </si>
  <si>
    <t>CORPORATIVO</t>
  </si>
  <si>
    <t>APV-100</t>
  </si>
  <si>
    <t>EC3019</t>
  </si>
  <si>
    <t>MHYDN71V6NJ401071</t>
  </si>
  <si>
    <t>APV-101</t>
  </si>
  <si>
    <t>EC3020</t>
  </si>
  <si>
    <t>MHYDN71VXNJ400926</t>
  </si>
  <si>
    <t>APV-91</t>
  </si>
  <si>
    <t>EC2980</t>
  </si>
  <si>
    <t>MHYDN71V0NJ401003</t>
  </si>
  <si>
    <t>APV-92</t>
  </si>
  <si>
    <t>EC2981</t>
  </si>
  <si>
    <t>MHYDN71V3NJ401027</t>
  </si>
  <si>
    <t>APV-97</t>
  </si>
  <si>
    <t>EC3012</t>
  </si>
  <si>
    <t>MHYDN71V4NJ401067</t>
  </si>
  <si>
    <t>APV-99</t>
  </si>
  <si>
    <t>EC3016</t>
  </si>
  <si>
    <t>MHYDN71V5NJ401031</t>
  </si>
  <si>
    <t>APV-93</t>
  </si>
  <si>
    <t>EC2990</t>
  </si>
  <si>
    <t>MHYDN71V8NJ401007</t>
  </si>
  <si>
    <t>HH-228</t>
  </si>
  <si>
    <t>EC0309</t>
  </si>
  <si>
    <t>JTFNAFAPX08022341</t>
  </si>
  <si>
    <t>PPEX-179</t>
  </si>
  <si>
    <t>EB3187</t>
  </si>
  <si>
    <t>8AJFB3CD501514469</t>
  </si>
  <si>
    <t>LVA273</t>
  </si>
  <si>
    <t>APV-102</t>
  </si>
  <si>
    <t>EC3734</t>
  </si>
  <si>
    <t>MHYDN71V9NJ401419</t>
  </si>
  <si>
    <t xml:space="preserve">TCP119222 </t>
  </si>
  <si>
    <t>APV-87</t>
  </si>
  <si>
    <t>EA8997</t>
  </si>
  <si>
    <t>MHYDN71V9NJ401050</t>
  </si>
  <si>
    <t>APO5166868</t>
  </si>
  <si>
    <t>LIEBHARDT PINEDA LIONEL ANTONIO</t>
  </si>
  <si>
    <t>HH-220</t>
  </si>
  <si>
    <t>EA8050</t>
  </si>
  <si>
    <t>JTFNAFAP708021986</t>
  </si>
  <si>
    <t>APO5164298</t>
  </si>
  <si>
    <t>06/15/24</t>
  </si>
  <si>
    <t>SANCHEZ URIOLA CARLOS ENRIQUE</t>
  </si>
  <si>
    <t>JCP</t>
  </si>
  <si>
    <t>HH-221</t>
  </si>
  <si>
    <t>EA8047</t>
  </si>
  <si>
    <t>JTFNAFAP908021276</t>
  </si>
  <si>
    <t>APO5198937</t>
  </si>
  <si>
    <t>HH-222</t>
  </si>
  <si>
    <t>EA8051</t>
  </si>
  <si>
    <t>JTFNAFAPX08021495</t>
  </si>
  <si>
    <t>APO5198657</t>
  </si>
  <si>
    <t>ALBA RAMON</t>
  </si>
  <si>
    <t>PCK-37</t>
  </si>
  <si>
    <t>EA3800</t>
  </si>
  <si>
    <t>KNCSHY71CN7544062</t>
  </si>
  <si>
    <t>APO5167680</t>
  </si>
  <si>
    <t>WILLIAM CAMPO OSKAR JUNIOR</t>
  </si>
  <si>
    <t>THP PANAMA</t>
  </si>
  <si>
    <t>PPHX-1067</t>
  </si>
  <si>
    <t>EA8223</t>
  </si>
  <si>
    <t>8AJDB3CD801311731</t>
  </si>
  <si>
    <t>APO5167984</t>
  </si>
  <si>
    <t>AIZPRUA URRIOLA FRANCISCO ULISE</t>
  </si>
  <si>
    <t>CPS (PORTA ESCALERA)</t>
  </si>
  <si>
    <t>PPHX-1070</t>
  </si>
  <si>
    <t>EA8227</t>
  </si>
  <si>
    <t>8AJDB3CD001311772</t>
  </si>
  <si>
    <t>APO5196324</t>
  </si>
  <si>
    <t>service cable phone</t>
  </si>
  <si>
    <t>PPHX-1071</t>
  </si>
  <si>
    <t>EA8228</t>
  </si>
  <si>
    <t>8AJDB3CD501311475</t>
  </si>
  <si>
    <t>APO5173758</t>
  </si>
  <si>
    <t>09/16/24</t>
  </si>
  <si>
    <t>URRIOLA ZAMBRANO FRANKLIN ORIEL</t>
  </si>
  <si>
    <t>CPS (PORTAESCALERA)</t>
  </si>
  <si>
    <t>PPHX-1072</t>
  </si>
  <si>
    <t>EA8230</t>
  </si>
  <si>
    <t>8AJDB3CD201311630</t>
  </si>
  <si>
    <t>APO5167987</t>
  </si>
  <si>
    <t>PPHX-1078</t>
  </si>
  <si>
    <t>EA8238</t>
  </si>
  <si>
    <t>8AJDB3CD201311773</t>
  </si>
  <si>
    <t>APO5167988</t>
  </si>
  <si>
    <t>06/17/24</t>
  </si>
  <si>
    <t>PPHX-1079</t>
  </si>
  <si>
    <t>EA8240</t>
  </si>
  <si>
    <t>8AJDB3CD801311647</t>
  </si>
  <si>
    <t>APO5167989</t>
  </si>
  <si>
    <t>PPHX-1081</t>
  </si>
  <si>
    <t>EA8242</t>
  </si>
  <si>
    <t>8AJDB3CDX01311357</t>
  </si>
  <si>
    <t>APO5167985</t>
  </si>
  <si>
    <t>PR-KSA-001</t>
  </si>
  <si>
    <t>EA3347</t>
  </si>
  <si>
    <t>GRIS / B</t>
  </si>
  <si>
    <t>MZBER814BNN217323</t>
  </si>
  <si>
    <t>APO5191361</t>
  </si>
  <si>
    <t>PEREGO E SILVA ROGERIO</t>
  </si>
  <si>
    <t>PR-NVA-001</t>
  </si>
  <si>
    <t>EB9145</t>
  </si>
  <si>
    <t>3N1CN8AE5ZL108625</t>
  </si>
  <si>
    <t>APO5176193</t>
  </si>
  <si>
    <t>10/30/24</t>
  </si>
  <si>
    <t>PALLETS INTERNATIONAL SA</t>
  </si>
  <si>
    <t>PR-RANRBA-01</t>
  </si>
  <si>
    <t>BT4468</t>
  </si>
  <si>
    <t>RANGER RBA</t>
  </si>
  <si>
    <t xml:space="preserve">CONQUER </t>
  </si>
  <si>
    <t>6FPPXXMJ2PLD15719</t>
  </si>
  <si>
    <t>APO5177308</t>
  </si>
  <si>
    <t>10/31/24</t>
  </si>
  <si>
    <t>TFX-08</t>
  </si>
  <si>
    <t>EA8231</t>
  </si>
  <si>
    <t>8AJBA3FS400298096</t>
  </si>
  <si>
    <t>APO5198042</t>
  </si>
  <si>
    <t>MARIN CARCAMO ALEJANDRO AUGUS</t>
  </si>
  <si>
    <t>PPEX-245</t>
  </si>
  <si>
    <t>EA7978</t>
  </si>
  <si>
    <t>8AJDB3CD701310781</t>
  </si>
  <si>
    <t>LVA344</t>
  </si>
  <si>
    <t>PPHX-1061</t>
  </si>
  <si>
    <t>EA8217</t>
  </si>
  <si>
    <t>8AJDB3CD801311440</t>
  </si>
  <si>
    <t>APV-86</t>
  </si>
  <si>
    <t>EA8996</t>
  </si>
  <si>
    <t>MHYDN71V7NJ401063</t>
  </si>
  <si>
    <t>EA8113</t>
  </si>
  <si>
    <t>PPEX-242</t>
  </si>
  <si>
    <t>EA7975</t>
  </si>
  <si>
    <t>8AJDB3CD601311257</t>
  </si>
  <si>
    <t>HARTBREING GRIG DELGADO ECHEVE</t>
  </si>
  <si>
    <t>LVA341</t>
  </si>
  <si>
    <t>PCK-40</t>
  </si>
  <si>
    <t>EA3811</t>
  </si>
  <si>
    <t>KNCSHX71AN7548229</t>
  </si>
  <si>
    <t>1 CABINA</t>
  </si>
  <si>
    <t>APV-85</t>
  </si>
  <si>
    <t>EA8995</t>
  </si>
  <si>
    <t>MHYDN71V7NJ401029</t>
  </si>
  <si>
    <t>PCK-38</t>
  </si>
  <si>
    <t>EA3807</t>
  </si>
  <si>
    <t>KNCSHX71AN7548232</t>
  </si>
  <si>
    <t>10/17/23</t>
  </si>
  <si>
    <t>PPEX-244</t>
  </si>
  <si>
    <t>EA7977</t>
  </si>
  <si>
    <t>8AJDB3CD201310753</t>
  </si>
  <si>
    <t>LVA343</t>
  </si>
  <si>
    <t>PPHX-1060</t>
  </si>
  <si>
    <t>EA8215</t>
  </si>
  <si>
    <t>8AJDB3CD901311592</t>
  </si>
  <si>
    <t>PPHX-1063</t>
  </si>
  <si>
    <t>EA8219</t>
  </si>
  <si>
    <t>8AJDB3CD901311415</t>
  </si>
  <si>
    <t>HH-223</t>
  </si>
  <si>
    <t>EA8103</t>
  </si>
  <si>
    <t>JTFNAFAP608020778</t>
  </si>
  <si>
    <t>MINA</t>
  </si>
  <si>
    <t>PPEX-243</t>
  </si>
  <si>
    <t>EA7976</t>
  </si>
  <si>
    <t>8AJDB3CD701311249</t>
  </si>
  <si>
    <t>LVA342</t>
  </si>
  <si>
    <t>APV-83</t>
  </si>
  <si>
    <t>EA7203</t>
  </si>
  <si>
    <t>MHYDN71V7NJ400687</t>
  </si>
  <si>
    <t>APO5175633</t>
  </si>
  <si>
    <t>NAVARRO ARQUIMEDES</t>
  </si>
  <si>
    <t>PCK-36</t>
  </si>
  <si>
    <t>EA3457</t>
  </si>
  <si>
    <t>KNCSHY71CN7543606</t>
  </si>
  <si>
    <t>APO5199085</t>
  </si>
  <si>
    <t>MORAN GOMEZ JAVIER IGNACIO</t>
  </si>
  <si>
    <t>PPHA-45</t>
  </si>
  <si>
    <t>EA7453</t>
  </si>
  <si>
    <t>8AJBA3CD901654395</t>
  </si>
  <si>
    <t>APO5165954</t>
  </si>
  <si>
    <t>RAMOS GUTIERREZ PEDRO CECILIO</t>
  </si>
  <si>
    <t>TRANSPORTE ZUPRI S.A</t>
  </si>
  <si>
    <t>TRANSPORTE ZUPRI</t>
  </si>
  <si>
    <t>PPHA-46</t>
  </si>
  <si>
    <t>EA7454</t>
  </si>
  <si>
    <t>RED META</t>
  </si>
  <si>
    <t>8AJBA3CD401657513</t>
  </si>
  <si>
    <t>APO5165956</t>
  </si>
  <si>
    <t>ZUÑIGA MENCOMO EDWIN ALBERTO</t>
  </si>
  <si>
    <t>PPHA-50</t>
  </si>
  <si>
    <t>EA7622</t>
  </si>
  <si>
    <t>8AJBA3CDX01662540</t>
  </si>
  <si>
    <t>APO5165958</t>
  </si>
  <si>
    <t>ZUPRI</t>
  </si>
  <si>
    <t>PR-ACURA-002</t>
  </si>
  <si>
    <t>EA2151</t>
  </si>
  <si>
    <t>MAJESTIC</t>
  </si>
  <si>
    <t>5J8YE1H05NL006690</t>
  </si>
  <si>
    <t>APO5176195</t>
  </si>
  <si>
    <t>ROY ORTEGA ALEJANDRO A.</t>
  </si>
  <si>
    <t>PR-ETRON-01</t>
  </si>
  <si>
    <t>EA9283</t>
  </si>
  <si>
    <t>E-TRON</t>
  </si>
  <si>
    <t>WAUZZZGE5MB034557</t>
  </si>
  <si>
    <t>APO5177306</t>
  </si>
  <si>
    <t>LEWIS ANTONIO</t>
  </si>
  <si>
    <t>ANTONIO ANDRES LEWIS NACHIO</t>
  </si>
  <si>
    <t>PR-PRADO-012</t>
  </si>
  <si>
    <t>EA7837</t>
  </si>
  <si>
    <t>JTEBR9FJ70K204782</t>
  </si>
  <si>
    <t>APO5176197</t>
  </si>
  <si>
    <t>SANTA MARIA HOTEL &amp; GOLF S A</t>
  </si>
  <si>
    <t>PR-PRADOVX-001</t>
  </si>
  <si>
    <t>EA7529</t>
  </si>
  <si>
    <t>JTEBR3FJ40K206261</t>
  </si>
  <si>
    <t>APO5176191</t>
  </si>
  <si>
    <t>09/30/24</t>
  </si>
  <si>
    <t>Caceres BERNARDO</t>
  </si>
  <si>
    <t>BERNARDO ELIAS CACERES MUJICA</t>
  </si>
  <si>
    <t>PR-TOUAREG-003</t>
  </si>
  <si>
    <t>CY9620</t>
  </si>
  <si>
    <t>TOUAREG</t>
  </si>
  <si>
    <t xml:space="preserve">SILICON </t>
  </si>
  <si>
    <t>WVGZZZCRZMD029050</t>
  </si>
  <si>
    <t>APO5176194</t>
  </si>
  <si>
    <t>LEWIS EDUARDO</t>
  </si>
  <si>
    <t>EDUARDO ANTONIO LEWIS NACHIO</t>
  </si>
  <si>
    <t>Q7-03</t>
  </si>
  <si>
    <t>CY4741</t>
  </si>
  <si>
    <t>Q7</t>
  </si>
  <si>
    <t>GALAXYBL</t>
  </si>
  <si>
    <t>WAUZZZ4M8KD042732</t>
  </si>
  <si>
    <t>11/22/22</t>
  </si>
  <si>
    <t>SRA JENNY JAEN</t>
  </si>
  <si>
    <t>TUX-19</t>
  </si>
  <si>
    <t>EB8122</t>
  </si>
  <si>
    <t>KMHJB81DBNU055217</t>
  </si>
  <si>
    <t>HCX-42</t>
  </si>
  <si>
    <t>EB8074</t>
  </si>
  <si>
    <t>MALPB812ENM157461</t>
  </si>
  <si>
    <t>VEN-21</t>
  </si>
  <si>
    <t>EB8169</t>
  </si>
  <si>
    <t>KMHRB812BNU121969</t>
  </si>
  <si>
    <t>12/13/21</t>
  </si>
  <si>
    <t>PFNX-17</t>
  </si>
  <si>
    <t>EB8720</t>
  </si>
  <si>
    <t>3N6CD33B4ZK433890</t>
  </si>
  <si>
    <t>APO5198905</t>
  </si>
  <si>
    <t>VERGARA ARCIA ATANASIO JAVIER</t>
  </si>
  <si>
    <t>PFNX-33</t>
  </si>
  <si>
    <t>EB9141</t>
  </si>
  <si>
    <t>3N6CD33B6ZK435785</t>
  </si>
  <si>
    <t>APO5198956</t>
  </si>
  <si>
    <t>ARIAS DIAZ JOSE DEL CARMEN</t>
  </si>
  <si>
    <t>SOLUCIONES ELECTRICAS AUXILIARES SA</t>
  </si>
  <si>
    <t>SANEAMIENTO</t>
  </si>
  <si>
    <t>PFNX-35</t>
  </si>
  <si>
    <t>EB9143</t>
  </si>
  <si>
    <t>3N6CD33B3ZK435873</t>
  </si>
  <si>
    <t>APO5198957</t>
  </si>
  <si>
    <t>PR-Q7-002</t>
  </si>
  <si>
    <t>EA8534</t>
  </si>
  <si>
    <t>WAUZZZ4M1LD009654</t>
  </si>
  <si>
    <t>APO5176190</t>
  </si>
  <si>
    <t>07/30/24</t>
  </si>
  <si>
    <t>ARCE BARRANCOS FANTINA ISABEL</t>
  </si>
  <si>
    <t>PR-XC90-01</t>
  </si>
  <si>
    <t>EA8317</t>
  </si>
  <si>
    <t>XC90 T5 MO</t>
  </si>
  <si>
    <t>YV1LF10ACM1739195</t>
  </si>
  <si>
    <t>APO5176189</t>
  </si>
  <si>
    <t>08/30/24</t>
  </si>
  <si>
    <t>Lewis de Guardia JOLIZ</t>
  </si>
  <si>
    <t>EA7396</t>
  </si>
  <si>
    <t>PFNX-27</t>
  </si>
  <si>
    <t>EB8753</t>
  </si>
  <si>
    <t>3N6CD33B9ZK434940</t>
  </si>
  <si>
    <t>LCX-45</t>
  </si>
  <si>
    <t>EB7116</t>
  </si>
  <si>
    <t>JTFBV71JX0B030063</t>
  </si>
  <si>
    <t>LVA336</t>
  </si>
  <si>
    <t>LCX-43</t>
  </si>
  <si>
    <t>EB7114</t>
  </si>
  <si>
    <t>JTFBV71J40B030091</t>
  </si>
  <si>
    <t>LVA334</t>
  </si>
  <si>
    <t>LCX-44</t>
  </si>
  <si>
    <t>EB7115</t>
  </si>
  <si>
    <t>JTFBV71J70B030120</t>
  </si>
  <si>
    <t>08/22/23</t>
  </si>
  <si>
    <t>TALLER ALEXIS</t>
  </si>
  <si>
    <t>LVA335</t>
  </si>
  <si>
    <t>HIX-01</t>
  </si>
  <si>
    <t>EB5230</t>
  </si>
  <si>
    <t>MALB241CBNM062665</t>
  </si>
  <si>
    <t>APO5169818</t>
  </si>
  <si>
    <t>05/19/24</t>
  </si>
  <si>
    <t>GUIZADO LUIS ANTONIO</t>
  </si>
  <si>
    <t>SOLAR SHIELD</t>
  </si>
  <si>
    <t>MVHP-15</t>
  </si>
  <si>
    <t>EB7297</t>
  </si>
  <si>
    <t>H 1 PANEL</t>
  </si>
  <si>
    <t>KMFWBX7HAMU194361</t>
  </si>
  <si>
    <t>APO5164747</t>
  </si>
  <si>
    <t>TRENT POLANCO ROLANDO JAHIR</t>
  </si>
  <si>
    <t>N SOLAR</t>
  </si>
  <si>
    <t>MVHP-16</t>
  </si>
  <si>
    <t>EB7298</t>
  </si>
  <si>
    <t>KMFWBX7HAMU194428</t>
  </si>
  <si>
    <t>APO5164744</t>
  </si>
  <si>
    <t>AVILA SHADRACK JEREMY ELOY</t>
  </si>
  <si>
    <t>MVHP-17</t>
  </si>
  <si>
    <t>EB7305</t>
  </si>
  <si>
    <t>KMFWBX7HAMU194204</t>
  </si>
  <si>
    <t>APO5164745</t>
  </si>
  <si>
    <t>NIETO LARA HECTOR</t>
  </si>
  <si>
    <t>PFNX-04</t>
  </si>
  <si>
    <t>CZ5993</t>
  </si>
  <si>
    <t>3N6CD33B2ZK432754</t>
  </si>
  <si>
    <t>APO5198902</t>
  </si>
  <si>
    <t>PFNX-06</t>
  </si>
  <si>
    <t>CZ5995</t>
  </si>
  <si>
    <t>3N6CD33B3ZK432391</t>
  </si>
  <si>
    <t>APO5198903</t>
  </si>
  <si>
    <t>PFNX-10</t>
  </si>
  <si>
    <t>CZ5999</t>
  </si>
  <si>
    <t>3N6CD33B9ZK433478</t>
  </si>
  <si>
    <t>APO5198904</t>
  </si>
  <si>
    <t>BANDA DEL MAR LUIS ANTONIO</t>
  </si>
  <si>
    <t>PFNX-11</t>
  </si>
  <si>
    <t>CZ6000</t>
  </si>
  <si>
    <t>3N6CD33B9ZK432377</t>
  </si>
  <si>
    <t>APO5198955</t>
  </si>
  <si>
    <t>GONZALEZ RODRIGUEZ JOSE</t>
  </si>
  <si>
    <t>COBRA</t>
  </si>
  <si>
    <t>PPHX-1015</t>
  </si>
  <si>
    <t>EB4850</t>
  </si>
  <si>
    <t>8AJDB3CD901308188</t>
  </si>
  <si>
    <t>KAL TIRE</t>
  </si>
  <si>
    <t>PFNX-07</t>
  </si>
  <si>
    <t>CZ5996</t>
  </si>
  <si>
    <t>3N6CD33BXZK432565</t>
  </si>
  <si>
    <t>PPFX-08</t>
  </si>
  <si>
    <t>CZ5685</t>
  </si>
  <si>
    <t>3N6CD33B7ZK431017</t>
  </si>
  <si>
    <t>APO5198711</t>
  </si>
  <si>
    <t>PRINTT NEISSER</t>
  </si>
  <si>
    <t>PPHX-977</t>
  </si>
  <si>
    <t>EB3323</t>
  </si>
  <si>
    <t>8AJFB3CD601512407</t>
  </si>
  <si>
    <t>APO5161981</t>
  </si>
  <si>
    <t>03/16/24</t>
  </si>
  <si>
    <t>GUERRA PIMENTEL LISBETH EVELYN</t>
  </si>
  <si>
    <t>ISTMUS HYDRO POWER S. DE R.L.</t>
  </si>
  <si>
    <t>ITMUS</t>
  </si>
  <si>
    <t>PPHX-978</t>
  </si>
  <si>
    <t>EB3324</t>
  </si>
  <si>
    <t>8AJFB3CD601515615</t>
  </si>
  <si>
    <t>APO5161982</t>
  </si>
  <si>
    <t>LEZCANO DE GRACIA RAIZA ISABEL</t>
  </si>
  <si>
    <t>ITMHUS</t>
  </si>
  <si>
    <t>PPHX-979</t>
  </si>
  <si>
    <t>EB3325</t>
  </si>
  <si>
    <t>8AJFB3CD801512330</t>
  </si>
  <si>
    <t>APO5161983</t>
  </si>
  <si>
    <t>ROSAS ARAUZ JONATHAN M</t>
  </si>
  <si>
    <t>PPHX-980</t>
  </si>
  <si>
    <t>EB3326</t>
  </si>
  <si>
    <t>8AJFB3CD301512462</t>
  </si>
  <si>
    <t>APO5161980</t>
  </si>
  <si>
    <t>ALVARADO SAMUDIO MICHAEL ULISES</t>
  </si>
  <si>
    <t>PPHX-984</t>
  </si>
  <si>
    <t>EB3331</t>
  </si>
  <si>
    <t>8AJFB3CD401515709</t>
  </si>
  <si>
    <t>APO5198497</t>
  </si>
  <si>
    <t>STERLING JAIME</t>
  </si>
  <si>
    <t>PPHX-985</t>
  </si>
  <si>
    <t>EB3332</t>
  </si>
  <si>
    <t>8AJFB3CD801515650</t>
  </si>
  <si>
    <t>APO5198494</t>
  </si>
  <si>
    <t>PINTO FRANKILIN</t>
  </si>
  <si>
    <t>PR-BMWX1-02</t>
  </si>
  <si>
    <t>EB6444</t>
  </si>
  <si>
    <t>X1</t>
  </si>
  <si>
    <t>WBA31AA04M3N02624</t>
  </si>
  <si>
    <t>APO5176188</t>
  </si>
  <si>
    <t>06/30/24</t>
  </si>
  <si>
    <t>ZAFRANI RAMON</t>
  </si>
  <si>
    <t>RAMON ZAFRANI GONZALEZ</t>
  </si>
  <si>
    <t>PR-NP300-01</t>
  </si>
  <si>
    <t>CZ5129</t>
  </si>
  <si>
    <t>3N6CD33B0ZK423695</t>
  </si>
  <si>
    <t>APO5176187</t>
  </si>
  <si>
    <t>Ferrer ANDRES</t>
  </si>
  <si>
    <t>SERVICIOS Y EXCAVACIONES NACIONALES SA</t>
  </si>
  <si>
    <t>PFNX-54</t>
  </si>
  <si>
    <t>EA0786</t>
  </si>
  <si>
    <t>3N6CD33BXZK441508</t>
  </si>
  <si>
    <t>APO5198906</t>
  </si>
  <si>
    <t>SAMANIEGO ALONSO</t>
  </si>
  <si>
    <t>PR-XL7AT-001</t>
  </si>
  <si>
    <t>EB6566</t>
  </si>
  <si>
    <t>SUSUKI</t>
  </si>
  <si>
    <t>XL7</t>
  </si>
  <si>
    <t>MHYNC22S5MJ110609</t>
  </si>
  <si>
    <t>APO5176186</t>
  </si>
  <si>
    <t>CEDEÑO PEREIRA EFREN OLMEDO</t>
  </si>
  <si>
    <t>PR-XL7AT-002</t>
  </si>
  <si>
    <t>EB6558</t>
  </si>
  <si>
    <t>MHYNC22S4MJ110407</t>
  </si>
  <si>
    <t>APO5176185</t>
  </si>
  <si>
    <t>PPFX-26</t>
  </si>
  <si>
    <t>EA0789</t>
  </si>
  <si>
    <t>3N6CD33B3ZK441480</t>
  </si>
  <si>
    <t>APV-68</t>
  </si>
  <si>
    <t>CX8840</t>
  </si>
  <si>
    <t>MHYDN71V4MJ400905</t>
  </si>
  <si>
    <t>APO5160662</t>
  </si>
  <si>
    <t>APV-69</t>
  </si>
  <si>
    <t>CX8841</t>
  </si>
  <si>
    <t>MHYDN71V0MJ401100</t>
  </si>
  <si>
    <t>APO5160661</t>
  </si>
  <si>
    <t>DE LEON JOEL IVAN</t>
  </si>
  <si>
    <t>APV-75</t>
  </si>
  <si>
    <t>CX8847</t>
  </si>
  <si>
    <t>MHYDN71V7MJ400865</t>
  </si>
  <si>
    <t>APO5160657</t>
  </si>
  <si>
    <t>ALONSO JULISSE</t>
  </si>
  <si>
    <t>APV-76</t>
  </si>
  <si>
    <t>CX8848</t>
  </si>
  <si>
    <t>MHYDN71V5MJ400931</t>
  </si>
  <si>
    <t>APO5160660</t>
  </si>
  <si>
    <t>CARABALLO ALEXIS</t>
  </si>
  <si>
    <t>APV-77</t>
  </si>
  <si>
    <t>CX8849</t>
  </si>
  <si>
    <t>MHYDN71V2MJ401065</t>
  </si>
  <si>
    <t>APO5160658</t>
  </si>
  <si>
    <t>BRAVO CASTILLO LUIS JAVIER</t>
  </si>
  <si>
    <t>TCO-20</t>
  </si>
  <si>
    <t>EB2767</t>
  </si>
  <si>
    <t>JTGFB718506009021</t>
  </si>
  <si>
    <t>APO5198153</t>
  </si>
  <si>
    <t>MORALES FLORES SLEYTER ANTONIO</t>
  </si>
  <si>
    <t>TCO-21</t>
  </si>
  <si>
    <t>EB2841</t>
  </si>
  <si>
    <t>JTGFB718806009014</t>
  </si>
  <si>
    <t>APO5198580</t>
  </si>
  <si>
    <t>TFEX-01</t>
  </si>
  <si>
    <t>EB3030</t>
  </si>
  <si>
    <t>8AJHA3FSX00515550</t>
  </si>
  <si>
    <t>APO5161063</t>
  </si>
  <si>
    <t>Y TERRENOS PERMISOS</t>
  </si>
  <si>
    <t>TFEX-02</t>
  </si>
  <si>
    <t>EB3031</t>
  </si>
  <si>
    <t>8AJHA3FS300515535</t>
  </si>
  <si>
    <t>APO5161708</t>
  </si>
  <si>
    <t>DIAZ MARCU NADIA MARUSIA</t>
  </si>
  <si>
    <t>APV-78</t>
  </si>
  <si>
    <t>CX8850</t>
  </si>
  <si>
    <t>MHYDN71V5MJ401092</t>
  </si>
  <si>
    <t>NPR-09</t>
  </si>
  <si>
    <t>CS5966</t>
  </si>
  <si>
    <t>NQR71L</t>
  </si>
  <si>
    <t>JAAN1R71KL7100017</t>
  </si>
  <si>
    <t>PLATAFORMA UTILITARI</t>
  </si>
  <si>
    <t>NPR-10</t>
  </si>
  <si>
    <t>CS5925</t>
  </si>
  <si>
    <t>JAAN1R71KL7100002</t>
  </si>
  <si>
    <t>APV-72</t>
  </si>
  <si>
    <t>CX8844</t>
  </si>
  <si>
    <t>MHYDN71VXMJ401069</t>
  </si>
  <si>
    <t>HU-58</t>
  </si>
  <si>
    <t>CZ5053</t>
  </si>
  <si>
    <t>JN1TC2E26Z0063476</t>
  </si>
  <si>
    <t>CONTRATO EULEN</t>
  </si>
  <si>
    <t>HU-59</t>
  </si>
  <si>
    <t>CZ5054</t>
  </si>
  <si>
    <t>JN1TC2E26Z0063435</t>
  </si>
  <si>
    <t>APV-74</t>
  </si>
  <si>
    <t>CX8846</t>
  </si>
  <si>
    <t>MHYDN71V9MJ400883</t>
  </si>
  <si>
    <t>HH-216</t>
  </si>
  <si>
    <t>EA7731</t>
  </si>
  <si>
    <t>JTFNAFAP208020390</t>
  </si>
  <si>
    <t>PTY5240858</t>
  </si>
  <si>
    <t>FRIA CEDEÑO OSCAR MANUEL</t>
  </si>
  <si>
    <t>CANOPY FAMILY</t>
  </si>
  <si>
    <t>HH-215</t>
  </si>
  <si>
    <t>EA7730</t>
  </si>
  <si>
    <t>JTFNAFAP408020889</t>
  </si>
  <si>
    <t>PPHX-1082</t>
  </si>
  <si>
    <t>EC0423</t>
  </si>
  <si>
    <t>8AJDB3CD901312080</t>
  </si>
  <si>
    <t>PPHX-1090</t>
  </si>
  <si>
    <t>EC0443</t>
  </si>
  <si>
    <t>8AJDB3CD501312304</t>
  </si>
  <si>
    <t>PR-MONTERO-02</t>
  </si>
  <si>
    <t>CY2211</t>
  </si>
  <si>
    <t>MMBGUKS10MH002579</t>
  </si>
  <si>
    <t>APO5176183</t>
  </si>
  <si>
    <t>03/30/24</t>
  </si>
  <si>
    <t>BONET ALBERTO</t>
  </si>
  <si>
    <t>AYESA PANAMA S.A.</t>
  </si>
  <si>
    <t>PR-CITY-001</t>
  </si>
  <si>
    <t>CZ0272</t>
  </si>
  <si>
    <t>CITY</t>
  </si>
  <si>
    <t>NOCTURNE</t>
  </si>
  <si>
    <t>MRHGM6640LT020263</t>
  </si>
  <si>
    <t>APO5176182</t>
  </si>
  <si>
    <t>NUP-08</t>
  </si>
  <si>
    <t>CZ4814</t>
  </si>
  <si>
    <t>JN1MC2E26Z0032347</t>
  </si>
  <si>
    <t>PR-SANTAFE-001</t>
  </si>
  <si>
    <t>CZ1839</t>
  </si>
  <si>
    <t>GRIS OSC</t>
  </si>
  <si>
    <t>KMHS281EDMU283946</t>
  </si>
  <si>
    <t>PR-TFN-002</t>
  </si>
  <si>
    <t>EB2284</t>
  </si>
  <si>
    <t>8AJHA3FS200515980</t>
  </si>
  <si>
    <t>EB1889</t>
  </si>
  <si>
    <t>LVC022</t>
  </si>
  <si>
    <t>TCX-21</t>
  </si>
  <si>
    <t>EB1887</t>
  </si>
  <si>
    <t>JTGFB718206009333</t>
  </si>
  <si>
    <t>LVC021</t>
  </si>
  <si>
    <t>PIT-51</t>
  </si>
  <si>
    <t>CZ0242</t>
  </si>
  <si>
    <t>LUNAR SI</t>
  </si>
  <si>
    <t>5KBYF6850LB60007</t>
  </si>
  <si>
    <t>APO5157533</t>
  </si>
  <si>
    <t>04/24/24</t>
  </si>
  <si>
    <t>TCX-08</t>
  </si>
  <si>
    <t>EB1904</t>
  </si>
  <si>
    <t>JTGFB718306008742</t>
  </si>
  <si>
    <t>APO5198823</t>
  </si>
  <si>
    <t>LVC008</t>
  </si>
  <si>
    <t>EB1893</t>
  </si>
  <si>
    <t>LVC018</t>
  </si>
  <si>
    <t>EB1901</t>
  </si>
  <si>
    <t>LVC006</t>
  </si>
  <si>
    <t>EB1886</t>
  </si>
  <si>
    <t>LVC013</t>
  </si>
  <si>
    <t>EB1899</t>
  </si>
  <si>
    <t>TALLER MILTON</t>
  </si>
  <si>
    <t>LVC024</t>
  </si>
  <si>
    <t>EB1900</t>
  </si>
  <si>
    <t>DAVID JORDAN</t>
  </si>
  <si>
    <t>LVC025</t>
  </si>
  <si>
    <t>TCX-33</t>
  </si>
  <si>
    <t>EB1919</t>
  </si>
  <si>
    <t>JTGFB718X06009449</t>
  </si>
  <si>
    <t>LVC033</t>
  </si>
  <si>
    <t>APV-67</t>
  </si>
  <si>
    <t>CY7352</t>
  </si>
  <si>
    <t>MHYDN71V8MJ400230</t>
  </si>
  <si>
    <t>APO5160141</t>
  </si>
  <si>
    <t>RAMIREZ RIASCOS ARLEY</t>
  </si>
  <si>
    <t>LCP-14</t>
  </si>
  <si>
    <t>EB1620</t>
  </si>
  <si>
    <t>JTERB71J50F007665</t>
  </si>
  <si>
    <t>LVA245</t>
  </si>
  <si>
    <t>LCP-16</t>
  </si>
  <si>
    <t>EB1623</t>
  </si>
  <si>
    <t>JTERB71J40F008080</t>
  </si>
  <si>
    <t>LVA247</t>
  </si>
  <si>
    <t>LCP-17</t>
  </si>
  <si>
    <t>EB1624</t>
  </si>
  <si>
    <t>JTERB71J80F007708</t>
  </si>
  <si>
    <t>LVA248</t>
  </si>
  <si>
    <t>LCP-07</t>
  </si>
  <si>
    <t>EB1533</t>
  </si>
  <si>
    <t>JTERB71J60F007156</t>
  </si>
  <si>
    <t>LVA229</t>
  </si>
  <si>
    <t>HIG-321</t>
  </si>
  <si>
    <t>CZ0749</t>
  </si>
  <si>
    <t>MALA741CBLM391606</t>
  </si>
  <si>
    <t>HH-202</t>
  </si>
  <si>
    <t>EB0265</t>
  </si>
  <si>
    <t>JTFNAFAP908011170</t>
  </si>
  <si>
    <t>APO5198994</t>
  </si>
  <si>
    <t>GOMEZ EDGAR</t>
  </si>
  <si>
    <t>PPI-32</t>
  </si>
  <si>
    <t>CY5108</t>
  </si>
  <si>
    <t>MPATFS86JMT000264</t>
  </si>
  <si>
    <t>APO5157603</t>
  </si>
  <si>
    <t>FLOREZ EDUARDO</t>
  </si>
  <si>
    <t>PPI-33</t>
  </si>
  <si>
    <t>CY5109</t>
  </si>
  <si>
    <t>MPATFS86JMT000268</t>
  </si>
  <si>
    <t>APO5157606</t>
  </si>
  <si>
    <t>PEÑALBA ABEL</t>
  </si>
  <si>
    <t>PPI-34</t>
  </si>
  <si>
    <t>CY5110</t>
  </si>
  <si>
    <t>MPATFS86JMT000266</t>
  </si>
  <si>
    <t>APO5157602</t>
  </si>
  <si>
    <t>DE GRACIA JOSE</t>
  </si>
  <si>
    <t>PPI-35</t>
  </si>
  <si>
    <t>CY5111</t>
  </si>
  <si>
    <t>MPATFS86JMT000267</t>
  </si>
  <si>
    <t>APO5157605</t>
  </si>
  <si>
    <t>LEMUS ERIC</t>
  </si>
  <si>
    <t>PPI-37</t>
  </si>
  <si>
    <t>CY5114</t>
  </si>
  <si>
    <t>MPATFS86JMT000265</t>
  </si>
  <si>
    <t>APO5157604</t>
  </si>
  <si>
    <t>JURADO MARVIN</t>
  </si>
  <si>
    <t>PPI-36</t>
  </si>
  <si>
    <t>CY5112</t>
  </si>
  <si>
    <t>MPATFS86JMT000256</t>
  </si>
  <si>
    <t>PR-PALISADE-001</t>
  </si>
  <si>
    <t>CX8430</t>
  </si>
  <si>
    <t>KMR381ADLU059324</t>
  </si>
  <si>
    <t>LCP-11</t>
  </si>
  <si>
    <t>EB1541</t>
  </si>
  <si>
    <t>JTERB71J00F007248</t>
  </si>
  <si>
    <t>LVA233</t>
  </si>
  <si>
    <t>LCX-35</t>
  </si>
  <si>
    <t>EB1537</t>
  </si>
  <si>
    <t>JTFBV71J30B014237</t>
  </si>
  <si>
    <t>LVA238</t>
  </si>
  <si>
    <t>LCP-10</t>
  </si>
  <si>
    <t>EB1540</t>
  </si>
  <si>
    <t>JTERB71J60F007299</t>
  </si>
  <si>
    <t>LVA232</t>
  </si>
  <si>
    <t>LCP-13</t>
  </si>
  <si>
    <t>EB1543</t>
  </si>
  <si>
    <t>JTERB71J60F007190</t>
  </si>
  <si>
    <t>LVA235</t>
  </si>
  <si>
    <t>LCP-12</t>
  </si>
  <si>
    <t>EB1542</t>
  </si>
  <si>
    <t>JTERB71JX0F007225</t>
  </si>
  <si>
    <t>LVA234</t>
  </si>
  <si>
    <t>LCX-39</t>
  </si>
  <si>
    <t>EB1546</t>
  </si>
  <si>
    <t>JTFBV71J00B014583</t>
  </si>
  <si>
    <t>LVA242</t>
  </si>
  <si>
    <t>PR-X3-01</t>
  </si>
  <si>
    <t>CX5288</t>
  </si>
  <si>
    <t>WBATR1100LLP70545</t>
  </si>
  <si>
    <t>APO5176172</t>
  </si>
  <si>
    <t>HH-192</t>
  </si>
  <si>
    <t>CX2131</t>
  </si>
  <si>
    <t>JTFNAFAPX08007547</t>
  </si>
  <si>
    <t>APO5198993</t>
  </si>
  <si>
    <t>MADERO CESAR</t>
  </si>
  <si>
    <t>PR-X5-003</t>
  </si>
  <si>
    <t>CX5355</t>
  </si>
  <si>
    <t>X5DRIVE40I</t>
  </si>
  <si>
    <t xml:space="preserve">MINERAL </t>
  </si>
  <si>
    <t>WBACR6107LLJ19863</t>
  </si>
  <si>
    <t>PR-PRADO-003</t>
  </si>
  <si>
    <t>CX1640</t>
  </si>
  <si>
    <t>JTEBH9FFJX0K21800</t>
  </si>
  <si>
    <t>APO5176184</t>
  </si>
  <si>
    <t>Castillero ROGER</t>
  </si>
  <si>
    <t>LCPI-06</t>
  </si>
  <si>
    <t>CT9978</t>
  </si>
  <si>
    <t>JTFRV71J1KF001187</t>
  </si>
  <si>
    <t>LVA183</t>
  </si>
  <si>
    <t>PR-BMWX-002</t>
  </si>
  <si>
    <t>CX5287</t>
  </si>
  <si>
    <t>X5 XDRIVEE</t>
  </si>
  <si>
    <t>WBACV610101LLK097</t>
  </si>
  <si>
    <t>HHYT-01</t>
  </si>
  <si>
    <t>CS6058</t>
  </si>
  <si>
    <t>H350 BUS</t>
  </si>
  <si>
    <t>KMFAB27RPKK016052</t>
  </si>
  <si>
    <t>APO5147607</t>
  </si>
  <si>
    <t>DE BOUTAUD RAMOS MARIO</t>
  </si>
  <si>
    <t>PR-LCI-001</t>
  </si>
  <si>
    <t>CK3972</t>
  </si>
  <si>
    <t>JTEBH9FJ30K194299</t>
  </si>
  <si>
    <t>12/21/23</t>
  </si>
  <si>
    <t>pphx-1005</t>
  </si>
  <si>
    <t>Location:</t>
  </si>
  <si>
    <t>Costo Auto Real</t>
  </si>
  <si>
    <t>Simulaciones por Unidad</t>
  </si>
  <si>
    <t>Company:</t>
  </si>
  <si>
    <t>Base de Datos BI Ficha</t>
  </si>
  <si>
    <t>Simulación Ficha</t>
  </si>
  <si>
    <t>LOCATION</t>
  </si>
  <si>
    <t>COMPANY</t>
  </si>
  <si>
    <t>TFX</t>
  </si>
  <si>
    <t>1GD-4975283</t>
  </si>
  <si>
    <t>1GD-5049832</t>
  </si>
  <si>
    <t>-</t>
  </si>
  <si>
    <t>TFX-13</t>
  </si>
  <si>
    <t>1GD-4986673</t>
  </si>
  <si>
    <t>8AJBA3FS800296318</t>
  </si>
  <si>
    <t>TFX-16</t>
  </si>
  <si>
    <t>1GD-5148827</t>
  </si>
  <si>
    <t>8AJBA3FS300314868</t>
  </si>
  <si>
    <t>dias Rental</t>
  </si>
  <si>
    <t>TFX-17</t>
  </si>
  <si>
    <t>1GD5147865</t>
  </si>
  <si>
    <t>8AJBA3FS300314739</t>
  </si>
  <si>
    <t>1GD-5151936</t>
  </si>
  <si>
    <t>INGRESOS</t>
  </si>
  <si>
    <t>Ingresos Alquiler (Mes)</t>
  </si>
  <si>
    <t>Ingresos (día)</t>
  </si>
  <si>
    <t>COSTOS/OTROS</t>
  </si>
  <si>
    <t>Gasto Adm (Salarios)</t>
  </si>
  <si>
    <t>Precio VENTA sin itbms</t>
  </si>
  <si>
    <t>Precio Lista sin itbms</t>
  </si>
  <si>
    <t>Total Contribucion contable</t>
  </si>
  <si>
    <t>% Margen Retorno estimado</t>
  </si>
  <si>
    <t>% Margen Mensual Estimado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</si>
</sst>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"/>
    <numFmt numFmtId="165" formatCode="0.0000%"/>
    <numFmt numFmtId="166" formatCode="0.00\ %;\-0.00\ %;0.00\ %"/>
    <numFmt numFmtId="167" formatCode="\$#,##0.00;\(\$#,##0.00\);\$#,##0.00"/>
    <numFmt numFmtId="168" formatCode="\$#,##0;\(\$#,##0\);\$#,##0"/>
    <numFmt numFmtId="169" formatCode="#,##0.00\ %;\-#,##0.00\ %;#,##0.00\ %"/>
    <numFmt numFmtId="170" formatCode="0.0%"/>
  </numFmts>
  <fonts count="7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2"/>
      <color rgb="FF9C0006"/>
      <name val="Calibri Light"/>
      <family val="2"/>
      <scheme val="major"/>
    </font>
    <font>
      <sz val="11"/>
      <name val="Calibri Light"/>
      <family val="2"/>
      <scheme val="major"/>
    </font>
    <font>
      <sz val="11"/>
      <color rgb="FF9C5700"/>
      <name val="Calibri Light"/>
      <family val="2"/>
      <scheme val="major"/>
    </font>
    <font>
      <sz val="11"/>
      <color rgb="FF9C0006"/>
      <name val="Calibri Light"/>
      <family val="2"/>
      <scheme val="major"/>
    </font>
    <font>
      <b/>
      <sz val="12"/>
      <name val="Calibri Light"/>
      <family val="2"/>
      <scheme val="major"/>
    </font>
    <font>
      <b/>
      <sz val="12"/>
      <color theme="5"/>
      <name val="Calibri Light"/>
      <family val="2"/>
      <scheme val="major"/>
    </font>
    <font>
      <sz val="12"/>
      <color rgb="FF9C5700"/>
      <name val="Calibri Light"/>
      <family val="2"/>
      <scheme val="major"/>
    </font>
    <font>
      <b/>
      <sz val="12"/>
      <color rgb="FF9C0006"/>
      <name val="Calibri Light"/>
      <family val="2"/>
      <scheme val="major"/>
    </font>
    <font>
      <sz val="12"/>
      <name val="Calibri Light"/>
      <family val="2"/>
      <scheme val="major"/>
    </font>
    <font>
      <b/>
      <sz val="14"/>
      <color theme="5"/>
      <name val="Calibri"/>
      <family val="2"/>
      <scheme val="minor"/>
    </font>
    <font>
      <sz val="12"/>
      <color theme="0"/>
      <name val="Arial Black"/>
      <family val="2"/>
    </font>
    <font>
      <sz val="12"/>
      <name val="Calibri"/>
      <family val="2"/>
    </font>
    <font>
      <b/>
      <sz val="14"/>
      <color theme="5"/>
      <name val="Calibri Light"/>
      <family val="2"/>
      <scheme val="major"/>
    </font>
    <font>
      <b/>
      <sz val="11"/>
      <name val="Calibri Light"/>
      <family val="2"/>
      <scheme val="major"/>
    </font>
    <font>
      <b/>
      <sz val="12"/>
      <color theme="8" tint="-0.249977111117893"/>
      <name val="Calibri Light"/>
      <family val="2"/>
      <scheme val="major"/>
    </font>
    <font>
      <sz val="12"/>
      <color theme="8" tint="-0.249977111117893"/>
      <name val="Calibri Light"/>
      <family val="2"/>
      <scheme val="major"/>
    </font>
    <font>
      <sz val="12"/>
      <color rgb="FF006100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5"/>
      <name val="Arial Black"/>
      <family val="2"/>
    </font>
    <font>
      <sz val="16"/>
      <color theme="8" tint="-0.249977111117893"/>
      <name val="Arial Black"/>
      <family val="2"/>
    </font>
    <font>
      <b/>
      <sz val="12"/>
      <color theme="8" tint="-0.249977111117893"/>
      <name val="Calibri"/>
      <family val="2"/>
      <scheme val="minor"/>
    </font>
    <font>
      <b/>
      <sz val="11"/>
      <color theme="5"/>
      <name val="Arial Black"/>
      <family val="2"/>
    </font>
    <font>
      <sz val="12"/>
      <color rgb="FFFF0000"/>
      <name val="Calibri"/>
      <family val="2"/>
      <scheme val="minor"/>
    </font>
    <font>
      <sz val="11"/>
      <color theme="5"/>
      <name val="Calibri"/>
      <family val="2"/>
    </font>
    <font>
      <sz val="12"/>
      <color theme="0" tint="-4.9989318521683403E-2"/>
      <name val="Calibri"/>
      <family val="2"/>
      <scheme val="minor"/>
    </font>
    <font>
      <sz val="11"/>
      <name val="Calibri"/>
      <family val="2"/>
    </font>
    <font>
      <sz val="14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sz val="14"/>
      <color rgb="FF9C0006"/>
      <name val="Calibri Light"/>
      <family val="2"/>
      <scheme val="major"/>
    </font>
    <font>
      <sz val="14"/>
      <name val="Calibri Light"/>
      <family val="2"/>
      <scheme val="major"/>
    </font>
    <font>
      <sz val="14"/>
      <color rgb="FF9C0006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sz val="14"/>
      <color theme="0" tint="-4.9989318521683403E-2"/>
      <name val="Calibri"/>
      <family val="2"/>
      <scheme val="minor"/>
    </font>
    <font>
      <b/>
      <sz val="14"/>
      <color theme="8"/>
      <name val="Arial Black"/>
      <family val="2"/>
    </font>
    <font>
      <b/>
      <sz val="14"/>
      <color rgb="FF0070C0"/>
      <name val="Calibri Light"/>
      <family val="2"/>
      <scheme val="major"/>
    </font>
    <font>
      <sz val="14"/>
      <name val="Calibri"/>
      <family val="2"/>
      <scheme val="minor"/>
    </font>
    <font>
      <b/>
      <sz val="14"/>
      <name val="Calibri Light"/>
      <family val="2"/>
      <scheme val="major"/>
    </font>
    <font>
      <sz val="14"/>
      <color theme="8"/>
      <name val="Arial Black"/>
      <family val="2"/>
    </font>
    <font>
      <sz val="14"/>
      <color theme="2" tint="-0.249977111117893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2" tint="-0.249977111117893"/>
      <name val="Calibri Light"/>
      <family val="2"/>
      <scheme val="major"/>
    </font>
    <font>
      <sz val="14"/>
      <color rgb="FFFF0000"/>
      <name val="Calibri Light"/>
      <family val="2"/>
      <scheme val="major"/>
    </font>
    <font>
      <b/>
      <sz val="14"/>
      <color theme="8" tint="-0.249977111117893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sz val="14"/>
      <color theme="0"/>
      <name val="Arial Black"/>
      <family val="2"/>
    </font>
    <font>
      <sz val="14"/>
      <color theme="5"/>
      <name val="Calibri"/>
      <family val="2"/>
      <scheme val="minor"/>
    </font>
    <font>
      <sz val="14"/>
      <color theme="5"/>
      <name val="Calibri Light"/>
      <family val="2"/>
      <scheme val="major"/>
    </font>
    <font>
      <sz val="14"/>
      <color rgb="FF9C5700"/>
      <name val="Calibri Light"/>
      <family val="2"/>
      <scheme val="major"/>
    </font>
    <font>
      <sz val="14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ptos Narrow"/>
      <family val="2"/>
    </font>
    <font>
      <b/>
      <sz val="16"/>
      <color theme="5"/>
      <name val="Aptos Narrow"/>
      <family val="2"/>
    </font>
    <font>
      <sz val="14"/>
      <color theme="0"/>
      <name val="Calibri"/>
      <family val="2"/>
      <scheme val="minor"/>
    </font>
    <font>
      <sz val="18"/>
      <color theme="4"/>
      <name val="Arial Black"/>
      <family val="2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thin">
        <color theme="1" tint="0.249977111117893"/>
      </bottom>
      <diagonal/>
    </border>
  </borders>
  <cellStyleXfs count="12">
    <xf numFmtId="0" fontId="0" fillId="0" borderId="0"/>
    <xf numFmtId="9" fontId="1" fillId="0" borderId="0"/>
    <xf numFmtId="0" fontId="2" fillId="2" borderId="0"/>
    <xf numFmtId="0" fontId="3" fillId="3" borderId="0"/>
    <xf numFmtId="0" fontId="4" fillId="4" borderId="0"/>
    <xf numFmtId="0" fontId="41" fillId="0" borderId="0"/>
    <xf numFmtId="0" fontId="12" fillId="6" borderId="0"/>
    <xf numFmtId="0" fontId="41" fillId="0" borderId="0"/>
    <xf numFmtId="0" fontId="41" fillId="0" borderId="0"/>
    <xf numFmtId="44" fontId="1" fillId="0" borderId="0"/>
    <xf numFmtId="0" fontId="41" fillId="0" borderId="0"/>
    <xf numFmtId="0" fontId="68" fillId="0" borderId="0"/>
  </cellStyleXfs>
  <cellXfs count="318">
    <xf numFmtId="0" fontId="0" fillId="0" borderId="0" xfId="0"/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  <xf numFmtId="164" fontId="6" fillId="0" borderId="0" xfId="0" applyNumberFormat="1" applyFont="1" applyAlignment="1">
      <alignment vertical="center"/>
    </xf>
    <xf numFmtId="10" fontId="6" fillId="0" borderId="0" xfId="1" applyNumberFormat="1" applyFont="1" applyAlignment="1">
      <alignment vertical="center"/>
    </xf>
    <xf numFmtId="10" fontId="6" fillId="0" borderId="0" xfId="0" applyNumberFormat="1" applyFont="1" applyAlignment="1">
      <alignment vertical="center"/>
    </xf>
    <xf numFmtId="164" fontId="6" fillId="0" borderId="0" xfId="0" applyNumberFormat="1" applyFont="1"/>
    <xf numFmtId="10" fontId="6" fillId="0" borderId="0" xfId="0" applyNumberFormat="1" applyFont="1"/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9" fillId="0" borderId="0" xfId="0" applyFont="1"/>
    <xf numFmtId="0" fontId="8" fillId="0" borderId="1" xfId="5" applyFont="1" applyBorder="1"/>
    <xf numFmtId="0" fontId="13" fillId="0" borderId="0" xfId="0" applyFont="1" applyAlignment="1">
      <alignment horizontal="right"/>
    </xf>
    <xf numFmtId="4" fontId="13" fillId="0" borderId="0" xfId="4" applyNumberFormat="1" applyFont="1" applyFill="1" applyAlignment="1">
      <alignment horizontal="center"/>
    </xf>
    <xf numFmtId="0" fontId="10" fillId="0" borderId="0" xfId="2" applyFont="1" applyFill="1" applyAlignment="1">
      <alignment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/>
    </xf>
    <xf numFmtId="0" fontId="14" fillId="0" borderId="0" xfId="0" applyFont="1"/>
    <xf numFmtId="0" fontId="16" fillId="2" borderId="0" xfId="2" applyFont="1" applyAlignment="1">
      <alignment vertical="center"/>
    </xf>
    <xf numFmtId="0" fontId="14" fillId="0" borderId="0" xfId="0" applyFont="1" applyAlignment="1">
      <alignment horizontal="right" vertical="center"/>
    </xf>
    <xf numFmtId="3" fontId="14" fillId="0" borderId="0" xfId="0" applyNumberFormat="1" applyFont="1"/>
    <xf numFmtId="0" fontId="15" fillId="0" borderId="0" xfId="0" applyFont="1" applyAlignment="1">
      <alignment horizontal="left" vertical="center" wrapText="1"/>
    </xf>
    <xf numFmtId="164" fontId="15" fillId="0" borderId="0" xfId="0" applyNumberFormat="1" applyFont="1" applyAlignment="1">
      <alignment vertical="center"/>
    </xf>
    <xf numFmtId="164" fontId="14" fillId="0" borderId="0" xfId="0" applyNumberFormat="1" applyFont="1" applyAlignment="1">
      <alignment vertical="center"/>
    </xf>
    <xf numFmtId="164" fontId="16" fillId="2" borderId="0" xfId="2" applyNumberFormat="1" applyFont="1" applyAlignment="1">
      <alignment vertical="center"/>
    </xf>
    <xf numFmtId="8" fontId="14" fillId="0" borderId="0" xfId="0" applyNumberFormat="1" applyFont="1"/>
    <xf numFmtId="8" fontId="14" fillId="0" borderId="0" xfId="0" applyNumberFormat="1" applyFont="1" applyAlignment="1">
      <alignment vertical="center"/>
    </xf>
    <xf numFmtId="164" fontId="20" fillId="0" borderId="0" xfId="0" applyNumberFormat="1" applyFont="1" applyAlignment="1">
      <alignment vertical="center"/>
    </xf>
    <xf numFmtId="8" fontId="15" fillId="0" borderId="0" xfId="0" applyNumberFormat="1" applyFont="1"/>
    <xf numFmtId="0" fontId="21" fillId="0" borderId="0" xfId="2" applyFont="1" applyFill="1"/>
    <xf numFmtId="0" fontId="22" fillId="3" borderId="0" xfId="3" applyFont="1" applyAlignment="1">
      <alignment horizontal="left" vertical="center" wrapText="1"/>
    </xf>
    <xf numFmtId="0" fontId="21" fillId="0" borderId="0" xfId="0" applyFont="1"/>
    <xf numFmtId="0" fontId="24" fillId="0" borderId="0" xfId="0" applyFont="1"/>
    <xf numFmtId="10" fontId="14" fillId="0" borderId="0" xfId="0" applyNumberFormat="1" applyFont="1" applyAlignment="1">
      <alignment vertical="center"/>
    </xf>
    <xf numFmtId="10" fontId="24" fillId="0" borderId="0" xfId="1" applyNumberFormat="1" applyFont="1"/>
    <xf numFmtId="165" fontId="14" fillId="0" borderId="0" xfId="1" applyNumberFormat="1" applyFont="1" applyAlignment="1">
      <alignment vertical="center"/>
    </xf>
    <xf numFmtId="10" fontId="14" fillId="0" borderId="0" xfId="1" applyNumberFormat="1" applyFont="1" applyAlignment="1">
      <alignment vertical="center"/>
    </xf>
    <xf numFmtId="10" fontId="16" fillId="2" borderId="0" xfId="2" applyNumberFormat="1" applyFont="1" applyAlignment="1">
      <alignment vertical="center"/>
    </xf>
    <xf numFmtId="0" fontId="25" fillId="0" borderId="0" xfId="2" applyFont="1" applyFill="1" applyAlignment="1">
      <alignment horizontal="center" vertical="center" wrapText="1"/>
    </xf>
    <xf numFmtId="0" fontId="11" fillId="0" borderId="0" xfId="0" applyFont="1" applyAlignment="1">
      <alignment vertical="center"/>
    </xf>
    <xf numFmtId="1" fontId="27" fillId="0" borderId="0" xfId="5" applyNumberFormat="1" applyFont="1"/>
    <xf numFmtId="0" fontId="27" fillId="0" borderId="0" xfId="5" applyFont="1"/>
    <xf numFmtId="14" fontId="27" fillId="0" borderId="0" xfId="5" applyNumberFormat="1" applyFont="1"/>
    <xf numFmtId="166" fontId="27" fillId="0" borderId="0" xfId="5" applyNumberFormat="1" applyFont="1"/>
    <xf numFmtId="167" fontId="27" fillId="0" borderId="0" xfId="5" applyNumberFormat="1" applyFont="1"/>
    <xf numFmtId="168" fontId="27" fillId="0" borderId="0" xfId="5" applyNumberFormat="1" applyFont="1"/>
    <xf numFmtId="169" fontId="27" fillId="0" borderId="0" xfId="5" applyNumberFormat="1" applyFont="1"/>
    <xf numFmtId="0" fontId="28" fillId="0" borderId="0" xfId="2" applyFont="1" applyFill="1" applyAlignment="1">
      <alignment horizontal="center" vertical="center" wrapText="1"/>
    </xf>
    <xf numFmtId="0" fontId="28" fillId="0" borderId="0" xfId="2" applyFont="1" applyFill="1" applyAlignment="1">
      <alignment horizontal="center" vertical="center"/>
    </xf>
    <xf numFmtId="0" fontId="14" fillId="0" borderId="4" xfId="0" applyFont="1" applyBorder="1" applyAlignment="1">
      <alignment horizontal="left" vertical="center" wrapText="1"/>
    </xf>
    <xf numFmtId="8" fontId="14" fillId="0" borderId="4" xfId="0" applyNumberFormat="1" applyFont="1" applyBorder="1"/>
    <xf numFmtId="0" fontId="14" fillId="0" borderId="4" xfId="0" applyFont="1" applyBorder="1"/>
    <xf numFmtId="0" fontId="24" fillId="0" borderId="4" xfId="3" applyFont="1" applyFill="1" applyBorder="1" applyAlignment="1">
      <alignment horizontal="left" vertical="center" wrapText="1"/>
    </xf>
    <xf numFmtId="8" fontId="24" fillId="0" borderId="4" xfId="3" applyNumberFormat="1" applyFont="1" applyFill="1" applyBorder="1"/>
    <xf numFmtId="0" fontId="24" fillId="0" borderId="4" xfId="3" applyFont="1" applyFill="1" applyBorder="1"/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29" fillId="0" borderId="0" xfId="4" applyFont="1" applyFill="1" applyAlignment="1">
      <alignment horizontal="center" vertical="center" wrapText="1"/>
    </xf>
    <xf numFmtId="0" fontId="30" fillId="0" borderId="0" xfId="0" applyFont="1" applyAlignment="1">
      <alignment horizontal="left" vertical="center" wrapText="1"/>
    </xf>
    <xf numFmtId="164" fontId="30" fillId="0" borderId="0" xfId="0" applyNumberFormat="1" applyFont="1" applyAlignment="1">
      <alignment vertical="center"/>
    </xf>
    <xf numFmtId="164" fontId="31" fillId="0" borderId="0" xfId="0" applyNumberFormat="1" applyFont="1" applyAlignment="1">
      <alignment vertical="center"/>
    </xf>
    <xf numFmtId="0" fontId="31" fillId="0" borderId="0" xfId="0" applyFont="1"/>
    <xf numFmtId="0" fontId="31" fillId="0" borderId="0" xfId="0" applyFont="1" applyAlignment="1">
      <alignment vertical="center"/>
    </xf>
    <xf numFmtId="8" fontId="24" fillId="0" borderId="0" xfId="0" applyNumberFormat="1" applyFont="1"/>
    <xf numFmtId="0" fontId="24" fillId="0" borderId="0" xfId="0" applyFont="1" applyAlignment="1">
      <alignment vertical="center"/>
    </xf>
    <xf numFmtId="164" fontId="14" fillId="0" borderId="0" xfId="0" applyNumberFormat="1" applyFont="1"/>
    <xf numFmtId="0" fontId="20" fillId="0" borderId="0" xfId="0" applyFont="1" applyAlignment="1">
      <alignment horizontal="center" vertical="center" wrapText="1"/>
    </xf>
    <xf numFmtId="0" fontId="32" fillId="0" borderId="0" xfId="4" applyFont="1" applyFill="1" applyAlignment="1">
      <alignment horizontal="center" vertical="center" wrapText="1"/>
    </xf>
    <xf numFmtId="0" fontId="24" fillId="0" borderId="0" xfId="4" applyFont="1" applyFill="1" applyAlignment="1">
      <alignment vertical="center"/>
    </xf>
    <xf numFmtId="0" fontId="24" fillId="0" borderId="0" xfId="0" applyFont="1" applyAlignment="1">
      <alignment horizontal="right" vertical="center"/>
    </xf>
    <xf numFmtId="3" fontId="24" fillId="0" borderId="0" xfId="0" applyNumberFormat="1" applyFont="1" applyAlignment="1">
      <alignment horizontal="right" vertical="center"/>
    </xf>
    <xf numFmtId="164" fontId="24" fillId="0" borderId="0" xfId="4" applyNumberFormat="1" applyFont="1" applyFill="1" applyAlignment="1">
      <alignment vertical="center"/>
    </xf>
    <xf numFmtId="164" fontId="14" fillId="0" borderId="0" xfId="0" applyNumberFormat="1" applyFont="1" applyAlignment="1">
      <alignment horizontal="center" vertical="center"/>
    </xf>
    <xf numFmtId="164" fontId="24" fillId="0" borderId="0" xfId="0" applyNumberFormat="1" applyFont="1" applyAlignment="1">
      <alignment horizontal="center"/>
    </xf>
    <xf numFmtId="0" fontId="14" fillId="0" borderId="0" xfId="0" applyFont="1" applyAlignment="1">
      <alignment horizontal="center" vertical="center"/>
    </xf>
    <xf numFmtId="8" fontId="15" fillId="0" borderId="0" xfId="0" applyNumberFormat="1" applyFont="1" applyAlignment="1">
      <alignment vertical="center"/>
    </xf>
    <xf numFmtId="8" fontId="20" fillId="0" borderId="0" xfId="4" applyNumberFormat="1" applyFont="1" applyFill="1"/>
    <xf numFmtId="0" fontId="18" fillId="0" borderId="0" xfId="3" applyFont="1" applyFill="1" applyAlignment="1">
      <alignment horizontal="center" vertical="center" wrapText="1"/>
    </xf>
    <xf numFmtId="0" fontId="19" fillId="0" borderId="0" xfId="2" applyFont="1" applyFill="1" applyAlignment="1">
      <alignment horizontal="center" vertical="center" wrapText="1"/>
    </xf>
    <xf numFmtId="0" fontId="17" fillId="0" borderId="0" xfId="4" applyFont="1" applyFill="1" applyAlignment="1">
      <alignment horizontal="center" vertical="center" wrapText="1"/>
    </xf>
    <xf numFmtId="0" fontId="36" fillId="0" borderId="0" xfId="0" applyFont="1" applyAlignment="1">
      <alignment horizontal="right" vertical="center"/>
    </xf>
    <xf numFmtId="0" fontId="36" fillId="0" borderId="0" xfId="0" applyFont="1" applyAlignment="1">
      <alignment horizontal="center" vertical="center"/>
    </xf>
    <xf numFmtId="0" fontId="35" fillId="0" borderId="0" xfId="0" applyFont="1"/>
    <xf numFmtId="0" fontId="34" fillId="0" borderId="0" xfId="2" applyFont="1" applyFill="1" applyAlignment="1">
      <alignment horizontal="center" vertical="center" wrapText="1"/>
    </xf>
    <xf numFmtId="4" fontId="37" fillId="0" borderId="0" xfId="4" applyNumberFormat="1" applyFont="1" applyFill="1" applyAlignment="1">
      <alignment horizontal="center" vertical="center"/>
    </xf>
    <xf numFmtId="0" fontId="24" fillId="0" borderId="0" xfId="3" applyFont="1" applyFill="1"/>
    <xf numFmtId="0" fontId="26" fillId="0" borderId="0" xfId="6" applyFont="1" applyFill="1" applyAlignment="1">
      <alignment horizontal="center" vertical="center" wrapText="1"/>
    </xf>
    <xf numFmtId="0" fontId="16" fillId="0" borderId="0" xfId="2" applyFont="1" applyFill="1" applyAlignment="1">
      <alignment vertical="center"/>
    </xf>
    <xf numFmtId="164" fontId="16" fillId="0" borderId="0" xfId="2" applyNumberFormat="1" applyFont="1" applyFill="1" applyAlignment="1">
      <alignment vertical="center"/>
    </xf>
    <xf numFmtId="164" fontId="19" fillId="0" borderId="0" xfId="2" applyNumberFormat="1" applyFont="1" applyFill="1" applyAlignment="1">
      <alignment vertical="center"/>
    </xf>
    <xf numFmtId="8" fontId="23" fillId="0" borderId="0" xfId="2" applyNumberFormat="1" applyFont="1" applyFill="1"/>
    <xf numFmtId="0" fontId="6" fillId="5" borderId="0" xfId="0" applyFont="1" applyFill="1"/>
    <xf numFmtId="3" fontId="27" fillId="5" borderId="0" xfId="5" applyNumberFormat="1" applyFont="1" applyFill="1"/>
    <xf numFmtId="1" fontId="27" fillId="0" borderId="0" xfId="5" applyNumberFormat="1" applyFont="1" applyAlignment="1">
      <alignment horizontal="center"/>
    </xf>
    <xf numFmtId="0" fontId="6" fillId="0" borderId="0" xfId="0" applyFont="1" applyAlignment="1">
      <alignment horizontal="center"/>
    </xf>
    <xf numFmtId="164" fontId="22" fillId="3" borderId="0" xfId="3" applyNumberFormat="1" applyFont="1" applyAlignment="1">
      <alignment vertical="center"/>
    </xf>
    <xf numFmtId="4" fontId="27" fillId="0" borderId="0" xfId="5" applyNumberFormat="1" applyFont="1"/>
    <xf numFmtId="4" fontId="6" fillId="0" borderId="0" xfId="0" applyNumberFormat="1" applyFont="1"/>
    <xf numFmtId="4" fontId="0" fillId="0" borderId="0" xfId="0" applyNumberFormat="1"/>
    <xf numFmtId="8" fontId="15" fillId="0" borderId="2" xfId="0" applyNumberFormat="1" applyFont="1" applyBorder="1"/>
    <xf numFmtId="0" fontId="39" fillId="0" borderId="1" xfId="5" applyFont="1" applyBorder="1"/>
    <xf numFmtId="0" fontId="20" fillId="0" borderId="0" xfId="0" applyFont="1" applyAlignment="1">
      <alignment vertical="center"/>
    </xf>
    <xf numFmtId="0" fontId="40" fillId="0" borderId="0" xfId="0" applyFont="1"/>
    <xf numFmtId="0" fontId="6" fillId="0" borderId="0" xfId="3" applyFont="1" applyFill="1"/>
    <xf numFmtId="0" fontId="7" fillId="0" borderId="0" xfId="3" applyFont="1" applyFill="1" applyAlignment="1">
      <alignment vertical="center"/>
    </xf>
    <xf numFmtId="0" fontId="38" fillId="0" borderId="0" xfId="0" applyFont="1" applyAlignment="1">
      <alignment vertical="center"/>
    </xf>
    <xf numFmtId="10" fontId="3" fillId="0" borderId="0" xfId="3" applyNumberFormat="1" applyFill="1" applyAlignment="1">
      <alignment vertical="center"/>
    </xf>
    <xf numFmtId="0" fontId="41" fillId="0" borderId="0" xfId="10"/>
    <xf numFmtId="0" fontId="41" fillId="0" borderId="1" xfId="10" applyBorder="1" applyAlignment="1">
      <alignment horizontal="center" vertical="center" wrapText="1"/>
    </xf>
    <xf numFmtId="0" fontId="41" fillId="0" borderId="0" xfId="10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3" fillId="0" borderId="0" xfId="3" applyFill="1" applyAlignment="1">
      <alignment horizontal="center" vertical="center" wrapText="1"/>
    </xf>
    <xf numFmtId="0" fontId="17" fillId="0" borderId="0" xfId="5" applyFont="1" applyAlignment="1">
      <alignment vertical="center"/>
    </xf>
    <xf numFmtId="0" fontId="42" fillId="0" borderId="0" xfId="0" applyFont="1"/>
    <xf numFmtId="0" fontId="43" fillId="0" borderId="0" xfId="0" applyFont="1" applyAlignment="1">
      <alignment horizontal="left" vertical="center" wrapText="1"/>
    </xf>
    <xf numFmtId="0" fontId="43" fillId="0" borderId="0" xfId="0" applyFont="1" applyAlignment="1">
      <alignment horizontal="right" vertical="center"/>
    </xf>
    <xf numFmtId="0" fontId="43" fillId="0" borderId="0" xfId="0" applyFont="1" applyAlignment="1">
      <alignment vertical="center"/>
    </xf>
    <xf numFmtId="0" fontId="44" fillId="2" borderId="0" xfId="2" applyFont="1" applyAlignment="1">
      <alignment vertical="center"/>
    </xf>
    <xf numFmtId="0" fontId="42" fillId="0" borderId="0" xfId="0" applyFont="1" applyAlignment="1">
      <alignment vertical="center"/>
    </xf>
    <xf numFmtId="0" fontId="42" fillId="0" borderId="0" xfId="0" applyFont="1" applyAlignment="1">
      <alignment horizontal="center" vertical="center"/>
    </xf>
    <xf numFmtId="0" fontId="43" fillId="0" borderId="0" xfId="0" applyFont="1"/>
    <xf numFmtId="0" fontId="45" fillId="0" borderId="0" xfId="0" applyFont="1"/>
    <xf numFmtId="0" fontId="43" fillId="0" borderId="0" xfId="0" applyFont="1" applyAlignment="1">
      <alignment horizontal="center"/>
    </xf>
    <xf numFmtId="3" fontId="43" fillId="0" borderId="0" xfId="0" applyNumberFormat="1" applyFont="1"/>
    <xf numFmtId="4" fontId="43" fillId="0" borderId="0" xfId="0" applyNumberFormat="1" applyFont="1"/>
    <xf numFmtId="10" fontId="43" fillId="0" borderId="0" xfId="1" applyNumberFormat="1" applyFont="1"/>
    <xf numFmtId="3" fontId="42" fillId="0" borderId="0" xfId="0" applyNumberFormat="1" applyFont="1"/>
    <xf numFmtId="3" fontId="43" fillId="0" borderId="0" xfId="0" applyNumberFormat="1" applyFont="1" applyAlignment="1">
      <alignment horizontal="right" vertical="center"/>
    </xf>
    <xf numFmtId="3" fontId="43" fillId="0" borderId="0" xfId="0" applyNumberFormat="1" applyFont="1" applyAlignment="1">
      <alignment vertical="center"/>
    </xf>
    <xf numFmtId="164" fontId="46" fillId="0" borderId="0" xfId="2" applyNumberFormat="1" applyFont="1" applyFill="1" applyAlignment="1">
      <alignment vertical="center"/>
    </xf>
    <xf numFmtId="0" fontId="47" fillId="0" borderId="0" xfId="0" applyFont="1" applyAlignment="1">
      <alignment horizontal="left" vertical="center" wrapText="1"/>
    </xf>
    <xf numFmtId="164" fontId="43" fillId="0" borderId="0" xfId="0" applyNumberFormat="1" applyFont="1" applyAlignment="1">
      <alignment vertical="center"/>
    </xf>
    <xf numFmtId="164" fontId="47" fillId="0" borderId="0" xfId="0" applyNumberFormat="1" applyFont="1" applyAlignment="1">
      <alignment vertical="center"/>
    </xf>
    <xf numFmtId="164" fontId="48" fillId="0" borderId="0" xfId="0" applyNumberFormat="1" applyFont="1" applyAlignment="1">
      <alignment vertical="center"/>
    </xf>
    <xf numFmtId="164" fontId="46" fillId="0" borderId="0" xfId="2" applyNumberFormat="1" applyFont="1" applyFill="1" applyAlignment="1">
      <alignment horizontal="center" vertical="center"/>
    </xf>
    <xf numFmtId="1" fontId="43" fillId="0" borderId="0" xfId="0" applyNumberFormat="1" applyFont="1" applyAlignment="1">
      <alignment horizontal="right" vertical="center"/>
    </xf>
    <xf numFmtId="1" fontId="43" fillId="0" borderId="0" xfId="0" applyNumberFormat="1" applyFont="1" applyAlignment="1">
      <alignment vertical="center"/>
    </xf>
    <xf numFmtId="1" fontId="49" fillId="0" borderId="0" xfId="0" applyNumberFormat="1" applyFont="1" applyAlignment="1">
      <alignment horizontal="center"/>
    </xf>
    <xf numFmtId="10" fontId="48" fillId="0" borderId="0" xfId="1" applyNumberFormat="1" applyFont="1" applyAlignment="1">
      <alignment horizontal="center" vertical="center"/>
    </xf>
    <xf numFmtId="0" fontId="50" fillId="0" borderId="0" xfId="0" applyFont="1" applyAlignment="1">
      <alignment vertical="center" wrapText="1"/>
    </xf>
    <xf numFmtId="0" fontId="51" fillId="0" borderId="0" xfId="0" applyFont="1" applyAlignment="1">
      <alignment vertical="center" wrapText="1"/>
    </xf>
    <xf numFmtId="8" fontId="42" fillId="0" borderId="0" xfId="0" applyNumberFormat="1" applyFont="1"/>
    <xf numFmtId="8" fontId="43" fillId="0" borderId="0" xfId="0" applyNumberFormat="1" applyFont="1"/>
    <xf numFmtId="8" fontId="43" fillId="0" borderId="0" xfId="0" applyNumberFormat="1" applyFont="1" applyAlignment="1">
      <alignment vertical="center"/>
    </xf>
    <xf numFmtId="0" fontId="42" fillId="0" borderId="0" xfId="2" applyFont="1" applyFill="1"/>
    <xf numFmtId="0" fontId="43" fillId="0" borderId="4" xfId="0" applyFont="1" applyBorder="1" applyAlignment="1">
      <alignment horizontal="left" vertical="center" wrapText="1"/>
    </xf>
    <xf numFmtId="8" fontId="43" fillId="0" borderId="4" xfId="0" applyNumberFormat="1" applyFont="1" applyBorder="1"/>
    <xf numFmtId="0" fontId="43" fillId="0" borderId="4" xfId="0" applyFont="1" applyBorder="1"/>
    <xf numFmtId="8" fontId="52" fillId="0" borderId="0" xfId="3" applyNumberFormat="1" applyFont="1" applyFill="1"/>
    <xf numFmtId="0" fontId="53" fillId="0" borderId="0" xfId="0" applyFont="1" applyAlignment="1">
      <alignment horizontal="left" vertical="center" wrapText="1"/>
    </xf>
    <xf numFmtId="164" fontId="53" fillId="0" borderId="0" xfId="0" applyNumberFormat="1" applyFont="1" applyAlignment="1">
      <alignment vertical="center"/>
    </xf>
    <xf numFmtId="8" fontId="47" fillId="0" borderId="0" xfId="0" applyNumberFormat="1" applyFont="1"/>
    <xf numFmtId="8" fontId="42" fillId="0" borderId="0" xfId="0" applyNumberFormat="1" applyFont="1" applyAlignment="1">
      <alignment vertical="center"/>
    </xf>
    <xf numFmtId="0" fontId="28" fillId="0" borderId="0" xfId="2" applyFont="1" applyFill="1"/>
    <xf numFmtId="0" fontId="45" fillId="0" borderId="0" xfId="3" applyFont="1" applyFill="1" applyAlignment="1">
      <alignment horizontal="left" vertical="center" wrapText="1"/>
    </xf>
    <xf numFmtId="164" fontId="45" fillId="0" borderId="0" xfId="3" applyNumberFormat="1" applyFont="1" applyFill="1" applyAlignment="1">
      <alignment vertical="center"/>
    </xf>
    <xf numFmtId="164" fontId="45" fillId="0" borderId="0" xfId="0" applyNumberFormat="1" applyFont="1" applyAlignment="1">
      <alignment vertical="center"/>
    </xf>
    <xf numFmtId="164" fontId="44" fillId="2" borderId="0" xfId="2" applyNumberFormat="1" applyFont="1" applyAlignment="1">
      <alignment vertical="center"/>
    </xf>
    <xf numFmtId="0" fontId="52" fillId="0" borderId="0" xfId="0" applyFont="1" applyAlignment="1">
      <alignment vertical="center"/>
    </xf>
    <xf numFmtId="0" fontId="45" fillId="0" borderId="0" xfId="0" applyFont="1" applyAlignment="1">
      <alignment horizontal="left" vertical="center" wrapText="1"/>
    </xf>
    <xf numFmtId="0" fontId="45" fillId="0" borderId="0" xfId="0" applyFont="1" applyAlignment="1">
      <alignment vertical="center"/>
    </xf>
    <xf numFmtId="164" fontId="54" fillId="0" borderId="0" xfId="0" applyNumberFormat="1" applyFont="1" applyAlignment="1">
      <alignment vertical="center"/>
    </xf>
    <xf numFmtId="0" fontId="54" fillId="0" borderId="0" xfId="0" applyFont="1"/>
    <xf numFmtId="8" fontId="52" fillId="0" borderId="0" xfId="0" applyNumberFormat="1" applyFont="1"/>
    <xf numFmtId="8" fontId="43" fillId="0" borderId="0" xfId="0" applyNumberFormat="1" applyFont="1" applyAlignment="1">
      <alignment horizontal="right"/>
    </xf>
    <xf numFmtId="170" fontId="43" fillId="0" borderId="0" xfId="1" applyNumberFormat="1" applyFont="1" applyAlignment="1">
      <alignment horizontal="center" vertical="center"/>
    </xf>
    <xf numFmtId="9" fontId="52" fillId="0" borderId="0" xfId="1" applyFont="1" applyAlignment="1">
      <alignment horizontal="center"/>
    </xf>
    <xf numFmtId="8" fontId="55" fillId="0" borderId="0" xfId="3" applyNumberFormat="1" applyFont="1" applyFill="1"/>
    <xf numFmtId="9" fontId="52" fillId="0" borderId="0" xfId="1" applyFont="1"/>
    <xf numFmtId="0" fontId="55" fillId="0" borderId="0" xfId="9" applyNumberFormat="1" applyFont="1" applyAlignment="1">
      <alignment horizontal="right"/>
    </xf>
    <xf numFmtId="9" fontId="56" fillId="0" borderId="0" xfId="1" applyFont="1"/>
    <xf numFmtId="8" fontId="57" fillId="0" borderId="0" xfId="0" applyNumberFormat="1" applyFont="1"/>
    <xf numFmtId="8" fontId="47" fillId="0" borderId="0" xfId="0" applyNumberFormat="1" applyFont="1" applyAlignment="1">
      <alignment horizontal="right"/>
    </xf>
    <xf numFmtId="9" fontId="43" fillId="0" borderId="0" xfId="1" applyFont="1" applyAlignment="1">
      <alignment horizontal="center" vertical="center"/>
    </xf>
    <xf numFmtId="0" fontId="46" fillId="0" borderId="0" xfId="2" applyFont="1" applyFill="1"/>
    <xf numFmtId="0" fontId="58" fillId="0" borderId="0" xfId="0" applyFont="1"/>
    <xf numFmtId="0" fontId="45" fillId="0" borderId="0" xfId="0" applyFont="1" applyAlignment="1">
      <alignment horizontal="center"/>
    </xf>
    <xf numFmtId="3" fontId="45" fillId="0" borderId="0" xfId="0" applyNumberFormat="1" applyFont="1"/>
    <xf numFmtId="4" fontId="45" fillId="0" borderId="0" xfId="0" applyNumberFormat="1" applyFont="1"/>
    <xf numFmtId="10" fontId="45" fillId="0" borderId="0" xfId="1" applyNumberFormat="1" applyFont="1"/>
    <xf numFmtId="0" fontId="52" fillId="0" borderId="0" xfId="0" applyFont="1"/>
    <xf numFmtId="164" fontId="43" fillId="0" borderId="0" xfId="0" applyNumberFormat="1" applyFont="1" applyAlignment="1">
      <alignment horizontal="right" vertical="center"/>
    </xf>
    <xf numFmtId="164" fontId="52" fillId="0" borderId="0" xfId="0" applyNumberFormat="1" applyFont="1" applyAlignment="1">
      <alignment vertical="center"/>
    </xf>
    <xf numFmtId="14" fontId="43" fillId="0" borderId="0" xfId="0" applyNumberFormat="1" applyFont="1"/>
    <xf numFmtId="9" fontId="43" fillId="0" borderId="0" xfId="1" applyFont="1"/>
    <xf numFmtId="0" fontId="47" fillId="0" borderId="0" xfId="0" applyFont="1" applyAlignment="1">
      <alignment horizontal="center"/>
    </xf>
    <xf numFmtId="164" fontId="44" fillId="2" borderId="0" xfId="2" applyNumberFormat="1" applyFont="1" applyAlignment="1">
      <alignment horizontal="right" vertical="center"/>
    </xf>
    <xf numFmtId="164" fontId="52" fillId="0" borderId="0" xfId="0" applyNumberFormat="1" applyFont="1"/>
    <xf numFmtId="164" fontId="45" fillId="0" borderId="0" xfId="0" applyNumberFormat="1" applyFont="1"/>
    <xf numFmtId="10" fontId="52" fillId="0" borderId="0" xfId="1" applyNumberFormat="1" applyFont="1"/>
    <xf numFmtId="10" fontId="43" fillId="0" borderId="0" xfId="0" applyNumberFormat="1" applyFont="1" applyAlignment="1">
      <alignment horizontal="right" vertical="center"/>
    </xf>
    <xf numFmtId="10" fontId="43" fillId="0" borderId="0" xfId="0" applyNumberFormat="1" applyFont="1" applyAlignment="1">
      <alignment vertical="center"/>
    </xf>
    <xf numFmtId="10" fontId="42" fillId="0" borderId="0" xfId="0" applyNumberFormat="1" applyFont="1" applyAlignment="1">
      <alignment vertical="center"/>
    </xf>
    <xf numFmtId="10" fontId="43" fillId="0" borderId="0" xfId="1" applyNumberFormat="1" applyFont="1" applyAlignment="1">
      <alignment vertical="center"/>
    </xf>
    <xf numFmtId="10" fontId="44" fillId="2" borderId="0" xfId="2" applyNumberFormat="1" applyFont="1" applyAlignment="1">
      <alignment vertical="center"/>
    </xf>
    <xf numFmtId="10" fontId="53" fillId="0" borderId="0" xfId="1" applyNumberFormat="1" applyFont="1"/>
    <xf numFmtId="0" fontId="42" fillId="0" borderId="0" xfId="0" applyFont="1" applyAlignment="1">
      <alignment horizontal="left" vertical="center" wrapText="1"/>
    </xf>
    <xf numFmtId="0" fontId="59" fillId="0" borderId="0" xfId="0" applyFont="1" applyAlignment="1">
      <alignment horizontal="center" vertical="center"/>
    </xf>
    <xf numFmtId="4" fontId="34" fillId="0" borderId="0" xfId="4" applyNumberFormat="1" applyFont="1" applyFill="1" applyAlignment="1">
      <alignment vertical="center"/>
    </xf>
    <xf numFmtId="9" fontId="60" fillId="0" borderId="0" xfId="1" applyFont="1"/>
    <xf numFmtId="0" fontId="61" fillId="0" borderId="0" xfId="0" applyFont="1" applyAlignment="1">
      <alignment horizontal="right"/>
    </xf>
    <xf numFmtId="4" fontId="61" fillId="0" borderId="0" xfId="4" applyNumberFormat="1" applyFont="1" applyFill="1" applyAlignment="1">
      <alignment horizontal="center"/>
    </xf>
    <xf numFmtId="0" fontId="25" fillId="0" borderId="0" xfId="0" applyFont="1" applyAlignment="1">
      <alignment vertical="center"/>
    </xf>
    <xf numFmtId="0" fontId="42" fillId="0" borderId="0" xfId="0" applyFont="1" applyAlignment="1">
      <alignment wrapText="1"/>
    </xf>
    <xf numFmtId="0" fontId="63" fillId="0" borderId="0" xfId="2" applyFont="1" applyFill="1" applyAlignment="1">
      <alignment vertical="center"/>
    </xf>
    <xf numFmtId="0" fontId="63" fillId="0" borderId="0" xfId="2" applyFont="1" applyFill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64" fillId="0" borderId="0" xfId="5" applyFont="1" applyAlignment="1">
      <alignment vertical="center"/>
    </xf>
    <xf numFmtId="0" fontId="43" fillId="0" borderId="0" xfId="0" applyFont="1" applyAlignment="1">
      <alignment horizontal="center" vertical="center" wrapText="1"/>
    </xf>
    <xf numFmtId="0" fontId="47" fillId="0" borderId="0" xfId="0" applyFont="1" applyAlignment="1">
      <alignment horizontal="center" vertical="center" wrapText="1"/>
    </xf>
    <xf numFmtId="0" fontId="65" fillId="0" borderId="0" xfId="3" applyFont="1" applyFill="1" applyAlignment="1">
      <alignment horizontal="center" vertical="center" wrapText="1"/>
    </xf>
    <xf numFmtId="0" fontId="44" fillId="0" borderId="0" xfId="2" applyFont="1" applyFill="1" applyAlignment="1">
      <alignment horizontal="center" vertical="center" wrapText="1"/>
    </xf>
    <xf numFmtId="0" fontId="53" fillId="0" borderId="0" xfId="3" applyFont="1" applyFill="1" applyAlignment="1">
      <alignment horizontal="center" vertical="center" wrapText="1"/>
    </xf>
    <xf numFmtId="0" fontId="45" fillId="0" borderId="0" xfId="4" applyFont="1" applyFill="1" applyAlignment="1">
      <alignment horizontal="center" vertical="center" wrapText="1"/>
    </xf>
    <xf numFmtId="0" fontId="66" fillId="0" borderId="0" xfId="3" applyFont="1" applyFill="1" applyAlignment="1">
      <alignment horizontal="center" vertical="center" wrapText="1"/>
    </xf>
    <xf numFmtId="0" fontId="45" fillId="0" borderId="0" xfId="5" applyFont="1" applyAlignment="1">
      <alignment vertical="center"/>
    </xf>
    <xf numFmtId="164" fontId="60" fillId="0" borderId="0" xfId="0" applyNumberFormat="1" applyFont="1" applyAlignment="1">
      <alignment vertical="center"/>
    </xf>
    <xf numFmtId="0" fontId="42" fillId="0" borderId="0" xfId="0" applyFont="1" applyAlignment="1">
      <alignment horizontal="center"/>
    </xf>
    <xf numFmtId="164" fontId="42" fillId="0" borderId="0" xfId="0" applyNumberFormat="1" applyFont="1" applyAlignment="1">
      <alignment vertical="center"/>
    </xf>
    <xf numFmtId="164" fontId="42" fillId="0" borderId="0" xfId="0" applyNumberFormat="1" applyFont="1"/>
    <xf numFmtId="0" fontId="56" fillId="0" borderId="0" xfId="0" applyFont="1" applyAlignment="1">
      <alignment vertical="center"/>
    </xf>
    <xf numFmtId="10" fontId="42" fillId="0" borderId="0" xfId="1" applyNumberFormat="1" applyFont="1" applyAlignment="1">
      <alignment vertical="center"/>
    </xf>
    <xf numFmtId="10" fontId="66" fillId="0" borderId="0" xfId="3" applyNumberFormat="1" applyFont="1" applyFill="1" applyAlignment="1">
      <alignment vertical="center"/>
    </xf>
    <xf numFmtId="0" fontId="2" fillId="2" borderId="0" xfId="2" applyAlignment="1">
      <alignment vertical="center"/>
    </xf>
    <xf numFmtId="0" fontId="52" fillId="0" borderId="0" xfId="2" applyFont="1" applyFill="1" applyAlignment="1">
      <alignment vertical="center"/>
    </xf>
    <xf numFmtId="0" fontId="45" fillId="0" borderId="1" xfId="3" applyFont="1" applyFill="1" applyBorder="1" applyAlignment="1">
      <alignment horizontal="left" vertical="center" wrapText="1"/>
    </xf>
    <xf numFmtId="0" fontId="43" fillId="0" borderId="1" xfId="0" applyFont="1" applyBorder="1" applyAlignment="1">
      <alignment horizontal="left" vertical="center" wrapText="1"/>
    </xf>
    <xf numFmtId="8" fontId="43" fillId="0" borderId="1" xfId="0" applyNumberFormat="1" applyFont="1" applyBorder="1"/>
    <xf numFmtId="10" fontId="42" fillId="0" borderId="0" xfId="1" applyNumberFormat="1" applyFont="1"/>
    <xf numFmtId="10" fontId="47" fillId="0" borderId="0" xfId="1" applyNumberFormat="1" applyFont="1" applyAlignment="1">
      <alignment horizontal="right" vertical="center"/>
    </xf>
    <xf numFmtId="3" fontId="42" fillId="0" borderId="0" xfId="0" applyNumberFormat="1" applyFont="1" applyAlignment="1">
      <alignment horizontal="left"/>
    </xf>
    <xf numFmtId="0" fontId="42" fillId="0" borderId="0" xfId="0" applyFont="1" applyAlignment="1">
      <alignment horizontal="left"/>
    </xf>
    <xf numFmtId="8" fontId="43" fillId="0" borderId="0" xfId="0" applyNumberFormat="1" applyFont="1" applyAlignment="1">
      <alignment horizontal="left"/>
    </xf>
    <xf numFmtId="8" fontId="56" fillId="0" borderId="0" xfId="1" applyNumberFormat="1" applyFont="1" applyAlignment="1">
      <alignment horizontal="left"/>
    </xf>
    <xf numFmtId="9" fontId="56" fillId="0" borderId="0" xfId="1" applyFont="1" applyAlignment="1">
      <alignment horizontal="left"/>
    </xf>
    <xf numFmtId="0" fontId="52" fillId="0" borderId="0" xfId="1" applyNumberFormat="1" applyFont="1" applyAlignment="1">
      <alignment horizontal="left"/>
    </xf>
    <xf numFmtId="8" fontId="45" fillId="0" borderId="1" xfId="3" applyNumberFormat="1" applyFont="1" applyFill="1" applyBorder="1"/>
    <xf numFmtId="8" fontId="45" fillId="0" borderId="0" xfId="0" applyNumberFormat="1" applyFont="1"/>
    <xf numFmtId="14" fontId="46" fillId="0" borderId="0" xfId="2" applyNumberFormat="1" applyFont="1" applyFill="1" applyAlignment="1">
      <alignment vertical="center"/>
    </xf>
    <xf numFmtId="0" fontId="43" fillId="0" borderId="0" xfId="0" applyFont="1" applyAlignment="1">
      <alignment horizontal="left"/>
    </xf>
    <xf numFmtId="8" fontId="56" fillId="0" borderId="0" xfId="1" applyNumberFormat="1" applyFont="1"/>
    <xf numFmtId="14" fontId="0" fillId="0" borderId="0" xfId="0" applyNumberFormat="1"/>
    <xf numFmtId="0" fontId="46" fillId="0" borderId="0" xfId="2" applyFont="1" applyFill="1" applyAlignment="1">
      <alignment horizontal="center" vertical="center"/>
    </xf>
    <xf numFmtId="0" fontId="2" fillId="2" borderId="0" xfId="2"/>
    <xf numFmtId="0" fontId="0" fillId="0" borderId="0" xfId="0" applyAlignment="1">
      <alignment horizontal="center" vertical="center" wrapText="1"/>
    </xf>
    <xf numFmtId="0" fontId="2" fillId="2" borderId="0" xfId="2" applyAlignment="1">
      <alignment horizontal="center" vertical="center" wrapText="1"/>
    </xf>
    <xf numFmtId="14" fontId="2" fillId="2" borderId="0" xfId="2" applyNumberFormat="1"/>
    <xf numFmtId="0" fontId="43" fillId="0" borderId="0" xfId="1" applyNumberFormat="1" applyFont="1" applyAlignment="1">
      <alignment horizontal="center" vertical="center"/>
    </xf>
    <xf numFmtId="8" fontId="45" fillId="0" borderId="0" xfId="3" applyNumberFormat="1" applyFont="1" applyFill="1"/>
    <xf numFmtId="0" fontId="4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" fontId="0" fillId="0" borderId="0" xfId="0" applyNumberFormat="1"/>
    <xf numFmtId="166" fontId="0" fillId="0" borderId="0" xfId="0" applyNumberFormat="1"/>
    <xf numFmtId="3" fontId="0" fillId="0" borderId="0" xfId="0" applyNumberFormat="1"/>
    <xf numFmtId="167" fontId="0" fillId="0" borderId="0" xfId="0" applyNumberFormat="1"/>
    <xf numFmtId="169" fontId="0" fillId="0" borderId="0" xfId="0" applyNumberFormat="1"/>
    <xf numFmtId="0" fontId="0" fillId="5" borderId="1" xfId="0" applyFill="1" applyBorder="1" applyAlignment="1">
      <alignment horizontal="center" vertical="center" wrapText="1"/>
    </xf>
    <xf numFmtId="0" fontId="68" fillId="0" borderId="0" xfId="11"/>
    <xf numFmtId="167" fontId="68" fillId="0" borderId="0" xfId="11" applyNumberFormat="1"/>
    <xf numFmtId="166" fontId="68" fillId="0" borderId="0" xfId="11" applyNumberFormat="1"/>
    <xf numFmtId="1" fontId="68" fillId="0" borderId="0" xfId="11" applyNumberFormat="1"/>
    <xf numFmtId="14" fontId="68" fillId="0" borderId="0" xfId="11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left" indent="1"/>
    </xf>
    <xf numFmtId="10" fontId="0" fillId="0" borderId="0" xfId="0" applyNumberFormat="1" applyAlignment="1">
      <alignment horizontal="center"/>
    </xf>
    <xf numFmtId="166" fontId="67" fillId="0" borderId="0" xfId="0" applyNumberFormat="1" applyFont="1"/>
    <xf numFmtId="168" fontId="67" fillId="8" borderId="0" xfId="0" applyNumberFormat="1" applyFont="1" applyFill="1"/>
    <xf numFmtId="168" fontId="67" fillId="0" borderId="0" xfId="0" applyNumberFormat="1" applyFont="1"/>
    <xf numFmtId="167" fontId="67" fillId="0" borderId="0" xfId="0" applyNumberFormat="1" applyFont="1"/>
    <xf numFmtId="0" fontId="68" fillId="0" borderId="0" xfId="11" applyAlignment="1">
      <alignment horizontal="center" vertical="center" wrapText="1"/>
    </xf>
    <xf numFmtId="0" fontId="0" fillId="0" borderId="0" xfId="0" pivotButton="1" applyAlignment="1">
      <alignment horizontal="center" vertical="center" wrapText="1"/>
    </xf>
    <xf numFmtId="0" fontId="69" fillId="0" borderId="0" xfId="11" applyFont="1"/>
    <xf numFmtId="1" fontId="0" fillId="8" borderId="0" xfId="0" applyNumberFormat="1" applyFill="1" applyAlignment="1">
      <alignment horizontal="left" indent="1"/>
    </xf>
    <xf numFmtId="164" fontId="0" fillId="8" borderId="0" xfId="0" applyNumberFormat="1" applyFill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3" fontId="0" fillId="8" borderId="0" xfId="0" applyNumberFormat="1" applyFill="1" applyAlignment="1">
      <alignment horizontal="center"/>
    </xf>
    <xf numFmtId="1" fontId="0" fillId="7" borderId="0" xfId="0" applyNumberFormat="1" applyFill="1" applyAlignment="1">
      <alignment horizontal="left" indent="1"/>
    </xf>
    <xf numFmtId="3" fontId="0" fillId="7" borderId="0" xfId="0" applyNumberFormat="1" applyFill="1" applyAlignment="1">
      <alignment horizontal="center"/>
    </xf>
    <xf numFmtId="164" fontId="0" fillId="7" borderId="0" xfId="0" applyNumberFormat="1" applyFill="1" applyAlignment="1">
      <alignment horizontal="center"/>
    </xf>
    <xf numFmtId="0" fontId="67" fillId="7" borderId="0" xfId="0" applyFont="1" applyFill="1"/>
    <xf numFmtId="3" fontId="70" fillId="0" borderId="0" xfId="0" applyNumberFormat="1" applyFont="1" applyAlignment="1">
      <alignment horizontal="left"/>
    </xf>
    <xf numFmtId="0" fontId="68" fillId="0" borderId="1" xfId="1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9" fontId="42" fillId="0" borderId="0" xfId="0" applyNumberFormat="1" applyFont="1" applyAlignment="1">
      <alignment horizontal="center" vertical="center"/>
    </xf>
    <xf numFmtId="0" fontId="60" fillId="0" borderId="0" xfId="0" applyFont="1" applyAlignment="1">
      <alignment vertical="center"/>
    </xf>
    <xf numFmtId="0" fontId="48" fillId="0" borderId="0" xfId="0" applyFont="1" applyAlignment="1">
      <alignment horizontal="left" vertical="center" wrapText="1"/>
    </xf>
    <xf numFmtId="0" fontId="48" fillId="0" borderId="0" xfId="0" applyFont="1"/>
    <xf numFmtId="1" fontId="42" fillId="0" borderId="0" xfId="0" applyNumberFormat="1" applyFont="1" applyAlignment="1">
      <alignment horizontal="right"/>
    </xf>
    <xf numFmtId="10" fontId="43" fillId="0" borderId="0" xfId="1" applyNumberFormat="1" applyFont="1" applyAlignment="1">
      <alignment horizontal="right" vertical="center"/>
    </xf>
    <xf numFmtId="10" fontId="45" fillId="9" borderId="0" xfId="1" applyNumberFormat="1" applyFont="1" applyFill="1"/>
    <xf numFmtId="164" fontId="48" fillId="5" borderId="0" xfId="0" applyNumberFormat="1" applyFont="1" applyFill="1" applyAlignment="1">
      <alignment vertical="center"/>
    </xf>
    <xf numFmtId="0" fontId="71" fillId="0" borderId="0" xfId="0" applyFont="1"/>
    <xf numFmtId="0" fontId="0" fillId="8" borderId="0" xfId="0" applyFill="1" applyAlignment="1">
      <alignment horizontal="center"/>
    </xf>
    <xf numFmtId="0" fontId="41" fillId="5" borderId="1" xfId="10" applyFill="1" applyBorder="1" applyAlignment="1">
      <alignment horizontal="center" vertical="center" wrapText="1"/>
    </xf>
    <xf numFmtId="0" fontId="8" fillId="5" borderId="1" xfId="10" applyFont="1" applyFill="1" applyBorder="1" applyAlignment="1">
      <alignment horizontal="center" vertical="center" wrapText="1"/>
    </xf>
    <xf numFmtId="0" fontId="41" fillId="5" borderId="0" xfId="10" applyFill="1" applyAlignment="1">
      <alignment horizontal="center" vertical="center" wrapText="1"/>
    </xf>
    <xf numFmtId="4" fontId="34" fillId="7" borderId="0" xfId="4" applyNumberFormat="1" applyFont="1" applyFill="1" applyAlignment="1">
      <alignment horizontal="center" vertical="center"/>
    </xf>
    <xf numFmtId="0" fontId="42" fillId="0" borderId="0" xfId="0" applyFont="1"/>
    <xf numFmtId="0" fontId="62" fillId="6" borderId="3" xfId="6" applyFont="1" applyBorder="1" applyAlignment="1">
      <alignment horizontal="center" vertical="center" wrapText="1"/>
    </xf>
    <xf numFmtId="0" fontId="0" fillId="0" borderId="3" xfId="0" applyBorder="1"/>
    <xf numFmtId="14" fontId="42" fillId="0" borderId="0" xfId="0" applyNumberFormat="1" applyFont="1" applyAlignment="1">
      <alignment horizontal="center" vertical="center"/>
    </xf>
    <xf numFmtId="14" fontId="42" fillId="0" borderId="0" xfId="0" applyNumberFormat="1" applyFont="1" applyAlignment="1">
      <alignment horizontal="center"/>
    </xf>
    <xf numFmtId="0" fontId="62" fillId="6" borderId="3" xfId="6" applyFont="1" applyBorder="1" applyAlignment="1">
      <alignment horizontal="center" vertical="center"/>
    </xf>
    <xf numFmtId="0" fontId="34" fillId="7" borderId="0" xfId="2" applyFont="1" applyFill="1" applyAlignment="1">
      <alignment horizontal="center" vertical="center" wrapText="1"/>
    </xf>
    <xf numFmtId="0" fontId="42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4" fontId="37" fillId="7" borderId="0" xfId="4" applyNumberFormat="1" applyFont="1" applyFill="1" applyAlignment="1">
      <alignment horizontal="center" vertical="center"/>
    </xf>
    <xf numFmtId="0" fontId="26" fillId="6" borderId="0" xfId="6" applyFont="1" applyAlignment="1">
      <alignment horizontal="center" vertical="center" wrapText="1"/>
    </xf>
    <xf numFmtId="0" fontId="26" fillId="6" borderId="0" xfId="6" applyFont="1" applyAlignment="1">
      <alignment horizontal="center" vertical="center"/>
    </xf>
  </cellXfs>
  <cellStyles count="12">
    <cellStyle name="Bueno" xfId="4" builtinId="26"/>
    <cellStyle name="Énfasis5" xfId="6" builtinId="45"/>
    <cellStyle name="Incorrecto" xfId="2" builtinId="27"/>
    <cellStyle name="Moneda" xfId="9" builtinId="4"/>
    <cellStyle name="Neutral" xfId="3" builtinId="28"/>
    <cellStyle name="Normal" xfId="0" builtinId="0"/>
    <cellStyle name="Normal 2" xfId="5" xr:uid="{00000000-0005-0000-0000-000005000000}"/>
    <cellStyle name="Normal 3" xfId="7" xr:uid="{00000000-0005-0000-0000-000007000000}"/>
    <cellStyle name="Normal 4" xfId="8" xr:uid="{00000000-0005-0000-0000-000008000000}"/>
    <cellStyle name="Normal 5" xfId="10" xr:uid="{00000000-0005-0000-0000-00000A000000}"/>
    <cellStyle name="Normal 6" xfId="11" xr:uid="{00000000-0005-0000-0000-00000B000000}"/>
    <cellStyle name="Porcentaje" xfId="1" builtinId="5"/>
  </cellStyles>
  <dxfs count="71">
    <dxf>
      <alignment horizontal="center"/>
    </dxf>
    <dxf>
      <alignment horizontal="center"/>
    </dxf>
    <dxf>
      <numFmt numFmtId="14" formatCode="0.00%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numFmt numFmtId="3" formatCode="#,##0"/>
    </dxf>
    <dxf>
      <numFmt numFmtId="164" formatCode="&quot;$&quot;#,##0.00"/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numFmt numFmtId="3" formatCode="#,##0"/>
    </dxf>
    <dxf>
      <numFmt numFmtId="164" formatCode="&quot;$&quot;#,##0.00"/>
    </dxf>
    <dxf>
      <numFmt numFmtId="0" formatCode="General"/>
    </dxf>
    <dxf>
      <alignment vertical="center"/>
    </dxf>
    <dxf>
      <alignment horizontal="center"/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alignment vertical="center"/>
    </dxf>
    <dxf>
      <alignment horizontal="center"/>
    </dxf>
    <dxf>
      <numFmt numFmtId="3" formatCode="#,##0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$&quot;#,##0.00"/>
    </dxf>
    <dxf>
      <alignment horizontal="center"/>
    </dxf>
    <dxf>
      <alignment vertical="center"/>
    </dxf>
    <dxf>
      <numFmt numFmtId="0" formatCode="General"/>
    </dxf>
    <dxf>
      <numFmt numFmtId="0" formatCode="General"/>
    </dxf>
    <dxf>
      <alignment vertical="center"/>
    </dxf>
    <dxf>
      <alignment horizontal="center"/>
    </dxf>
    <dxf>
      <numFmt numFmtId="3" formatCode="#,##0"/>
    </dxf>
    <dxf>
      <fill>
        <patternFill>
          <bgColor auto="1"/>
        </patternFill>
      </fill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12</xdr:row>
      <xdr:rowOff>0</xdr:rowOff>
    </xdr:from>
    <xdr:to>
      <xdr:col>17</xdr:col>
      <xdr:colOff>304800</xdr:colOff>
      <xdr:row>13</xdr:row>
      <xdr:rowOff>76200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583900" y="2962275"/>
          <a:ext cx="304800" cy="3048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12</xdr:row>
      <xdr:rowOff>0</xdr:rowOff>
    </xdr:from>
    <xdr:to>
      <xdr:col>17</xdr:col>
      <xdr:colOff>304800</xdr:colOff>
      <xdr:row>13</xdr:row>
      <xdr:rowOff>76200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583900" y="2962275"/>
          <a:ext cx="304800" cy="3048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12</xdr:row>
      <xdr:rowOff>0</xdr:rowOff>
    </xdr:from>
    <xdr:to>
      <xdr:col>17</xdr:col>
      <xdr:colOff>304800</xdr:colOff>
      <xdr:row>13</xdr:row>
      <xdr:rowOff>76200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583900" y="2962275"/>
          <a:ext cx="304800" cy="3048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12</xdr:row>
      <xdr:rowOff>0</xdr:rowOff>
    </xdr:from>
    <xdr:to>
      <xdr:col>17</xdr:col>
      <xdr:colOff>304800</xdr:colOff>
      <xdr:row>13</xdr:row>
      <xdr:rowOff>76200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583900" y="2962275"/>
          <a:ext cx="304800" cy="3048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12</xdr:row>
      <xdr:rowOff>0</xdr:rowOff>
    </xdr:from>
    <xdr:to>
      <xdr:col>17</xdr:col>
      <xdr:colOff>304800</xdr:colOff>
      <xdr:row>13</xdr:row>
      <xdr:rowOff>76200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583900" y="2962275"/>
          <a:ext cx="304800" cy="3048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12</xdr:row>
      <xdr:rowOff>0</xdr:rowOff>
    </xdr:from>
    <xdr:to>
      <xdr:col>17</xdr:col>
      <xdr:colOff>304800</xdr:colOff>
      <xdr:row>13</xdr:row>
      <xdr:rowOff>76200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583900" y="2838450"/>
          <a:ext cx="304800" cy="3048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12</xdr:row>
      <xdr:rowOff>0</xdr:rowOff>
    </xdr:from>
    <xdr:to>
      <xdr:col>17</xdr:col>
      <xdr:colOff>304800</xdr:colOff>
      <xdr:row>13</xdr:row>
      <xdr:rowOff>76200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69700" y="2834640"/>
          <a:ext cx="304800" cy="3048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hony Almanza" refreshedDate="45400.416797453698" createdVersion="8" refreshedVersion="8" minRefreshableVersion="3" recordCount="77" xr:uid="{00000000-000A-0000-FFFF-FFFF00000000}">
  <cacheSource type="worksheet">
    <worksheetSource ref="A1:AX78" sheet="Hist Prado"/>
  </cacheSource>
  <cacheFields count="50">
    <cacheField name="Cantidad de Autos" numFmtId="1">
      <sharedItems containsSemiMixedTypes="0" containsString="0" containsNumber="1" containsInteger="1" minValue="1" maxValue="1"/>
    </cacheField>
    <cacheField name="Categoría" numFmtId="0">
      <sharedItems/>
    </cacheField>
    <cacheField name="Estatus" numFmtId="0">
      <sharedItems/>
    </cacheField>
    <cacheField name="Artículo" numFmtId="0">
      <sharedItems/>
    </cacheField>
    <cacheField name="Unidad" numFmtId="0">
      <sharedItems/>
    </cacheField>
    <cacheField name="Tipo Venta" numFmtId="0">
      <sharedItems containsBlank="1"/>
    </cacheField>
    <cacheField name="Fecha Venta" numFmtId="0">
      <sharedItems/>
    </cacheField>
    <cacheField name="Fecha Compra" numFmtId="14">
      <sharedItems containsSemiMixedTypes="0" containsNonDate="0" containsDate="1" containsString="0" minDate="2021-07-31T00:00:00" maxDate="2022-10-15T00:00:00"/>
    </cacheField>
    <cacheField name="Meses" numFmtId="1">
      <sharedItems containsSemiMixedTypes="0" containsString="0" containsNumber="1" containsInteger="1" minValue="14" maxValue="31" count="13">
        <n v="14"/>
        <n v="16"/>
        <n v="17"/>
        <n v="18"/>
        <n v="19"/>
        <n v="20"/>
        <n v="21"/>
        <n v="22"/>
        <n v="23"/>
        <n v="24"/>
        <n v="25"/>
        <n v="27"/>
        <n v="31"/>
      </sharedItems>
    </cacheField>
    <cacheField name="DiasFS" numFmtId="1">
      <sharedItems containsSemiMixedTypes="0" containsString="0" containsNumber="1" containsInteger="1" minValue="6" maxValue="175"/>
    </cacheField>
    <cacheField name="Meses_Dias " numFmtId="1">
      <sharedItems containsSemiMixedTypes="0" containsString="0" containsNumber="1" containsInteger="1" minValue="420" maxValue="930"/>
    </cacheField>
    <cacheField name="Utilización_Dias " numFmtId="165">
      <sharedItems containsSemiMixedTypes="0" containsString="0" containsNumber="1" minValue="9.7222222222222224E-3" maxValue="0.27777777777777779"/>
    </cacheField>
    <cacheField name="Año Modelo" numFmtId="0">
      <sharedItems containsBlank="1" count="3">
        <s v="2022"/>
        <s v="2023"/>
        <m u="1"/>
      </sharedItems>
    </cacheField>
    <cacheField name="Motor" numFmtId="0">
      <sharedItems/>
    </cacheField>
    <cacheField name="Chasis" numFmtId="0">
      <sharedItems/>
    </cacheField>
    <cacheField name="Kilometraje" numFmtId="1">
      <sharedItems containsSemiMixedTypes="0" containsString="0" containsNumber="1" containsInteger="1" minValue="0" maxValue="95203"/>
    </cacheField>
    <cacheField name="Costo Vehículo" numFmtId="167">
      <sharedItems containsSemiMixedTypes="0" containsString="0" containsNumber="1" minValue="48644.857000000004" maxValue="50205.61"/>
    </cacheField>
    <cacheField name="Itbm" numFmtId="167">
      <sharedItems containsSemiMixedTypes="0" containsString="0" containsNumber="1" minValue="3405.14" maxValue="3514.3926999999999"/>
    </cacheField>
    <cacheField name="Total Compra" numFmtId="167">
      <sharedItems containsSemiMixedTypes="0" containsString="0" containsNumber="1" minValue="52049.997000000003" maxValue="53720.002699999997"/>
    </cacheField>
    <cacheField name="Ingresos Alquiler" numFmtId="167">
      <sharedItems containsSemiMixedTypes="0" containsString="0" containsNumber="1" minValue="11911.235000000001" maxValue="46961.56"/>
    </cacheField>
    <cacheField name="Ingresos Vtas Auto" numFmtId="167">
      <sharedItems containsSemiMixedTypes="0" containsString="0" containsNumber="1" minValue="39998" maxValue="57998"/>
    </cacheField>
    <cacheField name="Otros Ingresos" numFmtId="167">
      <sharedItems containsSemiMixedTypes="0" containsString="0" containsNumber="1" minValue="433.66" maxValue="17550.759999999998"/>
    </cacheField>
    <cacheField name="Total de Ingresos" numFmtId="167">
      <sharedItems containsSemiMixedTypes="0" containsString="0" containsNumber="1" minValue="66298.27" maxValue="107233.11"/>
    </cacheField>
    <cacheField name="Días Rental" numFmtId="1">
      <sharedItems containsSemiMixedTypes="0" containsString="0" containsNumber="1" containsInteger="1" minValue="162" maxValue="975"/>
    </cacheField>
    <cacheField name="Revenue per Day" numFmtId="167">
      <sharedItems containsSemiMixedTypes="0" containsString="0" containsNumber="1" minValue="26.42725173210162" maxValue="148.0617724867725"/>
    </cacheField>
    <cacheField name="Revenue Mensual" numFmtId="167">
      <sharedItems containsSemiMixedTypes="0" containsString="0" containsNumber="1" minValue="998.95555555555563" maxValue="2527.5322727272728"/>
    </cacheField>
    <cacheField name="Costo Chapistería" numFmtId="167">
      <sharedItems containsSemiMixedTypes="0" containsString="0" containsNumber="1" minValue="90" maxValue="7154.03"/>
    </cacheField>
    <cacheField name="Costos Correctivo" numFmtId="167">
      <sharedItems containsSemiMixedTypes="0" containsString="0" containsNumber="1" minValue="2.99" maxValue="1712.4954"/>
    </cacheField>
    <cacheField name="Costos Preventivo" numFmtId="167">
      <sharedItems containsSemiMixedTypes="0" containsString="0" containsNumber="1" minValue="76.1768" maxValue="899.63850000000002"/>
    </cacheField>
    <cacheField name="Otros" numFmtId="167">
      <sharedItems containsNonDate="0" containsString="0" containsBlank="1"/>
    </cacheField>
    <cacheField name="Otros Costos" numFmtId="167">
      <sharedItems containsSemiMixedTypes="0" containsString="0" containsNumber="1" minValue="135.4" maxValue="6986.7287999999999"/>
    </cacheField>
    <cacheField name="Total Costos" numFmtId="167">
      <sharedItems containsSemiMixedTypes="0" containsString="0" containsNumber="1" minValue="613.96780000000001" maxValue="10092.3038"/>
    </cacheField>
    <cacheField name="Intereses" numFmtId="167">
      <sharedItems containsSemiMixedTypes="0" containsString="0" containsNumber="1" minValue="3643.5" maxValue="8067.75"/>
    </cacheField>
    <cacheField name="Seguro" numFmtId="167">
      <sharedItems containsSemiMixedTypes="0" containsString="0" containsNumber="1" containsInteger="1" minValue="120" maxValue="160"/>
    </cacheField>
    <cacheField name="Depreciación Acumulada" numFmtId="167">
      <sharedItems containsSemiMixedTypes="0" containsString="0" containsNumber="1" minValue="14863.7071" maxValue="39186.136899999998"/>
    </cacheField>
    <cacheField name="Contribución Contable" numFmtId="167">
      <sharedItems containsSemiMixedTypes="0" containsString="0" containsNumber="1" minValue="29458.266899999999" maxValue="56473.324800000002"/>
    </cacheField>
    <cacheField name="Impuesto" numFmtId="167">
      <sharedItems containsSemiMixedTypes="0" containsString="0" containsNumber="1" minValue="7364.5667000000003" maxValue="14118.331200000001"/>
    </cacheField>
    <cacheField name="Ganancia Neta" numFmtId="167">
      <sharedItems containsSemiMixedTypes="0" containsString="0" containsNumber="1" minValue="27511.700199999999" maxValue="50868.993600000002"/>
    </cacheField>
    <cacheField name="Total Contribución Contable" numFmtId="167">
      <sharedItems containsSemiMixedTypes="0" containsString="0" containsNumber="1" minValue="29458.266899999999" maxValue="56473.324778000009"/>
    </cacheField>
    <cacheField name="% Margen Retorno Inversion" numFmtId="165">
      <sharedItems containsSemiMixedTypes="0" containsString="0" containsNumber="1" minValue="0.60557820540784046" maxValue="1.160930975605645"/>
    </cacheField>
    <cacheField name="% Margen Retorno Mensual" numFmtId="165">
      <sharedItems containsSemiMixedTypes="0" containsString="0" containsNumber="1" minValue="2.378519704818724E-2" maxValue="7.6988687111913923E-2"/>
    </cacheField>
    <cacheField name="Valor Libro" numFmtId="167">
      <sharedItems containsSemiMixedTypes="0" containsString="0" containsNumber="1" minValue="9458.7230999999992" maxValue="33781.152900000001"/>
    </cacheField>
    <cacheField name="Ganancia Financiera" numFmtId="167">
      <sharedItems containsSemiMixedTypes="0" containsString="0" containsNumber="1" minValue="13132.8658" maxValue="41539.276899999997"/>
    </cacheField>
    <cacheField name="% Margen Venta" numFmtId="165">
      <sharedItems containsSemiMixedTypes="0" containsString="0" containsNumber="1" minValue="0.27993499999999999" maxValue="0.81452799999999992"/>
    </cacheField>
    <cacheField name="% Margen Venta Mensualizado" numFmtId="165">
      <sharedItems containsSemiMixedTypes="0" containsString="0" containsNumber="1" minValue="1.5063999999999999E-2" maxValue="2.8924999999999999E-2"/>
    </cacheField>
    <cacheField name="Gasto Admon" numFmtId="0">
      <sharedItems containsSemiMixedTypes="0" containsString="0" containsNumber="1" containsInteger="1" minValue="5418" maxValue="11997"/>
    </cacheField>
    <cacheField name="Financiamiento /48 Meses" numFmtId="167">
      <sharedItems containsSemiMixedTypes="0" containsString="0" containsNumber="1" minValue="15181.25" maxValue="33615.62512916667"/>
    </cacheField>
    <cacheField name="Variación Flujo/ Entradas y salidas -fondos" numFmtId="167">
      <sharedItems containsSemiMixedTypes="0" containsString="0" containsNumber="1" minValue="25951.910899999999" maxValue="58297.65060833333"/>
    </cacheField>
    <cacheField name="Saldo por Desembolsar a la Venta del Auto" numFmtId="167">
      <sharedItems containsSemiMixedTypes="0" containsString="0" containsNumber="1" minValue="18434.375070833328" maxValue="36868.750141666656"/>
    </cacheField>
    <cacheField name="Flujo Final " numFmtId="167">
      <sharedItems containsSemiMixedTypes="0" containsString="0" containsNumber="1" minValue="-5025.5337999999974" maxValue="34344.3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hony Almanza" refreshedDate="45400.416798495367" createdVersion="8" refreshedVersion="8" minRefreshableVersion="3" recordCount="41" xr:uid="{00000000-000A-0000-FFFF-FFFF01000000}">
  <cacheSource type="worksheet">
    <worksheetSource ref="A1:AX42" sheet="Hist Coaster"/>
  </cacheSource>
  <cacheFields count="50">
    <cacheField name="Cantidad de Autos" numFmtId="1">
      <sharedItems containsSemiMixedTypes="0" containsString="0" containsNumber="1" containsInteger="1" minValue="1" maxValue="1"/>
    </cacheField>
    <cacheField name="Categoría" numFmtId="0">
      <sharedItems/>
    </cacheField>
    <cacheField name="Estatus" numFmtId="0">
      <sharedItems/>
    </cacheField>
    <cacheField name="Artículo" numFmtId="0">
      <sharedItems/>
    </cacheField>
    <cacheField name="Unidad" numFmtId="0">
      <sharedItems/>
    </cacheField>
    <cacheField name="Tipo Venta" numFmtId="0">
      <sharedItems containsBlank="1"/>
    </cacheField>
    <cacheField name="Fecha Venta" numFmtId="0">
      <sharedItems/>
    </cacheField>
    <cacheField name="Fecha Compra" numFmtId="14">
      <sharedItems containsSemiMixedTypes="0" containsNonDate="0" containsDate="1" containsString="0" minDate="2018-03-22T00:00:00" maxDate="2022-05-01T00:00:00"/>
    </cacheField>
    <cacheField name="Meses" numFmtId="1">
      <sharedItems containsSemiMixedTypes="0" containsString="0" containsNumber="1" containsInteger="1" minValue="21" maxValue="58" count="17">
        <n v="58"/>
        <n v="41"/>
        <n v="39"/>
        <n v="32"/>
        <n v="29"/>
        <n v="27"/>
        <n v="33"/>
        <n v="24"/>
        <n v="21"/>
        <n v="34"/>
        <n v="37"/>
        <n v="36"/>
        <n v="42"/>
        <n v="38"/>
        <n v="40"/>
        <n v="35"/>
        <n v="23"/>
      </sharedItems>
    </cacheField>
    <cacheField name="DiasFS" numFmtId="1">
      <sharedItems containsSemiMixedTypes="0" containsString="0" containsNumber="1" containsInteger="1" minValue="10" maxValue="625"/>
    </cacheField>
    <cacheField name="Meses_Dias " numFmtId="1">
      <sharedItems containsSemiMixedTypes="0" containsString="0" containsNumber="1" containsInteger="1" minValue="630" maxValue="1740"/>
    </cacheField>
    <cacheField name="Utilización_Dias " numFmtId="165">
      <sharedItems containsSemiMixedTypes="0" containsString="0" containsNumber="1" minValue="1.4492753623188409E-2" maxValue="0.35919540229885061"/>
    </cacheField>
    <cacheField name="Año Modelo" numFmtId="0">
      <sharedItems count="3">
        <s v="2018"/>
        <s v="2020"/>
        <s v="2021"/>
      </sharedItems>
    </cacheField>
    <cacheField name="Motor" numFmtId="0">
      <sharedItems/>
    </cacheField>
    <cacheField name="Chasis" numFmtId="0">
      <sharedItems/>
    </cacheField>
    <cacheField name="Kilometraje" numFmtId="1">
      <sharedItems containsSemiMixedTypes="0" containsString="0" containsNumber="1" containsInteger="1" minValue="27526" maxValue="1191734"/>
    </cacheField>
    <cacheField name="Costo Vehículo" numFmtId="167">
      <sharedItems containsSemiMixedTypes="0" containsString="0" containsNumber="1" minValue="56365" maxValue="63250.14"/>
    </cacheField>
    <cacheField name="Itbm" numFmtId="167">
      <sharedItems containsSemiMixedTypes="0" containsString="0" containsNumber="1" minValue="0" maxValue="4427.5097999999998"/>
    </cacheField>
    <cacheField name="Total Compra" numFmtId="167">
      <sharedItems containsSemiMixedTypes="0" containsString="0" containsNumber="1" minValue="56365" maxValue="67677.649799999999"/>
    </cacheField>
    <cacheField name="Ingresos Alquiler" numFmtId="167">
      <sharedItems containsSemiMixedTypes="0" containsString="0" containsNumber="1" minValue="24732.86" maxValue="88734.5"/>
    </cacheField>
    <cacheField name="Ingresos Vtas Auto" numFmtId="167">
      <sharedItems containsSemiMixedTypes="0" containsString="0" containsNumber="1" minValue="43598" maxValue="60998"/>
    </cacheField>
    <cacheField name="Otros Ingresos" numFmtId="167">
      <sharedItems containsSemiMixedTypes="0" containsString="0" containsNumber="1" minValue="4056.67" maxValue="46466.94"/>
    </cacheField>
    <cacheField name="Total de Ingresos" numFmtId="167">
      <sharedItems containsSemiMixedTypes="0" containsString="0" containsNumber="1" minValue="86947.809299999994" maxValue="173213.44"/>
    </cacheField>
    <cacheField name="Días Rental" numFmtId="1">
      <sharedItems containsSemiMixedTypes="0" containsString="0" containsNumber="1" containsInteger="1" minValue="517" maxValue="1937"/>
    </cacheField>
    <cacheField name="Revenue per Day" numFmtId="167">
      <sharedItems containsSemiMixedTypes="0" containsString="0" containsNumber="1" minValue="46.215049701789262" maxValue="106.75564195298369"/>
    </cacheField>
    <cacheField name="Revenue Mensual" numFmtId="167">
      <sharedItems containsSemiMixedTypes="0" containsString="0" containsNumber="1" minValue="1711.893043478261" maxValue="2986.9702439024391"/>
    </cacheField>
    <cacheField name="Costo Chapistería" numFmtId="167">
      <sharedItems containsSemiMixedTypes="0" containsString="0" containsNumber="1" minValue="0" maxValue="5729.76"/>
    </cacheField>
    <cacheField name="Costos Correctivo" numFmtId="167">
      <sharedItems containsSemiMixedTypes="0" containsString="0" containsNumber="1" minValue="205.98269999999999" maxValue="27139.2559"/>
    </cacheField>
    <cacheField name="Costos Preventivo" numFmtId="167">
      <sharedItems containsSemiMixedTypes="0" containsString="0" containsNumber="1" minValue="597.15210000000002" maxValue="2908.6565999999998"/>
    </cacheField>
    <cacheField name="Otros" numFmtId="167">
      <sharedItems containsNonDate="0" containsString="0" containsBlank="1"/>
    </cacheField>
    <cacheField name="Otros Costos" numFmtId="167">
      <sharedItems containsSemiMixedTypes="0" containsString="0" containsNumber="1" minValue="-302.41669999999999" maxValue="23136.917000000001"/>
    </cacheField>
    <cacheField name="Total Costos" numFmtId="167">
      <sharedItems containsSemiMixedTypes="0" containsString="0" containsNumber="1" minValue="2414.4782" maxValue="38882.705000000002"/>
    </cacheField>
    <cacheField name="Intereses" numFmtId="167">
      <sharedItems containsSemiMixedTypes="0" containsString="0" containsNumber="1" minValue="6497.5" maxValue="18125.0016"/>
    </cacheField>
    <cacheField name="Seguro" numFmtId="167">
      <sharedItems containsSemiMixedTypes="0" containsString="0" containsNumber="1" containsInteger="1" minValue="120" maxValue="280"/>
    </cacheField>
    <cacheField name="Depreciación Acumulada" numFmtId="167">
      <sharedItems containsSemiMixedTypes="0" containsString="0" containsNumber="1" minValue="31388.887999999999" maxValue="61149.532700000003"/>
    </cacheField>
    <cacheField name="Contribución Contable" numFmtId="167">
      <sharedItems containsSemiMixedTypes="0" containsString="0" containsNumber="1" minValue="11492.2534" maxValue="76113.343699999998"/>
    </cacheField>
    <cacheField name="Impuesto" numFmtId="167">
      <sharedItems containsSemiMixedTypes="0" containsString="0" containsNumber="1" minValue="2873.0634" maxValue="19028.335899999998"/>
    </cacheField>
    <cacheField name="Ganancia Neta" numFmtId="167">
      <sharedItems containsSemiMixedTypes="0" containsString="0" containsNumber="1" minValue="24099.1901" maxValue="72952.007800000007"/>
    </cacheField>
    <cacheField name="Total Contribución Contable" numFmtId="167">
      <sharedItems containsSemiMixedTypes="0" containsString="0" containsNumber="1" minValue="11492.25340000002" maxValue="76113.343699999998"/>
    </cacheField>
    <cacheField name="% Margen Retorno Inversion" numFmtId="165">
      <sharedItems containsSemiMixedTypes="0" containsString="0" containsNumber="1" minValue="0.19941911180769401" maxValue="1.2447085094404979"/>
    </cacheField>
    <cacheField name="% Margen Retorno Mensual" numFmtId="165">
      <sharedItems containsSemiMixedTypes="0" containsString="0" containsNumber="1" minValue="4.9854777951923498E-3" maxValue="3.1985552597152751E-2"/>
    </cacheField>
    <cacheField name="Valor Libro" numFmtId="167">
      <sharedItems containsSemiMixedTypes="0" containsString="0" containsNumber="1" minValue="0" maxValue="25752.855100000001"/>
    </cacheField>
    <cacheField name="Ganancia Financiera" numFmtId="167">
      <sharedItems containsSemiMixedTypes="0" containsString="0" containsNumber="1" minValue="23404.154200000001" maxValue="58697.998800000001"/>
    </cacheField>
    <cacheField name="% Margen Venta" numFmtId="165">
      <sharedItems containsSemiMixedTypes="0" containsString="0" containsNumber="1" minValue="0.47610999999999998" maxValue="1"/>
    </cacheField>
    <cacheField name="% Margen Venta Mensualizado" numFmtId="165">
      <sharedItems containsSemiMixedTypes="0" containsString="0" containsNumber="1" minValue="1.7240999999999999E-2" maxValue="2.6304999999999999E-2"/>
    </cacheField>
    <cacheField name="Gasto Admon" numFmtId="0">
      <sharedItems containsSemiMixedTypes="0" containsString="0" containsNumber="1" containsInteger="1" minValue="8127" maxValue="22446"/>
    </cacheField>
    <cacheField name="Financiamiento /48 Meses" numFmtId="167">
      <sharedItems containsSemiMixedTypes="0" containsString="0" containsNumber="1" minValue="27072.916666666661" maxValue="62500.005400000002"/>
    </cacheField>
    <cacheField name="Variación Flujo/ Entradas y salidas -fondos" numFmtId="167">
      <sharedItems containsSemiMixedTypes="0" containsString="0" containsNumber="1" minValue="8658.8441333333249" maxValue="81396.751400000008"/>
    </cacheField>
    <cacheField name="Saldo por Desembolsar a la Venta del Auto" numFmtId="167">
      <sharedItems containsSemiMixedTypes="0" containsString="0" containsNumber="1" minValue="0" maxValue="34874.999887500002"/>
    </cacheField>
    <cacheField name="Flujo Final " numFmtId="167">
      <sharedItems containsSemiMixedTypes="0" containsString="0" containsNumber="1" minValue="-5508.2950000000092" maxValue="71854.8764000000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77">
  <r>
    <n v="1"/>
    <s v="FLOTA"/>
    <s v="VENDIDO"/>
    <s v="TPX"/>
    <s v="TPX-343"/>
    <m/>
    <s v="02/28/2023"/>
    <d v="2021-12-31T00:00:00"/>
    <x v="0"/>
    <n v="13"/>
    <n v="420"/>
    <n v="0.03095238095238095"/>
    <x v="0"/>
    <s v="1GD-8829725"/>
    <s v="JTEBR9FJ10K230746"/>
    <n v="5362"/>
    <n v="48644.86"/>
    <n v="3405.1402"/>
    <n v="52050.0002"/>
    <n v="24272.79"/>
    <n v="49532.71"/>
    <n v="7215.73"/>
    <n v="81021.23"/>
    <n v="517"/>
    <n v="60.90622823984526"/>
    <n v="2249.18"/>
    <n v="663.66"/>
    <n v="5.98"/>
    <n v="108.336"/>
    <m/>
    <n v="1013.1"/>
    <n v="1791.076"/>
    <n v="3643.5"/>
    <n v="160"/>
    <n v="17566.1993"/>
    <n v="52431.4547"/>
    <n v="13107.8637"/>
    <n v="44741.591"/>
    <n v="52431.454686"/>
    <n v="1.077841619566795"/>
    <n v="0.07698868711191392"/>
    <n v="31078.6607"/>
    <n v="18454.0493"/>
    <n v="0.372563"/>
    <n v="0.026612"/>
    <n v="5418"/>
    <n v="15181.25005833333"/>
    <n v="54827.40394166666"/>
    <n v="36868.75014166666"/>
    <n v="17958.6538"/>
  </r>
  <r>
    <n v="1"/>
    <s v="FLOTA"/>
    <s v="VENDIDO"/>
    <s v="TPX"/>
    <s v="TPX-358"/>
    <m/>
    <s v="05/30/2023"/>
    <d v="2022-03-31T00:00:00"/>
    <x v="0"/>
    <n v="66"/>
    <n v="420"/>
    <n v="0.1571428571428571"/>
    <x v="0"/>
    <s v="1GD8894071"/>
    <s v="JTEBR9FJ50K249848"/>
    <n v="31505"/>
    <n v="48644.8598"/>
    <n v="3405.1402"/>
    <n v="52050"/>
    <n v="11911.235"/>
    <n v="48598.1308"/>
    <n v="9835.940000000001"/>
    <n v="70345.3058"/>
    <n v="162"/>
    <n v="134.2418209876543"/>
    <n v="1553.369642857143"/>
    <n v="873.35"/>
    <n v="17.3734"/>
    <n v="217.5698"/>
    <m/>
    <n v="418.3858"/>
    <n v="1526.679"/>
    <n v="3643.5"/>
    <n v="120"/>
    <n v="17566.1993"/>
    <n v="42023.5775"/>
    <n v="10505.8944"/>
    <n v="36935.6831"/>
    <n v="42023.5774588785"/>
    <n v="0.8638852621151659"/>
    <n v="0.06170609015108328"/>
    <n v="31078.6605"/>
    <n v="17519.4703"/>
    <n v="0.360497"/>
    <n v="0.02575"/>
    <n v="5418"/>
    <n v="15181.25"/>
    <n v="44455.8768"/>
    <n v="36868.75"/>
    <n v="7587.126799999998"/>
  </r>
  <r>
    <n v="1"/>
    <s v="FLOTA"/>
    <s v="VENDIDO"/>
    <s v="TPX"/>
    <s v="TPX-365"/>
    <m/>
    <s v="05/30/2023"/>
    <d v="2022-03-31T00:00:00"/>
    <x v="0"/>
    <n v="115"/>
    <n v="420"/>
    <n v="0.2738095238095238"/>
    <x v="0"/>
    <s v="1GD-8889534"/>
    <s v="JTEBR9FJ40K248349"/>
    <n v="48184"/>
    <n v="48644.8598"/>
    <n v="3405.1402"/>
    <n v="52050"/>
    <n v="16945"/>
    <n v="46353.27"/>
    <n v="3000"/>
    <n v="66298.27"/>
    <n v="300"/>
    <n v="66.48333333333333"/>
    <n v="1424.642857142857"/>
    <n v="7154.03"/>
    <n v="1712.4954"/>
    <n v="584.4784"/>
    <m/>
    <n v="641.3"/>
    <n v="10092.3038"/>
    <n v="3643.5"/>
    <n v="120"/>
    <n v="17566.1993"/>
    <n v="29458.2669"/>
    <n v="7364.5667"/>
    <n v="27511.7002"/>
    <n v="29458.2669"/>
    <n v="0.6055782054078405"/>
    <n v="0.04325558610056004"/>
    <n v="31078.6605"/>
    <n v="15274.6095"/>
    <n v="0.329526"/>
    <n v="0.023538"/>
    <n v="5418"/>
    <n v="15181.25"/>
    <n v="31843.2162"/>
    <n v="36868.75"/>
    <n v="-5025.533799999997"/>
  </r>
  <r>
    <n v="1"/>
    <s v="FLOTA"/>
    <s v="VENDIDO"/>
    <s v="TPX"/>
    <s v="TPX-356"/>
    <m/>
    <s v="06/30/2023"/>
    <d v="2022-02-28T00:00:00"/>
    <x v="1"/>
    <n v="18"/>
    <n v="480"/>
    <n v="0.0375"/>
    <x v="0"/>
    <s v="1GD-8881201"/>
    <s v="JTEBR9FJ00K246355"/>
    <n v="43746"/>
    <n v="48644.86"/>
    <n v="3405.1402"/>
    <n v="52050.0002"/>
    <n v="15281.64"/>
    <n v="49532.71"/>
    <n v="17550.76"/>
    <n v="82365.11"/>
    <n v="333"/>
    <n v="98.59579579579578"/>
    <n v="2052.025"/>
    <n v="803"/>
    <n v="138.1728"/>
    <n v="371.3921"/>
    <m/>
    <n v="608.45"/>
    <n v="1921.0149"/>
    <n v="4164"/>
    <n v="120"/>
    <n v="17566.1993"/>
    <n v="52349.5458"/>
    <n v="13087.3864"/>
    <n v="45454.1593"/>
    <n v="52349.545784"/>
    <n v="1.076157805449538"/>
    <n v="0.06725986284059611"/>
    <n v="31078.6607"/>
    <n v="18454.0493"/>
    <n v="0.372563"/>
    <n v="0.023285"/>
    <n v="6192"/>
    <n v="17350.00006666667"/>
    <n v="52618.09503333334"/>
    <n v="34700.00013333333"/>
    <n v="17918.0949"/>
  </r>
  <r>
    <n v="1"/>
    <s v="FLOTA"/>
    <s v="VENDIDO"/>
    <s v="TPX"/>
    <s v="TPX-368"/>
    <m/>
    <s v="07/19/2023"/>
    <d v="2022-03-31T00:00:00"/>
    <x v="1"/>
    <n v="31"/>
    <n v="480"/>
    <n v="0.06458333333333334"/>
    <x v="0"/>
    <s v="1GD-8887235"/>
    <s v="JTEBR9FJ00K249160"/>
    <n v="33350"/>
    <n v="48644.8598"/>
    <n v="3405.1402"/>
    <n v="52050"/>
    <n v="14327.21"/>
    <n v="53500"/>
    <n v="6306.91"/>
    <n v="74134.12"/>
    <n v="236"/>
    <n v="87.43271186440677"/>
    <n v="1289.6325"/>
    <n v="1153"/>
    <n v="162.6734"/>
    <n v="183.4086"/>
    <m/>
    <n v="1592.75"/>
    <n v="3091.832"/>
    <n v="4164"/>
    <n v="120"/>
    <n v="16214.9532"/>
    <n v="44319.8848"/>
    <n v="11079.9712"/>
    <n v="39431.9136"/>
    <n v="44319.8848"/>
    <n v="0.9110908116955864"/>
    <n v="0.05694317573097415"/>
    <n v="32429.9066"/>
    <n v="21070.0934"/>
    <n v="0.393834"/>
    <n v="0.024615"/>
    <n v="6192"/>
    <n v="17350"/>
    <n v="43216.28799999999"/>
    <n v="34700"/>
    <n v="8516.287999999993"/>
  </r>
  <r>
    <n v="1"/>
    <s v="FLOTA"/>
    <s v="VENDIDO"/>
    <s v="TPX"/>
    <s v="TPX-394"/>
    <m/>
    <s v="09/30/2023"/>
    <d v="2022-05-31T00:00:00"/>
    <x v="1"/>
    <n v="42"/>
    <n v="480"/>
    <n v="0.08749999999999999"/>
    <x v="0"/>
    <s v="1GD-8909879"/>
    <s v="JTEBR9FJ90K254325"/>
    <n v="25461"/>
    <n v="48644.86"/>
    <n v="3405.1402"/>
    <n v="52050.0002"/>
    <n v="15036.52"/>
    <n v="46914.0187"/>
    <n v="8838.389999999999"/>
    <n v="70788.9287"/>
    <n v="292"/>
    <n v="81.76339041095891"/>
    <n v="1492.181875"/>
    <n v="1140"/>
    <n v="89.58629999999999"/>
    <n v="267.8661"/>
    <m/>
    <n v="1619.212"/>
    <n v="3116.6644"/>
    <n v="4164"/>
    <n v="120"/>
    <n v="14863.7071"/>
    <n v="42319.8072"/>
    <n v="10579.9518"/>
    <n v="37931.8554"/>
    <n v="42319.80719241122"/>
    <n v="0.8699748995559083"/>
    <n v="0.05437343122224427"/>
    <n v="33781.1529"/>
    <n v="13132.8658"/>
    <n v="0.279935"/>
    <n v="0.017496"/>
    <n v="6192"/>
    <n v="17350.00006666667"/>
    <n v="39846.26423333334"/>
    <n v="34700.00013333333"/>
    <n v="5146.2641"/>
  </r>
  <r>
    <n v="1"/>
    <s v="FLOTA"/>
    <s v="VENDIDO"/>
    <s v="TPX"/>
    <s v="TPX-431"/>
    <s v="SEMINUEVO"/>
    <s v="01/25/2024"/>
    <d v="2022-09-26T00:00:00"/>
    <x v="1"/>
    <n v="14"/>
    <n v="480"/>
    <n v="0.02916666666666667"/>
    <x v="1"/>
    <s v="1GD-8968778"/>
    <s v="JTEBR9FJ70K270006"/>
    <n v="0"/>
    <n v="50205.6075"/>
    <n v="3514.3925"/>
    <n v="53720"/>
    <n v="14032.86"/>
    <n v="55298"/>
    <n v="12965.525"/>
    <n v="82296.38499999999"/>
    <n v="216"/>
    <n v="124.9925231481482"/>
    <n v="1687.3990625"/>
    <n v="573.11"/>
    <n v="15.47"/>
    <n v="163.1486"/>
    <m/>
    <n v="901.7784"/>
    <n v="1653.507"/>
    <n v="4297.6"/>
    <n v="120"/>
    <n v="16735.2024"/>
    <n v="53262.8256"/>
    <n v="13315.7064"/>
    <n v="46139.1192"/>
    <n v="53262.8256"/>
    <n v="1.060893956915072"/>
    <n v="0.06630587230719198"/>
    <n v="33470.4051"/>
    <n v="21827.5949"/>
    <n v="0.3947270000000001"/>
    <n v="0.02467"/>
    <n v="6192"/>
    <n v="17906.66666666667"/>
    <n v="52126.61133333332"/>
    <n v="35813.33333333333"/>
    <n v="16313.27799999999"/>
  </r>
  <r>
    <n v="1"/>
    <s v="FLOTA"/>
    <s v="VENDIDO"/>
    <s v="TPX"/>
    <s v="TPX-323"/>
    <m/>
    <s v="01/31/2023"/>
    <d v="2021-08-09T00:00:00"/>
    <x v="2"/>
    <n v="34"/>
    <n v="510"/>
    <n v="0.06666666666666667"/>
    <x v="0"/>
    <s v="1GD-8752518"/>
    <s v="JTEBR9FJ60K210461"/>
    <n v="38733"/>
    <n v="48644.86"/>
    <n v="3405.1402"/>
    <n v="52050.0002"/>
    <n v="26118.64"/>
    <n v="46056.0748"/>
    <n v="9902.8321"/>
    <n v="82077.5469"/>
    <n v="495"/>
    <n v="72.7706507070707"/>
    <n v="2118.910123529412"/>
    <n v="768.0599999999999"/>
    <n v="381.3249"/>
    <n v="258.269"/>
    <m/>
    <n v="478.8764"/>
    <n v="1886.5303"/>
    <n v="4424.25"/>
    <n v="160"/>
    <n v="21619.9376"/>
    <n v="47369.229"/>
    <n v="11842.3072"/>
    <n v="42105.9217"/>
    <n v="47369.22902299999"/>
    <n v="0.973776654368005"/>
    <n v="0.05728097966870618"/>
    <n v="27024.9224"/>
    <n v="19031.1524"/>
    <n v="0.413217"/>
    <n v="0.024307"/>
    <n v="6579"/>
    <n v="18434.37507083334"/>
    <n v="50593.39152916666"/>
    <n v="33615.62512916667"/>
    <n v="16977.76639999999"/>
  </r>
  <r>
    <n v="1"/>
    <s v="FLOTA"/>
    <s v="VENDIDO"/>
    <s v="TPX"/>
    <s v="TPX-325"/>
    <m/>
    <s v="01/31/2023"/>
    <d v="2021-08-09T00:00:00"/>
    <x v="2"/>
    <n v="95"/>
    <n v="510"/>
    <n v="0.1862745098039216"/>
    <x v="0"/>
    <s v="1GD-8752110"/>
    <s v="JTEBR9FJ705018769"/>
    <n v="56832"/>
    <n v="48644.86"/>
    <n v="3405.1402"/>
    <n v="52050.0002"/>
    <n v="17564.49"/>
    <n v="51196.2617"/>
    <n v="12147.6921"/>
    <n v="80908.44379999999"/>
    <n v="351"/>
    <n v="84.65009145299146"/>
    <n v="1747.775417647059"/>
    <n v="1821.58"/>
    <n v="89.2423"/>
    <n v="468.2792"/>
    <m/>
    <n v="859.8804"/>
    <n v="3238.9819"/>
    <n v="4424.25"/>
    <n v="160"/>
    <n v="17566.1993"/>
    <n v="48924.4626"/>
    <n v="12231.1156"/>
    <n v="43272.3469"/>
    <n v="48924.46260075701"/>
    <n v="1.00574783442191"/>
    <n v="0.0591616373189359"/>
    <n v="31078.6607"/>
    <n v="20117.601"/>
    <n v="0.392951"/>
    <n v="0.023115"/>
    <n v="6579"/>
    <n v="18434.37507083334"/>
    <n v="48071.83682916666"/>
    <n v="33615.62512916667"/>
    <n v="14456.21169999999"/>
  </r>
  <r>
    <n v="1"/>
    <s v="FLOTA"/>
    <s v="VENDIDO"/>
    <s v="TPX"/>
    <s v="TPX-353"/>
    <m/>
    <s v="07/26/2023"/>
    <d v="2022-02-28T00:00:00"/>
    <x v="2"/>
    <n v="63"/>
    <n v="510"/>
    <n v="0.1235294117647059"/>
    <x v="0"/>
    <s v="1GD-8880099"/>
    <s v="JTEBR9FJ10K246087"/>
    <n v="36546"/>
    <n v="48644.86"/>
    <n v="3405.1402"/>
    <n v="52050.0002"/>
    <n v="16221.65"/>
    <n v="50467.289"/>
    <n v="11974.65"/>
    <n v="78663.58900000001"/>
    <n v="272"/>
    <n v="103.6628676470588"/>
    <n v="1658.605882352941"/>
    <n v="300"/>
    <n v="11.6402"/>
    <n v="220.048"/>
    <m/>
    <n v="981.2168"/>
    <n v="1512.905"/>
    <n v="4424.25"/>
    <n v="120"/>
    <n v="17566.1993"/>
    <n v="48440.9347"/>
    <n v="12110.2337"/>
    <n v="42909.701"/>
    <n v="48440.93468300001"/>
    <n v="0.9958078753438699"/>
    <n v="0.05857693384375705"/>
    <n v="31078.6607"/>
    <n v="19388.6283"/>
    <n v="0.384182"/>
    <n v="0.022599"/>
    <n v="6579"/>
    <n v="18434.37507083334"/>
    <n v="47593.05892916667"/>
    <n v="33615.62512916667"/>
    <n v="13977.4338"/>
  </r>
  <r>
    <n v="1"/>
    <s v="FLOTA"/>
    <s v="VENDIDO"/>
    <s v="TPX"/>
    <s v="TPX-357"/>
    <m/>
    <s v="08/31/2023"/>
    <d v="2022-03-31T00:00:00"/>
    <x v="2"/>
    <n v="34"/>
    <n v="510"/>
    <n v="0.06666666666666667"/>
    <x v="0"/>
    <s v="1GD8893789"/>
    <s v="JTEBR9FJ10K249717"/>
    <n v="45220"/>
    <n v="48644.8598"/>
    <n v="3405.1402"/>
    <n v="52050"/>
    <n v="24765.7"/>
    <n v="50998"/>
    <n v="11107.31"/>
    <n v="86871.00999999999"/>
    <n v="532"/>
    <n v="67.43046992481203"/>
    <n v="2110.177058823529"/>
    <n v="170"/>
    <n v="92.8806"/>
    <n v="469.0879"/>
    <m/>
    <n v="1572.6"/>
    <n v="2304.5685"/>
    <n v="4424.25"/>
    <n v="120"/>
    <n v="21619.95"/>
    <n v="51804.3915"/>
    <n v="12951.0979"/>
    <n v="45432.2936"/>
    <n v="51804.3915"/>
    <n v="1.064950987894511"/>
    <n v="0.06264417575850068"/>
    <n v="27024.9098"/>
    <n v="23973.0902"/>
    <n v="0.470079"/>
    <n v="0.027652"/>
    <n v="6579"/>
    <n v="18434.375"/>
    <n v="55008.8165"/>
    <n v="33615.625"/>
    <n v="21393.1915"/>
  </r>
  <r>
    <n v="1"/>
    <s v="FLOTA"/>
    <s v="VENDIDO"/>
    <s v="TPX"/>
    <s v="TPX-361"/>
    <m/>
    <s v="08/26/2023"/>
    <d v="2022-03-31T00:00:00"/>
    <x v="2"/>
    <n v="39"/>
    <n v="510"/>
    <n v="0.07647058823529412"/>
    <x v="0"/>
    <s v="1GD8892547"/>
    <s v="JTEBR9FJ90K249321"/>
    <n v="28253"/>
    <n v="48644.8598"/>
    <n v="3405.1402"/>
    <n v="52050"/>
    <n v="13720.5"/>
    <n v="53598"/>
    <n v="14263.175"/>
    <n v="81581.675"/>
    <n v="189"/>
    <n v="148.0617724867725"/>
    <n v="1646.098529411765"/>
    <n v="345"/>
    <n v="8.418100000000001"/>
    <n v="196.1437"/>
    <m/>
    <n v="376.9"/>
    <n v="926.4618"/>
    <n v="4424.25"/>
    <n v="120"/>
    <n v="17566.1993"/>
    <n v="51944.7639"/>
    <n v="12986.191"/>
    <n v="45537.5729"/>
    <n v="51944.7639"/>
    <n v="1.067836645301627"/>
    <n v="0.06281392031186045"/>
    <n v="31078.6605"/>
    <n v="22519.3395"/>
    <n v="0.4201530000000001"/>
    <n v="0.024715"/>
    <n v="6579"/>
    <n v="18434.375"/>
    <n v="51097.5882"/>
    <n v="33615.625"/>
    <n v="17481.9632"/>
  </r>
  <r>
    <n v="1"/>
    <s v="FLOTA"/>
    <s v="VENDIDO"/>
    <s v="TPX"/>
    <s v="TPX-427"/>
    <m/>
    <s v="12/26/2023"/>
    <d v="2022-07-26T00:00:00"/>
    <x v="2"/>
    <n v="15"/>
    <n v="510"/>
    <n v="0.02941176470588235"/>
    <x v="1"/>
    <s v="1GD-8954860"/>
    <s v="JTEBR9FJ10K266081"/>
    <n v="70222"/>
    <n v="50205.61"/>
    <n v="3514.3927"/>
    <n v="53720.0027"/>
    <n v="18721.59"/>
    <n v="47998"/>
    <n v="3996.55"/>
    <n v="70716.14"/>
    <n v="335"/>
    <n v="67.81534328358208"/>
    <n v="1336.361176470588"/>
    <n v="808.29"/>
    <n v="104.1571"/>
    <n v="376.4073"/>
    <m/>
    <n v="2241.5038"/>
    <n v="3530.3582"/>
    <n v="4566.2002"/>
    <n v="120"/>
    <n v="16735.2036"/>
    <n v="39177.078"/>
    <n v="9794.2695"/>
    <n v="35961.8085"/>
    <n v="39177.0779705"/>
    <n v="0.780332675382293"/>
    <n v="0.04590192208131136"/>
    <n v="33470.4064"/>
    <n v="14527.5936"/>
    <n v="0.302671"/>
    <n v="0.017804"/>
    <n v="6579"/>
    <n v="19025.83428958333"/>
    <n v="36894.74731041666"/>
    <n v="34694.16841041666"/>
    <n v="2200.578899999993"/>
  </r>
  <r>
    <n v="1"/>
    <s v="FLOTA"/>
    <s v="VENDIDO"/>
    <s v="TPX"/>
    <s v="TPX-444"/>
    <s v="SEMINUEVO"/>
    <s v="03/25/2024"/>
    <d v="2022-10-14T00:00:00"/>
    <x v="2"/>
    <n v="10"/>
    <n v="510"/>
    <n v="0.0196078431372549"/>
    <x v="1"/>
    <s v="1GD-8965818"/>
    <s v="JTEBR9FJ20K269054"/>
    <n v="34136"/>
    <n v="50205.61"/>
    <n v="3514.3927"/>
    <n v="53720.0027"/>
    <n v="25759.32"/>
    <n v="54398"/>
    <n v="4715"/>
    <n v="84872.32000000001"/>
    <n v="459"/>
    <n v="66.39285403050108"/>
    <n v="1792.607058823529"/>
    <n v="350"/>
    <n v="99.0943"/>
    <n v="323.363"/>
    <m/>
    <n v="2541.7"/>
    <n v="3314.1573"/>
    <n v="4566.2002"/>
    <n v="120"/>
    <n v="19524.4042"/>
    <n v="50763.0583"/>
    <n v="12690.7646"/>
    <n v="44651.2937"/>
    <n v="50763.0582705"/>
    <n v="1.011103306393449"/>
    <n v="0.05947666508196756"/>
    <n v="30681.2058"/>
    <n v="23716.7942"/>
    <n v="0.435987"/>
    <n v="0.025646"/>
    <n v="6579"/>
    <n v="19025.83428958333"/>
    <n v="51267.12821041666"/>
    <n v="34694.16841041666"/>
    <n v="16572.9598"/>
  </r>
  <r>
    <n v="1"/>
    <s v="FLOTA"/>
    <s v="VENDIDO"/>
    <s v="TPX"/>
    <s v="TPX-320"/>
    <m/>
    <s v="02/28/2023"/>
    <d v="2021-08-09T00:00:00"/>
    <x v="3"/>
    <n v="19"/>
    <n v="540"/>
    <n v="0.03518518518518519"/>
    <x v="0"/>
    <s v="1GD-8761472"/>
    <s v="JTEBR9FJ90K213273"/>
    <n v="20351"/>
    <n v="48644.86"/>
    <n v="3405.1402"/>
    <n v="52050.0002"/>
    <n v="29590"/>
    <n v="48714.9532"/>
    <n v="5548.08"/>
    <n v="83853.03320000001"/>
    <n v="540"/>
    <n v="65.07051851851853"/>
    <n v="1952.115555555556"/>
    <n v="880.0599999999999"/>
    <n v="8.6028"/>
    <n v="189.5221"/>
    <m/>
    <n v="357.6"/>
    <n v="1435.7849"/>
    <n v="4684.5"/>
    <n v="160"/>
    <n v="22971.1837"/>
    <n v="47635.5646"/>
    <n v="11908.8911"/>
    <n v="42692.6734"/>
    <n v="47635.561382"/>
    <n v="0.9792516903533077"/>
    <n v="0.05440287168629487"/>
    <n v="25673.6763"/>
    <n v="23041.2737"/>
    <n v="0.472982"/>
    <n v="0.026277"/>
    <n v="6966"/>
    <n v="19518.750075"/>
    <n v="51087.998225"/>
    <n v="32531.250125"/>
    <n v="18556.7481"/>
  </r>
  <r>
    <n v="1"/>
    <s v="FLOTA"/>
    <s v="VENDIDO"/>
    <s v="TPX"/>
    <s v="TPX-326"/>
    <m/>
    <s v="02/28/2023"/>
    <d v="2021-08-31T00:00:00"/>
    <x v="3"/>
    <n v="44"/>
    <n v="540"/>
    <n v="0.08148148148148149"/>
    <x v="0"/>
    <s v="1GD-8769831"/>
    <s v="JTEBR9FJ70K215491"/>
    <n v="85565"/>
    <n v="48644.86"/>
    <n v="3405.1402"/>
    <n v="52050.0002"/>
    <n v="25511.02"/>
    <n v="47476.6355"/>
    <n v="7616.23"/>
    <n v="80603.8855"/>
    <n v="420"/>
    <n v="78.87440476190476"/>
    <n v="1840.402777777778"/>
    <n v="1875.86"/>
    <n v="448.34"/>
    <n v="704.4277"/>
    <m/>
    <n v="1990.1743"/>
    <n v="5018.802"/>
    <n v="4684.5"/>
    <n v="160"/>
    <n v="22971.1837"/>
    <n v="40787.4498"/>
    <n v="10196.8624"/>
    <n v="37556.5873"/>
    <n v="40787.449782"/>
    <n v="0.8384739884542786"/>
    <n v="0.04658188824745992"/>
    <n v="25673.6763"/>
    <n v="21802.9592"/>
    <n v="0.459236"/>
    <n v="0.025513"/>
    <n v="6966"/>
    <n v="19518.750075"/>
    <n v="44255.833425"/>
    <n v="32531.250125"/>
    <n v="11724.5833"/>
  </r>
  <r>
    <n v="1"/>
    <s v="FLOTA"/>
    <s v="VENDIDO"/>
    <s v="TPX"/>
    <s v="TPX-340"/>
    <m/>
    <s v="05/31/2023"/>
    <d v="2021-11-30T00:00:00"/>
    <x v="3"/>
    <n v="40"/>
    <n v="540"/>
    <n v="0.07407407407407407"/>
    <x v="0"/>
    <s v="1GD-8823334"/>
    <s v="JTEBR9FJ60K228846"/>
    <n v="16587"/>
    <n v="48644.86"/>
    <n v="3405.1402"/>
    <n v="52050.0002"/>
    <n v="24505.87"/>
    <n v="47663.55"/>
    <n v="12156.7"/>
    <n v="84326.12"/>
    <n v="389"/>
    <n v="94.24825192802057"/>
    <n v="2036.809444444444"/>
    <n v="955"/>
    <n v="83.0051"/>
    <n v="232.6617"/>
    <m/>
    <n v="2221.2494"/>
    <n v="3491.9162"/>
    <n v="4684.5"/>
    <n v="160"/>
    <n v="22971.1837"/>
    <n v="46044.3701"/>
    <n v="11511.0925"/>
    <n v="41499.2776"/>
    <n v="46044.37008199999"/>
    <n v="0.9465413217758257"/>
    <n v="0.05258562898754587"/>
    <n v="25673.6763"/>
    <n v="21989.8737"/>
    <n v="0.461356"/>
    <n v="0.025631"/>
    <n v="6966"/>
    <n v="19518.750075"/>
    <n v="49504.95372499998"/>
    <n v="32531.250125"/>
    <n v="16973.70359999998"/>
  </r>
  <r>
    <n v="1"/>
    <s v="FLOTA"/>
    <s v="VENDIDO"/>
    <s v="TPX"/>
    <s v="TPX-342"/>
    <m/>
    <s v="05/31/2023"/>
    <d v="2021-11-30T00:00:00"/>
    <x v="3"/>
    <n v="42"/>
    <n v="540"/>
    <n v="0.07777777777777778"/>
    <x v="0"/>
    <s v="1GD-8828859"/>
    <s v="JTEBR9FJ90K230283"/>
    <n v="28612"/>
    <n v="48644.86"/>
    <n v="3405.1402"/>
    <n v="52050.0002"/>
    <n v="12508.02"/>
    <n v="48596.26"/>
    <n v="11606.865"/>
    <n v="72711.145"/>
    <n v="209"/>
    <n v="115.3822248803828"/>
    <n v="1339.715833333333"/>
    <n v="430"/>
    <n v="772.7344000000001"/>
    <n v="393.9444"/>
    <m/>
    <n v="1808.9304"/>
    <n v="3405.6092"/>
    <n v="4684.5"/>
    <n v="160"/>
    <n v="21619.9376"/>
    <n v="35831.3482"/>
    <n v="8957.837"/>
    <n v="33839.5111"/>
    <n v="35831.348182"/>
    <n v="0.7365906322271255"/>
    <n v="0.04092170179039586"/>
    <n v="27024.9224"/>
    <n v="21571.3376"/>
    <n v="0.443889"/>
    <n v="0.024661"/>
    <n v="6966"/>
    <n v="19518.750075"/>
    <n v="37976.28572500001"/>
    <n v="32531.250125"/>
    <n v="5445.035600000007"/>
  </r>
  <r>
    <n v="1"/>
    <s v="FLOTA"/>
    <s v="VENDIDO"/>
    <s v="TPX"/>
    <s v="TPX-346"/>
    <m/>
    <s v="06/21/2023"/>
    <d v="2021-12-31T00:00:00"/>
    <x v="3"/>
    <n v="95"/>
    <n v="540"/>
    <n v="0.1759259259259259"/>
    <x v="0"/>
    <s v="1GD-8847231"/>
    <s v="JTEBR9FJ70K235370"/>
    <n v="32299"/>
    <n v="48644.86"/>
    <n v="3405.1402"/>
    <n v="52050.0002"/>
    <n v="23361.58"/>
    <n v="46985.9813"/>
    <n v="12617.3151"/>
    <n v="82964.87639999999"/>
    <n v="361"/>
    <n v="99.66452936288088"/>
    <n v="1998.827505555556"/>
    <n v="640"/>
    <n v="84.75239999999999"/>
    <n v="290.1085"/>
    <m/>
    <n v="1345.3"/>
    <n v="2360.1609"/>
    <n v="4684.5"/>
    <n v="160"/>
    <n v="21619.9376"/>
    <n v="47150.2779"/>
    <n v="11787.5695"/>
    <n v="42328.7084"/>
    <n v="47150.27787358881"/>
    <n v="0.9692756413234369"/>
    <n v="0.05384864674019094"/>
    <n v="27024.9224"/>
    <n v="19961.0589"/>
    <n v="0.42483"/>
    <n v="0.023602"/>
    <n v="6966"/>
    <n v="19518.750075"/>
    <n v="49275.46542499999"/>
    <n v="32531.250125"/>
    <n v="16744.21529999999"/>
  </r>
  <r>
    <n v="1"/>
    <s v="FLOTA"/>
    <s v="VENDIDO"/>
    <s v="TPX"/>
    <s v="TPX-349"/>
    <m/>
    <s v="06/30/2023"/>
    <d v="2021-12-31T00:00:00"/>
    <x v="3"/>
    <n v="50"/>
    <n v="540"/>
    <n v="0.09259259259259259"/>
    <x v="0"/>
    <s v="1GD-8832085"/>
    <s v="JTEBR9FJ60K230872"/>
    <n v="86808"/>
    <n v="48644.86"/>
    <n v="3405.1402"/>
    <n v="52050.0002"/>
    <n v="29280.91"/>
    <n v="45792.5234"/>
    <n v="5344"/>
    <n v="80417.43339999999"/>
    <n v="514"/>
    <n v="67.36363813229573"/>
    <n v="1923.606111111111"/>
    <n v="380"/>
    <n v="385.1178"/>
    <n v="714.7784"/>
    <m/>
    <n v="1231.2456"/>
    <n v="2711.1418"/>
    <n v="4684.5"/>
    <n v="160"/>
    <n v="22971.1837"/>
    <n v="42916.6079"/>
    <n v="10729.152"/>
    <n v="39153.4559"/>
    <n v="42916.607917514"/>
    <n v="0.8822434254618884"/>
    <n v="0.04901352363677158"/>
    <n v="25673.6763"/>
    <n v="20118.8471"/>
    <n v="0.439348"/>
    <n v="0.024408"/>
    <n v="6966"/>
    <n v="19518.750075"/>
    <n v="46377.04152499999"/>
    <n v="32531.250125"/>
    <n v="13845.79139999999"/>
  </r>
  <r>
    <n v="1"/>
    <s v="FLOTA"/>
    <s v="VENDIDO"/>
    <s v="TPX"/>
    <s v="TPX-354"/>
    <m/>
    <s v="08/09/2023"/>
    <d v="2022-02-28T00:00:00"/>
    <x v="3"/>
    <n v="12"/>
    <n v="540"/>
    <n v="0.02222222222222222"/>
    <x v="0"/>
    <s v="1GD-8882796"/>
    <s v="JTEBR9FJ10K246817"/>
    <n v="40831"/>
    <n v="48644.86"/>
    <n v="3405.1402"/>
    <n v="52050.0002"/>
    <n v="17964.78"/>
    <n v="52598"/>
    <n v="10794.09"/>
    <n v="81356.87"/>
    <n v="376"/>
    <n v="76.48635638297873"/>
    <n v="1597.715"/>
    <n v="792.79"/>
    <n v="12.8836"/>
    <n v="311.7459"/>
    <m/>
    <n v="702.2404"/>
    <n v="1819.6599"/>
    <n v="4684.5"/>
    <n v="120"/>
    <n v="17566.1993"/>
    <n v="50162.7108"/>
    <n v="12540.6777"/>
    <n v="44588.0331"/>
    <n v="50162.71078199999"/>
    <n v="1.031202696071075"/>
    <n v="0.05728903867061528"/>
    <n v="31078.6607"/>
    <n v="21519.3393"/>
    <n v="0.409128"/>
    <n v="0.022729"/>
    <n v="6966"/>
    <n v="19518.750075"/>
    <n v="48247.96002499999"/>
    <n v="32531.250125"/>
    <n v="15716.70989999999"/>
  </r>
  <r>
    <n v="1"/>
    <s v="FLOTA"/>
    <s v="VENDIDO"/>
    <s v="TPX"/>
    <s v="TPX-367"/>
    <m/>
    <s v="09/30/2023"/>
    <d v="2022-03-31T00:00:00"/>
    <x v="3"/>
    <n v="9"/>
    <n v="540"/>
    <n v="0.01666666666666667"/>
    <x v="0"/>
    <s v="1GD-8898573"/>
    <s v="JTEBR9FJ30K251243"/>
    <n v="41676"/>
    <n v="48644.8598"/>
    <n v="3405.1402"/>
    <n v="52050"/>
    <n v="28730"/>
    <n v="49998"/>
    <n v="5100"/>
    <n v="83828"/>
    <n v="510"/>
    <n v="66.33333333333333"/>
    <n v="1879.444444444444"/>
    <n v="490"/>
    <n v="99.1148"/>
    <n v="358.0467"/>
    <m/>
    <n v="1685.4678"/>
    <n v="2632.6293"/>
    <n v="4684.5"/>
    <n v="120"/>
    <n v="22971.1837"/>
    <n v="46451.187"/>
    <n v="11612.7967"/>
    <n v="41804.3902"/>
    <n v="46451.187"/>
    <n v="0.9549043247525197"/>
    <n v="0.05305024026402887"/>
    <n v="25673.6761"/>
    <n v="24324.3239"/>
    <n v="0.486506"/>
    <n v="0.027028"/>
    <n v="6966"/>
    <n v="19518.75"/>
    <n v="49906.1207"/>
    <n v="32531.25"/>
    <n v="17374.8707"/>
  </r>
  <r>
    <n v="1"/>
    <s v="FLOTA"/>
    <s v="VENDIDO"/>
    <s v="TPX"/>
    <s v="TPX-374"/>
    <s v="SEMINUEVO"/>
    <s v="10/24/2023"/>
    <d v="2022-04-30T00:00:00"/>
    <x v="3"/>
    <n v="106"/>
    <n v="540"/>
    <n v="0.1962962962962963"/>
    <x v="0"/>
    <s v="1GD-8916996"/>
    <s v="JTEBR9FJ40K256385"/>
    <n v="41208"/>
    <n v="48644.8598"/>
    <n v="3405.1402"/>
    <n v="52050"/>
    <n v="13091.24"/>
    <n v="48998"/>
    <n v="4889.96"/>
    <n v="66979.2"/>
    <n v="221"/>
    <n v="81.36289592760181"/>
    <n v="998.9555555555556"/>
    <n v="2529.79"/>
    <n v="187.9726"/>
    <n v="227.2564"/>
    <m/>
    <n v="714.9"/>
    <n v="3659.919"/>
    <n v="4684.5"/>
    <n v="120"/>
    <n v="16214.9532"/>
    <n v="35307.8278"/>
    <n v="8826.956899999999"/>
    <n v="33446.8708"/>
    <n v="35307.8278"/>
    <n v="0.7258285447869663"/>
    <n v="0.04032380804372036"/>
    <n v="32429.9066"/>
    <n v="16568.0934"/>
    <n v="0.338138"/>
    <n v="0.018785"/>
    <n v="6966"/>
    <n v="19518.75"/>
    <n v="32030.031"/>
    <n v="32531.25"/>
    <n v="-501.2190000000046"/>
  </r>
  <r>
    <n v="1"/>
    <s v="FLOTA"/>
    <s v="VENDIDO"/>
    <s v="TPX"/>
    <s v="TPX-381"/>
    <s v="SEMINUEVO"/>
    <s v="10/16/2023"/>
    <d v="2022-04-30T00:00:00"/>
    <x v="3"/>
    <n v="17"/>
    <n v="540"/>
    <n v="0.03148148148148148"/>
    <x v="0"/>
    <s v="1GD-8903238"/>
    <s v="JTEBR9FJ30K252456"/>
    <n v="29310"/>
    <n v="48644.8598"/>
    <n v="3405.1402"/>
    <n v="52050"/>
    <n v="12103.04"/>
    <n v="50198"/>
    <n v="9697.453299999999"/>
    <n v="71998.4933"/>
    <n v="212"/>
    <n v="102.8325155660377"/>
    <n v="1211.138516666667"/>
    <n v="1084.09"/>
    <n v="10.14"/>
    <n v="203.4659"/>
    <m/>
    <n v="419.6"/>
    <n v="1717.2959"/>
    <n v="4684.5"/>
    <n v="120"/>
    <n v="17566.1993"/>
    <n v="40915.0981"/>
    <n v="10228.7745"/>
    <n v="37652.3236"/>
    <n v="40915.0981"/>
    <n v="0.8410980783626394"/>
    <n v="0.04672767102014664"/>
    <n v="31078.6605"/>
    <n v="19119.3395"/>
    <n v="0.380879"/>
    <n v="0.02116"/>
    <n v="6966"/>
    <n v="19518.75"/>
    <n v="38991.9474"/>
    <n v="32531.25"/>
    <n v="6460.697400000005"/>
  </r>
  <r>
    <n v="1"/>
    <s v="FLOTA"/>
    <s v="VENDIDO"/>
    <s v="TPX"/>
    <s v="TPX-396"/>
    <s v="USADO"/>
    <s v="11/24/2023"/>
    <d v="2022-05-31T00:00:00"/>
    <x v="3"/>
    <n v="10"/>
    <n v="540"/>
    <n v="0.01851851851851852"/>
    <x v="0"/>
    <s v="1GD-8905841"/>
    <s v="JTEBR9FJ80K253201"/>
    <n v="10612"/>
    <n v="48644.86"/>
    <n v="3405.1402"/>
    <n v="52050.0002"/>
    <n v="23964.06"/>
    <n v="47598"/>
    <n v="10864.22"/>
    <n v="82426.28"/>
    <n v="707"/>
    <n v="49.26206506364922"/>
    <n v="1934.904444444444"/>
    <n v="90"/>
    <n v="81.26739999999999"/>
    <n v="146.3754"/>
    <m/>
    <n v="843.3784000000001"/>
    <n v="1161.0212"/>
    <n v="4684.5"/>
    <n v="120"/>
    <n v="21619.9376"/>
    <n v="47842.7712"/>
    <n v="11960.6928"/>
    <n v="42848.0784"/>
    <n v="47842.771182"/>
    <n v="0.9835113346404945"/>
    <n v="0.05463951859113858"/>
    <n v="27024.9224"/>
    <n v="20573.0776"/>
    <n v="0.432226"/>
    <n v="0.024013"/>
    <n v="6966"/>
    <n v="19518.750075"/>
    <n v="49976.00872499999"/>
    <n v="32531.250125"/>
    <n v="17444.75859999999"/>
  </r>
  <r>
    <n v="1"/>
    <s v="FLOTA"/>
    <s v="VENDIDO"/>
    <s v="TPX"/>
    <s v="TPX-406"/>
    <m/>
    <s v="11/30/2023"/>
    <d v="2022-05-31T00:00:00"/>
    <x v="3"/>
    <n v="8"/>
    <n v="540"/>
    <n v="0.01481481481481482"/>
    <x v="0"/>
    <s v="1GD-8921799"/>
    <s v="JTEBR9FJ20K258037"/>
    <n v="80923"/>
    <n v="48928.86"/>
    <n v="3425.0202"/>
    <n v="52353.8802"/>
    <n v="23695"/>
    <n v="45198"/>
    <n v="4200"/>
    <n v="73093"/>
    <n v="420"/>
    <n v="66.41666666666667"/>
    <n v="1549.722222222222"/>
    <n v="480"/>
    <n v="86.9858"/>
    <n v="365.1166"/>
    <m/>
    <n v="1352.1132"/>
    <n v="2284.2156"/>
    <n v="4711.8492"/>
    <n v="120"/>
    <n v="19027.89"/>
    <n v="39970.0452"/>
    <n v="9992.5113"/>
    <n v="36943.5339"/>
    <n v="39970.045182"/>
    <n v="0.8169012149884547"/>
    <n v="0.04538340083269193"/>
    <n v="29900.97"/>
    <n v="15297.03"/>
    <n v="0.3384449999999999"/>
    <n v="0.018802"/>
    <n v="6966"/>
    <n v="19632.705075"/>
    <n v="39378.230125"/>
    <n v="32721.175125"/>
    <n v="6657.055"/>
  </r>
  <r>
    <n v="1"/>
    <s v="FLOTA"/>
    <s v="VENDIDO"/>
    <s v="TPX"/>
    <s v="TPX-332"/>
    <m/>
    <s v="03/29/2023"/>
    <d v="2021-08-31T00:00:00"/>
    <x v="4"/>
    <n v="38"/>
    <n v="570"/>
    <n v="0.06666666666666667"/>
    <x v="0"/>
    <s v="1GD-8777462"/>
    <s v="JTEBR9FJ90K217405"/>
    <n v="27391"/>
    <n v="48644.86"/>
    <n v="3405.1402"/>
    <n v="52050.0002"/>
    <n v="30500"/>
    <n v="49813.0841"/>
    <n v="5400"/>
    <n v="85713.08409999999"/>
    <n v="540"/>
    <n v="66.48148148148148"/>
    <n v="1889.473684210526"/>
    <n v="1159.12"/>
    <n v="89.18600000000001"/>
    <n v="151.2399"/>
    <m/>
    <n v="923.6904"/>
    <n v="2323.2363"/>
    <n v="4944.75"/>
    <n v="160"/>
    <n v="24322.4298"/>
    <n v="46607.168"/>
    <n v="11651.792"/>
    <n v="42308.376"/>
    <n v="46607.1679688505"/>
    <n v="0.9581108460143681"/>
    <n v="0.05042688663233517"/>
    <n v="24322.4302"/>
    <n v="25490.6539"/>
    <n v="0.511726"/>
    <n v="0.026933"/>
    <n v="7353"/>
    <n v="20603.12507916667"/>
    <n v="50328.97272083332"/>
    <n v="31446.87512083333"/>
    <n v="18882.09759999999"/>
  </r>
  <r>
    <n v="1"/>
    <s v="FLOTA"/>
    <s v="VENDIDO"/>
    <s v="TPX"/>
    <s v="TPX-335"/>
    <m/>
    <s v="05/31/2023"/>
    <d v="2021-10-30T00:00:00"/>
    <x v="4"/>
    <n v="31"/>
    <n v="570"/>
    <n v="0.0543859649122807"/>
    <x v="0"/>
    <s v="1GD8775017"/>
    <s v="JTEBR9FJ30K216718"/>
    <n v="84677"/>
    <n v="48644.86"/>
    <n v="3405.1402"/>
    <n v="52050.0002"/>
    <n v="23725"/>
    <n v="46261.6822"/>
    <n v="4200"/>
    <n v="74186.6822"/>
    <n v="420"/>
    <n v="66.48809523809524"/>
    <n v="1469.736842105263"/>
    <n v="1020.06"/>
    <n v="107.2882"/>
    <n v="720.6432"/>
    <m/>
    <n v="2237.3496"/>
    <n v="4085.341"/>
    <n v="4944.75"/>
    <n v="160"/>
    <n v="21619.9376"/>
    <n v="36013.4036"/>
    <n v="9003.350899999999"/>
    <n v="34363.0527"/>
    <n v="36013.40353800931"/>
    <n v="0.7403331726724943"/>
    <n v="0.03896490382486812"/>
    <n v="27024.9224"/>
    <n v="19236.7598"/>
    <n v="0.4158250000000001"/>
    <n v="0.021886"/>
    <n v="7353"/>
    <n v="20603.12507916667"/>
    <n v="37040.46612083333"/>
    <n v="31446.87512083333"/>
    <n v="5593.590999999993"/>
  </r>
  <r>
    <n v="1"/>
    <s v="FLOTA"/>
    <s v="VENDIDO"/>
    <s v="TPX"/>
    <s v="TPX-336"/>
    <m/>
    <s v="05/23/2023"/>
    <d v="2021-10-30T00:00:00"/>
    <x v="4"/>
    <n v="42"/>
    <n v="570"/>
    <n v="0.07368421052631578"/>
    <x v="0"/>
    <s v="1GD-8780275"/>
    <s v="JTEBR9FJ10K218404"/>
    <n v="88741"/>
    <n v="48644.86"/>
    <n v="3405.1402"/>
    <n v="52050.0002"/>
    <n v="28898.67"/>
    <n v="45864.486"/>
    <n v="5181.15"/>
    <n v="79944.306"/>
    <n v="454"/>
    <n v="75.06568281938326"/>
    <n v="1793.674736842105"/>
    <n v="1808.66"/>
    <n v="113.2522"/>
    <n v="602.4127"/>
    <m/>
    <n v="723.1092"/>
    <n v="3247.4341"/>
    <n v="4944.75"/>
    <n v="160"/>
    <n v="22971.1837"/>
    <n v="41257.4382"/>
    <n v="10314.3595"/>
    <n v="38296.0786"/>
    <n v="41257.4381996916"/>
    <n v="0.8481356139105262"/>
    <n v="0.04463871652160664"/>
    <n v="25673.6763"/>
    <n v="20190.8097"/>
    <n v="0.440228"/>
    <n v="0.02317"/>
    <n v="7353"/>
    <n v="20603.12507916667"/>
    <n v="43635.99682083333"/>
    <n v="31446.87512083333"/>
    <n v="12189.1217"/>
  </r>
  <r>
    <n v="1"/>
    <s v="FLOTA"/>
    <s v="VENDIDO"/>
    <s v="TPX"/>
    <s v="TPX-339"/>
    <m/>
    <s v="06/22/2023"/>
    <d v="2021-11-30T00:00:00"/>
    <x v="4"/>
    <n v="19"/>
    <n v="570"/>
    <n v="0.03333333333333333"/>
    <x v="0"/>
    <s v="1GD-8823742"/>
    <s v="JTEBR9FJ30K228934"/>
    <n v="48999"/>
    <n v="48644.86"/>
    <n v="3405.1402"/>
    <n v="52050.0002"/>
    <n v="26950.47"/>
    <n v="45792.5234"/>
    <n v="7087.02"/>
    <n v="79830.0134"/>
    <n v="478"/>
    <n v="71.20813807531381"/>
    <n v="1791.446842105263"/>
    <n v="840"/>
    <n v="182.6541"/>
    <n v="316.7649"/>
    <m/>
    <n v="3860.7292"/>
    <n v="5200.1482"/>
    <n v="4944.75"/>
    <n v="160"/>
    <n v="22971.1837"/>
    <n v="39159.8315"/>
    <n v="9789.957899999999"/>
    <n v="36722.8736"/>
    <n v="39159.83151651399"/>
    <n v="0.8050147850464364"/>
    <n v="0.04236919921297034"/>
    <n v="25673.6763"/>
    <n v="20118.8471"/>
    <n v="0.439348"/>
    <n v="0.023124"/>
    <n v="7353"/>
    <n v="20603.12507916667"/>
    <n v="41568.99012083333"/>
    <n v="31446.87512083333"/>
    <n v="10122.115"/>
  </r>
  <r>
    <n v="1"/>
    <s v="FLOTA"/>
    <s v="VENDIDO"/>
    <s v="TPX"/>
    <s v="TPX-341"/>
    <m/>
    <s v="06/28/2023"/>
    <d v="2021-11-30T00:00:00"/>
    <x v="4"/>
    <n v="18"/>
    <n v="570"/>
    <n v="0.03157894736842105"/>
    <x v="0"/>
    <s v="1GD-8825540"/>
    <s v="JTEBR9FJ50K229552"/>
    <n v="36531"/>
    <n v="48644.86"/>
    <n v="3405.1402"/>
    <n v="52050.0002"/>
    <n v="31113.54"/>
    <n v="49157.0093"/>
    <n v="6536.73"/>
    <n v="86807.27929999999"/>
    <n v="538"/>
    <n v="69.98191449814126"/>
    <n v="1981.593157894737"/>
    <n v="300"/>
    <n v="95.58799999999999"/>
    <n v="303.7467"/>
    <m/>
    <n v="2501.7932"/>
    <n v="3201.1279"/>
    <n v="4944.75"/>
    <n v="160"/>
    <n v="24322.4298"/>
    <n v="46811.6716"/>
    <n v="11702.9179"/>
    <n v="42461.7537"/>
    <n v="46811.6715352056"/>
    <n v="0.9623148578329878"/>
    <n v="0.05064815041226251"/>
    <n v="24322.4302"/>
    <n v="24834.5791"/>
    <n v="0.505209"/>
    <n v="0.02659"/>
    <n v="7353"/>
    <n v="20603.12507916667"/>
    <n v="50545.27632083332"/>
    <n v="31446.87512083333"/>
    <n v="19098.40119999999"/>
  </r>
  <r>
    <n v="1"/>
    <s v="FLOTA"/>
    <s v="VENDIDO"/>
    <s v="TPX"/>
    <s v="TPX-359"/>
    <m/>
    <s v="10/17/2023"/>
    <d v="2022-03-31T00:00:00"/>
    <x v="4"/>
    <n v="55"/>
    <n v="570"/>
    <n v="0.09649122807017543"/>
    <x v="0"/>
    <s v="1GD-8895620"/>
    <s v="JTEBR9FJ20K250410"/>
    <n v="51847"/>
    <n v="48644.8598"/>
    <n v="3405.1402"/>
    <n v="52050"/>
    <n v="20914.9"/>
    <n v="48998"/>
    <n v="7788.085"/>
    <n v="77700.985"/>
    <n v="375"/>
    <n v="76.54129333333333"/>
    <n v="1510.683421052632"/>
    <n v="700"/>
    <n v="14.3862"/>
    <n v="229.3642"/>
    <m/>
    <n v="1771.712"/>
    <n v="2715.4624"/>
    <n v="4944.75"/>
    <n v="120"/>
    <n v="20268.6915"/>
    <n v="42278.8811"/>
    <n v="10569.7203"/>
    <n v="39062.1608"/>
    <n v="42278.8811"/>
    <n v="0.8691335790426103"/>
    <n v="0.04574387258119002"/>
    <n v="28376.1683"/>
    <n v="20621.8317"/>
    <n v="0.420871"/>
    <n v="0.022151"/>
    <n v="7353"/>
    <n v="20603.125"/>
    <n v="41964.6476"/>
    <n v="31446.875"/>
    <n v="10517.7726"/>
  </r>
  <r>
    <n v="1"/>
    <s v="FLOTA"/>
    <s v="VENDIDO"/>
    <s v="TPX"/>
    <s v="TPX-360"/>
    <m/>
    <s v="10/23/2023"/>
    <d v="2022-03-31T00:00:00"/>
    <x v="4"/>
    <n v="58"/>
    <n v="570"/>
    <n v="0.1017543859649123"/>
    <x v="0"/>
    <s v="1GD-8892508"/>
    <s v="JTEBR9FJ00K249286"/>
    <n v="32405"/>
    <n v="48644.8598"/>
    <n v="3405.1402"/>
    <n v="52050"/>
    <n v="13545.17"/>
    <n v="53998"/>
    <n v="11316.1172"/>
    <n v="78859.28720000001"/>
    <n v="205"/>
    <n v="121.2745717073171"/>
    <n v="1308.4888"/>
    <n v="2118.5"/>
    <n v="91.7062"/>
    <n v="121.7292"/>
    <m/>
    <n v="219.95"/>
    <n v="2551.8854"/>
    <n v="4944.75"/>
    <n v="120"/>
    <n v="24322.4298"/>
    <n v="39527.772"/>
    <n v="9881.942999999999"/>
    <n v="36998.829"/>
    <n v="39527.772"/>
    <n v="0.8125785984894542"/>
    <n v="0.0427672946573397"/>
    <n v="24322.43"/>
    <n v="29675.57"/>
    <n v="0.5495680000000001"/>
    <n v="0.028925"/>
    <n v="7353"/>
    <n v="20603.125"/>
    <n v="43286.52680000001"/>
    <n v="31446.875"/>
    <n v="11839.65180000001"/>
  </r>
  <r>
    <n v="1"/>
    <s v="FLOTA"/>
    <s v="VENDIDO"/>
    <s v="TPX"/>
    <s v="TPX-366"/>
    <m/>
    <s v="10/31/2023"/>
    <d v="2022-03-31T00:00:00"/>
    <x v="4"/>
    <n v="6"/>
    <n v="570"/>
    <n v="0.01052631578947368"/>
    <x v="0"/>
    <s v="1GD-8891110"/>
    <s v="JTEBR9FJ20K249001"/>
    <n v="11614"/>
    <n v="48644.8598"/>
    <n v="3405.1402"/>
    <n v="52050"/>
    <n v="28730"/>
    <n v="52803.7383"/>
    <n v="5100"/>
    <n v="86633.7383"/>
    <n v="510"/>
    <n v="66.33333333333333"/>
    <n v="1780.526315789474"/>
    <n v="210"/>
    <n v="5.98"/>
    <n v="117.2361"/>
    <m/>
    <n v="1812.85"/>
    <n v="2146.0661"/>
    <n v="4944.75"/>
    <n v="120"/>
    <n v="22971.1837"/>
    <n v="49064.5885"/>
    <n v="12266.1471"/>
    <n v="44151.4414"/>
    <n v="49064.588482243"/>
    <n v="1.008628428244396"/>
    <n v="0.05308570674970505"/>
    <n v="25673.6761"/>
    <n v="27130.0622"/>
    <n v="0.513791"/>
    <n v="0.027042"/>
    <n v="7353"/>
    <n v="20603.125"/>
    <n v="51466.7972"/>
    <n v="31446.875"/>
    <n v="20019.9222"/>
  </r>
  <r>
    <n v="1"/>
    <s v="FLOTA"/>
    <s v="VENDIDO"/>
    <s v="TPX"/>
    <s v="TPX-377"/>
    <s v="USADO"/>
    <s v="11/24/2023"/>
    <d v="2022-04-30T00:00:00"/>
    <x v="4"/>
    <n v="11"/>
    <n v="570"/>
    <n v="0.01929824561403509"/>
    <x v="0"/>
    <s v="1GD-8908384"/>
    <s v="JTEBR9FJ50K254001"/>
    <n v="64291"/>
    <n v="48644.8598"/>
    <n v="3405.1402"/>
    <n v="52050"/>
    <n v="28765"/>
    <n v="44398"/>
    <n v="5215.99"/>
    <n v="78378.99000000001"/>
    <n v="511"/>
    <n v="66.49900195694715"/>
    <n v="1788.473157894737"/>
    <n v="295"/>
    <n v="172.9751"/>
    <n v="511.1147"/>
    <m/>
    <n v="3973.9456"/>
    <n v="4953.0354"/>
    <n v="4944.75"/>
    <n v="120"/>
    <n v="22971.1837"/>
    <n v="38030.5709"/>
    <n v="9507.6427"/>
    <n v="35875.9282"/>
    <n v="38030.5709"/>
    <n v="0.7818004010364112"/>
    <n v="0.04114738952823217"/>
    <n v="25673.6761"/>
    <n v="18724.3239"/>
    <n v="0.421738"/>
    <n v="0.022197"/>
    <n v="7353"/>
    <n v="20603.125"/>
    <n v="40405.0796"/>
    <n v="31446.875"/>
    <n v="8958.204600000005"/>
  </r>
  <r>
    <n v="1"/>
    <s v="FLOTA"/>
    <s v="VENDIDO"/>
    <s v="TPX"/>
    <s v="TPX-378"/>
    <s v="USADO"/>
    <s v="11/14/2023"/>
    <d v="2022-04-30T00:00:00"/>
    <x v="4"/>
    <n v="20"/>
    <n v="570"/>
    <n v="0.03508771929824561"/>
    <x v="0"/>
    <s v="1GD-8906809"/>
    <s v="JTEBR9FJ40K253454"/>
    <n v="54439"/>
    <n v="48644.8598"/>
    <n v="3405.1402"/>
    <n v="52050"/>
    <n v="19682.06"/>
    <n v="42801.8692"/>
    <n v="15908.16"/>
    <n v="78392.0892"/>
    <n v="549"/>
    <n v="64.82735883424408"/>
    <n v="1873.169473684211"/>
    <n v="913.8200000000001"/>
    <n v="112.1813"/>
    <n v="343.2589"/>
    <m/>
    <n v="1365.4444"/>
    <n v="2734.7046"/>
    <n v="4944.75"/>
    <n v="120"/>
    <n v="22971.1837"/>
    <n v="40236.5009"/>
    <n v="10059.1252"/>
    <n v="37530.3757"/>
    <n v="40236.50094112149"/>
    <n v="0.8271480503089351"/>
    <n v="0.04353410791099659"/>
    <n v="25673.6761"/>
    <n v="17128.1931"/>
    <n v="0.400174"/>
    <n v="0.021062"/>
    <n v="7353"/>
    <n v="20603.125"/>
    <n v="42636.5096"/>
    <n v="31446.875"/>
    <n v="11189.6346"/>
  </r>
  <r>
    <n v="1"/>
    <s v="FLOTA"/>
    <s v="VENDIDO"/>
    <s v="TPX"/>
    <s v="TPX-387"/>
    <s v="SEMINUEVO"/>
    <s v="12/27/2023"/>
    <d v="2022-05-31T00:00:00"/>
    <x v="4"/>
    <n v="8"/>
    <n v="570"/>
    <n v="0.01403508771929825"/>
    <x v="0"/>
    <s v="1GD-8920029"/>
    <s v="JTEBR9FJ90K257337"/>
    <n v="30188"/>
    <n v="48644.86"/>
    <n v="3405.1402"/>
    <n v="52050.0002"/>
    <n v="28680"/>
    <n v="47598"/>
    <n v="5100"/>
    <n v="81378"/>
    <n v="510"/>
    <n v="66.23529411764706"/>
    <n v="1777.894736842105"/>
    <n v="480"/>
    <n v="81.3258"/>
    <n v="239.2587"/>
    <m/>
    <n v="1895.3124"/>
    <n v="2695.8969"/>
    <n v="4944.75"/>
    <n v="120"/>
    <n v="21619.9376"/>
    <n v="44639.0155"/>
    <n v="11159.7539"/>
    <n v="40832.2616"/>
    <n v="44639.01548099999"/>
    <n v="0.9176512273033574"/>
    <n v="0.04829743301596617"/>
    <n v="27024.9224"/>
    <n v="20573.0776"/>
    <n v="0.432226"/>
    <n v="0.022749"/>
    <n v="7353"/>
    <n v="20603.12507916667"/>
    <n v="45661.22802083332"/>
    <n v="31446.87512083333"/>
    <n v="14214.35289999999"/>
  </r>
  <r>
    <n v="1"/>
    <s v="FLOTA"/>
    <s v="VENDIDO"/>
    <s v="TPX"/>
    <s v="TPX-390"/>
    <m/>
    <s v="12/29/2023"/>
    <d v="2022-05-31T00:00:00"/>
    <x v="4"/>
    <n v="8"/>
    <n v="570"/>
    <n v="0.01403508771929825"/>
    <x v="0"/>
    <s v="1GD-8914665"/>
    <s v="JTEBR9FJ70K255974"/>
    <n v="55072"/>
    <n v="48644.86"/>
    <n v="3405.1402"/>
    <n v="52050.0002"/>
    <n v="32862.02"/>
    <n v="44698"/>
    <n v="4210"/>
    <n v="81770.02"/>
    <n v="417"/>
    <n v="88.90172661870503"/>
    <n v="1951.158947368421"/>
    <n v="210"/>
    <n v="264.398"/>
    <n v="793.6085"/>
    <m/>
    <n v="486.8548"/>
    <n v="1754.8613"/>
    <n v="4944.75"/>
    <n v="120"/>
    <n v="24322.4298"/>
    <n v="43271.2789"/>
    <n v="10817.8197"/>
    <n v="39806.4592"/>
    <n v="43271.27888100001"/>
    <n v="0.8895344519647093"/>
    <n v="0.0468176027349847"/>
    <n v="24322.4302"/>
    <n v="20375.5698"/>
    <n v="0.45585"/>
    <n v="0.023992"/>
    <n v="7353"/>
    <n v="20603.12507916667"/>
    <n v="46994.28362083333"/>
    <n v="31446.87512083333"/>
    <n v="15547.4085"/>
  </r>
  <r>
    <n v="1"/>
    <s v="FLOTA"/>
    <s v="VENDIDO"/>
    <s v="TPX"/>
    <s v="TPX-391"/>
    <m/>
    <s v="12/06/2023"/>
    <d v="2022-05-31T00:00:00"/>
    <x v="4"/>
    <n v="12"/>
    <n v="570"/>
    <n v="0.02105263157894737"/>
    <x v="0"/>
    <s v="1GD-8911371"/>
    <s v="JTEBR9FJ105019495"/>
    <n v="67440"/>
    <n v="48644.86"/>
    <n v="3405.1402"/>
    <n v="52050.0002"/>
    <n v="36237.63"/>
    <n v="44598"/>
    <n v="4833.88"/>
    <n v="85669.50999999999"/>
    <n v="477"/>
    <n v="86.10379454926624"/>
    <n v="2161.658421052631"/>
    <n v="600"/>
    <n v="207.3851"/>
    <n v="735.2242"/>
    <m/>
    <n v="558.9132"/>
    <n v="2101.5225"/>
    <n v="4944.75"/>
    <n v="120"/>
    <n v="20268.6915"/>
    <n v="50881.546"/>
    <n v="12720.3865"/>
    <n v="45514.1595"/>
    <n v="50881.545981"/>
    <n v="1.045979903755505"/>
    <n v="0.05505157388186866"/>
    <n v="28376.1685"/>
    <n v="16221.8315"/>
    <n v="0.363735"/>
    <n v="0.019144"/>
    <n v="7353"/>
    <n v="20603.12507916667"/>
    <n v="50547.11242083332"/>
    <n v="31446.87512083333"/>
    <n v="19100.23729999999"/>
  </r>
  <r>
    <n v="1"/>
    <s v="FLOTA"/>
    <s v="VENDIDO"/>
    <s v="TPX"/>
    <s v="TPX-399"/>
    <m/>
    <s v="12/29/2023"/>
    <d v="2022-05-31T00:00:00"/>
    <x v="4"/>
    <n v="20"/>
    <n v="570"/>
    <n v="0.03508771929824561"/>
    <x v="0"/>
    <s v="1GD-8921662"/>
    <s v="JTEBR9FJ70K257806"/>
    <n v="69739"/>
    <n v="48928.86"/>
    <n v="3425.0202"/>
    <n v="52353.8802"/>
    <n v="23645"/>
    <n v="44998"/>
    <n v="5027.97"/>
    <n v="73670.97"/>
    <n v="420"/>
    <n v="68.2689761904762"/>
    <n v="1509.103684210526"/>
    <n v="1326.3"/>
    <n v="205.5314"/>
    <n v="521.2249"/>
    <m/>
    <n v="2055.0809"/>
    <n v="4108.1372"/>
    <n v="4973.6186"/>
    <n v="120"/>
    <n v="20387.025"/>
    <n v="36726.1892"/>
    <n v="9181.5473"/>
    <n v="34897.6419"/>
    <n v="36726.18918099999"/>
    <n v="0.7506038191161616"/>
    <n v="0.03950546416400851"/>
    <n v="28541.835"/>
    <n v="16456.165"/>
    <n v="0.365709"/>
    <n v="0.019248"/>
    <n v="7353"/>
    <n v="20723.4109125"/>
    <n v="36392.80328750001"/>
    <n v="31630.4692875"/>
    <n v="4762.334000000006"/>
  </r>
  <r>
    <n v="1"/>
    <s v="FLOTA"/>
    <s v="VENDIDO"/>
    <s v="TPX"/>
    <s v="TPX-400"/>
    <m/>
    <s v="12/28/2023"/>
    <d v="2022-05-31T00:00:00"/>
    <x v="4"/>
    <n v="16"/>
    <n v="570"/>
    <n v="0.02807017543859649"/>
    <x v="0"/>
    <s v="1GD8923124"/>
    <s v="JTEBR9FJ10K258143"/>
    <n v="61766"/>
    <n v="48928.86"/>
    <n v="3425.0202"/>
    <n v="52353.8802"/>
    <n v="22005"/>
    <n v="44698"/>
    <n v="3950"/>
    <n v="70653"/>
    <n v="390"/>
    <n v="66.55128205128206"/>
    <n v="1366.052631578947"/>
    <n v="426.44"/>
    <n v="85.1275"/>
    <n v="415.4008"/>
    <m/>
    <n v="3614.9132"/>
    <n v="4541.8815"/>
    <n v="4973.6186"/>
    <n v="120"/>
    <n v="19027.89"/>
    <n v="34633.6099"/>
    <n v="8658.4025"/>
    <n v="33328.2074"/>
    <n v="34633.609881"/>
    <n v="0.7078360272648903"/>
    <n v="0.03725452775078369"/>
    <n v="29900.97"/>
    <n v="14797.03"/>
    <n v="0.331045"/>
    <n v="0.017423"/>
    <n v="7353"/>
    <n v="20723.4109125"/>
    <n v="32941.0889875"/>
    <n v="31630.4692875"/>
    <n v="1310.619699999999"/>
  </r>
  <r>
    <n v="1"/>
    <s v="FLOTA"/>
    <s v="VENDIDO"/>
    <s v="TPX"/>
    <s v="TPX-404"/>
    <m/>
    <s v="12/22/2023"/>
    <d v="2022-05-31T00:00:00"/>
    <x v="4"/>
    <n v="16"/>
    <n v="570"/>
    <n v="0.02807017543859649"/>
    <x v="0"/>
    <s v="1GD-8925484"/>
    <s v="JTEBR9FJ20K258572"/>
    <n v="88430"/>
    <n v="48928.86"/>
    <n v="3425.0202"/>
    <n v="52353.8802"/>
    <n v="26985"/>
    <n v="41998"/>
    <n v="4800"/>
    <n v="73783"/>
    <n v="480"/>
    <n v="66.21875"/>
    <n v="1672.894736842105"/>
    <n v="1104.59"/>
    <n v="120.7829"/>
    <n v="572.0774"/>
    <m/>
    <n v="806.3548"/>
    <n v="2603.8051"/>
    <n v="4973.6186"/>
    <n v="120"/>
    <n v="21746.16"/>
    <n v="36978.8663"/>
    <n v="9244.7166"/>
    <n v="35087.1497"/>
    <n v="36978.866281"/>
    <n v="0.7557679921624988"/>
    <n v="0.03977726274539467"/>
    <n v="27182.7"/>
    <n v="14815.3"/>
    <n v="0.352762"/>
    <n v="0.018566"/>
    <n v="7353"/>
    <n v="20723.4109125"/>
    <n v="38009.1653875"/>
    <n v="31630.4692875"/>
    <n v="6378.696100000005"/>
  </r>
  <r>
    <n v="1"/>
    <s v="FLOTA"/>
    <s v="VENDIDO"/>
    <s v="TPX"/>
    <s v="TPX-405"/>
    <s v="SEMINUEVO"/>
    <s v="12/26/2023"/>
    <d v="2022-05-31T00:00:00"/>
    <x v="4"/>
    <n v="26"/>
    <n v="570"/>
    <n v="0.0456140350877193"/>
    <x v="0"/>
    <s v="1GD-8921631"/>
    <s v="JTEBR9FJ00K257890"/>
    <n v="33993"/>
    <n v="48928.86"/>
    <n v="3425.0202"/>
    <n v="52353.8802"/>
    <n v="23695"/>
    <n v="44392.5233"/>
    <n v="4200"/>
    <n v="72287.5233"/>
    <n v="420"/>
    <n v="66.41666666666667"/>
    <n v="1468.157894736842"/>
    <n v="972.26"/>
    <n v="130.2075"/>
    <n v="353.5878"/>
    <m/>
    <n v="700.9124"/>
    <n v="2156.9677"/>
    <n v="4973.6186"/>
    <n v="120"/>
    <n v="24464.43"/>
    <n v="33191.707"/>
    <n v="8297.9267"/>
    <n v="32246.7802"/>
    <n v="33191.706981"/>
    <n v="0.6783666527485005"/>
    <n v="0.03570350803939476"/>
    <n v="24464.43"/>
    <n v="19928.0933"/>
    <n v="0.448907"/>
    <n v="0.023627"/>
    <n v="7353"/>
    <n v="20723.4109125"/>
    <n v="36960.52608749999"/>
    <n v="31630.4692875"/>
    <n v="5330.056799999995"/>
  </r>
  <r>
    <n v="1"/>
    <s v="FLOTA"/>
    <s v="VENDIDO"/>
    <s v="TPX"/>
    <s v="TPX-409"/>
    <s v="SEMINUEVO"/>
    <s v="12/27/2023"/>
    <d v="2022-05-31T00:00:00"/>
    <x v="4"/>
    <n v="21"/>
    <n v="570"/>
    <n v="0.03684210526315789"/>
    <x v="0"/>
    <s v="1GD-8924633"/>
    <s v="JTEBR9FJ00K258277"/>
    <n v="49361"/>
    <n v="48928.86"/>
    <n v="3425.0202"/>
    <n v="52353.8802"/>
    <n v="28630"/>
    <n v="45998"/>
    <n v="5100"/>
    <n v="79728"/>
    <n v="510"/>
    <n v="66.13725490196079"/>
    <n v="1775.263157894737"/>
    <n v="540"/>
    <n v="172.4457"/>
    <n v="481.1864"/>
    <m/>
    <n v="3475.06"/>
    <n v="4668.6921"/>
    <n v="4973.6186"/>
    <n v="120"/>
    <n v="23105.295"/>
    <n v="39504.1443"/>
    <n v="9876.036099999999"/>
    <n v="36981.1082"/>
    <n v="39504.144281"/>
    <n v="0.8073792089372201"/>
    <n v="0.04249364257564316"/>
    <n v="25823.565"/>
    <n v="20174.435"/>
    <n v="0.438594"/>
    <n v="0.023084"/>
    <n v="7353"/>
    <n v="20723.4109125"/>
    <n v="41889.2783875"/>
    <n v="31630.4692875"/>
    <n v="10258.8091"/>
  </r>
  <r>
    <n v="1"/>
    <s v="FLOTA"/>
    <s v="VENDIDO"/>
    <s v="TPX"/>
    <s v="TPX-317"/>
    <m/>
    <s v="04/18/2023"/>
    <d v="2021-08-09T00:00:00"/>
    <x v="5"/>
    <n v="24"/>
    <n v="600"/>
    <n v="0.04"/>
    <x v="0"/>
    <s v="1GD8769195"/>
    <s v="JTEBR9FJ70K215362"/>
    <n v="39384"/>
    <n v="48644.86"/>
    <n v="3405.1402"/>
    <n v="52050.0002"/>
    <n v="32195"/>
    <n v="51171.96"/>
    <n v="6537.97"/>
    <n v="89904.92999999999"/>
    <n v="570"/>
    <n v="67.95257894736842"/>
    <n v="1936.6485"/>
    <n v="820"/>
    <n v="17.4839"/>
    <n v="169.8071"/>
    <m/>
    <n v="4659.6632"/>
    <n v="5666.9542"/>
    <n v="5205"/>
    <n v="160"/>
    <n v="24322.4298"/>
    <n v="46808.896"/>
    <n v="11702.224"/>
    <n v="42846.672"/>
    <n v="46808.89598"/>
    <n v="0.9622578003102487"/>
    <n v="0.04811289001551243"/>
    <n v="24322.4302"/>
    <n v="26849.5298"/>
    <n v="0.524692"/>
    <n v="0.026235"/>
    <n v="7740"/>
    <n v="21687.50008333333"/>
    <n v="49445.47571666665"/>
    <n v="30362.50011666667"/>
    <n v="19082.97559999998"/>
  </r>
  <r>
    <n v="1"/>
    <s v="FLOTA"/>
    <s v="VENDIDO"/>
    <s v="TPX"/>
    <s v="TPX-351"/>
    <s v="SEMINUEVO"/>
    <s v="09/30/2023"/>
    <d v="2022-01-31T00:00:00"/>
    <x v="5"/>
    <n v="95"/>
    <n v="600"/>
    <n v="0.1583333333333333"/>
    <x v="0"/>
    <s v="1GD-8863563"/>
    <s v="JTEBR9FJ30K240579"/>
    <n v="9205"/>
    <n v="48644.859"/>
    <n v="3405.1401"/>
    <n v="52049.9991"/>
    <n v="22452.34"/>
    <n v="57998"/>
    <n v="433.66"/>
    <n v="80884"/>
    <n v="866"/>
    <n v="26.42725173210162"/>
    <n v="1144.3"/>
    <n v="313.15"/>
    <n v="5.9774"/>
    <n v="76.1768"/>
    <m/>
    <n v="238.75"/>
    <n v="634.0542"/>
    <n v="5204.9999"/>
    <n v="120"/>
    <n v="21619.9376"/>
    <n v="45535.8083"/>
    <n v="11383.9521"/>
    <n v="41891.8562"/>
    <n v="45535.80829"/>
    <n v="0.9360867566704223"/>
    <n v="0.04680433783352112"/>
    <n v="27024.9214"/>
    <n v="30973.0786"/>
    <n v="0.534037"/>
    <n v="0.026702"/>
    <n v="7740"/>
    <n v="21687.499625"/>
    <n v="45497.44627500001"/>
    <n v="30362.499475"/>
    <n v="15134.94680000001"/>
  </r>
  <r>
    <n v="1"/>
    <s v="FLOTA"/>
    <s v="VENDIDO"/>
    <s v="TPX"/>
    <s v="TPX-362"/>
    <m/>
    <s v="11/18/2023"/>
    <d v="2022-03-31T00:00:00"/>
    <x v="5"/>
    <n v="24"/>
    <n v="600"/>
    <n v="0.04"/>
    <x v="0"/>
    <s v="1GD8885637"/>
    <s v="JTEBR9FJX0K247822"/>
    <n v="72408"/>
    <n v="48644.8598"/>
    <n v="3405.1402"/>
    <n v="52050"/>
    <n v="29483.6"/>
    <n v="43598"/>
    <n v="6911.01"/>
    <n v="79992.61"/>
    <n v="522"/>
    <n v="69.72147509578544"/>
    <n v="1819.7305"/>
    <n v="510"/>
    <n v="108.435"/>
    <n v="641.506"/>
    <m/>
    <n v="6986.7288"/>
    <n v="8246.6698"/>
    <n v="5205"/>
    <n v="120"/>
    <n v="22971.1837"/>
    <n v="35709.7565"/>
    <n v="8927.4391"/>
    <n v="34522.3174"/>
    <n v="35709.7565"/>
    <n v="0.7340910560091695"/>
    <n v="0.03670455280045847"/>
    <n v="25673.6761"/>
    <n v="17924.3239"/>
    <n v="0.411127"/>
    <n v="0.020556"/>
    <n v="7740"/>
    <n v="21687.5"/>
    <n v="36993.4402"/>
    <n v="30362.5"/>
    <n v="6630.940199999997"/>
  </r>
  <r>
    <n v="1"/>
    <s v="FLOTA"/>
    <s v="VENDIDO"/>
    <s v="TPX"/>
    <s v="TPX-364"/>
    <s v="SEMINUEVO"/>
    <s v="11/02/2023"/>
    <d v="2022-03-31T00:00:00"/>
    <x v="5"/>
    <n v="9"/>
    <n v="600"/>
    <n v="0.015"/>
    <x v="0"/>
    <s v="1GD-8895805"/>
    <s v="JTEBR9FJX0K250283"/>
    <n v="36603"/>
    <n v="48644.8598"/>
    <n v="3405.1402"/>
    <n v="52050"/>
    <n v="28730"/>
    <n v="47698"/>
    <n v="5100"/>
    <n v="81528"/>
    <n v="510"/>
    <n v="66.33333333333333"/>
    <n v="1691.5"/>
    <n v="630"/>
    <n v="99.0147"/>
    <n v="316.8498"/>
    <m/>
    <n v="2079.5624"/>
    <n v="3125.4269"/>
    <n v="5205"/>
    <n v="120"/>
    <n v="24322.4298"/>
    <n v="41012.6433"/>
    <n v="10253.1608"/>
    <n v="38499.4825"/>
    <n v="41012.6433"/>
    <n v="0.8431033303132266"/>
    <n v="0.04215516651566133"/>
    <n v="24322.43"/>
    <n v="23375.57"/>
    <n v="0.490074"/>
    <n v="0.024504"/>
    <n v="7740"/>
    <n v="21687.5"/>
    <n v="43650.0731"/>
    <n v="30362.5"/>
    <n v="13287.5731"/>
  </r>
  <r>
    <n v="1"/>
    <s v="FLOTA"/>
    <s v="VENDIDO"/>
    <s v="TPX"/>
    <s v="TPX-375"/>
    <s v="USADO"/>
    <s v="12/19/2023"/>
    <d v="2022-04-30T00:00:00"/>
    <x v="5"/>
    <n v="18"/>
    <n v="600"/>
    <n v="0.03"/>
    <x v="0"/>
    <s v="1GD-8911040"/>
    <s v="JTEBR9FJ40K254684"/>
    <n v="94529"/>
    <n v="48644.8598"/>
    <n v="3405.1402"/>
    <n v="52050"/>
    <n v="29340.81"/>
    <n v="39998"/>
    <n v="5465.75"/>
    <n v="74804.56"/>
    <n v="516"/>
    <n v="67.45457364341085"/>
    <n v="1740.328"/>
    <n v="755.6900000000001"/>
    <n v="309.357"/>
    <n v="674.8284"/>
    <m/>
    <n v="3035.2852"/>
    <n v="4775.1606"/>
    <n v="5205"/>
    <n v="120"/>
    <n v="22971.1837"/>
    <n v="33985.4157"/>
    <n v="8496.3539"/>
    <n v="33229.0618"/>
    <n v="33985.4157"/>
    <n v="0.6986435121763883"/>
    <n v="0.03493217560881941"/>
    <n v="25673.6761"/>
    <n v="14324.3239"/>
    <n v="0.3581260000000001"/>
    <n v="0.017906"/>
    <n v="7740"/>
    <n v="21687.5"/>
    <n v="35276.89939999999"/>
    <n v="30362.5"/>
    <n v="4914.399399999995"/>
  </r>
  <r>
    <n v="1"/>
    <s v="FLOTA"/>
    <s v="VENDIDO"/>
    <s v="TPX"/>
    <s v="TPX-380"/>
    <m/>
    <s v="12/13/2023"/>
    <d v="2022-04-30T00:00:00"/>
    <x v="5"/>
    <n v="30"/>
    <n v="600"/>
    <n v="0.05"/>
    <x v="0"/>
    <s v="1GD-8909048"/>
    <s v="JTEBR9FJ30K254126"/>
    <n v="51287"/>
    <n v="48644.8598"/>
    <n v="3405.1402"/>
    <n v="52050"/>
    <n v="27070"/>
    <n v="45598"/>
    <n v="4915.99"/>
    <n v="77583.99000000001"/>
    <n v="481"/>
    <n v="66.4989397089397"/>
    <n v="1599.2995"/>
    <n v="310"/>
    <n v="177.7064"/>
    <n v="337.2581"/>
    <m/>
    <n v="2064.8192"/>
    <n v="2889.7837"/>
    <n v="5205"/>
    <n v="120"/>
    <n v="22971.1837"/>
    <n v="38656.6226"/>
    <n v="9664.1556"/>
    <n v="36732.4669"/>
    <n v="38656.6226"/>
    <n v="0.7946702438640803"/>
    <n v="0.03973351219320401"/>
    <n v="25673.6761"/>
    <n v="19924.3239"/>
    <n v="0.436956"/>
    <n v="0.021848"/>
    <n v="7740"/>
    <n v="21687.5"/>
    <n v="39941.70630000001"/>
    <n v="30362.5"/>
    <n v="9579.206300000005"/>
  </r>
  <r>
    <n v="1"/>
    <s v="FLOTA"/>
    <s v="VENDIDO"/>
    <s v="TPX"/>
    <s v="TPX-411"/>
    <m/>
    <s v="01/31/2024"/>
    <d v="2022-05-31T00:00:00"/>
    <x v="5"/>
    <n v="28"/>
    <n v="600"/>
    <n v="0.04666666666666667"/>
    <x v="0"/>
    <s v="1GD8943218"/>
    <s v="JTEBR9FJ20K262945"/>
    <n v="41634"/>
    <n v="48928.86"/>
    <n v="3425.0202"/>
    <n v="52353.8802"/>
    <n v="14949.67"/>
    <n v="46998"/>
    <n v="7350.04"/>
    <n v="69297.71000000001"/>
    <n v="272"/>
    <n v="81.98422794117647"/>
    <n v="1114.9855"/>
    <n v="645"/>
    <n v="98.1249"/>
    <n v="436.6609"/>
    <m/>
    <n v="1133.762"/>
    <n v="2313.5478"/>
    <n v="5235.388"/>
    <n v="120"/>
    <n v="17668.755"/>
    <n v="36163.3692"/>
    <n v="9040.8423"/>
    <n v="34862.5269"/>
    <n v="36163.36917999999"/>
    <n v="0.7391009964262399"/>
    <n v="0.03695504982131199"/>
    <n v="31260.105"/>
    <n v="15737.895"/>
    <n v="0.334863"/>
    <n v="0.016743"/>
    <n v="7740"/>
    <n v="21814.11675"/>
    <n v="32074.65745000001"/>
    <n v="30539.76345"/>
    <n v="1534.894000000008"/>
  </r>
  <r>
    <n v="1"/>
    <s v="FLOTA"/>
    <s v="VENDIDO"/>
    <s v="TPX"/>
    <s v="TPX-412"/>
    <s v="USADO"/>
    <s v="01/31/2024"/>
    <d v="2022-05-31T00:00:00"/>
    <x v="5"/>
    <n v="26"/>
    <n v="600"/>
    <n v="0.04333333333333333"/>
    <x v="0"/>
    <s v="1GD-8926290"/>
    <s v="JTEBR9FJ50K258484"/>
    <n v="56246"/>
    <n v="48928.86"/>
    <n v="3425.0202"/>
    <n v="52353.8802"/>
    <n v="32084.49"/>
    <n v="48598"/>
    <n v="5790"/>
    <n v="86472.49000000001"/>
    <n v="573"/>
    <n v="66.09858638743457"/>
    <n v="1893.7245"/>
    <n v="410.75"/>
    <n v="113.7261"/>
    <n v="515.4167"/>
    <m/>
    <n v="3033.5456"/>
    <n v="4073.4384"/>
    <n v="5235.388"/>
    <n v="120"/>
    <n v="25823.565"/>
    <n v="43480.0986"/>
    <n v="10870.0246"/>
    <n v="40350.0739"/>
    <n v="43480.09858000001"/>
    <n v="0.888639109515325"/>
    <n v="0.04443195547576625"/>
    <n v="23105.295"/>
    <n v="25492.705"/>
    <n v="0.524563"/>
    <n v="0.026228"/>
    <n v="7740"/>
    <n v="21814.11675"/>
    <n v="47489.54685"/>
    <n v="30539.76345"/>
    <n v="16949.7834"/>
  </r>
  <r>
    <n v="1"/>
    <s v="FLOTA"/>
    <s v="VENDIDO"/>
    <s v="TPX"/>
    <s v="TPX-315"/>
    <m/>
    <s v="04/27/2023"/>
    <d v="2021-07-31T00:00:00"/>
    <x v="6"/>
    <n v="175"/>
    <n v="630"/>
    <n v="0.2777777777777778"/>
    <x v="0"/>
    <s v="1GD8753521"/>
    <s v="JTEBR9FJ905018840"/>
    <n v="76023"/>
    <n v="48644.86"/>
    <n v="3405.1402"/>
    <n v="52050.0002"/>
    <n v="29437.91"/>
    <n v="46728.971"/>
    <n v="7986.36"/>
    <n v="84153.24099999999"/>
    <n v="526"/>
    <n v="71.14880228136882"/>
    <n v="1782.108095238095"/>
    <n v="2941.17"/>
    <n v="110.8024"/>
    <n v="828.8013999999999"/>
    <m/>
    <n v="1275.6573"/>
    <n v="5156.4311"/>
    <n v="5465.25"/>
    <n v="160"/>
    <n v="25673.6759"/>
    <n v="39565.884"/>
    <n v="9891.471"/>
    <n v="37801.413"/>
    <n v="39565.88397899999"/>
    <n v="0.8133620690654674"/>
    <n v="0.03873152709835559"/>
    <n v="22971.1841"/>
    <n v="23757.7869"/>
    <n v="0.508417"/>
    <n v="0.02421"/>
    <n v="8127"/>
    <n v="22771.8750875"/>
    <n v="42472.6848125"/>
    <n v="29278.1251125"/>
    <n v="13194.55969999999"/>
  </r>
  <r>
    <n v="1"/>
    <s v="FLOTA"/>
    <s v="VENDIDO"/>
    <s v="TPX"/>
    <s v="TPX-338"/>
    <m/>
    <s v="08/30/2023"/>
    <d v="2021-11-30T00:00:00"/>
    <x v="6"/>
    <n v="58"/>
    <n v="630"/>
    <n v="0.09206349206349207"/>
    <x v="0"/>
    <s v="1GD8822092"/>
    <s v="JTEBR9FJ10K228284"/>
    <n v="57860"/>
    <n v="48644.86"/>
    <n v="3405.1402"/>
    <n v="52050.0002"/>
    <n v="29010"/>
    <n v="46998"/>
    <n v="9827.68"/>
    <n v="85835.67999999999"/>
    <n v="505"/>
    <n v="76.90629702970297"/>
    <n v="1849.413333333333"/>
    <n v="1331.92"/>
    <n v="160.4774"/>
    <n v="564.6382"/>
    <m/>
    <n v="2149.4409"/>
    <n v="4206.4765"/>
    <n v="5465.25"/>
    <n v="160"/>
    <n v="24322.4298"/>
    <n v="43550.3737"/>
    <n v="10887.5934"/>
    <n v="40789.7803"/>
    <n v="43550.373679"/>
    <n v="0.8952718474058717"/>
    <n v="0.04263199273361293"/>
    <n v="24322.4302"/>
    <n v="22675.5698"/>
    <n v="0.482479"/>
    <n v="0.022975"/>
    <n v="8127"/>
    <n v="22771.8750875"/>
    <n v="45105.07841249999"/>
    <n v="29278.1251125"/>
    <n v="15826.95329999999"/>
  </r>
  <r>
    <n v="1"/>
    <s v="FLOTA"/>
    <s v="VENDIDO"/>
    <s v="TPX"/>
    <s v="TPX-350"/>
    <m/>
    <s v="10/31/2023"/>
    <d v="2022-01-31T00:00:00"/>
    <x v="6"/>
    <n v="25"/>
    <n v="630"/>
    <n v="0.03968253968253968"/>
    <x v="0"/>
    <s v="1GD-8857427"/>
    <s v="JTEBR9FJX0K238456"/>
    <n v="23861"/>
    <n v="48644.859"/>
    <n v="3405.1401"/>
    <n v="52049.9991"/>
    <n v="22527.31"/>
    <n v="47998.13"/>
    <n v="15397.7"/>
    <n v="85923.14"/>
    <n v="551"/>
    <n v="68.82941923774955"/>
    <n v="1805.952857142857"/>
    <n v="450"/>
    <n v="5.98"/>
    <n v="195.2236"/>
    <m/>
    <n v="808.5"/>
    <n v="1459.7036"/>
    <n v="5465.2499"/>
    <n v="120"/>
    <n v="25673.6759"/>
    <n v="45069.7606"/>
    <n v="11267.4401"/>
    <n v="41929.3204"/>
    <n v="45069.76059450001"/>
    <n v="0.9265061410600453"/>
    <n v="0.04411934005047834"/>
    <n v="22971.1831"/>
    <n v="25026.9469"/>
    <n v="0.521415"/>
    <n v="0.024829"/>
    <n v="8127"/>
    <n v="22771.87460625"/>
    <n v="47979.31189375001"/>
    <n v="29278.12449375"/>
    <n v="18701.18740000001"/>
  </r>
  <r>
    <n v="1"/>
    <s v="FLOTA"/>
    <s v="VENDIDO"/>
    <s v="TPX"/>
    <s v="TPX-369"/>
    <m/>
    <s v="12/05/2023"/>
    <d v="2022-03-31T00:00:00"/>
    <x v="6"/>
    <n v="24"/>
    <n v="630"/>
    <n v="0.0380952380952381"/>
    <x v="0"/>
    <s v="1GD-8898479"/>
    <s v="JTEBR9FJ90K251134"/>
    <n v="37427"/>
    <n v="48644.8598"/>
    <n v="3405.1402"/>
    <n v="52050"/>
    <n v="28730"/>
    <n v="46598"/>
    <n v="5100"/>
    <n v="80428"/>
    <n v="510"/>
    <n v="66.33333333333333"/>
    <n v="1610.952380952381"/>
    <n v="842.86"/>
    <n v="100.533"/>
    <n v="316.4788"/>
    <m/>
    <n v="1803.7124"/>
    <n v="3063.5842"/>
    <n v="5465.25"/>
    <n v="120"/>
    <n v="22971.1837"/>
    <n v="40680.9821"/>
    <n v="10170.2455"/>
    <n v="38637.7366"/>
    <n v="40680.9821"/>
    <n v="0.836285319091412"/>
    <n v="0.03982311043292439"/>
    <n v="25673.6761"/>
    <n v="20924.3239"/>
    <n v="0.449039"/>
    <n v="0.021383"/>
    <n v="8127"/>
    <n v="22771.875"/>
    <n v="40880.2908"/>
    <n v="29278.125"/>
    <n v="11602.1658"/>
  </r>
  <r>
    <n v="1"/>
    <s v="FLOTA"/>
    <s v="VENDIDO"/>
    <s v="TPX"/>
    <s v="TPX-383"/>
    <s v="SEMINUEVO"/>
    <s v="01/17/2024"/>
    <d v="2022-04-30T00:00:00"/>
    <x v="6"/>
    <n v="45"/>
    <n v="630"/>
    <n v="0.07142857142857142"/>
    <x v="0"/>
    <s v="1GD-8914976"/>
    <s v="JTEBR9FJ805019560"/>
    <n v="35741"/>
    <n v="48644.857"/>
    <n v="3405.14"/>
    <n v="52049.997"/>
    <n v="14729.9"/>
    <n v="49998"/>
    <n v="10142.1111"/>
    <n v="74870.0111"/>
    <n v="218"/>
    <n v="114.0917940366973"/>
    <n v="1184.381480952381"/>
    <n v="1058.66"/>
    <n v="12.4409"/>
    <n v="326.1537"/>
    <m/>
    <n v="290.0568"/>
    <n v="1687.3114"/>
    <n v="5465.2497"/>
    <n v="120"/>
    <n v="16214.952"/>
    <n v="43248.548"/>
    <n v="10812.137"/>
    <n v="40563.411"/>
    <n v="43248.548015"/>
    <n v="0.8890672248250211"/>
    <n v="0.0423365345154772"/>
    <n v="32429.905"/>
    <n v="17568.095"/>
    <n v="0.351376"/>
    <n v="0.016732"/>
    <n v="8127"/>
    <n v="22771.8736875"/>
    <n v="36698.57631250001"/>
    <n v="29278.1233125"/>
    <n v="7420.453000000005"/>
  </r>
  <r>
    <n v="1"/>
    <s v="FLOTA"/>
    <s v="VENDIDO"/>
    <s v="TPX"/>
    <s v="TPX-386"/>
    <s v="SEMINUEVO"/>
    <s v="01/24/2024"/>
    <d v="2022-04-30T00:00:00"/>
    <x v="6"/>
    <n v="23"/>
    <n v="630"/>
    <n v="0.03650793650793651"/>
    <x v="0"/>
    <s v="1GD-8910907"/>
    <s v="JTEBR9FJ20K254568"/>
    <n v="16364"/>
    <n v="48644.857"/>
    <n v="3405.14"/>
    <n v="52049.997"/>
    <n v="28765"/>
    <n v="49498"/>
    <n v="5215.99"/>
    <n v="83478.99000000001"/>
    <n v="511"/>
    <n v="66.49900195694715"/>
    <n v="1618.142380952381"/>
    <n v="160"/>
    <n v="2.99"/>
    <n v="144.6205"/>
    <m/>
    <n v="900.5"/>
    <n v="1208.1105"/>
    <n v="5465.2497"/>
    <n v="120"/>
    <n v="22971.182"/>
    <n v="45584.7978"/>
    <n v="11396.1995"/>
    <n v="42315.5984"/>
    <n v="45584.797815"/>
    <n v="0.9370938805514425"/>
    <n v="0.04462351812149726"/>
    <n v="25673.675"/>
    <n v="23824.325"/>
    <n v="0.481319"/>
    <n v="0.02292"/>
    <n v="8127"/>
    <n v="22771.8736875"/>
    <n v="45786.75611250001"/>
    <n v="29278.1233125"/>
    <n v="16508.6328"/>
  </r>
  <r>
    <n v="1"/>
    <s v="FLOTA"/>
    <s v="VENDIDO"/>
    <s v="TPX"/>
    <s v="TPX-403"/>
    <s v="SEMINUEVO"/>
    <s v="02/29/2024"/>
    <d v="2022-05-31T00:00:00"/>
    <x v="6"/>
    <n v="79"/>
    <n v="630"/>
    <n v="0.1253968253968254"/>
    <x v="0"/>
    <s v="1GD-8924370"/>
    <s v="JTEBR9FJ10K257929"/>
    <n v="20265"/>
    <n v="48928.86"/>
    <n v="3425.0202"/>
    <n v="52353.8802"/>
    <n v="20050.87"/>
    <n v="47598"/>
    <n v="5051.52"/>
    <n v="72700.39"/>
    <n v="350"/>
    <n v="71.72111428571428"/>
    <n v="1195.351904761905"/>
    <n v="6568.25"/>
    <n v="604.99"/>
    <n v="171.8818"/>
    <m/>
    <n v="665.5"/>
    <n v="8010.6218"/>
    <n v="5497.1574"/>
    <n v="120"/>
    <n v="20387.025"/>
    <n v="30543.6858"/>
    <n v="7635.9214"/>
    <n v="31034.7643"/>
    <n v="30543.685779"/>
    <n v="0.6242468305821962"/>
    <n v="0.02972603955153316"/>
    <n v="28541.835"/>
    <n v="19056.165"/>
    <n v="0.400356"/>
    <n v="0.019065"/>
    <n v="8127"/>
    <n v="22904.8225875"/>
    <n v="28040.7882125"/>
    <n v="29449.0576125"/>
    <n v="-1408.269399999997"/>
  </r>
  <r>
    <n v="1"/>
    <s v="FLOTA"/>
    <s v="VENDIDO"/>
    <s v="TPX"/>
    <s v="TPX-314"/>
    <m/>
    <s v="05/31/2023"/>
    <d v="2021-07-31T00:00:00"/>
    <x v="7"/>
    <n v="64"/>
    <n v="660"/>
    <n v="0.09696969696969697"/>
    <x v="0"/>
    <s v="1GD8751593"/>
    <s v="JTEBR9FJ00K210259"/>
    <n v="82145"/>
    <n v="48644.86"/>
    <n v="3405.1402"/>
    <n v="52050.0002"/>
    <n v="46961.56"/>
    <n v="46261.68"/>
    <n v="8644.15"/>
    <n v="101867.39"/>
    <n v="975"/>
    <n v="57.03149743589744"/>
    <n v="2527.532272727273"/>
    <n v="2193.12"/>
    <n v="158.2989"/>
    <n v="585.4826"/>
    <m/>
    <n v="2377.0878"/>
    <n v="5313.9893"/>
    <n v="5725.5"/>
    <n v="160"/>
    <n v="25673.6759"/>
    <n v="56473.3248"/>
    <n v="14118.3312"/>
    <n v="50868.9936"/>
    <n v="56473.32477800001"/>
    <n v="1.160930975605645"/>
    <n v="0.05276958980025657"/>
    <n v="22971.1841"/>
    <n v="23290.4959"/>
    <n v="0.503451"/>
    <n v="0.022884"/>
    <n v="8514"/>
    <n v="23856.25009166667"/>
    <n v="58297.65060833333"/>
    <n v="28193.75010833333"/>
    <n v="30103.9005"/>
  </r>
  <r>
    <n v="1"/>
    <s v="FLOTA"/>
    <s v="VENDIDO"/>
    <s v="TPX"/>
    <s v="TPX-318"/>
    <m/>
    <s v="06/17/2023"/>
    <d v="2021-08-09T00:00:00"/>
    <x v="7"/>
    <n v="30"/>
    <n v="660"/>
    <n v="0.04545454545454546"/>
    <x v="0"/>
    <s v="1GD8766287"/>
    <s v="JTEBR9FJ80K214382"/>
    <n v="78716"/>
    <n v="48644.86"/>
    <n v="3405.1402"/>
    <n v="52050.0002"/>
    <n v="30505"/>
    <n v="46727.102"/>
    <n v="5400"/>
    <n v="82632.102"/>
    <n v="540"/>
    <n v="66.49074074074075"/>
    <n v="1632.045454545455"/>
    <n v="2565.36"/>
    <n v="492.2762"/>
    <n v="641.701"/>
    <m/>
    <n v="2877.528"/>
    <n v="6576.8652"/>
    <n v="5725.5"/>
    <n v="160"/>
    <n v="24322.4298"/>
    <n v="37317.407"/>
    <n v="9329.351699999999"/>
    <n v="36502.0552"/>
    <n v="37317.406978"/>
    <n v="0.7671397754665138"/>
    <n v="0.03486998979393244"/>
    <n v="24322.4302"/>
    <n v="22404.6718"/>
    <n v="0.479479"/>
    <n v="0.021794"/>
    <n v="8514"/>
    <n v="23856.25009166667"/>
    <n v="37799.48670833333"/>
    <n v="28193.75010833333"/>
    <n v="9605.736599999997"/>
  </r>
  <r>
    <n v="1"/>
    <s v="FLOTA"/>
    <s v="VENDIDO"/>
    <s v="TPX"/>
    <s v="TPX-344"/>
    <m/>
    <s v="10/23/2023"/>
    <d v="2021-12-31T00:00:00"/>
    <x v="7"/>
    <n v="51"/>
    <n v="660"/>
    <n v="0.07727272727272727"/>
    <x v="0"/>
    <s v="1GD8832944"/>
    <s v="JTEBR9FJ60K231083"/>
    <n v="95203"/>
    <n v="48644.86"/>
    <n v="3405.1402"/>
    <n v="52050.0002"/>
    <n v="32670"/>
    <n v="44998"/>
    <n v="5958.34"/>
    <n v="83626.34"/>
    <n v="574"/>
    <n v="67.29675958188153"/>
    <n v="1755.833636363636"/>
    <n v="1764.95"/>
    <n v="581.3681"/>
    <n v="899.6385"/>
    <m/>
    <n v="3936.1554"/>
    <n v="7182.112"/>
    <n v="5725.5"/>
    <n v="160"/>
    <n v="27024.922"/>
    <n v="35019.806"/>
    <n v="8754.951499999999"/>
    <n v="34778.8545"/>
    <n v="35019.805978"/>
    <n v="0.7199076321321514"/>
    <n v="0.03272307418782506"/>
    <n v="21619.938"/>
    <n v="23378.062"/>
    <n v="0.519536"/>
    <n v="0.023615"/>
    <n v="8514"/>
    <n v="23856.25009166667"/>
    <n v="38188.47790833333"/>
    <n v="28193.75010833333"/>
    <n v="9994.727799999993"/>
  </r>
  <r>
    <n v="1"/>
    <s v="FLOTA"/>
    <s v="VENDIDO"/>
    <s v="TPX"/>
    <s v="TPX-347"/>
    <m/>
    <s v="10/24/2023"/>
    <d v="2021-12-31T00:00:00"/>
    <x v="7"/>
    <n v="11"/>
    <n v="660"/>
    <n v="0.01666666666666667"/>
    <x v="0"/>
    <s v="1GD-8831485"/>
    <s v="JTEBR9FJ60K230953"/>
    <n v="74448"/>
    <n v="48644.86"/>
    <n v="3405.1402"/>
    <n v="52050.0002"/>
    <n v="30710"/>
    <n v="45198"/>
    <n v="6697.71"/>
    <n v="82605.71000000001"/>
    <n v="884"/>
    <n v="42.31641402714932"/>
    <n v="1700.350454545455"/>
    <n v="400.06"/>
    <n v="92.8282"/>
    <n v="585.433"/>
    <m/>
    <n v="1350.7576"/>
    <n v="2429.0788"/>
    <n v="5725.5"/>
    <n v="160"/>
    <n v="25673.6759"/>
    <n v="40077.0553"/>
    <n v="10019.2638"/>
    <n v="38571.7915"/>
    <n v="40077.055278"/>
    <n v="0.8238702974579433"/>
    <n v="0.03744864988445196"/>
    <n v="22971.1841"/>
    <n v="22226.8159"/>
    <n v="0.491765"/>
    <n v="0.022353"/>
    <n v="8514"/>
    <n v="23856.25009166667"/>
    <n v="41920.88110833333"/>
    <n v="28193.75010833333"/>
    <n v="13727.131"/>
  </r>
  <r>
    <n v="1"/>
    <s v="FLOTA"/>
    <s v="VENDIDO"/>
    <s v="TPX"/>
    <s v="TPX-370"/>
    <m/>
    <s v="01/19/2024"/>
    <d v="2022-03-31T00:00:00"/>
    <x v="7"/>
    <n v="32"/>
    <n v="660"/>
    <n v="0.04848484848484848"/>
    <x v="0"/>
    <s v="1GD-8886977"/>
    <s v="JTEBR9FJ90K248556"/>
    <n v="72814"/>
    <n v="48644.8598"/>
    <n v="3405.1402"/>
    <n v="52050"/>
    <n v="28730"/>
    <n v="42398"/>
    <n v="5577.29"/>
    <n v="76705.28999999999"/>
    <n v="510"/>
    <n v="67.26919607843138"/>
    <n v="1559.422272727273"/>
    <n v="2426.95"/>
    <n v="115.0811"/>
    <n v="604.678"/>
    <m/>
    <n v="1773.8932"/>
    <n v="4920.6023"/>
    <n v="5725.5"/>
    <n v="120"/>
    <n v="24322.4298"/>
    <n v="33100.2579"/>
    <n v="8275.0645"/>
    <n v="33339.1934"/>
    <n v="33100.2579"/>
    <n v="0.6804471846786986"/>
    <n v="0.03092941748539539"/>
    <n v="24322.43"/>
    <n v="18075.57"/>
    <n v="0.426331"/>
    <n v="0.019379"/>
    <n v="8514"/>
    <n v="23856.25"/>
    <n v="33568.93769999999"/>
    <n v="28193.75"/>
    <n v="5375.187699999995"/>
  </r>
  <r>
    <n v="1"/>
    <s v="FLOTA"/>
    <s v="VENDIDO"/>
    <s v="TPX"/>
    <s v="TPX-372"/>
    <s v="USADO"/>
    <s v="02/29/2024"/>
    <d v="2022-04-30T00:00:00"/>
    <x v="7"/>
    <n v="22"/>
    <n v="660"/>
    <n v="0.03333333333333333"/>
    <x v="0"/>
    <s v="1GD-8916549"/>
    <s v="JTEBR9FJ10K256327"/>
    <n v="44186"/>
    <n v="48644.8598"/>
    <n v="3405.1402"/>
    <n v="52050"/>
    <n v="33305.66"/>
    <n v="49998"/>
    <n v="6726.86"/>
    <n v="90030.52"/>
    <n v="582"/>
    <n v="68.78439862542956"/>
    <n v="1819.66"/>
    <n v="450"/>
    <n v="168.0067"/>
    <n v="384.4329"/>
    <m/>
    <n v="3329.3"/>
    <n v="4331.7396"/>
    <n v="5725.5"/>
    <n v="120"/>
    <n v="27024.922"/>
    <n v="44306.5584"/>
    <n v="11076.6396"/>
    <n v="41743.9188"/>
    <n v="44306.5584"/>
    <n v="0.9108168588040623"/>
    <n v="0.04140076630927556"/>
    <n v="21619.9378"/>
    <n v="28378.0622"/>
    <n v="0.567584"/>
    <n v="0.025799"/>
    <n v="8514"/>
    <n v="23856.25"/>
    <n v="47483.0304"/>
    <n v="28193.75"/>
    <n v="19289.2804"/>
  </r>
  <r>
    <n v="1"/>
    <s v="FLOTA"/>
    <s v="VENDIDO"/>
    <s v="TPX"/>
    <s v="TPX-376"/>
    <s v="SEMINUEVO"/>
    <s v="02/08/2024"/>
    <d v="2022-04-30T00:00:00"/>
    <x v="7"/>
    <n v="55"/>
    <n v="660"/>
    <n v="0.08333333333333333"/>
    <x v="0"/>
    <s v="1GD-8918054"/>
    <s v="JTEBR9FJ205019604"/>
    <n v="36696"/>
    <n v="48644.8598"/>
    <n v="3405.1402"/>
    <n v="52050"/>
    <n v="14685.24"/>
    <n v="47298"/>
    <n v="11086.98"/>
    <n v="73070.22"/>
    <n v="281"/>
    <n v="91.71608540925267"/>
    <n v="1171.464545454545"/>
    <n v="1356.68"/>
    <n v="422.6755"/>
    <n v="360.3192"/>
    <m/>
    <n v="6762.8844"/>
    <n v="8902.5591"/>
    <n v="5725.5"/>
    <n v="120"/>
    <n v="20268.6915"/>
    <n v="29467.4694"/>
    <n v="7366.8674"/>
    <n v="30614.6021"/>
    <n v="29467.4694"/>
    <n v="0.6057673826413208"/>
    <n v="0.02753488102915095"/>
    <n v="28376.1683"/>
    <n v="18921.8317"/>
    <n v="0.400056"/>
    <n v="0.018184"/>
    <n v="8514"/>
    <n v="23856.25"/>
    <n v="25951.9109"/>
    <n v="28193.75"/>
    <n v="-2241.839099999997"/>
  </r>
  <r>
    <n v="1"/>
    <s v="FLOTA"/>
    <s v="VENDIDO"/>
    <s v="TPX"/>
    <s v="TPX-413"/>
    <s v="SEMINUEVO"/>
    <s v="03/28/2024"/>
    <d v="2022-05-31T00:00:00"/>
    <x v="7"/>
    <n v="26"/>
    <n v="660"/>
    <n v="0.03939393939393939"/>
    <x v="0"/>
    <s v="1GD-8921636"/>
    <s v="JTEBR9FJ20K257888"/>
    <n v="42858"/>
    <n v="48928.86"/>
    <n v="3425.0202"/>
    <n v="52353.8802"/>
    <n v="32029.66"/>
    <n v="50998"/>
    <n v="5720"/>
    <n v="88747.66"/>
    <n v="572"/>
    <n v="65.99590909090909"/>
    <n v="1715.893636363636"/>
    <n v="777.46"/>
    <n v="86.1373"/>
    <n v="476.6264"/>
    <m/>
    <n v="1089.3"/>
    <n v="2429.5237"/>
    <n v="5758.9268"/>
    <n v="120"/>
    <n v="25823.565"/>
    <n v="46099.1445"/>
    <n v="11524.7861"/>
    <n v="43088.3584"/>
    <n v="46099.144478"/>
    <n v="0.9421667391801077"/>
    <n v="0.04282576087182308"/>
    <n v="23105.295"/>
    <n v="27892.705"/>
    <n v="0.546937"/>
    <n v="0.024861"/>
    <n v="8514"/>
    <n v="23995.528425"/>
    <n v="47929.681075"/>
    <n v="28358.351775"/>
    <n v="19571.3293"/>
  </r>
  <r>
    <n v="1"/>
    <s v="FLOTA"/>
    <s v="VENDIDO"/>
    <s v="TPX"/>
    <s v="TPX-331"/>
    <m/>
    <s v="07/29/2023"/>
    <d v="2021-08-31T00:00:00"/>
    <x v="8"/>
    <n v="28"/>
    <n v="690"/>
    <n v="0.04057971014492753"/>
    <x v="0"/>
    <s v="1GD-8777252"/>
    <s v="JTEBR9FJ50K217322"/>
    <n v="68807"/>
    <n v="48644.86"/>
    <n v="3405.1402"/>
    <n v="52050.0002"/>
    <n v="35570"/>
    <n v="46635.514"/>
    <n v="6300"/>
    <n v="88505.514"/>
    <n v="630"/>
    <n v="66.46031746031746"/>
    <n v="1820.434782608696"/>
    <n v="1149.35"/>
    <n v="264.4736"/>
    <n v="762.9849"/>
    <m/>
    <n v="3721.1548"/>
    <n v="5897.9633"/>
    <n v="5985.75"/>
    <n v="160"/>
    <n v="28376.1681"/>
    <n v="39176.2326"/>
    <n v="9794.0581"/>
    <n v="38283.1744"/>
    <n v="39176.2325583084"/>
    <n v="0.8053519438293871"/>
    <n v="0.03501530190562552"/>
    <n v="20268.6919"/>
    <n v="26366.8221"/>
    <n v="0.565381"/>
    <n v="0.024582"/>
    <n v="8901"/>
    <n v="24940.62509583333"/>
    <n v="42620.17560416666"/>
    <n v="27109.37510416667"/>
    <n v="15510.80049999999"/>
  </r>
  <r>
    <n v="1"/>
    <s v="FLOTA"/>
    <s v="VENDIDO"/>
    <s v="TPX"/>
    <s v="TPX-337"/>
    <m/>
    <s v="09/11/2023"/>
    <d v="2021-10-30T00:00:00"/>
    <x v="8"/>
    <n v="77"/>
    <n v="690"/>
    <n v="0.1115942028985507"/>
    <x v="0"/>
    <s v="1GD-8796880"/>
    <s v="JTEBR9FJ50K222536"/>
    <n v="45441"/>
    <n v="48644.86"/>
    <n v="3405.1402"/>
    <n v="52050.0002"/>
    <n v="29159.54"/>
    <n v="49998"/>
    <n v="6223.3"/>
    <n v="85380.84"/>
    <n v="504"/>
    <n v="70.20404761904763"/>
    <n v="1538.384347826087"/>
    <n v="825.74"/>
    <n v="473.3162"/>
    <n v="369.9813"/>
    <m/>
    <n v="2864.5708"/>
    <n v="4533.6083"/>
    <n v="5985.75"/>
    <n v="160"/>
    <n v="25673.6759"/>
    <n v="40113.5058"/>
    <n v="10028.3764"/>
    <n v="38986.1293"/>
    <n v="40113.505777"/>
    <n v="0.8246196160704337"/>
    <n v="0.03585302678567103"/>
    <n v="22971.1841"/>
    <n v="27026.8159"/>
    <n v="0.540558"/>
    <n v="0.023503"/>
    <n v="8901"/>
    <n v="24940.62509583333"/>
    <n v="40859.85660416667"/>
    <n v="27109.37510416667"/>
    <n v="13750.4815"/>
  </r>
  <r>
    <n v="1"/>
    <s v="FLOTA"/>
    <s v="VENDIDO"/>
    <s v="TPX"/>
    <s v="TPX-352"/>
    <s v="USADO"/>
    <s v="12/26/2023"/>
    <d v="2022-01-31T00:00:00"/>
    <x v="8"/>
    <n v="32"/>
    <n v="690"/>
    <n v="0.0463768115942029"/>
    <x v="0"/>
    <s v="1GD-8854352"/>
    <s v="JTEBR9FJ80K237564"/>
    <n v="50529"/>
    <n v="48644.859"/>
    <n v="3405.1401"/>
    <n v="52049.9991"/>
    <n v="45172.72"/>
    <n v="45998"/>
    <n v="7487.38"/>
    <n v="98658.10000000001"/>
    <n v="898"/>
    <n v="58.64153674832962"/>
    <n v="2289.569565217391"/>
    <n v="1796.68"/>
    <n v="181.1725"/>
    <n v="631.4529"/>
    <m/>
    <n v="2110.2432"/>
    <n v="4719.5486"/>
    <n v="5985.7499"/>
    <n v="120"/>
    <n v="29727.4142"/>
    <n v="49199.0873"/>
    <n v="12299.7718"/>
    <n v="45800.3155"/>
    <n v="49199.0873035"/>
    <n v="1.011393358206671"/>
    <n v="0.04397362426985527"/>
    <n v="18917.4448"/>
    <n v="27080.5552"/>
    <n v="0.588733"/>
    <n v="0.025597"/>
    <n v="8901"/>
    <n v="24940.62456875"/>
    <n v="53991.17693125001"/>
    <n v="27109.37453125"/>
    <n v="26881.80240000001"/>
  </r>
  <r>
    <n v="1"/>
    <s v="FLOTA"/>
    <s v="VENDIDO"/>
    <s v="TPX"/>
    <s v="TPX-379"/>
    <s v="USADO"/>
    <s v="03/23/2024"/>
    <d v="2022-04-30T00:00:00"/>
    <x v="8"/>
    <n v="63"/>
    <n v="690"/>
    <n v="0.09130434782608696"/>
    <x v="0"/>
    <s v="1GD-8903472"/>
    <s v="JTEBR9FJ50K252538"/>
    <n v="50673"/>
    <n v="48644.8598"/>
    <n v="3405.1402"/>
    <n v="52050"/>
    <n v="35438.62"/>
    <n v="46398"/>
    <n v="8123.16"/>
    <n v="89959.78"/>
    <n v="631"/>
    <n v="69.03610142630745"/>
    <n v="1893.990434782609"/>
    <n v="740.0599999999999"/>
    <n v="560.1523"/>
    <n v="607.6789"/>
    <m/>
    <n v="2417.4932"/>
    <n v="4325.3844"/>
    <n v="5985.75"/>
    <n v="120"/>
    <n v="29727.4142"/>
    <n v="40840.3314"/>
    <n v="10210.0828"/>
    <n v="39531.2485"/>
    <n v="40840.3314"/>
    <n v="0.8395610876033401"/>
    <n v="0.03650265598275392"/>
    <n v="18917.4456"/>
    <n v="27480.5544"/>
    <n v="0.592279"/>
    <n v="0.025751"/>
    <n v="8901"/>
    <n v="24940.625"/>
    <n v="45687.0206"/>
    <n v="27109.375"/>
    <n v="18577.6456"/>
  </r>
  <r>
    <n v="1"/>
    <s v="FLOTA"/>
    <s v="VENDIDO"/>
    <s v="TPX"/>
    <s v="TPX-382"/>
    <s v="USADO"/>
    <s v="03/26/2024"/>
    <d v="2022-04-30T00:00:00"/>
    <x v="8"/>
    <n v="27"/>
    <n v="690"/>
    <n v="0.0391304347826087"/>
    <x v="0"/>
    <s v="1GD8906453"/>
    <s v="JTEBR9FJ50K253673"/>
    <n v="43390"/>
    <n v="48644.857"/>
    <n v="3405.14"/>
    <n v="52049.997"/>
    <n v="24345.81"/>
    <n v="46998"/>
    <n v="9598.209999999999"/>
    <n v="80942.02"/>
    <n v="377"/>
    <n v="90.03718832891248"/>
    <n v="1475.826956521739"/>
    <n v="610"/>
    <n v="77.98999999999999"/>
    <n v="243.5056"/>
    <m/>
    <n v="857.9"/>
    <n v="1789.3956"/>
    <n v="5985.7497"/>
    <n v="120"/>
    <n v="24322.428"/>
    <n v="39794.1467"/>
    <n v="9948.536700000001"/>
    <n v="38746.6101"/>
    <n v="39794.146745"/>
    <n v="0.8180545529201575"/>
    <n v="0.03556758925739816"/>
    <n v="24322.429"/>
    <n v="22675.571"/>
    <n v="0.482479"/>
    <n v="0.020977"/>
    <n v="8901"/>
    <n v="24940.6235625"/>
    <n v="39205.2511375"/>
    <n v="27109.3734375"/>
    <n v="12095.8777"/>
  </r>
  <r>
    <n v="1"/>
    <s v="FLOTA"/>
    <s v="VENDIDO"/>
    <s v="TPX"/>
    <s v="TPX-328"/>
    <m/>
    <s v="08/18/2023"/>
    <d v="2021-08-31T00:00:00"/>
    <x v="9"/>
    <n v="15"/>
    <n v="720"/>
    <n v="0.02083333333333333"/>
    <x v="0"/>
    <s v="1GD8781337"/>
    <s v="JTEBR9FJ70K218424"/>
    <n v="81282"/>
    <n v="48644.86"/>
    <n v="3405.1402"/>
    <n v="52050.0002"/>
    <n v="37442.14"/>
    <n v="45792.5234"/>
    <n v="7669.33"/>
    <n v="90903.99340000001"/>
    <n v="656"/>
    <n v="68.76748475609756"/>
    <n v="1879.644583333333"/>
    <n v="701.26"/>
    <n v="107.2382"/>
    <n v="606.8975"/>
    <m/>
    <n v="3503.7144"/>
    <n v="4919.1101"/>
    <n v="6246"/>
    <n v="160"/>
    <n v="28376.1681"/>
    <n v="41906.8652"/>
    <n v="10476.7163"/>
    <n v="40718.1489"/>
    <n v="41906.865211514"/>
    <n v="0.8614859866286798"/>
    <n v="0.03589524944286166"/>
    <n v="20268.6919"/>
    <n v="25523.8315"/>
    <n v="0.55738"/>
    <n v="0.023224"/>
    <n v="9288"/>
    <n v="26025.0001"/>
    <n v="44265.8832"/>
    <n v="26025.0001"/>
    <n v="18240.8831"/>
  </r>
  <r>
    <n v="1"/>
    <s v="FLOTA"/>
    <s v="VENDIDO"/>
    <s v="TPX"/>
    <s v="TPX-348"/>
    <m/>
    <s v="12/11/2023"/>
    <d v="2021-12-31T00:00:00"/>
    <x v="9"/>
    <n v="7"/>
    <n v="720"/>
    <n v="0.009722222222222222"/>
    <x v="0"/>
    <s v="1GD-8814142"/>
    <s v="JTEBR9FJ30K226522"/>
    <n v="70360"/>
    <n v="48644.86"/>
    <n v="3405.1402"/>
    <n v="52050.0002"/>
    <n v="33431.17"/>
    <n v="42998"/>
    <n v="7041.2689"/>
    <n v="83470.43889999999"/>
    <n v="523"/>
    <n v="77.3851604206501"/>
    <n v="1686.351620833333"/>
    <n v="510"/>
    <n v="342.1369"/>
    <n v="544.2067"/>
    <m/>
    <n v="958.2604"/>
    <n v="2354.604"/>
    <n v="6246"/>
    <n v="160"/>
    <n v="25673.6759"/>
    <n v="39741.909"/>
    <n v="9935.477199999999"/>
    <n v="39094.4317"/>
    <n v="39741.90897600001"/>
    <n v="0.8169806424769237"/>
    <n v="0.03404086010320515"/>
    <n v="22971.1841"/>
    <n v="20026.8159"/>
    <n v="0.465762"/>
    <n v="0.019407"/>
    <n v="9288"/>
    <n v="26025.0001"/>
    <n v="39396.8348"/>
    <n v="26025.0001"/>
    <n v="13371.8347"/>
  </r>
  <r>
    <n v="1"/>
    <s v="FLOTA"/>
    <s v="VENDIDO"/>
    <s v="TPX"/>
    <s v="TPX-327"/>
    <m/>
    <s v="09/27/2023"/>
    <d v="2021-08-31T00:00:00"/>
    <x v="10"/>
    <n v="70"/>
    <n v="750"/>
    <n v="0.09333333333333334"/>
    <x v="0"/>
    <s v="1GD-8779640"/>
    <s v="JTEBR9FJ40K217957"/>
    <n v="71228"/>
    <n v="48644.86"/>
    <n v="3405.1402"/>
    <n v="52050.0002"/>
    <n v="38871.87"/>
    <n v="47598"/>
    <n v="6300"/>
    <n v="92769.87"/>
    <n v="620"/>
    <n v="72.85785483870968"/>
    <n v="1806.8748"/>
    <n v="4630.76"/>
    <n v="212.1403"/>
    <n v="776.9994"/>
    <m/>
    <n v="933.0296"/>
    <n v="6552.9293"/>
    <n v="6506.25"/>
    <n v="160"/>
    <n v="32429.9064"/>
    <n v="37415.1843"/>
    <n v="9353.7961"/>
    <n v="37736.3882"/>
    <n v="37415.184275"/>
    <n v="0.7691497986632092"/>
    <n v="0.03076599194652837"/>
    <n v="16214.9536"/>
    <n v="31383.0464"/>
    <n v="0.659335"/>
    <n v="0.026373"/>
    <n v="9675"/>
    <n v="27109.37510416667"/>
    <n v="42766.31559583332"/>
    <n v="24940.62509583333"/>
    <n v="17825.69049999999"/>
  </r>
  <r>
    <n v="1"/>
    <s v="FLOTA"/>
    <s v="VENDIDO"/>
    <s v="TPX"/>
    <s v="TPX-319"/>
    <m/>
    <s v="11/30/2023"/>
    <d v="2021-08-09T00:00:00"/>
    <x v="11"/>
    <n v="143"/>
    <n v="810"/>
    <n v="0.1765432098765432"/>
    <x v="0"/>
    <s v="1GD-8764247"/>
    <s v="JTEBR9FJ90K214021"/>
    <n v="83045"/>
    <n v="48644.86"/>
    <n v="3405.1402"/>
    <n v="52050.0002"/>
    <n v="30505"/>
    <n v="40998"/>
    <n v="5400"/>
    <n v="76903"/>
    <n v="540"/>
    <n v="66.49074074074075"/>
    <n v="1329.814814814815"/>
    <n v="700"/>
    <n v="41.6183"/>
    <n v="684.8376"/>
    <m/>
    <n v="2272.3696"/>
    <n v="3698.8255"/>
    <n v="7026.75"/>
    <n v="160"/>
    <n v="24322.4298"/>
    <n v="31239.7447"/>
    <n v="7809.9362"/>
    <n v="33878.8085"/>
    <n v="31239.744673"/>
    <n v="0.6422003203010554"/>
    <n v="0.02378519704818724"/>
    <n v="24322.4302"/>
    <n v="16675.5698"/>
    <n v="0.406741"/>
    <n v="0.015064"/>
    <n v="10449"/>
    <n v="29278.1251125"/>
    <n v="26290.2993875"/>
    <n v="22771.8750875"/>
    <n v="3518.424299999999"/>
  </r>
  <r>
    <n v="1"/>
    <s v="FLOTA"/>
    <s v="VENDIDO"/>
    <s v="TPX"/>
    <s v="TPX-324"/>
    <s v="SEMINUEVO"/>
    <s v="03/26/2024"/>
    <d v="2021-08-09T00:00:00"/>
    <x v="12"/>
    <n v="38"/>
    <n v="930"/>
    <n v="0.04086021505376344"/>
    <x v="0"/>
    <s v="1GD8757286"/>
    <s v="JTEBR9FJ00K211976"/>
    <n v="23519"/>
    <n v="48644.86"/>
    <n v="3405.1402"/>
    <n v="52050.0002"/>
    <n v="45337.58"/>
    <n v="50998"/>
    <n v="10897.53"/>
    <n v="107233.11"/>
    <n v="829"/>
    <n v="67.83487334137516"/>
    <n v="1814.035806451613"/>
    <n v="180"/>
    <n v="19.6404"/>
    <n v="278.9274"/>
    <m/>
    <n v="135.4"/>
    <n v="613.9678"/>
    <n v="8067.75"/>
    <n v="160"/>
    <n v="39186.1369"/>
    <n v="47208.2553"/>
    <n v="11802.0638"/>
    <n v="47403.1915"/>
    <n v="47208.255269"/>
    <n v="0.970467491714438"/>
    <n v="0.03130540295853026"/>
    <n v="9458.723099999999"/>
    <n v="41539.2769"/>
    <n v="0.8145279999999999"/>
    <n v="0.026275"/>
    <n v="11997"/>
    <n v="33615.62512916667"/>
    <n v="52778.76707083333"/>
    <n v="18434.37507083333"/>
    <n v="34344.392"/>
  </r>
</pivotCacheRecords>
</file>

<file path=xl/pivotCache/pivotCacheRecords2.xml><?xml version="1.0" encoding="utf-8"?>
<pivotCacheRecords xmlns="http://schemas.openxmlformats.org/spreadsheetml/2006/main" count="77">
  <r>
    <n v="1"/>
    <s v="FLOTA"/>
    <s v="VENDIDO"/>
    <s v="TPX"/>
    <s v="TPX-343"/>
    <m/>
    <s v="02/28/2023"/>
    <d v="2021-12-31T00:00:00"/>
    <x v="0"/>
    <n v="13"/>
    <n v="420"/>
    <n v="0.03095238095238095"/>
    <x v="0"/>
    <s v="1GD-8829725"/>
    <s v="JTEBR9FJ10K230746"/>
    <n v="5362"/>
    <n v="48644.86"/>
    <n v="3405.1402"/>
    <n v="52050.0002"/>
    <n v="24272.79"/>
    <n v="49532.71"/>
    <n v="7215.73"/>
    <n v="81021.23"/>
    <n v="517"/>
    <n v="60.90622823984526"/>
    <n v="2249.18"/>
    <n v="663.66"/>
    <n v="5.98"/>
    <n v="108.336"/>
    <m/>
    <n v="1013.1"/>
    <n v="1791.076"/>
    <n v="3643.5"/>
    <n v="160"/>
    <n v="17566.1993"/>
    <n v="52431.4547"/>
    <n v="13107.8637"/>
    <n v="44741.591"/>
    <n v="52431.454686"/>
    <n v="1.077841619566795"/>
    <n v="0.07698868711191392"/>
    <n v="31078.6607"/>
    <n v="18454.0493"/>
    <n v="0.372563"/>
    <n v="0.026612"/>
    <n v="5418"/>
    <n v="15181.25005833333"/>
    <n v="54827.40394166666"/>
    <n v="36868.75014166666"/>
    <n v="17958.6538"/>
  </r>
  <r>
    <n v="1"/>
    <s v="FLOTA"/>
    <s v="VENDIDO"/>
    <s v="TPX"/>
    <s v="TPX-358"/>
    <m/>
    <s v="05/30/2023"/>
    <d v="2022-03-31T00:00:00"/>
    <x v="0"/>
    <n v="66"/>
    <n v="420"/>
    <n v="0.1571428571428571"/>
    <x v="0"/>
    <s v="1GD8894071"/>
    <s v="JTEBR9FJ50K249848"/>
    <n v="31505"/>
    <n v="48644.8598"/>
    <n v="3405.1402"/>
    <n v="52050"/>
    <n v="11911.235"/>
    <n v="48598.1308"/>
    <n v="9835.940000000001"/>
    <n v="70345.3058"/>
    <n v="162"/>
    <n v="134.2418209876543"/>
    <n v="1553.369642857143"/>
    <n v="873.35"/>
    <n v="17.3734"/>
    <n v="217.5698"/>
    <m/>
    <n v="418.3858"/>
    <n v="1526.679"/>
    <n v="3643.5"/>
    <n v="120"/>
    <n v="17566.1993"/>
    <n v="42023.5775"/>
    <n v="10505.8944"/>
    <n v="36935.6831"/>
    <n v="42023.5774588785"/>
    <n v="0.8638852621151659"/>
    <n v="0.06170609015108328"/>
    <n v="31078.6605"/>
    <n v="17519.4703"/>
    <n v="0.360497"/>
    <n v="0.02575"/>
    <n v="5418"/>
    <n v="15181.25"/>
    <n v="44455.8768"/>
    <n v="36868.75"/>
    <n v="7587.126799999998"/>
  </r>
  <r>
    <n v="1"/>
    <s v="FLOTA"/>
    <s v="VENDIDO"/>
    <s v="TPX"/>
    <s v="TPX-365"/>
    <m/>
    <s v="05/30/2023"/>
    <d v="2022-03-31T00:00:00"/>
    <x v="0"/>
    <n v="115"/>
    <n v="420"/>
    <n v="0.2738095238095238"/>
    <x v="0"/>
    <s v="1GD-8889534"/>
    <s v="JTEBR9FJ40K248349"/>
    <n v="48184"/>
    <n v="48644.8598"/>
    <n v="3405.1402"/>
    <n v="52050"/>
    <n v="16945"/>
    <n v="46353.27"/>
    <n v="3000"/>
    <n v="66298.27"/>
    <n v="300"/>
    <n v="66.48333333333333"/>
    <n v="1424.642857142857"/>
    <n v="7154.03"/>
    <n v="1712.4954"/>
    <n v="584.4784"/>
    <m/>
    <n v="641.3"/>
    <n v="10092.3038"/>
    <n v="3643.5"/>
    <n v="120"/>
    <n v="17566.1993"/>
    <n v="29458.2669"/>
    <n v="7364.5667"/>
    <n v="27511.7002"/>
    <n v="29458.2669"/>
    <n v="0.6055782054078405"/>
    <n v="0.04325558610056004"/>
    <n v="31078.6605"/>
    <n v="15274.6095"/>
    <n v="0.329526"/>
    <n v="0.023538"/>
    <n v="5418"/>
    <n v="15181.25"/>
    <n v="31843.2162"/>
    <n v="36868.75"/>
    <n v="-5025.533799999997"/>
  </r>
  <r>
    <n v="1"/>
    <s v="FLOTA"/>
    <s v="VENDIDO"/>
    <s v="TPX"/>
    <s v="TPX-356"/>
    <m/>
    <s v="06/30/2023"/>
    <d v="2022-02-28T00:00:00"/>
    <x v="1"/>
    <n v="18"/>
    <n v="480"/>
    <n v="0.0375"/>
    <x v="0"/>
    <s v="1GD-8881201"/>
    <s v="JTEBR9FJ00K246355"/>
    <n v="43746"/>
    <n v="48644.86"/>
    <n v="3405.1402"/>
    <n v="52050.0002"/>
    <n v="15281.64"/>
    <n v="49532.71"/>
    <n v="17550.76"/>
    <n v="82365.11"/>
    <n v="333"/>
    <n v="98.59579579579578"/>
    <n v="2052.025"/>
    <n v="803"/>
    <n v="138.1728"/>
    <n v="371.3921"/>
    <m/>
    <n v="608.45"/>
    <n v="1921.0149"/>
    <n v="4164"/>
    <n v="120"/>
    <n v="17566.1993"/>
    <n v="52349.5458"/>
    <n v="13087.3864"/>
    <n v="45454.1593"/>
    <n v="52349.545784"/>
    <n v="1.076157805449538"/>
    <n v="0.06725986284059611"/>
    <n v="31078.6607"/>
    <n v="18454.0493"/>
    <n v="0.372563"/>
    <n v="0.023285"/>
    <n v="6192"/>
    <n v="17350.00006666667"/>
    <n v="52618.09503333334"/>
    <n v="34700.00013333333"/>
    <n v="17918.0949"/>
  </r>
  <r>
    <n v="1"/>
    <s v="FLOTA"/>
    <s v="VENDIDO"/>
    <s v="TPX"/>
    <s v="TPX-368"/>
    <m/>
    <s v="07/19/2023"/>
    <d v="2022-03-31T00:00:00"/>
    <x v="1"/>
    <n v="31"/>
    <n v="480"/>
    <n v="0.06458333333333334"/>
    <x v="0"/>
    <s v="1GD-8887235"/>
    <s v="JTEBR9FJ00K249160"/>
    <n v="33350"/>
    <n v="48644.8598"/>
    <n v="3405.1402"/>
    <n v="52050"/>
    <n v="14327.21"/>
    <n v="53500"/>
    <n v="6306.91"/>
    <n v="74134.12"/>
    <n v="236"/>
    <n v="87.43271186440677"/>
    <n v="1289.6325"/>
    <n v="1153"/>
    <n v="162.6734"/>
    <n v="183.4086"/>
    <m/>
    <n v="1592.75"/>
    <n v="3091.832"/>
    <n v="4164"/>
    <n v="120"/>
    <n v="16214.9532"/>
    <n v="44319.8848"/>
    <n v="11079.9712"/>
    <n v="39431.9136"/>
    <n v="44319.8848"/>
    <n v="0.9110908116955864"/>
    <n v="0.05694317573097415"/>
    <n v="32429.9066"/>
    <n v="21070.0934"/>
    <n v="0.393834"/>
    <n v="0.024615"/>
    <n v="6192"/>
    <n v="17350"/>
    <n v="43216.28799999999"/>
    <n v="34700"/>
    <n v="8516.287999999993"/>
  </r>
  <r>
    <n v="1"/>
    <s v="FLOTA"/>
    <s v="VENDIDO"/>
    <s v="TPX"/>
    <s v="TPX-394"/>
    <m/>
    <s v="09/30/2023"/>
    <d v="2022-05-31T00:00:00"/>
    <x v="1"/>
    <n v="42"/>
    <n v="480"/>
    <n v="0.08749999999999999"/>
    <x v="0"/>
    <s v="1GD-8909879"/>
    <s v="JTEBR9FJ90K254325"/>
    <n v="25461"/>
    <n v="48644.86"/>
    <n v="3405.1402"/>
    <n v="52050.0002"/>
    <n v="15036.52"/>
    <n v="46914.0187"/>
    <n v="8838.389999999999"/>
    <n v="70788.9287"/>
    <n v="292"/>
    <n v="81.76339041095891"/>
    <n v="1492.181875"/>
    <n v="1140"/>
    <n v="89.58629999999999"/>
    <n v="267.8661"/>
    <m/>
    <n v="1619.212"/>
    <n v="3116.6644"/>
    <n v="4164"/>
    <n v="120"/>
    <n v="14863.7071"/>
    <n v="42319.8072"/>
    <n v="10579.9518"/>
    <n v="37931.8554"/>
    <n v="42319.80719241122"/>
    <n v="0.8699748995559083"/>
    <n v="0.05437343122224427"/>
    <n v="33781.1529"/>
    <n v="13132.8658"/>
    <n v="0.279935"/>
    <n v="0.017496"/>
    <n v="6192"/>
    <n v="17350.00006666667"/>
    <n v="39846.26423333334"/>
    <n v="34700.00013333333"/>
    <n v="5146.2641"/>
  </r>
  <r>
    <n v="1"/>
    <s v="FLOTA"/>
    <s v="VENDIDO"/>
    <s v="TPX"/>
    <s v="TPX-431"/>
    <s v="SEMINUEVO"/>
    <s v="01/25/2024"/>
    <d v="2022-09-26T00:00:00"/>
    <x v="1"/>
    <n v="14"/>
    <n v="480"/>
    <n v="0.02916666666666667"/>
    <x v="1"/>
    <s v="1GD-8968778"/>
    <s v="JTEBR9FJ70K270006"/>
    <n v="0"/>
    <n v="50205.6075"/>
    <n v="3514.3925"/>
    <n v="53720"/>
    <n v="14032.86"/>
    <n v="55298"/>
    <n v="12965.525"/>
    <n v="82296.38499999999"/>
    <n v="216"/>
    <n v="124.9925231481482"/>
    <n v="1687.3990625"/>
    <n v="573.11"/>
    <n v="15.47"/>
    <n v="163.1486"/>
    <m/>
    <n v="901.7784"/>
    <n v="1653.507"/>
    <n v="4297.6"/>
    <n v="120"/>
    <n v="16735.2024"/>
    <n v="53262.8256"/>
    <n v="13315.7064"/>
    <n v="46139.1192"/>
    <n v="53262.8256"/>
    <n v="1.060893956915072"/>
    <n v="0.06630587230719198"/>
    <n v="33470.4051"/>
    <n v="21827.5949"/>
    <n v="0.3947270000000001"/>
    <n v="0.02467"/>
    <n v="6192"/>
    <n v="17906.66666666667"/>
    <n v="52126.61133333332"/>
    <n v="35813.33333333333"/>
    <n v="16313.27799999999"/>
  </r>
  <r>
    <n v="1"/>
    <s v="FLOTA"/>
    <s v="VENDIDO"/>
    <s v="TPX"/>
    <s v="TPX-323"/>
    <m/>
    <s v="01/31/2023"/>
    <d v="2021-08-09T00:00:00"/>
    <x v="2"/>
    <n v="34"/>
    <n v="510"/>
    <n v="0.06666666666666667"/>
    <x v="0"/>
    <s v="1GD-8752518"/>
    <s v="JTEBR9FJ60K210461"/>
    <n v="38733"/>
    <n v="48644.86"/>
    <n v="3405.1402"/>
    <n v="52050.0002"/>
    <n v="26118.64"/>
    <n v="46056.0748"/>
    <n v="9902.8321"/>
    <n v="82077.5469"/>
    <n v="495"/>
    <n v="72.7706507070707"/>
    <n v="2118.910123529412"/>
    <n v="768.0599999999999"/>
    <n v="381.3249"/>
    <n v="258.269"/>
    <m/>
    <n v="478.8764"/>
    <n v="1886.5303"/>
    <n v="4424.25"/>
    <n v="160"/>
    <n v="21619.9376"/>
    <n v="47369.229"/>
    <n v="11842.3072"/>
    <n v="42105.9217"/>
    <n v="47369.22902299999"/>
    <n v="0.973776654368005"/>
    <n v="0.05728097966870618"/>
    <n v="27024.9224"/>
    <n v="19031.1524"/>
    <n v="0.413217"/>
    <n v="0.024307"/>
    <n v="6579"/>
    <n v="18434.37507083334"/>
    <n v="50593.39152916666"/>
    <n v="33615.62512916667"/>
    <n v="16977.76639999999"/>
  </r>
  <r>
    <n v="1"/>
    <s v="FLOTA"/>
    <s v="VENDIDO"/>
    <s v="TPX"/>
    <s v="TPX-325"/>
    <m/>
    <s v="01/31/2023"/>
    <d v="2021-08-09T00:00:00"/>
    <x v="2"/>
    <n v="95"/>
    <n v="510"/>
    <n v="0.1862745098039216"/>
    <x v="0"/>
    <s v="1GD-8752110"/>
    <s v="JTEBR9FJ705018769"/>
    <n v="56832"/>
    <n v="48644.86"/>
    <n v="3405.1402"/>
    <n v="52050.0002"/>
    <n v="17564.49"/>
    <n v="51196.2617"/>
    <n v="12147.6921"/>
    <n v="80908.44379999999"/>
    <n v="351"/>
    <n v="84.65009145299146"/>
    <n v="1747.775417647059"/>
    <n v="1821.58"/>
    <n v="89.2423"/>
    <n v="468.2792"/>
    <m/>
    <n v="859.8804"/>
    <n v="3238.9819"/>
    <n v="4424.25"/>
    <n v="160"/>
    <n v="17566.1993"/>
    <n v="48924.4626"/>
    <n v="12231.1156"/>
    <n v="43272.3469"/>
    <n v="48924.46260075701"/>
    <n v="1.00574783442191"/>
    <n v="0.0591616373189359"/>
    <n v="31078.6607"/>
    <n v="20117.601"/>
    <n v="0.392951"/>
    <n v="0.023115"/>
    <n v="6579"/>
    <n v="18434.37507083334"/>
    <n v="48071.83682916666"/>
    <n v="33615.62512916667"/>
    <n v="14456.21169999999"/>
  </r>
  <r>
    <n v="1"/>
    <s v="FLOTA"/>
    <s v="VENDIDO"/>
    <s v="TPX"/>
    <s v="TPX-353"/>
    <m/>
    <s v="07/26/2023"/>
    <d v="2022-02-28T00:00:00"/>
    <x v="2"/>
    <n v="63"/>
    <n v="510"/>
    <n v="0.1235294117647059"/>
    <x v="0"/>
    <s v="1GD-8880099"/>
    <s v="JTEBR9FJ10K246087"/>
    <n v="36546"/>
    <n v="48644.86"/>
    <n v="3405.1402"/>
    <n v="52050.0002"/>
    <n v="16221.65"/>
    <n v="50467.289"/>
    <n v="11974.65"/>
    <n v="78663.58900000001"/>
    <n v="272"/>
    <n v="103.6628676470588"/>
    <n v="1658.605882352941"/>
    <n v="300"/>
    <n v="11.6402"/>
    <n v="220.048"/>
    <m/>
    <n v="981.2168"/>
    <n v="1512.905"/>
    <n v="4424.25"/>
    <n v="120"/>
    <n v="17566.1993"/>
    <n v="48440.9347"/>
    <n v="12110.2337"/>
    <n v="42909.701"/>
    <n v="48440.93468300001"/>
    <n v="0.9958078753438699"/>
    <n v="0.05857693384375705"/>
    <n v="31078.6607"/>
    <n v="19388.6283"/>
    <n v="0.384182"/>
    <n v="0.022599"/>
    <n v="6579"/>
    <n v="18434.37507083334"/>
    <n v="47593.05892916667"/>
    <n v="33615.62512916667"/>
    <n v="13977.4338"/>
  </r>
  <r>
    <n v="1"/>
    <s v="FLOTA"/>
    <s v="VENDIDO"/>
    <s v="TPX"/>
    <s v="TPX-357"/>
    <m/>
    <s v="08/31/2023"/>
    <d v="2022-03-31T00:00:00"/>
    <x v="2"/>
    <n v="34"/>
    <n v="510"/>
    <n v="0.06666666666666667"/>
    <x v="0"/>
    <s v="1GD8893789"/>
    <s v="JTEBR9FJ10K249717"/>
    <n v="45220"/>
    <n v="48644.8598"/>
    <n v="3405.1402"/>
    <n v="52050"/>
    <n v="24765.7"/>
    <n v="50998"/>
    <n v="11107.31"/>
    <n v="86871.00999999999"/>
    <n v="532"/>
    <n v="67.43046992481203"/>
    <n v="2110.177058823529"/>
    <n v="170"/>
    <n v="92.8806"/>
    <n v="469.0879"/>
    <m/>
    <n v="1572.6"/>
    <n v="2304.5685"/>
    <n v="4424.25"/>
    <n v="120"/>
    <n v="21619.95"/>
    <n v="51804.3915"/>
    <n v="12951.0979"/>
    <n v="45432.2936"/>
    <n v="51804.3915"/>
    <n v="1.064950987894511"/>
    <n v="0.06264417575850068"/>
    <n v="27024.9098"/>
    <n v="23973.0902"/>
    <n v="0.470079"/>
    <n v="0.027652"/>
    <n v="6579"/>
    <n v="18434.375"/>
    <n v="55008.8165"/>
    <n v="33615.625"/>
    <n v="21393.1915"/>
  </r>
  <r>
    <n v="1"/>
    <s v="FLOTA"/>
    <s v="VENDIDO"/>
    <s v="TPX"/>
    <s v="TPX-361"/>
    <m/>
    <s v="08/26/2023"/>
    <d v="2022-03-31T00:00:00"/>
    <x v="2"/>
    <n v="39"/>
    <n v="510"/>
    <n v="0.07647058823529412"/>
    <x v="0"/>
    <s v="1GD8892547"/>
    <s v="JTEBR9FJ90K249321"/>
    <n v="28253"/>
    <n v="48644.8598"/>
    <n v="3405.1402"/>
    <n v="52050"/>
    <n v="13720.5"/>
    <n v="53598"/>
    <n v="14263.175"/>
    <n v="81581.675"/>
    <n v="189"/>
    <n v="148.0617724867725"/>
    <n v="1646.098529411765"/>
    <n v="345"/>
    <n v="8.418100000000001"/>
    <n v="196.1437"/>
    <m/>
    <n v="376.9"/>
    <n v="926.4618"/>
    <n v="4424.25"/>
    <n v="120"/>
    <n v="17566.1993"/>
    <n v="51944.7639"/>
    <n v="12986.191"/>
    <n v="45537.5729"/>
    <n v="51944.7639"/>
    <n v="1.067836645301627"/>
    <n v="0.06281392031186045"/>
    <n v="31078.6605"/>
    <n v="22519.3395"/>
    <n v="0.4201530000000001"/>
    <n v="0.024715"/>
    <n v="6579"/>
    <n v="18434.375"/>
    <n v="51097.5882"/>
    <n v="33615.625"/>
    <n v="17481.9632"/>
  </r>
  <r>
    <n v="1"/>
    <s v="FLOTA"/>
    <s v="VENDIDO"/>
    <s v="TPX"/>
    <s v="TPX-427"/>
    <m/>
    <s v="12/26/2023"/>
    <d v="2022-07-26T00:00:00"/>
    <x v="2"/>
    <n v="15"/>
    <n v="510"/>
    <n v="0.02941176470588235"/>
    <x v="1"/>
    <s v="1GD-8954860"/>
    <s v="JTEBR9FJ10K266081"/>
    <n v="70222"/>
    <n v="50205.61"/>
    <n v="3514.3927"/>
    <n v="53720.0027"/>
    <n v="18721.59"/>
    <n v="47998"/>
    <n v="3996.55"/>
    <n v="70716.14"/>
    <n v="335"/>
    <n v="67.81534328358208"/>
    <n v="1336.361176470588"/>
    <n v="808.29"/>
    <n v="104.1571"/>
    <n v="376.4073"/>
    <m/>
    <n v="2241.5038"/>
    <n v="3530.3582"/>
    <n v="4566.2002"/>
    <n v="120"/>
    <n v="16735.2036"/>
    <n v="39177.078"/>
    <n v="9794.2695"/>
    <n v="35961.8085"/>
    <n v="39177.0779705"/>
    <n v="0.780332675382293"/>
    <n v="0.04590192208131136"/>
    <n v="33470.4064"/>
    <n v="14527.5936"/>
    <n v="0.302671"/>
    <n v="0.017804"/>
    <n v="6579"/>
    <n v="19025.83428958333"/>
    <n v="36894.74731041666"/>
    <n v="34694.16841041666"/>
    <n v="2200.578899999993"/>
  </r>
  <r>
    <n v="1"/>
    <s v="FLOTA"/>
    <s v="VENDIDO"/>
    <s v="TPX"/>
    <s v="TPX-444"/>
    <s v="SEMINUEVO"/>
    <s v="03/25/2024"/>
    <d v="2022-10-14T00:00:00"/>
    <x v="2"/>
    <n v="10"/>
    <n v="510"/>
    <n v="0.0196078431372549"/>
    <x v="1"/>
    <s v="1GD-8965818"/>
    <s v="JTEBR9FJ20K269054"/>
    <n v="34136"/>
    <n v="50205.61"/>
    <n v="3514.3927"/>
    <n v="53720.0027"/>
    <n v="25759.32"/>
    <n v="54398"/>
    <n v="4715"/>
    <n v="84872.32000000001"/>
    <n v="459"/>
    <n v="66.39285403050108"/>
    <n v="1792.607058823529"/>
    <n v="350"/>
    <n v="99.0943"/>
    <n v="323.363"/>
    <m/>
    <n v="2541.7"/>
    <n v="3314.1573"/>
    <n v="4566.2002"/>
    <n v="120"/>
    <n v="19524.4042"/>
    <n v="50763.0583"/>
    <n v="12690.7646"/>
    <n v="44651.2937"/>
    <n v="50763.0582705"/>
    <n v="1.011103306393449"/>
    <n v="0.05947666508196756"/>
    <n v="30681.2058"/>
    <n v="23716.7942"/>
    <n v="0.435987"/>
    <n v="0.025646"/>
    <n v="6579"/>
    <n v="19025.83428958333"/>
    <n v="51267.12821041666"/>
    <n v="34694.16841041666"/>
    <n v="16572.9598"/>
  </r>
  <r>
    <n v="1"/>
    <s v="FLOTA"/>
    <s v="VENDIDO"/>
    <s v="TPX"/>
    <s v="TPX-320"/>
    <m/>
    <s v="02/28/2023"/>
    <d v="2021-08-09T00:00:00"/>
    <x v="3"/>
    <n v="19"/>
    <n v="540"/>
    <n v="0.03518518518518519"/>
    <x v="0"/>
    <s v="1GD-8761472"/>
    <s v="JTEBR9FJ90K213273"/>
    <n v="20351"/>
    <n v="48644.86"/>
    <n v="3405.1402"/>
    <n v="52050.0002"/>
    <n v="29590"/>
    <n v="48714.9532"/>
    <n v="5548.08"/>
    <n v="83853.03320000001"/>
    <n v="540"/>
    <n v="65.07051851851853"/>
    <n v="1952.115555555556"/>
    <n v="880.0599999999999"/>
    <n v="8.6028"/>
    <n v="189.5221"/>
    <m/>
    <n v="357.6"/>
    <n v="1435.7849"/>
    <n v="4684.5"/>
    <n v="160"/>
    <n v="22971.1837"/>
    <n v="47635.5646"/>
    <n v="11908.8911"/>
    <n v="42692.6734"/>
    <n v="47635.561382"/>
    <n v="0.9792516903533077"/>
    <n v="0.05440287168629487"/>
    <n v="25673.6763"/>
    <n v="23041.2737"/>
    <n v="0.472982"/>
    <n v="0.026277"/>
    <n v="6966"/>
    <n v="19518.750075"/>
    <n v="51087.998225"/>
    <n v="32531.250125"/>
    <n v="18556.7481"/>
  </r>
  <r>
    <n v="1"/>
    <s v="FLOTA"/>
    <s v="VENDIDO"/>
    <s v="TPX"/>
    <s v="TPX-326"/>
    <m/>
    <s v="02/28/2023"/>
    <d v="2021-08-31T00:00:00"/>
    <x v="3"/>
    <n v="44"/>
    <n v="540"/>
    <n v="0.08148148148148149"/>
    <x v="0"/>
    <s v="1GD-8769831"/>
    <s v="JTEBR9FJ70K215491"/>
    <n v="85565"/>
    <n v="48644.86"/>
    <n v="3405.1402"/>
    <n v="52050.0002"/>
    <n v="25511.02"/>
    <n v="47476.6355"/>
    <n v="7616.23"/>
    <n v="80603.8855"/>
    <n v="420"/>
    <n v="78.87440476190476"/>
    <n v="1840.402777777778"/>
    <n v="1875.86"/>
    <n v="448.34"/>
    <n v="704.4277"/>
    <m/>
    <n v="1990.1743"/>
    <n v="5018.802"/>
    <n v="4684.5"/>
    <n v="160"/>
    <n v="22971.1837"/>
    <n v="40787.4498"/>
    <n v="10196.8624"/>
    <n v="37556.5873"/>
    <n v="40787.449782"/>
    <n v="0.8384739884542786"/>
    <n v="0.04658188824745992"/>
    <n v="25673.6763"/>
    <n v="21802.9592"/>
    <n v="0.459236"/>
    <n v="0.025513"/>
    <n v="6966"/>
    <n v="19518.750075"/>
    <n v="44255.833425"/>
    <n v="32531.250125"/>
    <n v="11724.5833"/>
  </r>
  <r>
    <n v="1"/>
    <s v="FLOTA"/>
    <s v="VENDIDO"/>
    <s v="TPX"/>
    <s v="TPX-340"/>
    <m/>
    <s v="05/31/2023"/>
    <d v="2021-11-30T00:00:00"/>
    <x v="3"/>
    <n v="40"/>
    <n v="540"/>
    <n v="0.07407407407407407"/>
    <x v="0"/>
    <s v="1GD-8823334"/>
    <s v="JTEBR9FJ60K228846"/>
    <n v="16587"/>
    <n v="48644.86"/>
    <n v="3405.1402"/>
    <n v="52050.0002"/>
    <n v="24505.87"/>
    <n v="47663.55"/>
    <n v="12156.7"/>
    <n v="84326.12"/>
    <n v="389"/>
    <n v="94.24825192802057"/>
    <n v="2036.809444444444"/>
    <n v="955"/>
    <n v="83.0051"/>
    <n v="232.6617"/>
    <m/>
    <n v="2221.2494"/>
    <n v="3491.9162"/>
    <n v="4684.5"/>
    <n v="160"/>
    <n v="22971.1837"/>
    <n v="46044.3701"/>
    <n v="11511.0925"/>
    <n v="41499.2776"/>
    <n v="46044.37008199999"/>
    <n v="0.9465413217758257"/>
    <n v="0.05258562898754587"/>
    <n v="25673.6763"/>
    <n v="21989.8737"/>
    <n v="0.461356"/>
    <n v="0.025631"/>
    <n v="6966"/>
    <n v="19518.750075"/>
    <n v="49504.95372499998"/>
    <n v="32531.250125"/>
    <n v="16973.70359999998"/>
  </r>
  <r>
    <n v="1"/>
    <s v="FLOTA"/>
    <s v="VENDIDO"/>
    <s v="TPX"/>
    <s v="TPX-342"/>
    <m/>
    <s v="05/31/2023"/>
    <d v="2021-11-30T00:00:00"/>
    <x v="3"/>
    <n v="42"/>
    <n v="540"/>
    <n v="0.07777777777777778"/>
    <x v="0"/>
    <s v="1GD-8828859"/>
    <s v="JTEBR9FJ90K230283"/>
    <n v="28612"/>
    <n v="48644.86"/>
    <n v="3405.1402"/>
    <n v="52050.0002"/>
    <n v="12508.02"/>
    <n v="48596.26"/>
    <n v="11606.865"/>
    <n v="72711.145"/>
    <n v="209"/>
    <n v="115.3822248803828"/>
    <n v="1339.715833333333"/>
    <n v="430"/>
    <n v="772.7344000000001"/>
    <n v="393.9444"/>
    <m/>
    <n v="1808.9304"/>
    <n v="3405.6092"/>
    <n v="4684.5"/>
    <n v="160"/>
    <n v="21619.9376"/>
    <n v="35831.3482"/>
    <n v="8957.837"/>
    <n v="33839.5111"/>
    <n v="35831.348182"/>
    <n v="0.7365906322271255"/>
    <n v="0.04092170179039586"/>
    <n v="27024.9224"/>
    <n v="21571.3376"/>
    <n v="0.443889"/>
    <n v="0.024661"/>
    <n v="6966"/>
    <n v="19518.750075"/>
    <n v="37976.28572500001"/>
    <n v="32531.250125"/>
    <n v="5445.035600000007"/>
  </r>
  <r>
    <n v="1"/>
    <s v="FLOTA"/>
    <s v="VENDIDO"/>
    <s v="TPX"/>
    <s v="TPX-346"/>
    <m/>
    <s v="06/21/2023"/>
    <d v="2021-12-31T00:00:00"/>
    <x v="3"/>
    <n v="95"/>
    <n v="540"/>
    <n v="0.1759259259259259"/>
    <x v="0"/>
    <s v="1GD-8847231"/>
    <s v="JTEBR9FJ70K235370"/>
    <n v="32299"/>
    <n v="48644.86"/>
    <n v="3405.1402"/>
    <n v="52050.0002"/>
    <n v="23361.58"/>
    <n v="46985.9813"/>
    <n v="12617.3151"/>
    <n v="82964.87639999999"/>
    <n v="361"/>
    <n v="99.66452936288088"/>
    <n v="1998.827505555556"/>
    <n v="640"/>
    <n v="84.75239999999999"/>
    <n v="290.1085"/>
    <m/>
    <n v="1345.3"/>
    <n v="2360.1609"/>
    <n v="4684.5"/>
    <n v="160"/>
    <n v="21619.9376"/>
    <n v="47150.2779"/>
    <n v="11787.5695"/>
    <n v="42328.7084"/>
    <n v="47150.27787358881"/>
    <n v="0.9692756413234369"/>
    <n v="0.05384864674019094"/>
    <n v="27024.9224"/>
    <n v="19961.0589"/>
    <n v="0.42483"/>
    <n v="0.023602"/>
    <n v="6966"/>
    <n v="19518.750075"/>
    <n v="49275.46542499999"/>
    <n v="32531.250125"/>
    <n v="16744.21529999999"/>
  </r>
  <r>
    <n v="1"/>
    <s v="FLOTA"/>
    <s v="VENDIDO"/>
    <s v="TPX"/>
    <s v="TPX-349"/>
    <m/>
    <s v="06/30/2023"/>
    <d v="2021-12-31T00:00:00"/>
    <x v="3"/>
    <n v="50"/>
    <n v="540"/>
    <n v="0.09259259259259259"/>
    <x v="0"/>
    <s v="1GD-8832085"/>
    <s v="JTEBR9FJ60K230872"/>
    <n v="86808"/>
    <n v="48644.86"/>
    <n v="3405.1402"/>
    <n v="52050.0002"/>
    <n v="29280.91"/>
    <n v="45792.5234"/>
    <n v="5344"/>
    <n v="80417.43339999999"/>
    <n v="514"/>
    <n v="67.36363813229573"/>
    <n v="1923.606111111111"/>
    <n v="380"/>
    <n v="385.1178"/>
    <n v="714.7784"/>
    <m/>
    <n v="1231.2456"/>
    <n v="2711.1418"/>
    <n v="4684.5"/>
    <n v="160"/>
    <n v="22971.1837"/>
    <n v="42916.6079"/>
    <n v="10729.152"/>
    <n v="39153.4559"/>
    <n v="42916.607917514"/>
    <n v="0.8822434254618884"/>
    <n v="0.04901352363677158"/>
    <n v="25673.6763"/>
    <n v="20118.8471"/>
    <n v="0.439348"/>
    <n v="0.024408"/>
    <n v="6966"/>
    <n v="19518.750075"/>
    <n v="46377.04152499999"/>
    <n v="32531.250125"/>
    <n v="13845.79139999999"/>
  </r>
  <r>
    <n v="1"/>
    <s v="FLOTA"/>
    <s v="VENDIDO"/>
    <s v="TPX"/>
    <s v="TPX-354"/>
    <m/>
    <s v="08/09/2023"/>
    <d v="2022-02-28T00:00:00"/>
    <x v="3"/>
    <n v="12"/>
    <n v="540"/>
    <n v="0.02222222222222222"/>
    <x v="0"/>
    <s v="1GD-8882796"/>
    <s v="JTEBR9FJ10K246817"/>
    <n v="40831"/>
    <n v="48644.86"/>
    <n v="3405.1402"/>
    <n v="52050.0002"/>
    <n v="17964.78"/>
    <n v="52598"/>
    <n v="10794.09"/>
    <n v="81356.87"/>
    <n v="376"/>
    <n v="76.48635638297873"/>
    <n v="1597.715"/>
    <n v="792.79"/>
    <n v="12.8836"/>
    <n v="311.7459"/>
    <m/>
    <n v="702.2404"/>
    <n v="1819.6599"/>
    <n v="4684.5"/>
    <n v="120"/>
    <n v="17566.1993"/>
    <n v="50162.7108"/>
    <n v="12540.6777"/>
    <n v="44588.0331"/>
    <n v="50162.71078199999"/>
    <n v="1.031202696071075"/>
    <n v="0.05728903867061528"/>
    <n v="31078.6607"/>
    <n v="21519.3393"/>
    <n v="0.409128"/>
    <n v="0.022729"/>
    <n v="6966"/>
    <n v="19518.750075"/>
    <n v="48247.96002499999"/>
    <n v="32531.250125"/>
    <n v="15716.70989999999"/>
  </r>
  <r>
    <n v="1"/>
    <s v="FLOTA"/>
    <s v="VENDIDO"/>
    <s v="TPX"/>
    <s v="TPX-367"/>
    <m/>
    <s v="09/30/2023"/>
    <d v="2022-03-31T00:00:00"/>
    <x v="3"/>
    <n v="9"/>
    <n v="540"/>
    <n v="0.01666666666666667"/>
    <x v="0"/>
    <s v="1GD-8898573"/>
    <s v="JTEBR9FJ30K251243"/>
    <n v="41676"/>
    <n v="48644.8598"/>
    <n v="3405.1402"/>
    <n v="52050"/>
    <n v="28730"/>
    <n v="49998"/>
    <n v="5100"/>
    <n v="83828"/>
    <n v="510"/>
    <n v="66.33333333333333"/>
    <n v="1879.444444444444"/>
    <n v="490"/>
    <n v="99.1148"/>
    <n v="358.0467"/>
    <m/>
    <n v="1685.4678"/>
    <n v="2632.6293"/>
    <n v="4684.5"/>
    <n v="120"/>
    <n v="22971.1837"/>
    <n v="46451.187"/>
    <n v="11612.7967"/>
    <n v="41804.3902"/>
    <n v="46451.187"/>
    <n v="0.9549043247525197"/>
    <n v="0.05305024026402887"/>
    <n v="25673.6761"/>
    <n v="24324.3239"/>
    <n v="0.486506"/>
    <n v="0.027028"/>
    <n v="6966"/>
    <n v="19518.75"/>
    <n v="49906.1207"/>
    <n v="32531.25"/>
    <n v="17374.8707"/>
  </r>
  <r>
    <n v="1"/>
    <s v="FLOTA"/>
    <s v="VENDIDO"/>
    <s v="TPX"/>
    <s v="TPX-374"/>
    <s v="SEMINUEVO"/>
    <s v="10/24/2023"/>
    <d v="2022-04-30T00:00:00"/>
    <x v="3"/>
    <n v="106"/>
    <n v="540"/>
    <n v="0.1962962962962963"/>
    <x v="0"/>
    <s v="1GD-8916996"/>
    <s v="JTEBR9FJ40K256385"/>
    <n v="41208"/>
    <n v="48644.8598"/>
    <n v="3405.1402"/>
    <n v="52050"/>
    <n v="13091.24"/>
    <n v="48998"/>
    <n v="4889.96"/>
    <n v="66979.2"/>
    <n v="221"/>
    <n v="81.36289592760181"/>
    <n v="998.9555555555556"/>
    <n v="2529.79"/>
    <n v="187.9726"/>
    <n v="227.2564"/>
    <m/>
    <n v="714.9"/>
    <n v="3659.919"/>
    <n v="4684.5"/>
    <n v="120"/>
    <n v="16214.9532"/>
    <n v="35307.8278"/>
    <n v="8826.956899999999"/>
    <n v="33446.8708"/>
    <n v="35307.8278"/>
    <n v="0.7258285447869663"/>
    <n v="0.04032380804372036"/>
    <n v="32429.9066"/>
    <n v="16568.0934"/>
    <n v="0.338138"/>
    <n v="0.018785"/>
    <n v="6966"/>
    <n v="19518.75"/>
    <n v="32030.031"/>
    <n v="32531.25"/>
    <n v="-501.2190000000046"/>
  </r>
  <r>
    <n v="1"/>
    <s v="FLOTA"/>
    <s v="VENDIDO"/>
    <s v="TPX"/>
    <s v="TPX-381"/>
    <s v="SEMINUEVO"/>
    <s v="10/16/2023"/>
    <d v="2022-04-30T00:00:00"/>
    <x v="3"/>
    <n v="17"/>
    <n v="540"/>
    <n v="0.03148148148148148"/>
    <x v="0"/>
    <s v="1GD-8903238"/>
    <s v="JTEBR9FJ30K252456"/>
    <n v="29310"/>
    <n v="48644.8598"/>
    <n v="3405.1402"/>
    <n v="52050"/>
    <n v="12103.04"/>
    <n v="50198"/>
    <n v="9697.453299999999"/>
    <n v="71998.4933"/>
    <n v="212"/>
    <n v="102.8325155660377"/>
    <n v="1211.138516666667"/>
    <n v="1084.09"/>
    <n v="10.14"/>
    <n v="203.4659"/>
    <m/>
    <n v="419.6"/>
    <n v="1717.2959"/>
    <n v="4684.5"/>
    <n v="120"/>
    <n v="17566.1993"/>
    <n v="40915.0981"/>
    <n v="10228.7745"/>
    <n v="37652.3236"/>
    <n v="40915.0981"/>
    <n v="0.8410980783626394"/>
    <n v="0.04672767102014664"/>
    <n v="31078.6605"/>
    <n v="19119.3395"/>
    <n v="0.380879"/>
    <n v="0.02116"/>
    <n v="6966"/>
    <n v="19518.75"/>
    <n v="38991.9474"/>
    <n v="32531.25"/>
    <n v="6460.697400000005"/>
  </r>
  <r>
    <n v="1"/>
    <s v="FLOTA"/>
    <s v="VENDIDO"/>
    <s v="TPX"/>
    <s v="TPX-396"/>
    <s v="USADO"/>
    <s v="11/24/2023"/>
    <d v="2022-05-31T00:00:00"/>
    <x v="3"/>
    <n v="10"/>
    <n v="540"/>
    <n v="0.01851851851851852"/>
    <x v="0"/>
    <s v="1GD-8905841"/>
    <s v="JTEBR9FJ80K253201"/>
    <n v="10612"/>
    <n v="48644.86"/>
    <n v="3405.1402"/>
    <n v="52050.0002"/>
    <n v="23964.06"/>
    <n v="47598"/>
    <n v="10864.22"/>
    <n v="82426.28"/>
    <n v="707"/>
    <n v="49.26206506364922"/>
    <n v="1934.904444444444"/>
    <n v="90"/>
    <n v="81.26739999999999"/>
    <n v="146.3754"/>
    <m/>
    <n v="843.3784000000001"/>
    <n v="1161.0212"/>
    <n v="4684.5"/>
    <n v="120"/>
    <n v="21619.9376"/>
    <n v="47842.7712"/>
    <n v="11960.6928"/>
    <n v="42848.0784"/>
    <n v="47842.771182"/>
    <n v="0.9835113346404945"/>
    <n v="0.05463951859113858"/>
    <n v="27024.9224"/>
    <n v="20573.0776"/>
    <n v="0.432226"/>
    <n v="0.024013"/>
    <n v="6966"/>
    <n v="19518.750075"/>
    <n v="49976.00872499999"/>
    <n v="32531.250125"/>
    <n v="17444.75859999999"/>
  </r>
  <r>
    <n v="1"/>
    <s v="FLOTA"/>
    <s v="VENDIDO"/>
    <s v="TPX"/>
    <s v="TPX-406"/>
    <m/>
    <s v="11/30/2023"/>
    <d v="2022-05-31T00:00:00"/>
    <x v="3"/>
    <n v="8"/>
    <n v="540"/>
    <n v="0.01481481481481482"/>
    <x v="0"/>
    <s v="1GD-8921799"/>
    <s v="JTEBR9FJ20K258037"/>
    <n v="80923"/>
    <n v="48928.86"/>
    <n v="3425.0202"/>
    <n v="52353.8802"/>
    <n v="23695"/>
    <n v="45198"/>
    <n v="4200"/>
    <n v="73093"/>
    <n v="420"/>
    <n v="66.41666666666667"/>
    <n v="1549.722222222222"/>
    <n v="480"/>
    <n v="86.9858"/>
    <n v="365.1166"/>
    <m/>
    <n v="1352.1132"/>
    <n v="2284.2156"/>
    <n v="4711.8492"/>
    <n v="120"/>
    <n v="19027.89"/>
    <n v="39970.0452"/>
    <n v="9992.5113"/>
    <n v="36943.5339"/>
    <n v="39970.045182"/>
    <n v="0.8169012149884547"/>
    <n v="0.04538340083269193"/>
    <n v="29900.97"/>
    <n v="15297.03"/>
    <n v="0.3384449999999999"/>
    <n v="0.018802"/>
    <n v="6966"/>
    <n v="19632.705075"/>
    <n v="39378.230125"/>
    <n v="32721.175125"/>
    <n v="6657.055"/>
  </r>
  <r>
    <n v="1"/>
    <s v="FLOTA"/>
    <s v="VENDIDO"/>
    <s v="TPX"/>
    <s v="TPX-332"/>
    <m/>
    <s v="03/29/2023"/>
    <d v="2021-08-31T00:00:00"/>
    <x v="4"/>
    <n v="38"/>
    <n v="570"/>
    <n v="0.06666666666666667"/>
    <x v="0"/>
    <s v="1GD-8777462"/>
    <s v="JTEBR9FJ90K217405"/>
    <n v="27391"/>
    <n v="48644.86"/>
    <n v="3405.1402"/>
    <n v="52050.0002"/>
    <n v="30500"/>
    <n v="49813.0841"/>
    <n v="5400"/>
    <n v="85713.08409999999"/>
    <n v="540"/>
    <n v="66.48148148148148"/>
    <n v="1889.473684210526"/>
    <n v="1159.12"/>
    <n v="89.18600000000001"/>
    <n v="151.2399"/>
    <m/>
    <n v="923.6904"/>
    <n v="2323.2363"/>
    <n v="4944.75"/>
    <n v="160"/>
    <n v="24322.4298"/>
    <n v="46607.168"/>
    <n v="11651.792"/>
    <n v="42308.376"/>
    <n v="46607.1679688505"/>
    <n v="0.9581108460143681"/>
    <n v="0.05042688663233517"/>
    <n v="24322.4302"/>
    <n v="25490.6539"/>
    <n v="0.511726"/>
    <n v="0.026933"/>
    <n v="7353"/>
    <n v="20603.12507916667"/>
    <n v="50328.97272083332"/>
    <n v="31446.87512083333"/>
    <n v="18882.09759999999"/>
  </r>
  <r>
    <n v="1"/>
    <s v="FLOTA"/>
    <s v="VENDIDO"/>
    <s v="TPX"/>
    <s v="TPX-335"/>
    <m/>
    <s v="05/31/2023"/>
    <d v="2021-10-30T00:00:00"/>
    <x v="4"/>
    <n v="31"/>
    <n v="570"/>
    <n v="0.0543859649122807"/>
    <x v="0"/>
    <s v="1GD8775017"/>
    <s v="JTEBR9FJ30K216718"/>
    <n v="84677"/>
    <n v="48644.86"/>
    <n v="3405.1402"/>
    <n v="52050.0002"/>
    <n v="23725"/>
    <n v="46261.6822"/>
    <n v="4200"/>
    <n v="74186.6822"/>
    <n v="420"/>
    <n v="66.48809523809524"/>
    <n v="1469.736842105263"/>
    <n v="1020.06"/>
    <n v="107.2882"/>
    <n v="720.6432"/>
    <m/>
    <n v="2237.3496"/>
    <n v="4085.341"/>
    <n v="4944.75"/>
    <n v="160"/>
    <n v="21619.9376"/>
    <n v="36013.4036"/>
    <n v="9003.350899999999"/>
    <n v="34363.0527"/>
    <n v="36013.40353800931"/>
    <n v="0.7403331726724943"/>
    <n v="0.03896490382486812"/>
    <n v="27024.9224"/>
    <n v="19236.7598"/>
    <n v="0.4158250000000001"/>
    <n v="0.021886"/>
    <n v="7353"/>
    <n v="20603.12507916667"/>
    <n v="37040.46612083333"/>
    <n v="31446.87512083333"/>
    <n v="5593.590999999993"/>
  </r>
  <r>
    <n v="1"/>
    <s v="FLOTA"/>
    <s v="VENDIDO"/>
    <s v="TPX"/>
    <s v="TPX-336"/>
    <m/>
    <s v="05/23/2023"/>
    <d v="2021-10-30T00:00:00"/>
    <x v="4"/>
    <n v="42"/>
    <n v="570"/>
    <n v="0.07368421052631578"/>
    <x v="0"/>
    <s v="1GD-8780275"/>
    <s v="JTEBR9FJ10K218404"/>
    <n v="88741"/>
    <n v="48644.86"/>
    <n v="3405.1402"/>
    <n v="52050.0002"/>
    <n v="28898.67"/>
    <n v="45864.486"/>
    <n v="5181.15"/>
    <n v="79944.306"/>
    <n v="454"/>
    <n v="75.06568281938326"/>
    <n v="1793.674736842105"/>
    <n v="1808.66"/>
    <n v="113.2522"/>
    <n v="602.4127"/>
    <m/>
    <n v="723.1092"/>
    <n v="3247.4341"/>
    <n v="4944.75"/>
    <n v="160"/>
    <n v="22971.1837"/>
    <n v="41257.4382"/>
    <n v="10314.3595"/>
    <n v="38296.0786"/>
    <n v="41257.4381996916"/>
    <n v="0.8481356139105262"/>
    <n v="0.04463871652160664"/>
    <n v="25673.6763"/>
    <n v="20190.8097"/>
    <n v="0.440228"/>
    <n v="0.02317"/>
    <n v="7353"/>
    <n v="20603.12507916667"/>
    <n v="43635.99682083333"/>
    <n v="31446.87512083333"/>
    <n v="12189.1217"/>
  </r>
  <r>
    <n v="1"/>
    <s v="FLOTA"/>
    <s v="VENDIDO"/>
    <s v="TPX"/>
    <s v="TPX-339"/>
    <m/>
    <s v="06/22/2023"/>
    <d v="2021-11-30T00:00:00"/>
    <x v="4"/>
    <n v="19"/>
    <n v="570"/>
    <n v="0.03333333333333333"/>
    <x v="0"/>
    <s v="1GD-8823742"/>
    <s v="JTEBR9FJ30K228934"/>
    <n v="48999"/>
    <n v="48644.86"/>
    <n v="3405.1402"/>
    <n v="52050.0002"/>
    <n v="26950.47"/>
    <n v="45792.5234"/>
    <n v="7087.02"/>
    <n v="79830.0134"/>
    <n v="478"/>
    <n v="71.20813807531381"/>
    <n v="1791.446842105263"/>
    <n v="840"/>
    <n v="182.6541"/>
    <n v="316.7649"/>
    <m/>
    <n v="3860.7292"/>
    <n v="5200.1482"/>
    <n v="4944.75"/>
    <n v="160"/>
    <n v="22971.1837"/>
    <n v="39159.8315"/>
    <n v="9789.957899999999"/>
    <n v="36722.8736"/>
    <n v="39159.83151651399"/>
    <n v="0.8050147850464364"/>
    <n v="0.04236919921297034"/>
    <n v="25673.6763"/>
    <n v="20118.8471"/>
    <n v="0.439348"/>
    <n v="0.023124"/>
    <n v="7353"/>
    <n v="20603.12507916667"/>
    <n v="41568.99012083333"/>
    <n v="31446.87512083333"/>
    <n v="10122.115"/>
  </r>
  <r>
    <n v="1"/>
    <s v="FLOTA"/>
    <s v="VENDIDO"/>
    <s v="TPX"/>
    <s v="TPX-341"/>
    <m/>
    <s v="06/28/2023"/>
    <d v="2021-11-30T00:00:00"/>
    <x v="4"/>
    <n v="18"/>
    <n v="570"/>
    <n v="0.03157894736842105"/>
    <x v="0"/>
    <s v="1GD-8825540"/>
    <s v="JTEBR9FJ50K229552"/>
    <n v="36531"/>
    <n v="48644.86"/>
    <n v="3405.1402"/>
    <n v="52050.0002"/>
    <n v="31113.54"/>
    <n v="49157.0093"/>
    <n v="6536.73"/>
    <n v="86807.27929999999"/>
    <n v="538"/>
    <n v="69.98191449814126"/>
    <n v="1981.593157894737"/>
    <n v="300"/>
    <n v="95.58799999999999"/>
    <n v="303.7467"/>
    <m/>
    <n v="2501.7932"/>
    <n v="3201.1279"/>
    <n v="4944.75"/>
    <n v="160"/>
    <n v="24322.4298"/>
    <n v="46811.6716"/>
    <n v="11702.9179"/>
    <n v="42461.7537"/>
    <n v="46811.6715352056"/>
    <n v="0.9623148578329878"/>
    <n v="0.05064815041226251"/>
    <n v="24322.4302"/>
    <n v="24834.5791"/>
    <n v="0.505209"/>
    <n v="0.02659"/>
    <n v="7353"/>
    <n v="20603.12507916667"/>
    <n v="50545.27632083332"/>
    <n v="31446.87512083333"/>
    <n v="19098.40119999999"/>
  </r>
  <r>
    <n v="1"/>
    <s v="FLOTA"/>
    <s v="VENDIDO"/>
    <s v="TPX"/>
    <s v="TPX-359"/>
    <m/>
    <s v="10/17/2023"/>
    <d v="2022-03-31T00:00:00"/>
    <x v="4"/>
    <n v="55"/>
    <n v="570"/>
    <n v="0.09649122807017543"/>
    <x v="0"/>
    <s v="1GD-8895620"/>
    <s v="JTEBR9FJ20K250410"/>
    <n v="51847"/>
    <n v="48644.8598"/>
    <n v="3405.1402"/>
    <n v="52050"/>
    <n v="20914.9"/>
    <n v="48998"/>
    <n v="7788.085"/>
    <n v="77700.985"/>
    <n v="375"/>
    <n v="76.54129333333333"/>
    <n v="1510.683421052632"/>
    <n v="700"/>
    <n v="14.3862"/>
    <n v="229.3642"/>
    <m/>
    <n v="1771.712"/>
    <n v="2715.4624"/>
    <n v="4944.75"/>
    <n v="120"/>
    <n v="20268.6915"/>
    <n v="42278.8811"/>
    <n v="10569.7203"/>
    <n v="39062.1608"/>
    <n v="42278.8811"/>
    <n v="0.8691335790426103"/>
    <n v="0.04574387258119002"/>
    <n v="28376.1683"/>
    <n v="20621.8317"/>
    <n v="0.420871"/>
    <n v="0.022151"/>
    <n v="7353"/>
    <n v="20603.125"/>
    <n v="41964.6476"/>
    <n v="31446.875"/>
    <n v="10517.7726"/>
  </r>
  <r>
    <n v="1"/>
    <s v="FLOTA"/>
    <s v="VENDIDO"/>
    <s v="TPX"/>
    <s v="TPX-360"/>
    <m/>
    <s v="10/23/2023"/>
    <d v="2022-03-31T00:00:00"/>
    <x v="4"/>
    <n v="58"/>
    <n v="570"/>
    <n v="0.1017543859649123"/>
    <x v="0"/>
    <s v="1GD-8892508"/>
    <s v="JTEBR9FJ00K249286"/>
    <n v="32405"/>
    <n v="48644.8598"/>
    <n v="3405.1402"/>
    <n v="52050"/>
    <n v="13545.17"/>
    <n v="53998"/>
    <n v="11316.1172"/>
    <n v="78859.28720000001"/>
    <n v="205"/>
    <n v="121.2745717073171"/>
    <n v="1308.4888"/>
    <n v="2118.5"/>
    <n v="91.7062"/>
    <n v="121.7292"/>
    <m/>
    <n v="219.95"/>
    <n v="2551.8854"/>
    <n v="4944.75"/>
    <n v="120"/>
    <n v="24322.4298"/>
    <n v="39527.772"/>
    <n v="9881.942999999999"/>
    <n v="36998.829"/>
    <n v="39527.772"/>
    <n v="0.8125785984894542"/>
    <n v="0.0427672946573397"/>
    <n v="24322.43"/>
    <n v="29675.57"/>
    <n v="0.5495680000000001"/>
    <n v="0.028925"/>
    <n v="7353"/>
    <n v="20603.125"/>
    <n v="43286.52680000001"/>
    <n v="31446.875"/>
    <n v="11839.65180000001"/>
  </r>
  <r>
    <n v="1"/>
    <s v="FLOTA"/>
    <s v="VENDIDO"/>
    <s v="TPX"/>
    <s v="TPX-366"/>
    <m/>
    <s v="10/31/2023"/>
    <d v="2022-03-31T00:00:00"/>
    <x v="4"/>
    <n v="6"/>
    <n v="570"/>
    <n v="0.01052631578947368"/>
    <x v="0"/>
    <s v="1GD-8891110"/>
    <s v="JTEBR9FJ20K249001"/>
    <n v="11614"/>
    <n v="48644.8598"/>
    <n v="3405.1402"/>
    <n v="52050"/>
    <n v="28730"/>
    <n v="52803.7383"/>
    <n v="5100"/>
    <n v="86633.7383"/>
    <n v="510"/>
    <n v="66.33333333333333"/>
    <n v="1780.526315789474"/>
    <n v="210"/>
    <n v="5.98"/>
    <n v="117.2361"/>
    <m/>
    <n v="1812.85"/>
    <n v="2146.0661"/>
    <n v="4944.75"/>
    <n v="120"/>
    <n v="22971.1837"/>
    <n v="49064.5885"/>
    <n v="12266.1471"/>
    <n v="44151.4414"/>
    <n v="49064.588482243"/>
    <n v="1.008628428244396"/>
    <n v="0.05308570674970505"/>
    <n v="25673.6761"/>
    <n v="27130.0622"/>
    <n v="0.513791"/>
    <n v="0.027042"/>
    <n v="7353"/>
    <n v="20603.125"/>
    <n v="51466.7972"/>
    <n v="31446.875"/>
    <n v="20019.9222"/>
  </r>
  <r>
    <n v="1"/>
    <s v="FLOTA"/>
    <s v="VENDIDO"/>
    <s v="TPX"/>
    <s v="TPX-377"/>
    <s v="USADO"/>
    <s v="11/24/2023"/>
    <d v="2022-04-30T00:00:00"/>
    <x v="4"/>
    <n v="11"/>
    <n v="570"/>
    <n v="0.01929824561403509"/>
    <x v="0"/>
    <s v="1GD-8908384"/>
    <s v="JTEBR9FJ50K254001"/>
    <n v="64291"/>
    <n v="48644.8598"/>
    <n v="3405.1402"/>
    <n v="52050"/>
    <n v="28765"/>
    <n v="44398"/>
    <n v="5215.99"/>
    <n v="78378.99000000001"/>
    <n v="511"/>
    <n v="66.49900195694715"/>
    <n v="1788.473157894737"/>
    <n v="295"/>
    <n v="172.9751"/>
    <n v="511.1147"/>
    <m/>
    <n v="3973.9456"/>
    <n v="4953.0354"/>
    <n v="4944.75"/>
    <n v="120"/>
    <n v="22971.1837"/>
    <n v="38030.5709"/>
    <n v="9507.6427"/>
    <n v="35875.9282"/>
    <n v="38030.5709"/>
    <n v="0.7818004010364112"/>
    <n v="0.04114738952823217"/>
    <n v="25673.6761"/>
    <n v="18724.3239"/>
    <n v="0.421738"/>
    <n v="0.022197"/>
    <n v="7353"/>
    <n v="20603.125"/>
    <n v="40405.0796"/>
    <n v="31446.875"/>
    <n v="8958.204600000005"/>
  </r>
  <r>
    <n v="1"/>
    <s v="FLOTA"/>
    <s v="VENDIDO"/>
    <s v="TPX"/>
    <s v="TPX-378"/>
    <s v="USADO"/>
    <s v="11/14/2023"/>
    <d v="2022-04-30T00:00:00"/>
    <x v="4"/>
    <n v="20"/>
    <n v="570"/>
    <n v="0.03508771929824561"/>
    <x v="0"/>
    <s v="1GD-8906809"/>
    <s v="JTEBR9FJ40K253454"/>
    <n v="54439"/>
    <n v="48644.8598"/>
    <n v="3405.1402"/>
    <n v="52050"/>
    <n v="19682.06"/>
    <n v="42801.8692"/>
    <n v="15908.16"/>
    <n v="78392.0892"/>
    <n v="549"/>
    <n v="64.82735883424408"/>
    <n v="1873.169473684211"/>
    <n v="913.8200000000001"/>
    <n v="112.1813"/>
    <n v="343.2589"/>
    <m/>
    <n v="1365.4444"/>
    <n v="2734.7046"/>
    <n v="4944.75"/>
    <n v="120"/>
    <n v="22971.1837"/>
    <n v="40236.5009"/>
    <n v="10059.1252"/>
    <n v="37530.3757"/>
    <n v="40236.50094112149"/>
    <n v="0.8271480503089351"/>
    <n v="0.04353410791099659"/>
    <n v="25673.6761"/>
    <n v="17128.1931"/>
    <n v="0.400174"/>
    <n v="0.021062"/>
    <n v="7353"/>
    <n v="20603.125"/>
    <n v="42636.5096"/>
    <n v="31446.875"/>
    <n v="11189.6346"/>
  </r>
  <r>
    <n v="1"/>
    <s v="FLOTA"/>
    <s v="VENDIDO"/>
    <s v="TPX"/>
    <s v="TPX-387"/>
    <s v="SEMINUEVO"/>
    <s v="12/27/2023"/>
    <d v="2022-05-31T00:00:00"/>
    <x v="4"/>
    <n v="8"/>
    <n v="570"/>
    <n v="0.01403508771929825"/>
    <x v="0"/>
    <s v="1GD-8920029"/>
    <s v="JTEBR9FJ90K257337"/>
    <n v="30188"/>
    <n v="48644.86"/>
    <n v="3405.1402"/>
    <n v="52050.0002"/>
    <n v="28680"/>
    <n v="47598"/>
    <n v="5100"/>
    <n v="81378"/>
    <n v="510"/>
    <n v="66.23529411764706"/>
    <n v="1777.894736842105"/>
    <n v="480"/>
    <n v="81.3258"/>
    <n v="239.2587"/>
    <m/>
    <n v="1895.3124"/>
    <n v="2695.8969"/>
    <n v="4944.75"/>
    <n v="120"/>
    <n v="21619.9376"/>
    <n v="44639.0155"/>
    <n v="11159.7539"/>
    <n v="40832.2616"/>
    <n v="44639.01548099999"/>
    <n v="0.9176512273033574"/>
    <n v="0.04829743301596617"/>
    <n v="27024.9224"/>
    <n v="20573.0776"/>
    <n v="0.432226"/>
    <n v="0.022749"/>
    <n v="7353"/>
    <n v="20603.12507916667"/>
    <n v="45661.22802083332"/>
    <n v="31446.87512083333"/>
    <n v="14214.35289999999"/>
  </r>
  <r>
    <n v="1"/>
    <s v="FLOTA"/>
    <s v="VENDIDO"/>
    <s v="TPX"/>
    <s v="TPX-390"/>
    <m/>
    <s v="12/29/2023"/>
    <d v="2022-05-31T00:00:00"/>
    <x v="4"/>
    <n v="8"/>
    <n v="570"/>
    <n v="0.01403508771929825"/>
    <x v="0"/>
    <s v="1GD-8914665"/>
    <s v="JTEBR9FJ70K255974"/>
    <n v="55072"/>
    <n v="48644.86"/>
    <n v="3405.1402"/>
    <n v="52050.0002"/>
    <n v="32862.02"/>
    <n v="44698"/>
    <n v="4210"/>
    <n v="81770.02"/>
    <n v="417"/>
    <n v="88.90172661870503"/>
    <n v="1951.158947368421"/>
    <n v="210"/>
    <n v="264.398"/>
    <n v="793.6085"/>
    <m/>
    <n v="486.8548"/>
    <n v="1754.8613"/>
    <n v="4944.75"/>
    <n v="120"/>
    <n v="24322.4298"/>
    <n v="43271.2789"/>
    <n v="10817.8197"/>
    <n v="39806.4592"/>
    <n v="43271.27888100001"/>
    <n v="0.8895344519647093"/>
    <n v="0.0468176027349847"/>
    <n v="24322.4302"/>
    <n v="20375.5698"/>
    <n v="0.45585"/>
    <n v="0.023992"/>
    <n v="7353"/>
    <n v="20603.12507916667"/>
    <n v="46994.28362083333"/>
    <n v="31446.87512083333"/>
    <n v="15547.4085"/>
  </r>
  <r>
    <n v="1"/>
    <s v="FLOTA"/>
    <s v="VENDIDO"/>
    <s v="TPX"/>
    <s v="TPX-391"/>
    <m/>
    <s v="12/06/2023"/>
    <d v="2022-05-31T00:00:00"/>
    <x v="4"/>
    <n v="12"/>
    <n v="570"/>
    <n v="0.02105263157894737"/>
    <x v="0"/>
    <s v="1GD-8911371"/>
    <s v="JTEBR9FJ105019495"/>
    <n v="67440"/>
    <n v="48644.86"/>
    <n v="3405.1402"/>
    <n v="52050.0002"/>
    <n v="36237.63"/>
    <n v="44598"/>
    <n v="4833.88"/>
    <n v="85669.50999999999"/>
    <n v="477"/>
    <n v="86.10379454926624"/>
    <n v="2161.658421052631"/>
    <n v="600"/>
    <n v="207.3851"/>
    <n v="735.2242"/>
    <m/>
    <n v="558.9132"/>
    <n v="2101.5225"/>
    <n v="4944.75"/>
    <n v="120"/>
    <n v="20268.6915"/>
    <n v="50881.546"/>
    <n v="12720.3865"/>
    <n v="45514.1595"/>
    <n v="50881.545981"/>
    <n v="1.045979903755505"/>
    <n v="0.05505157388186866"/>
    <n v="28376.1685"/>
    <n v="16221.8315"/>
    <n v="0.363735"/>
    <n v="0.019144"/>
    <n v="7353"/>
    <n v="20603.12507916667"/>
    <n v="50547.11242083332"/>
    <n v="31446.87512083333"/>
    <n v="19100.23729999999"/>
  </r>
  <r>
    <n v="1"/>
    <s v="FLOTA"/>
    <s v="VENDIDO"/>
    <s v="TPX"/>
    <s v="TPX-399"/>
    <m/>
    <s v="12/29/2023"/>
    <d v="2022-05-31T00:00:00"/>
    <x v="4"/>
    <n v="20"/>
    <n v="570"/>
    <n v="0.03508771929824561"/>
    <x v="0"/>
    <s v="1GD-8921662"/>
    <s v="JTEBR9FJ70K257806"/>
    <n v="69739"/>
    <n v="48928.86"/>
    <n v="3425.0202"/>
    <n v="52353.8802"/>
    <n v="23645"/>
    <n v="44998"/>
    <n v="5027.97"/>
    <n v="73670.97"/>
    <n v="420"/>
    <n v="68.2689761904762"/>
    <n v="1509.103684210526"/>
    <n v="1326.3"/>
    <n v="205.5314"/>
    <n v="521.2249"/>
    <m/>
    <n v="2055.0809"/>
    <n v="4108.1372"/>
    <n v="4973.6186"/>
    <n v="120"/>
    <n v="20387.025"/>
    <n v="36726.1892"/>
    <n v="9181.5473"/>
    <n v="34897.6419"/>
    <n v="36726.18918099999"/>
    <n v="0.7506038191161616"/>
    <n v="0.03950546416400851"/>
    <n v="28541.835"/>
    <n v="16456.165"/>
    <n v="0.365709"/>
    <n v="0.019248"/>
    <n v="7353"/>
    <n v="20723.4109125"/>
    <n v="36392.80328750001"/>
    <n v="31630.4692875"/>
    <n v="4762.334000000006"/>
  </r>
  <r>
    <n v="1"/>
    <s v="FLOTA"/>
    <s v="VENDIDO"/>
    <s v="TPX"/>
    <s v="TPX-400"/>
    <m/>
    <s v="12/28/2023"/>
    <d v="2022-05-31T00:00:00"/>
    <x v="4"/>
    <n v="16"/>
    <n v="570"/>
    <n v="0.02807017543859649"/>
    <x v="0"/>
    <s v="1GD8923124"/>
    <s v="JTEBR9FJ10K258143"/>
    <n v="61766"/>
    <n v="48928.86"/>
    <n v="3425.0202"/>
    <n v="52353.8802"/>
    <n v="22005"/>
    <n v="44698"/>
    <n v="3950"/>
    <n v="70653"/>
    <n v="390"/>
    <n v="66.55128205128206"/>
    <n v="1366.052631578947"/>
    <n v="426.44"/>
    <n v="85.1275"/>
    <n v="415.4008"/>
    <m/>
    <n v="3614.9132"/>
    <n v="4541.8815"/>
    <n v="4973.6186"/>
    <n v="120"/>
    <n v="19027.89"/>
    <n v="34633.6099"/>
    <n v="8658.4025"/>
    <n v="33328.2074"/>
    <n v="34633.609881"/>
    <n v="0.7078360272648903"/>
    <n v="0.03725452775078369"/>
    <n v="29900.97"/>
    <n v="14797.03"/>
    <n v="0.331045"/>
    <n v="0.017423"/>
    <n v="7353"/>
    <n v="20723.4109125"/>
    <n v="32941.0889875"/>
    <n v="31630.4692875"/>
    <n v="1310.619699999999"/>
  </r>
  <r>
    <n v="1"/>
    <s v="FLOTA"/>
    <s v="VENDIDO"/>
    <s v="TPX"/>
    <s v="TPX-404"/>
    <m/>
    <s v="12/22/2023"/>
    <d v="2022-05-31T00:00:00"/>
    <x v="4"/>
    <n v="16"/>
    <n v="570"/>
    <n v="0.02807017543859649"/>
    <x v="0"/>
    <s v="1GD-8925484"/>
    <s v="JTEBR9FJ20K258572"/>
    <n v="88430"/>
    <n v="48928.86"/>
    <n v="3425.0202"/>
    <n v="52353.8802"/>
    <n v="26985"/>
    <n v="41998"/>
    <n v="4800"/>
    <n v="73783"/>
    <n v="480"/>
    <n v="66.21875"/>
    <n v="1672.894736842105"/>
    <n v="1104.59"/>
    <n v="120.7829"/>
    <n v="572.0774"/>
    <m/>
    <n v="806.3548"/>
    <n v="2603.8051"/>
    <n v="4973.6186"/>
    <n v="120"/>
    <n v="21746.16"/>
    <n v="36978.8663"/>
    <n v="9244.7166"/>
    <n v="35087.1497"/>
    <n v="36978.866281"/>
    <n v="0.7557679921624988"/>
    <n v="0.03977726274539467"/>
    <n v="27182.7"/>
    <n v="14815.3"/>
    <n v="0.352762"/>
    <n v="0.018566"/>
    <n v="7353"/>
    <n v="20723.4109125"/>
    <n v="38009.1653875"/>
    <n v="31630.4692875"/>
    <n v="6378.696100000005"/>
  </r>
  <r>
    <n v="1"/>
    <s v="FLOTA"/>
    <s v="VENDIDO"/>
    <s v="TPX"/>
    <s v="TPX-405"/>
    <s v="SEMINUEVO"/>
    <s v="12/26/2023"/>
    <d v="2022-05-31T00:00:00"/>
    <x v="4"/>
    <n v="26"/>
    <n v="570"/>
    <n v="0.0456140350877193"/>
    <x v="0"/>
    <s v="1GD-8921631"/>
    <s v="JTEBR9FJ00K257890"/>
    <n v="33993"/>
    <n v="48928.86"/>
    <n v="3425.0202"/>
    <n v="52353.8802"/>
    <n v="23695"/>
    <n v="44392.5233"/>
    <n v="4200"/>
    <n v="72287.5233"/>
    <n v="420"/>
    <n v="66.41666666666667"/>
    <n v="1468.157894736842"/>
    <n v="972.26"/>
    <n v="130.2075"/>
    <n v="353.5878"/>
    <m/>
    <n v="700.9124"/>
    <n v="2156.9677"/>
    <n v="4973.6186"/>
    <n v="120"/>
    <n v="24464.43"/>
    <n v="33191.707"/>
    <n v="8297.9267"/>
    <n v="32246.7802"/>
    <n v="33191.706981"/>
    <n v="0.6783666527485005"/>
    <n v="0.03570350803939476"/>
    <n v="24464.43"/>
    <n v="19928.0933"/>
    <n v="0.448907"/>
    <n v="0.023627"/>
    <n v="7353"/>
    <n v="20723.4109125"/>
    <n v="36960.52608749999"/>
    <n v="31630.4692875"/>
    <n v="5330.056799999995"/>
  </r>
  <r>
    <n v="1"/>
    <s v="FLOTA"/>
    <s v="VENDIDO"/>
    <s v="TPX"/>
    <s v="TPX-409"/>
    <s v="SEMINUEVO"/>
    <s v="12/27/2023"/>
    <d v="2022-05-31T00:00:00"/>
    <x v="4"/>
    <n v="21"/>
    <n v="570"/>
    <n v="0.03684210526315789"/>
    <x v="0"/>
    <s v="1GD-8924633"/>
    <s v="JTEBR9FJ00K258277"/>
    <n v="49361"/>
    <n v="48928.86"/>
    <n v="3425.0202"/>
    <n v="52353.8802"/>
    <n v="28630"/>
    <n v="45998"/>
    <n v="5100"/>
    <n v="79728"/>
    <n v="510"/>
    <n v="66.13725490196079"/>
    <n v="1775.263157894737"/>
    <n v="540"/>
    <n v="172.4457"/>
    <n v="481.1864"/>
    <m/>
    <n v="3475.06"/>
    <n v="4668.6921"/>
    <n v="4973.6186"/>
    <n v="120"/>
    <n v="23105.295"/>
    <n v="39504.1443"/>
    <n v="9876.036099999999"/>
    <n v="36981.1082"/>
    <n v="39504.144281"/>
    <n v="0.8073792089372201"/>
    <n v="0.04249364257564316"/>
    <n v="25823.565"/>
    <n v="20174.435"/>
    <n v="0.438594"/>
    <n v="0.023084"/>
    <n v="7353"/>
    <n v="20723.4109125"/>
    <n v="41889.2783875"/>
    <n v="31630.4692875"/>
    <n v="10258.8091"/>
  </r>
  <r>
    <n v="1"/>
    <s v="FLOTA"/>
    <s v="VENDIDO"/>
    <s v="TPX"/>
    <s v="TPX-317"/>
    <m/>
    <s v="04/18/2023"/>
    <d v="2021-08-09T00:00:00"/>
    <x v="5"/>
    <n v="24"/>
    <n v="600"/>
    <n v="0.04"/>
    <x v="0"/>
    <s v="1GD8769195"/>
    <s v="JTEBR9FJ70K215362"/>
    <n v="39384"/>
    <n v="48644.86"/>
    <n v="3405.1402"/>
    <n v="52050.0002"/>
    <n v="32195"/>
    <n v="51171.96"/>
    <n v="6537.97"/>
    <n v="89904.92999999999"/>
    <n v="570"/>
    <n v="67.95257894736842"/>
    <n v="1936.6485"/>
    <n v="820"/>
    <n v="17.4839"/>
    <n v="169.8071"/>
    <m/>
    <n v="4659.6632"/>
    <n v="5666.9542"/>
    <n v="5205"/>
    <n v="160"/>
    <n v="24322.4298"/>
    <n v="46808.896"/>
    <n v="11702.224"/>
    <n v="42846.672"/>
    <n v="46808.89598"/>
    <n v="0.9622578003102487"/>
    <n v="0.04811289001551243"/>
    <n v="24322.4302"/>
    <n v="26849.5298"/>
    <n v="0.524692"/>
    <n v="0.026235"/>
    <n v="7740"/>
    <n v="21687.50008333333"/>
    <n v="49445.47571666665"/>
    <n v="30362.50011666667"/>
    <n v="19082.97559999998"/>
  </r>
  <r>
    <n v="1"/>
    <s v="FLOTA"/>
    <s v="VENDIDO"/>
    <s v="TPX"/>
    <s v="TPX-351"/>
    <s v="SEMINUEVO"/>
    <s v="09/30/2023"/>
    <d v="2022-01-31T00:00:00"/>
    <x v="5"/>
    <n v="95"/>
    <n v="600"/>
    <n v="0.1583333333333333"/>
    <x v="0"/>
    <s v="1GD-8863563"/>
    <s v="JTEBR9FJ30K240579"/>
    <n v="9205"/>
    <n v="48644.859"/>
    <n v="3405.1401"/>
    <n v="52049.9991"/>
    <n v="22452.34"/>
    <n v="57998"/>
    <n v="433.66"/>
    <n v="80884"/>
    <n v="866"/>
    <n v="26.42725173210162"/>
    <n v="1144.3"/>
    <n v="313.15"/>
    <n v="5.9774"/>
    <n v="76.1768"/>
    <m/>
    <n v="238.75"/>
    <n v="634.0542"/>
    <n v="5204.9999"/>
    <n v="120"/>
    <n v="21619.9376"/>
    <n v="45535.8083"/>
    <n v="11383.9521"/>
    <n v="41891.8562"/>
    <n v="45535.80829"/>
    <n v="0.9360867566704223"/>
    <n v="0.04680433783352112"/>
    <n v="27024.9214"/>
    <n v="30973.0786"/>
    <n v="0.534037"/>
    <n v="0.026702"/>
    <n v="7740"/>
    <n v="21687.499625"/>
    <n v="45497.44627500001"/>
    <n v="30362.499475"/>
    <n v="15134.94680000001"/>
  </r>
  <r>
    <n v="1"/>
    <s v="FLOTA"/>
    <s v="VENDIDO"/>
    <s v="TPX"/>
    <s v="TPX-362"/>
    <m/>
    <s v="11/18/2023"/>
    <d v="2022-03-31T00:00:00"/>
    <x v="5"/>
    <n v="24"/>
    <n v="600"/>
    <n v="0.04"/>
    <x v="0"/>
    <s v="1GD8885637"/>
    <s v="JTEBR9FJX0K247822"/>
    <n v="72408"/>
    <n v="48644.8598"/>
    <n v="3405.1402"/>
    <n v="52050"/>
    <n v="29483.6"/>
    <n v="43598"/>
    <n v="6911.01"/>
    <n v="79992.61"/>
    <n v="522"/>
    <n v="69.72147509578544"/>
    <n v="1819.7305"/>
    <n v="510"/>
    <n v="108.435"/>
    <n v="641.506"/>
    <m/>
    <n v="6986.7288"/>
    <n v="8246.6698"/>
    <n v="5205"/>
    <n v="120"/>
    <n v="22971.1837"/>
    <n v="35709.7565"/>
    <n v="8927.4391"/>
    <n v="34522.3174"/>
    <n v="35709.7565"/>
    <n v="0.7340910560091695"/>
    <n v="0.03670455280045847"/>
    <n v="25673.6761"/>
    <n v="17924.3239"/>
    <n v="0.411127"/>
    <n v="0.020556"/>
    <n v="7740"/>
    <n v="21687.5"/>
    <n v="36993.4402"/>
    <n v="30362.5"/>
    <n v="6630.940199999997"/>
  </r>
  <r>
    <n v="1"/>
    <s v="FLOTA"/>
    <s v="VENDIDO"/>
    <s v="TPX"/>
    <s v="TPX-364"/>
    <s v="SEMINUEVO"/>
    <s v="11/02/2023"/>
    <d v="2022-03-31T00:00:00"/>
    <x v="5"/>
    <n v="9"/>
    <n v="600"/>
    <n v="0.015"/>
    <x v="0"/>
    <s v="1GD-8895805"/>
    <s v="JTEBR9FJX0K250283"/>
    <n v="36603"/>
    <n v="48644.8598"/>
    <n v="3405.1402"/>
    <n v="52050"/>
    <n v="28730"/>
    <n v="47698"/>
    <n v="5100"/>
    <n v="81528"/>
    <n v="510"/>
    <n v="66.33333333333333"/>
    <n v="1691.5"/>
    <n v="630"/>
    <n v="99.0147"/>
    <n v="316.8498"/>
    <m/>
    <n v="2079.5624"/>
    <n v="3125.4269"/>
    <n v="5205"/>
    <n v="120"/>
    <n v="24322.4298"/>
    <n v="41012.6433"/>
    <n v="10253.1608"/>
    <n v="38499.4825"/>
    <n v="41012.6433"/>
    <n v="0.8431033303132266"/>
    <n v="0.04215516651566133"/>
    <n v="24322.43"/>
    <n v="23375.57"/>
    <n v="0.490074"/>
    <n v="0.024504"/>
    <n v="7740"/>
    <n v="21687.5"/>
    <n v="43650.0731"/>
    <n v="30362.5"/>
    <n v="13287.5731"/>
  </r>
  <r>
    <n v="1"/>
    <s v="FLOTA"/>
    <s v="VENDIDO"/>
    <s v="TPX"/>
    <s v="TPX-375"/>
    <s v="USADO"/>
    <s v="12/19/2023"/>
    <d v="2022-04-30T00:00:00"/>
    <x v="5"/>
    <n v="18"/>
    <n v="600"/>
    <n v="0.03"/>
    <x v="0"/>
    <s v="1GD-8911040"/>
    <s v="JTEBR9FJ40K254684"/>
    <n v="94529"/>
    <n v="48644.8598"/>
    <n v="3405.1402"/>
    <n v="52050"/>
    <n v="29340.81"/>
    <n v="39998"/>
    <n v="5465.75"/>
    <n v="74804.56"/>
    <n v="516"/>
    <n v="67.45457364341085"/>
    <n v="1740.328"/>
    <n v="755.6900000000001"/>
    <n v="309.357"/>
    <n v="674.8284"/>
    <m/>
    <n v="3035.2852"/>
    <n v="4775.1606"/>
    <n v="5205"/>
    <n v="120"/>
    <n v="22971.1837"/>
    <n v="33985.4157"/>
    <n v="8496.3539"/>
    <n v="33229.0618"/>
    <n v="33985.4157"/>
    <n v="0.6986435121763883"/>
    <n v="0.03493217560881941"/>
    <n v="25673.6761"/>
    <n v="14324.3239"/>
    <n v="0.3581260000000001"/>
    <n v="0.017906"/>
    <n v="7740"/>
    <n v="21687.5"/>
    <n v="35276.89939999999"/>
    <n v="30362.5"/>
    <n v="4914.399399999995"/>
  </r>
  <r>
    <n v="1"/>
    <s v="FLOTA"/>
    <s v="VENDIDO"/>
    <s v="TPX"/>
    <s v="TPX-380"/>
    <m/>
    <s v="12/13/2023"/>
    <d v="2022-04-30T00:00:00"/>
    <x v="5"/>
    <n v="30"/>
    <n v="600"/>
    <n v="0.05"/>
    <x v="0"/>
    <s v="1GD-8909048"/>
    <s v="JTEBR9FJ30K254126"/>
    <n v="51287"/>
    <n v="48644.8598"/>
    <n v="3405.1402"/>
    <n v="52050"/>
    <n v="27070"/>
    <n v="45598"/>
    <n v="4915.99"/>
    <n v="77583.99000000001"/>
    <n v="481"/>
    <n v="66.4989397089397"/>
    <n v="1599.2995"/>
    <n v="310"/>
    <n v="177.7064"/>
    <n v="337.2581"/>
    <m/>
    <n v="2064.8192"/>
    <n v="2889.7837"/>
    <n v="5205"/>
    <n v="120"/>
    <n v="22971.1837"/>
    <n v="38656.6226"/>
    <n v="9664.1556"/>
    <n v="36732.4669"/>
    <n v="38656.6226"/>
    <n v="0.7946702438640803"/>
    <n v="0.03973351219320401"/>
    <n v="25673.6761"/>
    <n v="19924.3239"/>
    <n v="0.436956"/>
    <n v="0.021848"/>
    <n v="7740"/>
    <n v="21687.5"/>
    <n v="39941.70630000001"/>
    <n v="30362.5"/>
    <n v="9579.206300000005"/>
  </r>
  <r>
    <n v="1"/>
    <s v="FLOTA"/>
    <s v="VENDIDO"/>
    <s v="TPX"/>
    <s v="TPX-411"/>
    <m/>
    <s v="01/31/2024"/>
    <d v="2022-05-31T00:00:00"/>
    <x v="5"/>
    <n v="28"/>
    <n v="600"/>
    <n v="0.04666666666666667"/>
    <x v="0"/>
    <s v="1GD8943218"/>
    <s v="JTEBR9FJ20K262945"/>
    <n v="41634"/>
    <n v="48928.86"/>
    <n v="3425.0202"/>
    <n v="52353.8802"/>
    <n v="14949.67"/>
    <n v="46998"/>
    <n v="7350.04"/>
    <n v="69297.71000000001"/>
    <n v="272"/>
    <n v="81.98422794117647"/>
    <n v="1114.9855"/>
    <n v="645"/>
    <n v="98.1249"/>
    <n v="436.6609"/>
    <m/>
    <n v="1133.762"/>
    <n v="2313.5478"/>
    <n v="5235.388"/>
    <n v="120"/>
    <n v="17668.755"/>
    <n v="36163.3692"/>
    <n v="9040.8423"/>
    <n v="34862.5269"/>
    <n v="36163.36917999999"/>
    <n v="0.7391009964262399"/>
    <n v="0.03695504982131199"/>
    <n v="31260.105"/>
    <n v="15737.895"/>
    <n v="0.334863"/>
    <n v="0.016743"/>
    <n v="7740"/>
    <n v="21814.11675"/>
    <n v="32074.65745000001"/>
    <n v="30539.76345"/>
    <n v="1534.894000000008"/>
  </r>
  <r>
    <n v="1"/>
    <s v="FLOTA"/>
    <s v="VENDIDO"/>
    <s v="TPX"/>
    <s v="TPX-412"/>
    <s v="USADO"/>
    <s v="01/31/2024"/>
    <d v="2022-05-31T00:00:00"/>
    <x v="5"/>
    <n v="26"/>
    <n v="600"/>
    <n v="0.04333333333333333"/>
    <x v="0"/>
    <s v="1GD-8926290"/>
    <s v="JTEBR9FJ50K258484"/>
    <n v="56246"/>
    <n v="48928.86"/>
    <n v="3425.0202"/>
    <n v="52353.8802"/>
    <n v="32084.49"/>
    <n v="48598"/>
    <n v="5790"/>
    <n v="86472.49000000001"/>
    <n v="573"/>
    <n v="66.09858638743457"/>
    <n v="1893.7245"/>
    <n v="410.75"/>
    <n v="113.7261"/>
    <n v="515.4167"/>
    <m/>
    <n v="3033.5456"/>
    <n v="4073.4384"/>
    <n v="5235.388"/>
    <n v="120"/>
    <n v="25823.565"/>
    <n v="43480.0986"/>
    <n v="10870.0246"/>
    <n v="40350.0739"/>
    <n v="43480.09858000001"/>
    <n v="0.888639109515325"/>
    <n v="0.04443195547576625"/>
    <n v="23105.295"/>
    <n v="25492.705"/>
    <n v="0.524563"/>
    <n v="0.026228"/>
    <n v="7740"/>
    <n v="21814.11675"/>
    <n v="47489.54685"/>
    <n v="30539.76345"/>
    <n v="16949.7834"/>
  </r>
  <r>
    <n v="1"/>
    <s v="FLOTA"/>
    <s v="VENDIDO"/>
    <s v="TPX"/>
    <s v="TPX-315"/>
    <m/>
    <s v="04/27/2023"/>
    <d v="2021-07-31T00:00:00"/>
    <x v="6"/>
    <n v="175"/>
    <n v="630"/>
    <n v="0.2777777777777778"/>
    <x v="0"/>
    <s v="1GD8753521"/>
    <s v="JTEBR9FJ905018840"/>
    <n v="76023"/>
    <n v="48644.86"/>
    <n v="3405.1402"/>
    <n v="52050.0002"/>
    <n v="29437.91"/>
    <n v="46728.971"/>
    <n v="7986.36"/>
    <n v="84153.24099999999"/>
    <n v="526"/>
    <n v="71.14880228136882"/>
    <n v="1782.108095238095"/>
    <n v="2941.17"/>
    <n v="110.8024"/>
    <n v="828.8013999999999"/>
    <m/>
    <n v="1275.6573"/>
    <n v="5156.4311"/>
    <n v="5465.25"/>
    <n v="160"/>
    <n v="25673.6759"/>
    <n v="39565.884"/>
    <n v="9891.471"/>
    <n v="37801.413"/>
    <n v="39565.88397899999"/>
    <n v="0.8133620690654674"/>
    <n v="0.03873152709835559"/>
    <n v="22971.1841"/>
    <n v="23757.7869"/>
    <n v="0.508417"/>
    <n v="0.02421"/>
    <n v="8127"/>
    <n v="22771.8750875"/>
    <n v="42472.6848125"/>
    <n v="29278.1251125"/>
    <n v="13194.55969999999"/>
  </r>
  <r>
    <n v="1"/>
    <s v="FLOTA"/>
    <s v="VENDIDO"/>
    <s v="TPX"/>
    <s v="TPX-338"/>
    <m/>
    <s v="08/30/2023"/>
    <d v="2021-11-30T00:00:00"/>
    <x v="6"/>
    <n v="58"/>
    <n v="630"/>
    <n v="0.09206349206349207"/>
    <x v="0"/>
    <s v="1GD8822092"/>
    <s v="JTEBR9FJ10K228284"/>
    <n v="57860"/>
    <n v="48644.86"/>
    <n v="3405.1402"/>
    <n v="52050.0002"/>
    <n v="29010"/>
    <n v="46998"/>
    <n v="9827.68"/>
    <n v="85835.67999999999"/>
    <n v="505"/>
    <n v="76.90629702970297"/>
    <n v="1849.413333333333"/>
    <n v="1331.92"/>
    <n v="160.4774"/>
    <n v="564.6382"/>
    <m/>
    <n v="2149.4409"/>
    <n v="4206.4765"/>
    <n v="5465.25"/>
    <n v="160"/>
    <n v="24322.4298"/>
    <n v="43550.3737"/>
    <n v="10887.5934"/>
    <n v="40789.7803"/>
    <n v="43550.373679"/>
    <n v="0.8952718474058717"/>
    <n v="0.04263199273361293"/>
    <n v="24322.4302"/>
    <n v="22675.5698"/>
    <n v="0.482479"/>
    <n v="0.022975"/>
    <n v="8127"/>
    <n v="22771.8750875"/>
    <n v="45105.07841249999"/>
    <n v="29278.1251125"/>
    <n v="15826.95329999999"/>
  </r>
  <r>
    <n v="1"/>
    <s v="FLOTA"/>
    <s v="VENDIDO"/>
    <s v="TPX"/>
    <s v="TPX-350"/>
    <m/>
    <s v="10/31/2023"/>
    <d v="2022-01-31T00:00:00"/>
    <x v="6"/>
    <n v="25"/>
    <n v="630"/>
    <n v="0.03968253968253968"/>
    <x v="0"/>
    <s v="1GD-8857427"/>
    <s v="JTEBR9FJX0K238456"/>
    <n v="23861"/>
    <n v="48644.859"/>
    <n v="3405.1401"/>
    <n v="52049.9991"/>
    <n v="22527.31"/>
    <n v="47998.13"/>
    <n v="15397.7"/>
    <n v="85923.14"/>
    <n v="551"/>
    <n v="68.82941923774955"/>
    <n v="1805.952857142857"/>
    <n v="450"/>
    <n v="5.98"/>
    <n v="195.2236"/>
    <m/>
    <n v="808.5"/>
    <n v="1459.7036"/>
    <n v="5465.2499"/>
    <n v="120"/>
    <n v="25673.6759"/>
    <n v="45069.7606"/>
    <n v="11267.4401"/>
    <n v="41929.3204"/>
    <n v="45069.76059450001"/>
    <n v="0.9265061410600453"/>
    <n v="0.04411934005047834"/>
    <n v="22971.1831"/>
    <n v="25026.9469"/>
    <n v="0.521415"/>
    <n v="0.024829"/>
    <n v="8127"/>
    <n v="22771.87460625"/>
    <n v="47979.31189375001"/>
    <n v="29278.12449375"/>
    <n v="18701.18740000001"/>
  </r>
  <r>
    <n v="1"/>
    <s v="FLOTA"/>
    <s v="VENDIDO"/>
    <s v="TPX"/>
    <s v="TPX-369"/>
    <m/>
    <s v="12/05/2023"/>
    <d v="2022-03-31T00:00:00"/>
    <x v="6"/>
    <n v="24"/>
    <n v="630"/>
    <n v="0.0380952380952381"/>
    <x v="0"/>
    <s v="1GD-8898479"/>
    <s v="JTEBR9FJ90K251134"/>
    <n v="37427"/>
    <n v="48644.8598"/>
    <n v="3405.1402"/>
    <n v="52050"/>
    <n v="28730"/>
    <n v="46598"/>
    <n v="5100"/>
    <n v="80428"/>
    <n v="510"/>
    <n v="66.33333333333333"/>
    <n v="1610.952380952381"/>
    <n v="842.86"/>
    <n v="100.533"/>
    <n v="316.4788"/>
    <m/>
    <n v="1803.7124"/>
    <n v="3063.5842"/>
    <n v="5465.25"/>
    <n v="120"/>
    <n v="22971.1837"/>
    <n v="40680.9821"/>
    <n v="10170.2455"/>
    <n v="38637.7366"/>
    <n v="40680.9821"/>
    <n v="0.836285319091412"/>
    <n v="0.03982311043292439"/>
    <n v="25673.6761"/>
    <n v="20924.3239"/>
    <n v="0.449039"/>
    <n v="0.021383"/>
    <n v="8127"/>
    <n v="22771.875"/>
    <n v="40880.2908"/>
    <n v="29278.125"/>
    <n v="11602.1658"/>
  </r>
  <r>
    <n v="1"/>
    <s v="FLOTA"/>
    <s v="VENDIDO"/>
    <s v="TPX"/>
    <s v="TPX-383"/>
    <s v="SEMINUEVO"/>
    <s v="01/17/2024"/>
    <d v="2022-04-30T00:00:00"/>
    <x v="6"/>
    <n v="45"/>
    <n v="630"/>
    <n v="0.07142857142857142"/>
    <x v="0"/>
    <s v="1GD-8914976"/>
    <s v="JTEBR9FJ805019560"/>
    <n v="35741"/>
    <n v="48644.857"/>
    <n v="3405.14"/>
    <n v="52049.997"/>
    <n v="14729.9"/>
    <n v="49998"/>
    <n v="10142.1111"/>
    <n v="74870.0111"/>
    <n v="218"/>
    <n v="114.0917940366973"/>
    <n v="1184.381480952381"/>
    <n v="1058.66"/>
    <n v="12.4409"/>
    <n v="326.1537"/>
    <m/>
    <n v="290.0568"/>
    <n v="1687.3114"/>
    <n v="5465.2497"/>
    <n v="120"/>
    <n v="16214.952"/>
    <n v="43248.548"/>
    <n v="10812.137"/>
    <n v="40563.411"/>
    <n v="43248.548015"/>
    <n v="0.8890672248250211"/>
    <n v="0.0423365345154772"/>
    <n v="32429.905"/>
    <n v="17568.095"/>
    <n v="0.351376"/>
    <n v="0.016732"/>
    <n v="8127"/>
    <n v="22771.8736875"/>
    <n v="36698.57631250001"/>
    <n v="29278.1233125"/>
    <n v="7420.453000000005"/>
  </r>
  <r>
    <n v="1"/>
    <s v="FLOTA"/>
    <s v="VENDIDO"/>
    <s v="TPX"/>
    <s v="TPX-386"/>
    <s v="SEMINUEVO"/>
    <s v="01/24/2024"/>
    <d v="2022-04-30T00:00:00"/>
    <x v="6"/>
    <n v="23"/>
    <n v="630"/>
    <n v="0.03650793650793651"/>
    <x v="0"/>
    <s v="1GD-8910907"/>
    <s v="JTEBR9FJ20K254568"/>
    <n v="16364"/>
    <n v="48644.857"/>
    <n v="3405.14"/>
    <n v="52049.997"/>
    <n v="28765"/>
    <n v="49498"/>
    <n v="5215.99"/>
    <n v="83478.99000000001"/>
    <n v="511"/>
    <n v="66.49900195694715"/>
    <n v="1618.142380952381"/>
    <n v="160"/>
    <n v="2.99"/>
    <n v="144.6205"/>
    <m/>
    <n v="900.5"/>
    <n v="1208.1105"/>
    <n v="5465.2497"/>
    <n v="120"/>
    <n v="22971.182"/>
    <n v="45584.7978"/>
    <n v="11396.1995"/>
    <n v="42315.5984"/>
    <n v="45584.797815"/>
    <n v="0.9370938805514425"/>
    <n v="0.04462351812149726"/>
    <n v="25673.675"/>
    <n v="23824.325"/>
    <n v="0.481319"/>
    <n v="0.02292"/>
    <n v="8127"/>
    <n v="22771.8736875"/>
    <n v="45786.75611250001"/>
    <n v="29278.1233125"/>
    <n v="16508.6328"/>
  </r>
  <r>
    <n v="1"/>
    <s v="FLOTA"/>
    <s v="VENDIDO"/>
    <s v="TPX"/>
    <s v="TPX-403"/>
    <s v="SEMINUEVO"/>
    <s v="02/29/2024"/>
    <d v="2022-05-31T00:00:00"/>
    <x v="6"/>
    <n v="79"/>
    <n v="630"/>
    <n v="0.1253968253968254"/>
    <x v="0"/>
    <s v="1GD-8924370"/>
    <s v="JTEBR9FJ10K257929"/>
    <n v="20265"/>
    <n v="48928.86"/>
    <n v="3425.0202"/>
    <n v="52353.8802"/>
    <n v="20050.87"/>
    <n v="47598"/>
    <n v="5051.52"/>
    <n v="72700.39"/>
    <n v="350"/>
    <n v="71.72111428571428"/>
    <n v="1195.351904761905"/>
    <n v="6568.25"/>
    <n v="604.99"/>
    <n v="171.8818"/>
    <m/>
    <n v="665.5"/>
    <n v="8010.6218"/>
    <n v="5497.1574"/>
    <n v="120"/>
    <n v="20387.025"/>
    <n v="30543.6858"/>
    <n v="7635.9214"/>
    <n v="31034.7643"/>
    <n v="30543.685779"/>
    <n v="0.6242468305821962"/>
    <n v="0.02972603955153316"/>
    <n v="28541.835"/>
    <n v="19056.165"/>
    <n v="0.400356"/>
    <n v="0.019065"/>
    <n v="8127"/>
    <n v="22904.8225875"/>
    <n v="28040.7882125"/>
    <n v="29449.0576125"/>
    <n v="-1408.269399999997"/>
  </r>
  <r>
    <n v="1"/>
    <s v="FLOTA"/>
    <s v="VENDIDO"/>
    <s v="TPX"/>
    <s v="TPX-314"/>
    <m/>
    <s v="05/31/2023"/>
    <d v="2021-07-31T00:00:00"/>
    <x v="7"/>
    <n v="64"/>
    <n v="660"/>
    <n v="0.09696969696969697"/>
    <x v="0"/>
    <s v="1GD8751593"/>
    <s v="JTEBR9FJ00K210259"/>
    <n v="82145"/>
    <n v="48644.86"/>
    <n v="3405.1402"/>
    <n v="52050.0002"/>
    <n v="46961.56"/>
    <n v="46261.68"/>
    <n v="8644.15"/>
    <n v="101867.39"/>
    <n v="975"/>
    <n v="57.03149743589744"/>
    <n v="2527.532272727273"/>
    <n v="2193.12"/>
    <n v="158.2989"/>
    <n v="585.4826"/>
    <m/>
    <n v="2377.0878"/>
    <n v="5313.9893"/>
    <n v="5725.5"/>
    <n v="160"/>
    <n v="25673.6759"/>
    <n v="56473.3248"/>
    <n v="14118.3312"/>
    <n v="50868.9936"/>
    <n v="56473.32477800001"/>
    <n v="1.160930975605645"/>
    <n v="0.05276958980025657"/>
    <n v="22971.1841"/>
    <n v="23290.4959"/>
    <n v="0.503451"/>
    <n v="0.022884"/>
    <n v="8514"/>
    <n v="23856.25009166667"/>
    <n v="58297.65060833333"/>
    <n v="28193.75010833333"/>
    <n v="30103.9005"/>
  </r>
  <r>
    <n v="1"/>
    <s v="FLOTA"/>
    <s v="VENDIDO"/>
    <s v="TPX"/>
    <s v="TPX-318"/>
    <m/>
    <s v="06/17/2023"/>
    <d v="2021-08-09T00:00:00"/>
    <x v="7"/>
    <n v="30"/>
    <n v="660"/>
    <n v="0.04545454545454546"/>
    <x v="0"/>
    <s v="1GD8766287"/>
    <s v="JTEBR9FJ80K214382"/>
    <n v="78716"/>
    <n v="48644.86"/>
    <n v="3405.1402"/>
    <n v="52050.0002"/>
    <n v="30505"/>
    <n v="46727.102"/>
    <n v="5400"/>
    <n v="82632.102"/>
    <n v="540"/>
    <n v="66.49074074074075"/>
    <n v="1632.045454545455"/>
    <n v="2565.36"/>
    <n v="492.2762"/>
    <n v="641.701"/>
    <m/>
    <n v="2877.528"/>
    <n v="6576.8652"/>
    <n v="5725.5"/>
    <n v="160"/>
    <n v="24322.4298"/>
    <n v="37317.407"/>
    <n v="9329.351699999999"/>
    <n v="36502.0552"/>
    <n v="37317.406978"/>
    <n v="0.7671397754665138"/>
    <n v="0.03486998979393244"/>
    <n v="24322.4302"/>
    <n v="22404.6718"/>
    <n v="0.479479"/>
    <n v="0.021794"/>
    <n v="8514"/>
    <n v="23856.25009166667"/>
    <n v="37799.48670833333"/>
    <n v="28193.75010833333"/>
    <n v="9605.736599999997"/>
  </r>
  <r>
    <n v="1"/>
    <s v="FLOTA"/>
    <s v="VENDIDO"/>
    <s v="TPX"/>
    <s v="TPX-344"/>
    <m/>
    <s v="10/23/2023"/>
    <d v="2021-12-31T00:00:00"/>
    <x v="7"/>
    <n v="51"/>
    <n v="660"/>
    <n v="0.07727272727272727"/>
    <x v="0"/>
    <s v="1GD8832944"/>
    <s v="JTEBR9FJ60K231083"/>
    <n v="95203"/>
    <n v="48644.86"/>
    <n v="3405.1402"/>
    <n v="52050.0002"/>
    <n v="32670"/>
    <n v="44998"/>
    <n v="5958.34"/>
    <n v="83626.34"/>
    <n v="574"/>
    <n v="67.29675958188153"/>
    <n v="1755.833636363636"/>
    <n v="1764.95"/>
    <n v="581.3681"/>
    <n v="899.6385"/>
    <m/>
    <n v="3936.1554"/>
    <n v="7182.112"/>
    <n v="5725.5"/>
    <n v="160"/>
    <n v="27024.922"/>
    <n v="35019.806"/>
    <n v="8754.951499999999"/>
    <n v="34778.8545"/>
    <n v="35019.805978"/>
    <n v="0.7199076321321514"/>
    <n v="0.03272307418782506"/>
    <n v="21619.938"/>
    <n v="23378.062"/>
    <n v="0.519536"/>
    <n v="0.023615"/>
    <n v="8514"/>
    <n v="23856.25009166667"/>
    <n v="38188.47790833333"/>
    <n v="28193.75010833333"/>
    <n v="9994.727799999993"/>
  </r>
  <r>
    <n v="1"/>
    <s v="FLOTA"/>
    <s v="VENDIDO"/>
    <s v="TPX"/>
    <s v="TPX-347"/>
    <m/>
    <s v="10/24/2023"/>
    <d v="2021-12-31T00:00:00"/>
    <x v="7"/>
    <n v="11"/>
    <n v="660"/>
    <n v="0.01666666666666667"/>
    <x v="0"/>
    <s v="1GD-8831485"/>
    <s v="JTEBR9FJ60K230953"/>
    <n v="74448"/>
    <n v="48644.86"/>
    <n v="3405.1402"/>
    <n v="52050.0002"/>
    <n v="30710"/>
    <n v="45198"/>
    <n v="6697.71"/>
    <n v="82605.71000000001"/>
    <n v="884"/>
    <n v="42.31641402714932"/>
    <n v="1700.350454545455"/>
    <n v="400.06"/>
    <n v="92.8282"/>
    <n v="585.433"/>
    <m/>
    <n v="1350.7576"/>
    <n v="2429.0788"/>
    <n v="5725.5"/>
    <n v="160"/>
    <n v="25673.6759"/>
    <n v="40077.0553"/>
    <n v="10019.2638"/>
    <n v="38571.7915"/>
    <n v="40077.055278"/>
    <n v="0.8238702974579433"/>
    <n v="0.03744864988445196"/>
    <n v="22971.1841"/>
    <n v="22226.8159"/>
    <n v="0.491765"/>
    <n v="0.022353"/>
    <n v="8514"/>
    <n v="23856.25009166667"/>
    <n v="41920.88110833333"/>
    <n v="28193.75010833333"/>
    <n v="13727.131"/>
  </r>
  <r>
    <n v="1"/>
    <s v="FLOTA"/>
    <s v="VENDIDO"/>
    <s v="TPX"/>
    <s v="TPX-370"/>
    <m/>
    <s v="01/19/2024"/>
    <d v="2022-03-31T00:00:00"/>
    <x v="7"/>
    <n v="32"/>
    <n v="660"/>
    <n v="0.04848484848484848"/>
    <x v="0"/>
    <s v="1GD-8886977"/>
    <s v="JTEBR9FJ90K248556"/>
    <n v="72814"/>
    <n v="48644.8598"/>
    <n v="3405.1402"/>
    <n v="52050"/>
    <n v="28730"/>
    <n v="42398"/>
    <n v="5577.29"/>
    <n v="76705.28999999999"/>
    <n v="510"/>
    <n v="67.26919607843138"/>
    <n v="1559.422272727273"/>
    <n v="2426.95"/>
    <n v="115.0811"/>
    <n v="604.678"/>
    <m/>
    <n v="1773.8932"/>
    <n v="4920.6023"/>
    <n v="5725.5"/>
    <n v="120"/>
    <n v="24322.4298"/>
    <n v="33100.2579"/>
    <n v="8275.0645"/>
    <n v="33339.1934"/>
    <n v="33100.2579"/>
    <n v="0.6804471846786986"/>
    <n v="0.03092941748539539"/>
    <n v="24322.43"/>
    <n v="18075.57"/>
    <n v="0.426331"/>
    <n v="0.019379"/>
    <n v="8514"/>
    <n v="23856.25"/>
    <n v="33568.93769999999"/>
    <n v="28193.75"/>
    <n v="5375.187699999995"/>
  </r>
  <r>
    <n v="1"/>
    <s v="FLOTA"/>
    <s v="VENDIDO"/>
    <s v="TPX"/>
    <s v="TPX-372"/>
    <s v="USADO"/>
    <s v="02/29/2024"/>
    <d v="2022-04-30T00:00:00"/>
    <x v="7"/>
    <n v="22"/>
    <n v="660"/>
    <n v="0.03333333333333333"/>
    <x v="0"/>
    <s v="1GD-8916549"/>
    <s v="JTEBR9FJ10K256327"/>
    <n v="44186"/>
    <n v="48644.8598"/>
    <n v="3405.1402"/>
    <n v="52050"/>
    <n v="33305.66"/>
    <n v="49998"/>
    <n v="6726.86"/>
    <n v="90030.52"/>
    <n v="582"/>
    <n v="68.78439862542956"/>
    <n v="1819.66"/>
    <n v="450"/>
    <n v="168.0067"/>
    <n v="384.4329"/>
    <m/>
    <n v="3329.3"/>
    <n v="4331.7396"/>
    <n v="5725.5"/>
    <n v="120"/>
    <n v="27024.922"/>
    <n v="44306.5584"/>
    <n v="11076.6396"/>
    <n v="41743.9188"/>
    <n v="44306.5584"/>
    <n v="0.9108168588040623"/>
    <n v="0.04140076630927556"/>
    <n v="21619.9378"/>
    <n v="28378.0622"/>
    <n v="0.567584"/>
    <n v="0.025799"/>
    <n v="8514"/>
    <n v="23856.25"/>
    <n v="47483.0304"/>
    <n v="28193.75"/>
    <n v="19289.2804"/>
  </r>
  <r>
    <n v="1"/>
    <s v="FLOTA"/>
    <s v="VENDIDO"/>
    <s v="TPX"/>
    <s v="TPX-376"/>
    <s v="SEMINUEVO"/>
    <s v="02/08/2024"/>
    <d v="2022-04-30T00:00:00"/>
    <x v="7"/>
    <n v="55"/>
    <n v="660"/>
    <n v="0.08333333333333333"/>
    <x v="0"/>
    <s v="1GD-8918054"/>
    <s v="JTEBR9FJ205019604"/>
    <n v="36696"/>
    <n v="48644.8598"/>
    <n v="3405.1402"/>
    <n v="52050"/>
    <n v="14685.24"/>
    <n v="47298"/>
    <n v="11086.98"/>
    <n v="73070.22"/>
    <n v="281"/>
    <n v="91.71608540925267"/>
    <n v="1171.464545454545"/>
    <n v="1356.68"/>
    <n v="422.6755"/>
    <n v="360.3192"/>
    <m/>
    <n v="6762.8844"/>
    <n v="8902.5591"/>
    <n v="5725.5"/>
    <n v="120"/>
    <n v="20268.6915"/>
    <n v="29467.4694"/>
    <n v="7366.8674"/>
    <n v="30614.6021"/>
    <n v="29467.4694"/>
    <n v="0.6057673826413208"/>
    <n v="0.02753488102915095"/>
    <n v="28376.1683"/>
    <n v="18921.8317"/>
    <n v="0.400056"/>
    <n v="0.018184"/>
    <n v="8514"/>
    <n v="23856.25"/>
    <n v="25951.9109"/>
    <n v="28193.75"/>
    <n v="-2241.839099999997"/>
  </r>
  <r>
    <n v="1"/>
    <s v="FLOTA"/>
    <s v="VENDIDO"/>
    <s v="TPX"/>
    <s v="TPX-413"/>
    <s v="SEMINUEVO"/>
    <s v="03/28/2024"/>
    <d v="2022-05-31T00:00:00"/>
    <x v="7"/>
    <n v="26"/>
    <n v="660"/>
    <n v="0.03939393939393939"/>
    <x v="0"/>
    <s v="1GD-8921636"/>
    <s v="JTEBR9FJ20K257888"/>
    <n v="42858"/>
    <n v="48928.86"/>
    <n v="3425.0202"/>
    <n v="52353.8802"/>
    <n v="32029.66"/>
    <n v="50998"/>
    <n v="5720"/>
    <n v="88747.66"/>
    <n v="572"/>
    <n v="65.99590909090909"/>
    <n v="1715.893636363636"/>
    <n v="777.46"/>
    <n v="86.1373"/>
    <n v="476.6264"/>
    <m/>
    <n v="1089.3"/>
    <n v="2429.5237"/>
    <n v="5758.9268"/>
    <n v="120"/>
    <n v="25823.565"/>
    <n v="46099.1445"/>
    <n v="11524.7861"/>
    <n v="43088.3584"/>
    <n v="46099.144478"/>
    <n v="0.9421667391801077"/>
    <n v="0.04282576087182308"/>
    <n v="23105.295"/>
    <n v="27892.705"/>
    <n v="0.546937"/>
    <n v="0.024861"/>
    <n v="8514"/>
    <n v="23995.528425"/>
    <n v="47929.681075"/>
    <n v="28358.351775"/>
    <n v="19571.3293"/>
  </r>
  <r>
    <n v="1"/>
    <s v="FLOTA"/>
    <s v="VENDIDO"/>
    <s v="TPX"/>
    <s v="TPX-331"/>
    <m/>
    <s v="07/29/2023"/>
    <d v="2021-08-31T00:00:00"/>
    <x v="8"/>
    <n v="28"/>
    <n v="690"/>
    <n v="0.04057971014492753"/>
    <x v="0"/>
    <s v="1GD-8777252"/>
    <s v="JTEBR9FJ50K217322"/>
    <n v="68807"/>
    <n v="48644.86"/>
    <n v="3405.1402"/>
    <n v="52050.0002"/>
    <n v="35570"/>
    <n v="46635.514"/>
    <n v="6300"/>
    <n v="88505.514"/>
    <n v="630"/>
    <n v="66.46031746031746"/>
    <n v="1820.434782608696"/>
    <n v="1149.35"/>
    <n v="264.4736"/>
    <n v="762.9849"/>
    <m/>
    <n v="3721.1548"/>
    <n v="5897.9633"/>
    <n v="5985.75"/>
    <n v="160"/>
    <n v="28376.1681"/>
    <n v="39176.2326"/>
    <n v="9794.0581"/>
    <n v="38283.1744"/>
    <n v="39176.2325583084"/>
    <n v="0.8053519438293871"/>
    <n v="0.03501530190562552"/>
    <n v="20268.6919"/>
    <n v="26366.8221"/>
    <n v="0.565381"/>
    <n v="0.024582"/>
    <n v="8901"/>
    <n v="24940.62509583333"/>
    <n v="42620.17560416666"/>
    <n v="27109.37510416667"/>
    <n v="15510.80049999999"/>
  </r>
  <r>
    <n v="1"/>
    <s v="FLOTA"/>
    <s v="VENDIDO"/>
    <s v="TPX"/>
    <s v="TPX-337"/>
    <m/>
    <s v="09/11/2023"/>
    <d v="2021-10-30T00:00:00"/>
    <x v="8"/>
    <n v="77"/>
    <n v="690"/>
    <n v="0.1115942028985507"/>
    <x v="0"/>
    <s v="1GD-8796880"/>
    <s v="JTEBR9FJ50K222536"/>
    <n v="45441"/>
    <n v="48644.86"/>
    <n v="3405.1402"/>
    <n v="52050.0002"/>
    <n v="29159.54"/>
    <n v="49998"/>
    <n v="6223.3"/>
    <n v="85380.84"/>
    <n v="504"/>
    <n v="70.20404761904763"/>
    <n v="1538.384347826087"/>
    <n v="825.74"/>
    <n v="473.3162"/>
    <n v="369.9813"/>
    <m/>
    <n v="2864.5708"/>
    <n v="4533.6083"/>
    <n v="5985.75"/>
    <n v="160"/>
    <n v="25673.6759"/>
    <n v="40113.5058"/>
    <n v="10028.3764"/>
    <n v="38986.1293"/>
    <n v="40113.505777"/>
    <n v="0.8246196160704337"/>
    <n v="0.03585302678567103"/>
    <n v="22971.1841"/>
    <n v="27026.8159"/>
    <n v="0.540558"/>
    <n v="0.023503"/>
    <n v="8901"/>
    <n v="24940.62509583333"/>
    <n v="40859.85660416667"/>
    <n v="27109.37510416667"/>
    <n v="13750.4815"/>
  </r>
  <r>
    <n v="1"/>
    <s v="FLOTA"/>
    <s v="VENDIDO"/>
    <s v="TPX"/>
    <s v="TPX-352"/>
    <s v="USADO"/>
    <s v="12/26/2023"/>
    <d v="2022-01-31T00:00:00"/>
    <x v="8"/>
    <n v="32"/>
    <n v="690"/>
    <n v="0.0463768115942029"/>
    <x v="0"/>
    <s v="1GD-8854352"/>
    <s v="JTEBR9FJ80K237564"/>
    <n v="50529"/>
    <n v="48644.859"/>
    <n v="3405.1401"/>
    <n v="52049.9991"/>
    <n v="45172.72"/>
    <n v="45998"/>
    <n v="7487.38"/>
    <n v="98658.10000000001"/>
    <n v="898"/>
    <n v="58.64153674832962"/>
    <n v="2289.569565217391"/>
    <n v="1796.68"/>
    <n v="181.1725"/>
    <n v="631.4529"/>
    <m/>
    <n v="2110.2432"/>
    <n v="4719.5486"/>
    <n v="5985.7499"/>
    <n v="120"/>
    <n v="29727.4142"/>
    <n v="49199.0873"/>
    <n v="12299.7718"/>
    <n v="45800.3155"/>
    <n v="49199.0873035"/>
    <n v="1.011393358206671"/>
    <n v="0.04397362426985527"/>
    <n v="18917.4448"/>
    <n v="27080.5552"/>
    <n v="0.588733"/>
    <n v="0.025597"/>
    <n v="8901"/>
    <n v="24940.62456875"/>
    <n v="53991.17693125001"/>
    <n v="27109.37453125"/>
    <n v="26881.80240000001"/>
  </r>
  <r>
    <n v="1"/>
    <s v="FLOTA"/>
    <s v="VENDIDO"/>
    <s v="TPX"/>
    <s v="TPX-379"/>
    <s v="USADO"/>
    <s v="03/23/2024"/>
    <d v="2022-04-30T00:00:00"/>
    <x v="8"/>
    <n v="63"/>
    <n v="690"/>
    <n v="0.09130434782608696"/>
    <x v="0"/>
    <s v="1GD-8903472"/>
    <s v="JTEBR9FJ50K252538"/>
    <n v="50673"/>
    <n v="48644.8598"/>
    <n v="3405.1402"/>
    <n v="52050"/>
    <n v="35438.62"/>
    <n v="46398"/>
    <n v="8123.16"/>
    <n v="89959.78"/>
    <n v="631"/>
    <n v="69.03610142630745"/>
    <n v="1893.990434782609"/>
    <n v="740.0599999999999"/>
    <n v="560.1523"/>
    <n v="607.6789"/>
    <m/>
    <n v="2417.4932"/>
    <n v="4325.3844"/>
    <n v="5985.75"/>
    <n v="120"/>
    <n v="29727.4142"/>
    <n v="40840.3314"/>
    <n v="10210.0828"/>
    <n v="39531.2485"/>
    <n v="40840.3314"/>
    <n v="0.8395610876033401"/>
    <n v="0.03650265598275392"/>
    <n v="18917.4456"/>
    <n v="27480.5544"/>
    <n v="0.592279"/>
    <n v="0.025751"/>
    <n v="8901"/>
    <n v="24940.625"/>
    <n v="45687.0206"/>
    <n v="27109.375"/>
    <n v="18577.6456"/>
  </r>
  <r>
    <n v="1"/>
    <s v="FLOTA"/>
    <s v="VENDIDO"/>
    <s v="TPX"/>
    <s v="TPX-382"/>
    <s v="USADO"/>
    <s v="03/26/2024"/>
    <d v="2022-04-30T00:00:00"/>
    <x v="8"/>
    <n v="27"/>
    <n v="690"/>
    <n v="0.0391304347826087"/>
    <x v="0"/>
    <s v="1GD8906453"/>
    <s v="JTEBR9FJ50K253673"/>
    <n v="43390"/>
    <n v="48644.857"/>
    <n v="3405.14"/>
    <n v="52049.997"/>
    <n v="24345.81"/>
    <n v="46998"/>
    <n v="9598.209999999999"/>
    <n v="80942.02"/>
    <n v="377"/>
    <n v="90.03718832891248"/>
    <n v="1475.826956521739"/>
    <n v="610"/>
    <n v="77.98999999999999"/>
    <n v="243.5056"/>
    <m/>
    <n v="857.9"/>
    <n v="1789.3956"/>
    <n v="5985.7497"/>
    <n v="120"/>
    <n v="24322.428"/>
    <n v="39794.1467"/>
    <n v="9948.536700000001"/>
    <n v="38746.6101"/>
    <n v="39794.146745"/>
    <n v="0.8180545529201575"/>
    <n v="0.03556758925739816"/>
    <n v="24322.429"/>
    <n v="22675.571"/>
    <n v="0.482479"/>
    <n v="0.020977"/>
    <n v="8901"/>
    <n v="24940.6235625"/>
    <n v="39205.2511375"/>
    <n v="27109.3734375"/>
    <n v="12095.8777"/>
  </r>
  <r>
    <n v="1"/>
    <s v="FLOTA"/>
    <s v="VENDIDO"/>
    <s v="TPX"/>
    <s v="TPX-328"/>
    <m/>
    <s v="08/18/2023"/>
    <d v="2021-08-31T00:00:00"/>
    <x v="9"/>
    <n v="15"/>
    <n v="720"/>
    <n v="0.02083333333333333"/>
    <x v="0"/>
    <s v="1GD8781337"/>
    <s v="JTEBR9FJ70K218424"/>
    <n v="81282"/>
    <n v="48644.86"/>
    <n v="3405.1402"/>
    <n v="52050.0002"/>
    <n v="37442.14"/>
    <n v="45792.5234"/>
    <n v="7669.33"/>
    <n v="90903.99340000001"/>
    <n v="656"/>
    <n v="68.76748475609756"/>
    <n v="1879.644583333333"/>
    <n v="701.26"/>
    <n v="107.2382"/>
    <n v="606.8975"/>
    <m/>
    <n v="3503.7144"/>
    <n v="4919.1101"/>
    <n v="6246"/>
    <n v="160"/>
    <n v="28376.1681"/>
    <n v="41906.8652"/>
    <n v="10476.7163"/>
    <n v="40718.1489"/>
    <n v="41906.865211514"/>
    <n v="0.8614859866286798"/>
    <n v="0.03589524944286166"/>
    <n v="20268.6919"/>
    <n v="25523.8315"/>
    <n v="0.55738"/>
    <n v="0.023224"/>
    <n v="9288"/>
    <n v="26025.0001"/>
    <n v="44265.8832"/>
    <n v="26025.0001"/>
    <n v="18240.8831"/>
  </r>
  <r>
    <n v="1"/>
    <s v="FLOTA"/>
    <s v="VENDIDO"/>
    <s v="TPX"/>
    <s v="TPX-348"/>
    <m/>
    <s v="12/11/2023"/>
    <d v="2021-12-31T00:00:00"/>
    <x v="9"/>
    <n v="7"/>
    <n v="720"/>
    <n v="0.009722222222222222"/>
    <x v="0"/>
    <s v="1GD-8814142"/>
    <s v="JTEBR9FJ30K226522"/>
    <n v="70360"/>
    <n v="48644.86"/>
    <n v="3405.1402"/>
    <n v="52050.0002"/>
    <n v="33431.17"/>
    <n v="42998"/>
    <n v="7041.2689"/>
    <n v="83470.43889999999"/>
    <n v="523"/>
    <n v="77.3851604206501"/>
    <n v="1686.351620833333"/>
    <n v="510"/>
    <n v="342.1369"/>
    <n v="544.2067"/>
    <m/>
    <n v="958.2604"/>
    <n v="2354.604"/>
    <n v="6246"/>
    <n v="160"/>
    <n v="25673.6759"/>
    <n v="39741.909"/>
    <n v="9935.477199999999"/>
    <n v="39094.4317"/>
    <n v="39741.90897600001"/>
    <n v="0.8169806424769237"/>
    <n v="0.03404086010320515"/>
    <n v="22971.1841"/>
    <n v="20026.8159"/>
    <n v="0.465762"/>
    <n v="0.019407"/>
    <n v="9288"/>
    <n v="26025.0001"/>
    <n v="39396.8348"/>
    <n v="26025.0001"/>
    <n v="13371.8347"/>
  </r>
  <r>
    <n v="1"/>
    <s v="FLOTA"/>
    <s v="VENDIDO"/>
    <s v="TPX"/>
    <s v="TPX-327"/>
    <m/>
    <s v="09/27/2023"/>
    <d v="2021-08-31T00:00:00"/>
    <x v="10"/>
    <n v="70"/>
    <n v="750"/>
    <n v="0.09333333333333334"/>
    <x v="0"/>
    <s v="1GD-8779640"/>
    <s v="JTEBR9FJ40K217957"/>
    <n v="71228"/>
    <n v="48644.86"/>
    <n v="3405.1402"/>
    <n v="52050.0002"/>
    <n v="38871.87"/>
    <n v="47598"/>
    <n v="6300"/>
    <n v="92769.87"/>
    <n v="620"/>
    <n v="72.85785483870968"/>
    <n v="1806.8748"/>
    <n v="4630.76"/>
    <n v="212.1403"/>
    <n v="776.9994"/>
    <m/>
    <n v="933.0296"/>
    <n v="6552.9293"/>
    <n v="6506.25"/>
    <n v="160"/>
    <n v="32429.9064"/>
    <n v="37415.1843"/>
    <n v="9353.7961"/>
    <n v="37736.3882"/>
    <n v="37415.184275"/>
    <n v="0.7691497986632092"/>
    <n v="0.03076599194652837"/>
    <n v="16214.9536"/>
    <n v="31383.0464"/>
    <n v="0.659335"/>
    <n v="0.026373"/>
    <n v="9675"/>
    <n v="27109.37510416667"/>
    <n v="42766.31559583332"/>
    <n v="24940.62509583333"/>
    <n v="17825.69049999999"/>
  </r>
  <r>
    <n v="1"/>
    <s v="FLOTA"/>
    <s v="VENDIDO"/>
    <s v="TPX"/>
    <s v="TPX-319"/>
    <m/>
    <s v="11/30/2023"/>
    <d v="2021-08-09T00:00:00"/>
    <x v="11"/>
    <n v="143"/>
    <n v="810"/>
    <n v="0.1765432098765432"/>
    <x v="0"/>
    <s v="1GD-8764247"/>
    <s v="JTEBR9FJ90K214021"/>
    <n v="83045"/>
    <n v="48644.86"/>
    <n v="3405.1402"/>
    <n v="52050.0002"/>
    <n v="30505"/>
    <n v="40998"/>
    <n v="5400"/>
    <n v="76903"/>
    <n v="540"/>
    <n v="66.49074074074075"/>
    <n v="1329.814814814815"/>
    <n v="700"/>
    <n v="41.6183"/>
    <n v="684.8376"/>
    <m/>
    <n v="2272.3696"/>
    <n v="3698.8255"/>
    <n v="7026.75"/>
    <n v="160"/>
    <n v="24322.4298"/>
    <n v="31239.7447"/>
    <n v="7809.9362"/>
    <n v="33878.8085"/>
    <n v="31239.744673"/>
    <n v="0.6422003203010554"/>
    <n v="0.02378519704818724"/>
    <n v="24322.4302"/>
    <n v="16675.5698"/>
    <n v="0.406741"/>
    <n v="0.015064"/>
    <n v="10449"/>
    <n v="29278.1251125"/>
    <n v="26290.2993875"/>
    <n v="22771.8750875"/>
    <n v="3518.424299999999"/>
  </r>
  <r>
    <n v="1"/>
    <s v="FLOTA"/>
    <s v="VENDIDO"/>
    <s v="TPX"/>
    <s v="TPX-324"/>
    <s v="SEMINUEVO"/>
    <s v="03/26/2024"/>
    <d v="2021-08-09T00:00:00"/>
    <x v="12"/>
    <n v="38"/>
    <n v="930"/>
    <n v="0.04086021505376344"/>
    <x v="0"/>
    <s v="1GD8757286"/>
    <s v="JTEBR9FJ00K211976"/>
    <n v="23519"/>
    <n v="48644.86"/>
    <n v="3405.1402"/>
    <n v="52050.0002"/>
    <n v="45337.58"/>
    <n v="50998"/>
    <n v="10897.53"/>
    <n v="107233.11"/>
    <n v="829"/>
    <n v="67.83487334137516"/>
    <n v="1814.035806451613"/>
    <n v="180"/>
    <n v="19.6404"/>
    <n v="278.9274"/>
    <m/>
    <n v="135.4"/>
    <n v="613.9678"/>
    <n v="8067.75"/>
    <n v="160"/>
    <n v="39186.1369"/>
    <n v="47208.2553"/>
    <n v="11802.0638"/>
    <n v="47403.1915"/>
    <n v="47208.255269"/>
    <n v="0.970467491714438"/>
    <n v="0.03130540295853026"/>
    <n v="9458.723099999999"/>
    <n v="41539.2769"/>
    <n v="0.8145279999999999"/>
    <n v="0.026275"/>
    <n v="11997"/>
    <n v="33615.62512916667"/>
    <n v="52778.76707083333"/>
    <n v="18434.37507083333"/>
    <n v="34344.39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1000000}" name="TablaDiná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Año Modelo y Antigüedad">
  <location ref="L83:S101" firstHeaderRow="0" firstDataRow="1" firstDataCol="1"/>
  <pivotFields count="50">
    <pivotField dataField="1" numFmtId="1" showAll="0"/>
    <pivotField showAll="0"/>
    <pivotField showAll="0"/>
    <pivotField showAll="0"/>
    <pivotField showAll="0"/>
    <pivotField showAll="0"/>
    <pivotField showAll="0"/>
    <pivotField showAll="0"/>
    <pivotField axis="axisRow" numFmtId="1" showAll="0" sortType="ascending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  <autoSortScope>
        <pivotArea dataOnly="0" outline="0" fieldPosition="0">
          <references count="1">
            <reference field="4294967294" count="1" selected="0">
              <x v="3"/>
            </reference>
          </references>
        </pivotArea>
      </autoSortScope>
    </pivotField>
    <pivotField numFmtId="1" showAll="0"/>
    <pivotField numFmtId="1" showAll="0"/>
    <pivotField numFmtId="165" showAll="0"/>
    <pivotField axis="axisRow" showAll="0">
      <items count="4">
        <item x="0"/>
        <item x="1"/>
        <item m="1" x="2"/>
        <item t="default"/>
      </items>
    </pivotField>
    <pivotField showAll="0"/>
    <pivotField showAll="0"/>
    <pivotField dataField="1" numFmtId="1" showAll="0"/>
    <pivotField numFmtId="167" showAll="0"/>
    <pivotField numFmtId="167" showAll="0"/>
    <pivotField numFmtId="167" showAll="0"/>
    <pivotField numFmtId="167" showAll="0"/>
    <pivotField dataField="1" numFmtId="167" showAll="0"/>
    <pivotField numFmtId="167" showAll="0"/>
    <pivotField numFmtId="167" showAll="0"/>
    <pivotField numFmtId="1" showAll="0"/>
    <pivotField numFmtId="167" showAll="0"/>
    <pivotField numFmtId="167" showAll="0"/>
    <pivotField numFmtId="167" showAll="0"/>
    <pivotField numFmtId="167" showAll="0"/>
    <pivotField numFmtId="167" showAll="0"/>
    <pivotField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5" showAll="0"/>
    <pivotField dataField="1" numFmtId="165" showAll="0"/>
    <pivotField numFmtId="167" showAll="0"/>
    <pivotField numFmtId="167" showAll="0"/>
    <pivotField numFmtId="165" showAll="0"/>
    <pivotField numFmtId="165" showAll="0"/>
    <pivotField showAll="0"/>
    <pivotField numFmtId="167" showAll="0"/>
    <pivotField numFmtId="167" showAll="0"/>
    <pivotField numFmtId="167" showAll="0"/>
    <pivotField numFmtId="167" showAll="0"/>
  </pivotFields>
  <rowFields count="2">
    <field x="12"/>
    <field x="8"/>
  </rowFields>
  <rowItems count="18">
    <i>
      <x/>
    </i>
    <i r="1">
      <x v="5"/>
    </i>
    <i r="1">
      <x v="11"/>
    </i>
    <i r="1">
      <x v="4"/>
    </i>
    <i r="1">
      <x v="7"/>
    </i>
    <i r="1">
      <x v="9"/>
    </i>
    <i r="1">
      <x v="3"/>
    </i>
    <i r="1">
      <x v="8"/>
    </i>
    <i r="1">
      <x v="2"/>
    </i>
    <i r="1">
      <x/>
    </i>
    <i r="1">
      <x v="6"/>
    </i>
    <i r="1">
      <x v="1"/>
    </i>
    <i r="1">
      <x v="10"/>
    </i>
    <i r="1">
      <x v="12"/>
    </i>
    <i>
      <x v="1"/>
    </i>
    <i r="1">
      <x v="2"/>
    </i>
    <i r="1">
      <x v="1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Autos" fld="0" baseField="0" baseItem="0"/>
    <dataField name="KM Min" fld="15" subtotal="min" baseField="8" baseItem="4" numFmtId="3"/>
    <dataField name="KM Promedio" fld="15" subtotal="average" baseField="8" baseItem="4" numFmtId="3"/>
    <dataField name="Ingreso x Venta Minimo" fld="20" subtotal="min" baseField="12" baseItem="0"/>
    <dataField name="Ingreso x Venta Promedio" fld="20" subtotal="average" baseField="12" baseItem="0"/>
    <dataField name="MRM Minimo" fld="40" subtotal="min" baseField="12" baseItem="0" numFmtId="10"/>
    <dataField name="MRM Promedio" fld="40" subtotal="average" baseField="8" baseItem="3" numFmtId="10"/>
  </dataFields>
  <formats count="26">
    <format dxfId="50">
      <pivotArea outline="0" collapsedLevelsAreSubtotals="1" fieldPosition="0"/>
    </format>
    <format dxfId="49">
      <pivotArea collapsedLevelsAreSubtotals="1" fieldPosition="0">
        <references count="2">
          <reference field="8" count="0"/>
          <reference field="12" count="1" selected="0">
            <x v="0"/>
          </reference>
        </references>
      </pivotArea>
    </format>
    <format dxfId="48">
      <pivotArea collapsedLevelsAreSubtotals="1" fieldPosition="0">
        <references count="1">
          <reference field="12" count="1">
            <x v="1"/>
          </reference>
        </references>
      </pivotArea>
    </format>
    <format dxfId="47">
      <pivotArea collapsedLevelsAreSubtotals="1" fieldPosition="0">
        <references count="2">
          <reference field="8" count="2">
            <x v="1"/>
            <x v="2"/>
          </reference>
          <reference field="12" count="1" selected="0">
            <x v="1"/>
          </reference>
        </references>
      </pivotArea>
    </format>
    <format dxfId="46">
      <pivotArea outline="0" collapsedLevelsAreSubtotals="1" fieldPosition="0"/>
    </format>
    <format dxfId="45">
      <pivotArea outline="0" collapsedLevelsAreSubtotals="1" fieldPosition="0">
        <references count="1">
          <reference field="4294967294" count="2" selected="0">
            <x v="5"/>
            <x v="6"/>
          </reference>
        </references>
      </pivotArea>
    </format>
    <format dxfId="44">
      <pivotArea field="12" type="button" dataOnly="0" labelOnly="1" outline="0" axis="axisRow" fieldPosition="0"/>
    </format>
    <format dxfId="43">
      <pivotArea dataOnly="0" labelOnly="1" outline="0" fieldPosition="0">
        <references count="1">
          <reference field="4294967294" count="4">
            <x v="3"/>
            <x v="4"/>
            <x v="5"/>
            <x v="6"/>
          </reference>
        </references>
      </pivotArea>
    </format>
    <format dxfId="42">
      <pivotArea field="12" type="button" dataOnly="0" labelOnly="1" outline="0" axis="axisRow" fieldPosition="0"/>
    </format>
    <format dxfId="41">
      <pivotArea dataOnly="0" labelOnly="1" outline="0" fieldPosition="0">
        <references count="1">
          <reference field="4294967294" count="4">
            <x v="3"/>
            <x v="4"/>
            <x v="5"/>
            <x v="6"/>
          </reference>
        </references>
      </pivotArea>
    </format>
    <format dxfId="40">
      <pivotArea field="12" type="button" dataOnly="0" labelOnly="1" outline="0" axis="axisRow" fieldPosition="0"/>
    </format>
    <format dxfId="39">
      <pivotArea dataOnly="0" labelOnly="1" outline="0" fieldPosition="0">
        <references count="1">
          <reference field="4294967294" count="4">
            <x v="3"/>
            <x v="4"/>
            <x v="5"/>
            <x v="6"/>
          </reference>
        </references>
      </pivotArea>
    </format>
    <format dxfId="38">
      <pivotArea outline="0" collapsedLevelsAreSubtotals="1" fieldPosition="0">
        <references count="1">
          <reference field="4294967294" count="2" selected="0">
            <x v="1"/>
            <x v="2"/>
          </reference>
        </references>
      </pivotArea>
    </format>
    <format dxfId="37">
      <pivotArea dataOnly="0" labelOnly="1" outline="0" fieldPosition="0">
        <references count="1">
          <reference field="4294967294" count="2">
            <x v="1"/>
            <x v="2"/>
          </reference>
        </references>
      </pivotArea>
    </format>
    <format dxfId="36">
      <pivotArea dataOnly="0" labelOnly="1" outline="0" fieldPosition="0">
        <references count="1">
          <reference field="4294967294" count="2">
            <x v="1"/>
            <x v="2"/>
          </reference>
        </references>
      </pivotArea>
    </format>
    <format dxfId="35">
      <pivotArea collapsedLevelsAreSubtotals="1" fieldPosition="0">
        <references count="3">
          <reference field="4294967294" count="3" selected="0">
            <x v="1"/>
            <x v="2"/>
            <x v="3"/>
          </reference>
          <reference field="8" count="1">
            <x v="5"/>
          </reference>
          <reference field="12" count="1" selected="0">
            <x v="0"/>
          </reference>
        </references>
      </pivotArea>
    </format>
    <format dxfId="34">
      <pivotArea dataOnly="0" labelOnly="1" fieldPosition="0">
        <references count="2">
          <reference field="8" count="1">
            <x v="5"/>
          </reference>
          <reference field="12" count="1" selected="0">
            <x v="0"/>
          </reference>
        </references>
      </pivotArea>
    </format>
    <format dxfId="33">
      <pivotArea collapsedLevelsAreSubtotals="1" fieldPosition="0">
        <references count="3">
          <reference field="4294967294" count="3" selected="0">
            <x v="1"/>
            <x v="2"/>
            <x v="3"/>
          </reference>
          <reference field="8" count="1">
            <x v="2"/>
          </reference>
          <reference field="12" count="1" selected="0">
            <x v="1"/>
          </reference>
        </references>
      </pivotArea>
    </format>
    <format dxfId="32">
      <pivotArea dataOnly="0" labelOnly="1" fieldPosition="0">
        <references count="2">
          <reference field="8" count="1">
            <x v="2"/>
          </reference>
          <reference field="12" count="1" selected="0">
            <x v="1"/>
          </reference>
        </references>
      </pivotArea>
    </format>
    <format dxfId="31">
      <pivotArea collapsedLevelsAreSubtotals="1" fieldPosition="0">
        <references count="3">
          <reference field="4294967294" count="3" selected="0">
            <x v="1"/>
            <x v="2"/>
            <x v="3"/>
          </reference>
          <reference field="8" count="1">
            <x v="8"/>
          </reference>
          <reference field="12" count="1" selected="0">
            <x v="0"/>
          </reference>
        </references>
      </pivotArea>
    </format>
    <format dxfId="30">
      <pivotArea dataOnly="0" labelOnly="1" fieldPosition="0">
        <references count="2">
          <reference field="8" count="1">
            <x v="8"/>
          </reference>
          <reference field="12" count="1" selected="0">
            <x v="0"/>
          </reference>
        </references>
      </pivotArea>
    </format>
    <format dxfId="29">
      <pivotArea collapsedLevelsAreSubtotals="1" fieldPosition="0">
        <references count="3">
          <reference field="4294967294" count="3" selected="0">
            <x v="1"/>
            <x v="2"/>
            <x v="3"/>
          </reference>
          <reference field="8" count="1">
            <x v="8"/>
          </reference>
          <reference field="12" count="1" selected="0">
            <x v="0"/>
          </reference>
        </references>
      </pivotArea>
    </format>
    <format dxfId="28">
      <pivotArea dataOnly="0" labelOnly="1" fieldPosition="0">
        <references count="2">
          <reference field="8" count="1">
            <x v="8"/>
          </reference>
          <reference field="12" count="1" selected="0">
            <x v="0"/>
          </reference>
        </references>
      </pivotArea>
    </format>
    <format dxfId="2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Año Modelo y Antigüedad">
  <location ref="B83:I101" firstHeaderRow="0" firstDataRow="1" firstDataCol="1"/>
  <pivotFields count="50">
    <pivotField dataField="1" numFmtId="1" showAll="0"/>
    <pivotField showAll="0"/>
    <pivotField showAll="0"/>
    <pivotField showAll="0"/>
    <pivotField showAll="0"/>
    <pivotField showAll="0"/>
    <pivotField showAll="0"/>
    <pivotField showAll="0"/>
    <pivotField axis="axisRow" numFmtId="1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umFmtId="1" showAll="0"/>
    <pivotField numFmtId="1" showAll="0"/>
    <pivotField numFmtId="165" showAll="0"/>
    <pivotField axis="axisRow" showAll="0">
      <items count="4">
        <item x="0"/>
        <item x="1"/>
        <item m="1" x="2"/>
        <item t="default"/>
      </items>
    </pivotField>
    <pivotField showAll="0"/>
    <pivotField showAll="0"/>
    <pivotField dataField="1" numFmtId="1" showAll="0"/>
    <pivotField numFmtId="167" showAll="0"/>
    <pivotField numFmtId="167" showAll="0"/>
    <pivotField numFmtId="167" showAll="0"/>
    <pivotField numFmtId="167" showAll="0"/>
    <pivotField dataField="1" numFmtId="167" showAll="0"/>
    <pivotField numFmtId="167" showAll="0"/>
    <pivotField numFmtId="167" showAll="0"/>
    <pivotField numFmtId="1" showAll="0"/>
    <pivotField numFmtId="167" showAll="0"/>
    <pivotField numFmtId="167" showAll="0"/>
    <pivotField numFmtId="167" showAll="0"/>
    <pivotField numFmtId="167" showAll="0"/>
    <pivotField numFmtId="167" showAll="0"/>
    <pivotField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5" showAll="0"/>
    <pivotField dataField="1" numFmtId="165" showAll="0"/>
    <pivotField numFmtId="167" showAll="0"/>
    <pivotField numFmtId="167" showAll="0"/>
    <pivotField numFmtId="165" showAll="0"/>
    <pivotField numFmtId="165" showAll="0"/>
    <pivotField showAll="0"/>
    <pivotField numFmtId="167" showAll="0"/>
    <pivotField numFmtId="167" showAll="0"/>
    <pivotField numFmtId="167" showAll="0"/>
    <pivotField numFmtId="167" showAll="0"/>
  </pivotFields>
  <rowFields count="2">
    <field x="12"/>
    <field x="8"/>
  </rowFields>
  <rowItems count="18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"/>
    </i>
    <i r="1">
      <x v="1"/>
    </i>
    <i r="1">
      <x v="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Autos" fld="0" baseField="0" baseItem="0"/>
    <dataField name="KM Min" fld="15" subtotal="min" baseField="8" baseItem="4" numFmtId="3"/>
    <dataField name="KM Promedio" fld="15" subtotal="average" baseField="8" baseItem="4" numFmtId="3"/>
    <dataField name="Ingreso x Venta Minimo" fld="20" subtotal="min" baseField="12" baseItem="0"/>
    <dataField name="Ingreso x Venta Promedio" fld="20" subtotal="average" baseField="12" baseItem="0"/>
    <dataField name="MRM Minimo" fld="40" subtotal="min" baseField="12" baseItem="0" numFmtId="10"/>
    <dataField name="MRM Promedio" fld="40" subtotal="average" baseField="8" baseItem="3" numFmtId="10"/>
  </dataFields>
  <formats count="20">
    <format dxfId="70">
      <pivotArea outline="0" collapsedLevelsAreSubtotals="1" fieldPosition="0"/>
    </format>
    <format dxfId="69">
      <pivotArea collapsedLevelsAreSubtotals="1" fieldPosition="0">
        <references count="2">
          <reference field="8" count="0"/>
          <reference field="12" count="1" selected="0">
            <x v="0"/>
          </reference>
        </references>
      </pivotArea>
    </format>
    <format dxfId="68">
      <pivotArea collapsedLevelsAreSubtotals="1" fieldPosition="0">
        <references count="1">
          <reference field="12" count="1">
            <x v="1"/>
          </reference>
        </references>
      </pivotArea>
    </format>
    <format dxfId="67">
      <pivotArea collapsedLevelsAreSubtotals="1" fieldPosition="0">
        <references count="2">
          <reference field="8" count="2">
            <x v="1"/>
            <x v="2"/>
          </reference>
          <reference field="12" count="1" selected="0">
            <x v="1"/>
          </reference>
        </references>
      </pivotArea>
    </format>
    <format dxfId="66">
      <pivotArea outline="0" collapsedLevelsAreSubtotals="1" fieldPosition="0"/>
    </format>
    <format dxfId="65">
      <pivotArea outline="0" collapsedLevelsAreSubtotals="1" fieldPosition="0">
        <references count="1">
          <reference field="4294967294" count="2" selected="0">
            <x v="5"/>
            <x v="6"/>
          </reference>
        </references>
      </pivotArea>
    </format>
    <format dxfId="64">
      <pivotArea field="12" type="button" dataOnly="0" labelOnly="1" outline="0" axis="axisRow" fieldPosition="0"/>
    </format>
    <format dxfId="63">
      <pivotArea dataOnly="0" labelOnly="1" outline="0" fieldPosition="0">
        <references count="1">
          <reference field="4294967294" count="4">
            <x v="3"/>
            <x v="4"/>
            <x v="5"/>
            <x v="6"/>
          </reference>
        </references>
      </pivotArea>
    </format>
    <format dxfId="62">
      <pivotArea field="12" type="button" dataOnly="0" labelOnly="1" outline="0" axis="axisRow" fieldPosition="0"/>
    </format>
    <format dxfId="61">
      <pivotArea dataOnly="0" labelOnly="1" outline="0" fieldPosition="0">
        <references count="1">
          <reference field="4294967294" count="4">
            <x v="3"/>
            <x v="4"/>
            <x v="5"/>
            <x v="6"/>
          </reference>
        </references>
      </pivotArea>
    </format>
    <format dxfId="60">
      <pivotArea field="12" type="button" dataOnly="0" labelOnly="1" outline="0" axis="axisRow" fieldPosition="0"/>
    </format>
    <format dxfId="59">
      <pivotArea dataOnly="0" labelOnly="1" outline="0" fieldPosition="0">
        <references count="1">
          <reference field="4294967294" count="4">
            <x v="3"/>
            <x v="4"/>
            <x v="5"/>
            <x v="6"/>
          </reference>
        </references>
      </pivotArea>
    </format>
    <format dxfId="58">
      <pivotArea collapsedLevelsAreSubtotals="1" fieldPosition="0">
        <references count="3">
          <reference field="4294967294" count="1" selected="0">
            <x v="3"/>
          </reference>
          <reference field="8" count="1">
            <x v="5"/>
          </reference>
          <reference field="12" count="1" selected="0">
            <x v="0"/>
          </reference>
        </references>
      </pivotArea>
    </format>
    <format dxfId="57">
      <pivotArea outline="0" collapsedLevelsAreSubtotals="1" fieldPosition="0">
        <references count="1">
          <reference field="4294967294" count="2" selected="0">
            <x v="1"/>
            <x v="2"/>
          </reference>
        </references>
      </pivotArea>
    </format>
    <format dxfId="56">
      <pivotArea dataOnly="0" labelOnly="1" outline="0" fieldPosition="0">
        <references count="1">
          <reference field="4294967294" count="2">
            <x v="1"/>
            <x v="2"/>
          </reference>
        </references>
      </pivotArea>
    </format>
    <format dxfId="55">
      <pivotArea dataOnly="0" labelOnly="1" outline="0" fieldPosition="0">
        <references count="1">
          <reference field="4294967294" count="2">
            <x v="1"/>
            <x v="2"/>
          </reference>
        </references>
      </pivotArea>
    </format>
    <format dxfId="5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3000000}" name="TablaDinámica4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Año Modelo y Antigüedad">
  <location ref="B49:I70" firstHeaderRow="0" firstDataRow="1" firstDataCol="1"/>
  <pivotFields count="50">
    <pivotField dataField="1" numFmtId="1" showAll="0"/>
    <pivotField showAll="0"/>
    <pivotField showAll="0"/>
    <pivotField showAll="0"/>
    <pivotField showAll="0"/>
    <pivotField showAll="0"/>
    <pivotField showAll="0"/>
    <pivotField numFmtId="14" showAll="0"/>
    <pivotField axis="axisRow" numFmtId="1" showAll="0">
      <items count="18">
        <item x="8"/>
        <item x="16"/>
        <item x="7"/>
        <item x="5"/>
        <item x="4"/>
        <item x="3"/>
        <item x="6"/>
        <item x="9"/>
        <item x="15"/>
        <item x="11"/>
        <item x="10"/>
        <item x="13"/>
        <item x="2"/>
        <item x="14"/>
        <item x="1"/>
        <item x="12"/>
        <item x="0"/>
        <item t="default"/>
      </items>
    </pivotField>
    <pivotField numFmtId="1" showAll="0"/>
    <pivotField numFmtId="1" showAll="0"/>
    <pivotField numFmtId="165"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dataField="1" numFmtId="1" showAll="0"/>
    <pivotField numFmtId="167" showAll="0"/>
    <pivotField numFmtId="167" showAll="0"/>
    <pivotField numFmtId="167" showAll="0"/>
    <pivotField numFmtId="167" showAll="0"/>
    <pivotField dataField="1" numFmtId="167" showAll="0"/>
    <pivotField numFmtId="167" showAll="0"/>
    <pivotField numFmtId="167" showAll="0"/>
    <pivotField numFmtId="1" showAll="0"/>
    <pivotField numFmtId="167" showAll="0"/>
    <pivotField numFmtId="167" showAll="0"/>
    <pivotField numFmtId="167" showAll="0"/>
    <pivotField numFmtId="167" showAll="0"/>
    <pivotField numFmtId="167" showAll="0"/>
    <pivotField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5" showAll="0"/>
    <pivotField dataField="1" numFmtId="165" showAll="0"/>
    <pivotField numFmtId="167" showAll="0"/>
    <pivotField numFmtId="167" showAll="0"/>
    <pivotField numFmtId="165" showAll="0"/>
    <pivotField numFmtId="165" showAll="0"/>
    <pivotField showAll="0"/>
    <pivotField numFmtId="167" showAll="0"/>
    <pivotField numFmtId="167" showAll="0"/>
    <pivotField numFmtId="167" showAll="0"/>
    <pivotField numFmtId="167" showAll="0"/>
  </pivotFields>
  <rowFields count="2">
    <field x="12"/>
    <field x="8"/>
  </rowFields>
  <rowItems count="21">
    <i>
      <x/>
    </i>
    <i r="1">
      <x v="16"/>
    </i>
    <i>
      <x v="1"/>
    </i>
    <i r="1"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2"/>
    </i>
    <i r="1">
      <x v="1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Autos" fld="0" baseField="0" baseItem="0"/>
    <dataField name="KM Minimo" fld="15" subtotal="min" baseField="8" baseItem="4" numFmtId="3"/>
    <dataField name="KM Promedio" fld="15" subtotal="average" baseField="8" baseItem="4" numFmtId="3"/>
    <dataField name="Ingreso x Venta Minimo" fld="20" subtotal="min" baseField="8" baseItem="4" numFmtId="164"/>
    <dataField name="Ingreso x Venta Promedio" fld="20" subtotal="average" baseField="8" baseItem="4" numFmtId="164"/>
    <dataField name="MRM Minimo" fld="40" subtotal="min" baseField="12" baseItem="0" numFmtId="10"/>
    <dataField name="MRM Promedio" fld="40" subtotal="average" baseField="12" baseItem="0" numFmtId="10"/>
  </dataFields>
  <formats count="11">
    <format dxfId="10">
      <pivotArea outline="0" collapsedLevelsAreSubtotals="1" fieldPosition="0">
        <references count="1">
          <reference field="4294967294" count="2" selected="0">
            <x v="3"/>
            <x v="4"/>
          </reference>
        </references>
      </pivotArea>
    </format>
    <format dxfId="9">
      <pivotArea outline="0" collapsedLevelsAreSubtotals="1" fieldPosition="0">
        <references count="1">
          <reference field="4294967294" count="2" selected="0">
            <x v="1"/>
            <x v="2"/>
          </reference>
        </references>
      </pivotArea>
    </format>
    <format dxfId="8">
      <pivotArea field="12" type="button" dataOnly="0" labelOnly="1" outline="0" axis="axisRow" fieldPosition="0"/>
    </format>
    <format dxfId="7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6">
      <pivotArea field="12" type="button" dataOnly="0" labelOnly="1" outline="0" axis="axisRow" fieldPosition="0"/>
    </format>
    <format dxfId="5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4">
      <pivotArea field="12" type="button" dataOnly="0" labelOnly="1" outline="0" axis="axisRow" fieldPosition="0"/>
    </format>
    <format dxfId="3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2">
      <pivotArea outline="0" collapsedLevelsAreSubtotals="1" fieldPosition="0">
        <references count="1">
          <reference field="4294967294" count="2" selected="0">
            <x v="5"/>
            <x v="6"/>
          </reference>
        </references>
      </pivotArea>
    </format>
    <format dxfId="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0">
      <pivotArea outline="0" collapsedLevelsAreSubtotals="1" fieldPosition="0">
        <references count="1">
          <reference field="4294967294" count="6" selected="0">
            <x v="1"/>
            <x v="2"/>
            <x v="3"/>
            <x v="4"/>
            <x v="5"/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2000000}" name="TablaDinámica5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Año Modelo y Antigüedad">
  <location ref="K49:R70" firstHeaderRow="0" firstDataRow="1" firstDataCol="1"/>
  <pivotFields count="50">
    <pivotField dataField="1" numFmtId="1" showAll="0"/>
    <pivotField showAll="0"/>
    <pivotField showAll="0"/>
    <pivotField showAll="0"/>
    <pivotField showAll="0"/>
    <pivotField showAll="0"/>
    <pivotField showAll="0"/>
    <pivotField numFmtId="14" showAll="0"/>
    <pivotField axis="axisRow" numFmtId="1" showAll="0" sortType="ascending">
      <items count="18">
        <item x="8"/>
        <item x="16"/>
        <item x="7"/>
        <item x="5"/>
        <item x="4"/>
        <item x="3"/>
        <item x="6"/>
        <item x="9"/>
        <item x="15"/>
        <item x="11"/>
        <item x="10"/>
        <item x="13"/>
        <item x="2"/>
        <item x="14"/>
        <item x="1"/>
        <item x="12"/>
        <item x="0"/>
        <item t="default"/>
      </items>
      <autoSortScope>
        <pivotArea dataOnly="0" outline="0" fieldPosition="0">
          <references count="1">
            <reference field="4294967294" count="1" selected="0">
              <x v="3"/>
            </reference>
          </references>
        </pivotArea>
      </autoSortScope>
    </pivotField>
    <pivotField numFmtId="1" showAll="0"/>
    <pivotField numFmtId="1" showAll="0"/>
    <pivotField numFmtId="165"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dataField="1" numFmtId="1" showAll="0"/>
    <pivotField numFmtId="167" showAll="0"/>
    <pivotField numFmtId="167" showAll="0"/>
    <pivotField numFmtId="167" showAll="0"/>
    <pivotField numFmtId="167" showAll="0"/>
    <pivotField dataField="1" numFmtId="167" showAll="0"/>
    <pivotField numFmtId="167" showAll="0"/>
    <pivotField numFmtId="167" showAll="0"/>
    <pivotField numFmtId="1" showAll="0"/>
    <pivotField numFmtId="167" showAll="0"/>
    <pivotField numFmtId="167" showAll="0"/>
    <pivotField numFmtId="167" showAll="0"/>
    <pivotField numFmtId="167" showAll="0"/>
    <pivotField numFmtId="167" showAll="0"/>
    <pivotField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7" showAll="0"/>
    <pivotField numFmtId="165" showAll="0"/>
    <pivotField dataField="1" numFmtId="165" showAll="0"/>
    <pivotField numFmtId="167" showAll="0"/>
    <pivotField numFmtId="167" showAll="0"/>
    <pivotField numFmtId="165" showAll="0"/>
    <pivotField numFmtId="165" showAll="0"/>
    <pivotField showAll="0"/>
    <pivotField numFmtId="167" showAll="0"/>
    <pivotField numFmtId="167" showAll="0"/>
    <pivotField numFmtId="167" showAll="0"/>
    <pivotField numFmtId="167" showAll="0"/>
  </pivotFields>
  <rowFields count="2">
    <field x="12"/>
    <field x="8"/>
  </rowFields>
  <rowItems count="21">
    <i>
      <x/>
    </i>
    <i r="1">
      <x v="16"/>
    </i>
    <i>
      <x v="1"/>
    </i>
    <i r="1">
      <x v="13"/>
    </i>
    <i r="1">
      <x v="12"/>
    </i>
    <i r="1">
      <x v="11"/>
    </i>
    <i r="1">
      <x v="7"/>
    </i>
    <i r="1">
      <x v="2"/>
    </i>
    <i r="1">
      <x v="15"/>
    </i>
    <i r="1">
      <x v="6"/>
    </i>
    <i r="1">
      <x v="4"/>
    </i>
    <i r="1">
      <x/>
    </i>
    <i r="1">
      <x v="10"/>
    </i>
    <i r="1">
      <x v="14"/>
    </i>
    <i r="1">
      <x v="5"/>
    </i>
    <i r="1">
      <x v="8"/>
    </i>
    <i r="1">
      <x v="9"/>
    </i>
    <i r="1">
      <x v="3"/>
    </i>
    <i>
      <x v="2"/>
    </i>
    <i r="1">
      <x v="1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Autos" fld="0" baseField="0" baseItem="0"/>
    <dataField name="KM Minimo" fld="15" subtotal="min" baseField="8" baseItem="4" numFmtId="3"/>
    <dataField name="KM Promedio" fld="15" subtotal="average" baseField="8" baseItem="4" numFmtId="3"/>
    <dataField name="Ingreso x Venta Minimo" fld="20" subtotal="min" baseField="8" baseItem="4" numFmtId="164"/>
    <dataField name="Ingreso x Venta Promedio" fld="20" subtotal="average" baseField="8" baseItem="4" numFmtId="164"/>
    <dataField name="MRM Minimo" fld="40" subtotal="min" baseField="12" baseItem="0" numFmtId="10"/>
    <dataField name="MRM Promedio" fld="40" subtotal="average" baseField="12" baseItem="0" numFmtId="10"/>
  </dataFields>
  <formats count="14">
    <format dxfId="24">
      <pivotArea outline="0" collapsedLevelsAreSubtotals="1" fieldPosition="0">
        <references count="1">
          <reference field="4294967294" count="2" selected="0">
            <x v="3"/>
            <x v="4"/>
          </reference>
        </references>
      </pivotArea>
    </format>
    <format dxfId="23">
      <pivotArea outline="0" collapsedLevelsAreSubtotals="1" fieldPosition="0">
        <references count="1">
          <reference field="4294967294" count="2" selected="0">
            <x v="1"/>
            <x v="2"/>
          </reference>
        </references>
      </pivotArea>
    </format>
    <format dxfId="22">
      <pivotArea field="12" type="button" dataOnly="0" labelOnly="1" outline="0" axis="axisRow" fieldPosition="0"/>
    </format>
    <format dxfId="21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20">
      <pivotArea field="12" type="button" dataOnly="0" labelOnly="1" outline="0" axis="axisRow" fieldPosition="0"/>
    </format>
    <format dxfId="19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18">
      <pivotArea field="12" type="button" dataOnly="0" labelOnly="1" outline="0" axis="axisRow" fieldPosition="0"/>
    </format>
    <format dxfId="17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16">
      <pivotArea outline="0" collapsedLevelsAreSubtotals="1" fieldPosition="0">
        <references count="1">
          <reference field="4294967294" count="2" selected="0">
            <x v="5"/>
            <x v="6"/>
          </reference>
        </references>
      </pivotArea>
    </format>
    <format dxfId="15">
      <pivotArea outline="0" collapsedLevelsAreSubtotals="1" fieldPosition="0">
        <references count="1">
          <reference field="4294967294" count="2" selected="0">
            <x v="5"/>
            <x v="6"/>
          </reference>
        </references>
      </pivotArea>
    </format>
    <format dxfId="1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3">
      <pivotArea outline="0" collapsedLevelsAreSubtotals="1" fieldPosition="0">
        <references count="1">
          <reference field="4294967294" count="5" selected="0">
            <x v="1"/>
            <x v="2"/>
            <x v="3"/>
            <x v="4"/>
            <x v="5"/>
          </reference>
        </references>
      </pivotArea>
    </format>
    <format dxfId="12">
      <pivotArea collapsedLevelsAreSubtotals="1" fieldPosition="0">
        <references count="3">
          <reference field="4294967294" count="4" selected="0">
            <x v="0"/>
            <x v="1"/>
            <x v="2"/>
            <x v="3"/>
          </reference>
          <reference field="8" count="1">
            <x v="13"/>
          </reference>
          <reference field="12" count="1" selected="0">
            <x v="1"/>
          </reference>
        </references>
      </pivotArea>
    </format>
    <format dxfId="11">
      <pivotArea dataOnly="0" labelOnly="1" fieldPosition="0">
        <references count="2">
          <reference field="8" count="1">
            <x v="13"/>
          </reference>
          <reference field="12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B1:BK74"/>
  <sheetViews>
    <sheetView showGridLines="0" zoomScale="70" zoomScaleNormal="70" workbookViewId="0">
      <selection activeCell="F55" sqref="F55"/>
    </sheetView>
  </sheetViews>
  <sheetFormatPr baseColWidth="10" defaultColWidth="11.5703125" defaultRowHeight="18.75" customHeight="1" x14ac:dyDescent="0.3"/>
  <cols>
    <col min="1" max="1" width="3.7109375" style="119" customWidth="1"/>
    <col min="2" max="2" width="12.28515625" style="119" customWidth="1"/>
    <col min="3" max="3" width="53.28515625" style="202" customWidth="1"/>
    <col min="4" max="4" width="15.7109375" style="124" bestFit="1" customWidth="1"/>
    <col min="5" max="5" width="12" style="119" customWidth="1"/>
    <col min="6" max="6" width="53.28515625" style="119" customWidth="1"/>
    <col min="7" max="7" width="18.7109375" style="119" customWidth="1"/>
    <col min="8" max="8" width="12" style="119" customWidth="1"/>
    <col min="9" max="9" width="53.28515625" style="119" customWidth="1"/>
    <col min="10" max="10" width="15.7109375" style="119" bestFit="1" customWidth="1"/>
    <col min="11" max="11" width="12" style="119" customWidth="1"/>
    <col min="12" max="12" width="17.28515625" style="119" bestFit="1" customWidth="1"/>
    <col min="13" max="14" width="12" style="119" customWidth="1"/>
    <col min="15" max="15" width="15.28515625" style="119" customWidth="1"/>
    <col min="16" max="16" width="14.42578125" style="119" bestFit="1" customWidth="1"/>
    <col min="17" max="17" width="11.140625" style="119" customWidth="1"/>
    <col min="18" max="18" width="9" style="119" customWidth="1"/>
    <col min="19" max="19" width="8.85546875" style="119" customWidth="1"/>
    <col min="20" max="60" width="11.5703125" style="119" customWidth="1"/>
    <col min="61" max="16384" width="11.5703125" style="119"/>
  </cols>
  <sheetData>
    <row r="1" spans="2:63" ht="18" customHeight="1" x14ac:dyDescent="0.3"/>
    <row r="2" spans="2:63" ht="24.75" customHeight="1" x14ac:dyDescent="0.5">
      <c r="C2" s="88" t="s">
        <v>0</v>
      </c>
      <c r="D2" s="119"/>
    </row>
    <row r="3" spans="2:63" x14ac:dyDescent="0.3">
      <c r="L3" s="255" t="s">
        <v>1</v>
      </c>
      <c r="M3" s="308">
        <f ca="1">TODAY()</f>
        <v>45408</v>
      </c>
      <c r="N3" s="305"/>
      <c r="O3" s="125">
        <f ca="1">YEAR(M3)</f>
        <v>2024</v>
      </c>
    </row>
    <row r="4" spans="2:63" ht="18" customHeight="1" x14ac:dyDescent="0.3">
      <c r="B4" s="203" t="s">
        <v>2</v>
      </c>
      <c r="C4" s="311" t="s">
        <v>3</v>
      </c>
      <c r="D4" s="312"/>
      <c r="E4" s="203" t="s">
        <v>4</v>
      </c>
      <c r="F4" s="304" t="e">
        <f>VLOOKUP($C$4,'BD Ficha'!$E$2:$M$3022,9,0)</f>
        <v>#N/A</v>
      </c>
      <c r="G4" s="305"/>
      <c r="H4" s="203" t="s">
        <v>5</v>
      </c>
      <c r="I4" s="304" t="e">
        <f>VLOOKUP($C$4,'BD Ficha'!$E$2:$N$3022,10,0)</f>
        <v>#N/A</v>
      </c>
      <c r="J4" s="305"/>
      <c r="L4" s="124" t="s">
        <v>6</v>
      </c>
      <c r="M4" s="309">
        <f>VLOOKUP(C4,'Fleet Status Report'!$A$2:$W$3259,23,0)</f>
        <v>44661</v>
      </c>
      <c r="N4" s="305"/>
      <c r="O4" s="248">
        <f>YEAR(M4)</f>
        <v>2022</v>
      </c>
      <c r="Q4" s="290">
        <f ca="1">ROUND(YEARFRAC(M4,TODAY(),3)*12,0)</f>
        <v>25</v>
      </c>
    </row>
    <row r="5" spans="2:63" ht="18" customHeight="1" x14ac:dyDescent="0.3">
      <c r="I5" s="204"/>
      <c r="J5" s="204"/>
      <c r="L5" s="205"/>
    </row>
    <row r="6" spans="2:63" ht="27" customHeight="1" x14ac:dyDescent="0.5">
      <c r="B6" s="206"/>
      <c r="C6" s="207"/>
      <c r="D6" s="207"/>
      <c r="I6" s="299" t="s">
        <v>7</v>
      </c>
      <c r="O6" s="208"/>
    </row>
    <row r="7" spans="2:63" s="209" customFormat="1" ht="18" customHeight="1" x14ac:dyDescent="0.3">
      <c r="C7" s="306" t="s">
        <v>8</v>
      </c>
      <c r="D7" s="307"/>
      <c r="E7" s="44"/>
      <c r="F7" s="310" t="s">
        <v>9</v>
      </c>
      <c r="G7" s="307"/>
      <c r="H7" s="44"/>
      <c r="I7" s="306" t="s">
        <v>10</v>
      </c>
      <c r="J7" s="307"/>
      <c r="K7" s="210"/>
      <c r="L7" s="229"/>
      <c r="M7" s="230" t="s">
        <v>11</v>
      </c>
      <c r="N7" s="210"/>
      <c r="O7" s="211"/>
      <c r="P7" s="212"/>
      <c r="Q7" s="213"/>
      <c r="R7" s="214"/>
      <c r="S7" s="214"/>
      <c r="T7" s="215"/>
      <c r="U7" s="214"/>
      <c r="V7" s="214"/>
      <c r="W7" s="214"/>
      <c r="X7" s="214"/>
      <c r="Y7" s="214"/>
      <c r="Z7" s="214"/>
      <c r="AA7" s="216"/>
      <c r="AB7" s="214"/>
      <c r="AC7" s="214"/>
      <c r="AD7" s="214"/>
      <c r="AE7" s="214"/>
      <c r="AF7" s="217"/>
      <c r="AG7" s="214"/>
      <c r="AH7" s="214"/>
      <c r="AI7" s="214"/>
      <c r="AJ7" s="214"/>
      <c r="AK7" s="214"/>
      <c r="AL7" s="216"/>
      <c r="AM7" s="214"/>
      <c r="AN7" s="214"/>
      <c r="AO7" s="214"/>
      <c r="AP7" s="216"/>
      <c r="AQ7" s="218"/>
      <c r="AR7" s="216"/>
      <c r="AS7" s="216"/>
      <c r="AT7" s="216"/>
      <c r="AU7" s="216"/>
      <c r="AV7" s="219"/>
      <c r="AW7" s="219"/>
      <c r="AX7" s="219"/>
      <c r="AY7" s="219"/>
      <c r="AZ7" s="219"/>
      <c r="BA7" s="217"/>
      <c r="BB7" s="217"/>
      <c r="BC7" s="217"/>
      <c r="BD7" s="217"/>
      <c r="BE7" s="216"/>
      <c r="BF7" s="216"/>
      <c r="BG7" s="216"/>
      <c r="BH7" s="220"/>
      <c r="BI7" s="220"/>
      <c r="BJ7" s="220"/>
      <c r="BK7" s="220"/>
    </row>
    <row r="8" spans="2:63" s="209" customFormat="1" ht="18" customHeight="1" x14ac:dyDescent="0.3">
      <c r="C8" s="53"/>
      <c r="D8" s="53"/>
      <c r="E8" s="53"/>
      <c r="F8" s="54"/>
      <c r="G8" s="54"/>
      <c r="H8" s="53"/>
      <c r="I8" s="53"/>
      <c r="J8" s="53"/>
      <c r="K8" s="210"/>
      <c r="L8" s="210"/>
      <c r="M8" s="210"/>
      <c r="N8" s="210"/>
      <c r="O8" s="214"/>
      <c r="P8" s="214"/>
      <c r="Q8" s="221"/>
      <c r="R8" s="214"/>
      <c r="S8" s="214"/>
      <c r="T8" s="214"/>
      <c r="U8" s="214"/>
      <c r="V8" s="214"/>
      <c r="W8" s="214"/>
      <c r="X8" s="214"/>
      <c r="Y8" s="214"/>
      <c r="Z8" s="214"/>
      <c r="AA8" s="216"/>
      <c r="AB8" s="214"/>
      <c r="AC8" s="214"/>
      <c r="AD8" s="214"/>
      <c r="AE8" s="214"/>
      <c r="AF8" s="217"/>
      <c r="AG8" s="214"/>
      <c r="AH8" s="214"/>
      <c r="AI8" s="214"/>
      <c r="AJ8" s="214"/>
      <c r="AK8" s="214"/>
      <c r="AL8" s="216"/>
      <c r="AM8" s="214"/>
      <c r="AN8" s="214"/>
      <c r="AO8" s="214"/>
      <c r="AP8" s="216"/>
      <c r="AQ8" s="216"/>
      <c r="AR8" s="216"/>
      <c r="AS8" s="216"/>
      <c r="AT8" s="216"/>
      <c r="AU8" s="216"/>
      <c r="AV8" s="219"/>
      <c r="AW8" s="219"/>
      <c r="AX8" s="219"/>
      <c r="AY8" s="219"/>
      <c r="AZ8" s="219"/>
      <c r="BA8" s="217"/>
      <c r="BB8" s="217"/>
      <c r="BC8" s="217"/>
      <c r="BD8" s="217"/>
      <c r="BE8" s="216"/>
      <c r="BF8" s="216"/>
      <c r="BG8" s="216"/>
      <c r="BH8" s="220"/>
      <c r="BI8" s="220"/>
      <c r="BJ8" s="220"/>
      <c r="BK8" s="220"/>
    </row>
    <row r="9" spans="2:63" ht="18" customHeight="1" x14ac:dyDescent="0.3">
      <c r="C9" s="120" t="s">
        <v>12</v>
      </c>
      <c r="D9" s="121" t="e">
        <f>VLOOKUP(C4,'BD Ficha'!$E$2:$H$1048576,4,0)</f>
        <v>#N/A</v>
      </c>
      <c r="E9" s="122"/>
      <c r="F9" s="120" t="s">
        <v>12</v>
      </c>
      <c r="G9" s="122" t="e">
        <f t="shared" ref="G9:G15" si="0">D9</f>
        <v>#N/A</v>
      </c>
      <c r="H9" s="122"/>
      <c r="I9" s="120" t="s">
        <v>12</v>
      </c>
      <c r="J9" s="123">
        <v>18</v>
      </c>
      <c r="K9" s="124"/>
      <c r="P9" s="126"/>
      <c r="Q9" s="126"/>
      <c r="R9" s="126"/>
      <c r="S9" s="126"/>
      <c r="T9" s="127"/>
      <c r="U9" s="128"/>
      <c r="V9" s="128"/>
      <c r="W9" s="126"/>
      <c r="X9" s="126"/>
      <c r="Y9" s="126"/>
      <c r="Z9" s="126"/>
      <c r="AA9" s="126"/>
      <c r="AB9" s="126"/>
      <c r="AC9" s="129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31"/>
      <c r="BG9" s="131"/>
    </row>
    <row r="10" spans="2:63" ht="18" customHeight="1" x14ac:dyDescent="0.3">
      <c r="C10" s="120" t="s">
        <v>13</v>
      </c>
      <c r="D10" s="121" t="e">
        <f>VLOOKUP(C4,'BD Ficha'!$E$2:$P$7588,12,0)</f>
        <v>#N/A</v>
      </c>
      <c r="E10" s="122"/>
      <c r="F10" s="120" t="s">
        <v>14</v>
      </c>
      <c r="G10" s="121" t="e">
        <f t="shared" si="0"/>
        <v>#N/A</v>
      </c>
      <c r="H10" s="126"/>
      <c r="I10" s="120" t="s">
        <v>14</v>
      </c>
      <c r="J10" s="121" t="e">
        <f>G10</f>
        <v>#N/A</v>
      </c>
      <c r="K10" s="132"/>
      <c r="M10" s="125"/>
      <c r="N10" s="125"/>
      <c r="O10" s="126"/>
      <c r="P10" s="126"/>
      <c r="Q10" s="126"/>
      <c r="R10" s="126"/>
      <c r="S10" s="126"/>
      <c r="T10" s="127"/>
      <c r="U10" s="128"/>
      <c r="V10" s="128"/>
      <c r="W10" s="126"/>
      <c r="X10" s="126"/>
      <c r="Y10" s="126"/>
      <c r="Z10" s="126"/>
      <c r="AA10" s="126"/>
      <c r="AB10" s="126"/>
      <c r="AC10" s="129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31"/>
      <c r="BG10" s="131"/>
    </row>
    <row r="11" spans="2:63" ht="18" customHeight="1" x14ac:dyDescent="0.3">
      <c r="C11" s="120" t="s">
        <v>15</v>
      </c>
      <c r="D11" s="133" t="e">
        <f>VLOOKUP(C4,'BD Ficha'!$E$2:$S$7588,15,0)</f>
        <v>#N/A</v>
      </c>
      <c r="E11" s="122"/>
      <c r="F11" s="120" t="s">
        <v>15</v>
      </c>
      <c r="G11" s="134" t="e">
        <f t="shared" si="0"/>
        <v>#N/A</v>
      </c>
      <c r="H11" s="126"/>
      <c r="I11" s="120" t="s">
        <v>15</v>
      </c>
      <c r="J11" s="129" t="e">
        <f>G11</f>
        <v>#N/A</v>
      </c>
      <c r="K11" s="135"/>
      <c r="M11" s="125"/>
      <c r="N11" s="125"/>
      <c r="O11" s="244"/>
      <c r="P11" s="126"/>
      <c r="Q11" s="126"/>
      <c r="R11" s="126"/>
      <c r="S11" s="126"/>
      <c r="T11" s="127"/>
      <c r="U11" s="128"/>
      <c r="V11" s="128"/>
      <c r="W11" s="126"/>
      <c r="X11" s="126"/>
      <c r="Y11" s="126"/>
      <c r="Z11" s="126"/>
      <c r="AA11" s="126"/>
      <c r="AB11" s="126"/>
      <c r="AC11" s="129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26"/>
      <c r="AW11" s="126"/>
      <c r="AX11" s="126"/>
      <c r="AY11" s="126"/>
      <c r="AZ11" s="126"/>
      <c r="BA11" s="126"/>
      <c r="BB11" s="126"/>
      <c r="BC11" s="126"/>
      <c r="BD11" s="126"/>
      <c r="BE11" s="126"/>
      <c r="BF11" s="131"/>
      <c r="BG11" s="131"/>
    </row>
    <row r="12" spans="2:63" ht="18" customHeight="1" x14ac:dyDescent="0.3">
      <c r="C12" s="120" t="s">
        <v>16</v>
      </c>
      <c r="D12" s="187" t="e">
        <f>VLOOKUP(C4,'BD Ficha'!$E$2:$ST$7588,16,0)</f>
        <v>#N/A</v>
      </c>
      <c r="E12" s="137"/>
      <c r="F12" s="120" t="s">
        <v>16</v>
      </c>
      <c r="G12" s="137" t="e">
        <f t="shared" si="0"/>
        <v>#N/A</v>
      </c>
      <c r="H12" s="126"/>
      <c r="I12" s="120" t="s">
        <v>16</v>
      </c>
      <c r="J12" s="137" t="e">
        <f>G12</f>
        <v>#N/A</v>
      </c>
      <c r="K12" s="139"/>
      <c r="M12" s="125"/>
      <c r="N12" s="125"/>
      <c r="O12" s="126"/>
      <c r="P12" s="126"/>
      <c r="Q12" s="126"/>
      <c r="R12" s="126"/>
      <c r="S12" s="126"/>
      <c r="T12" s="127"/>
      <c r="U12" s="128"/>
      <c r="V12" s="128"/>
      <c r="W12" s="126"/>
      <c r="X12" s="126"/>
      <c r="Y12" s="126"/>
      <c r="Z12" s="126"/>
      <c r="AA12" s="126"/>
      <c r="AB12" s="126"/>
      <c r="AC12" s="129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26"/>
      <c r="AW12" s="126"/>
      <c r="AX12" s="126"/>
      <c r="AY12" s="126"/>
      <c r="AZ12" s="126"/>
      <c r="BA12" s="126"/>
      <c r="BB12" s="126"/>
      <c r="BC12" s="126"/>
      <c r="BD12" s="126"/>
      <c r="BE12" s="126"/>
      <c r="BF12" s="131"/>
      <c r="BG12" s="131"/>
    </row>
    <row r="13" spans="2:63" ht="18" customHeight="1" x14ac:dyDescent="0.3">
      <c r="C13" s="202" t="s">
        <v>17</v>
      </c>
      <c r="D13" s="137">
        <v>23275</v>
      </c>
      <c r="F13" s="119" t="s">
        <v>17</v>
      </c>
      <c r="G13" s="225">
        <f t="shared" si="0"/>
        <v>23275</v>
      </c>
      <c r="H13" s="126"/>
      <c r="I13" s="119" t="s">
        <v>18</v>
      </c>
      <c r="J13" s="137" t="e">
        <f>VLOOKUP(C4,'BD Ficha'!$E$2:V$1048576,18,0)</f>
        <v>#N/A</v>
      </c>
      <c r="M13" s="125"/>
      <c r="N13" s="125"/>
      <c r="O13" s="126"/>
      <c r="P13" s="126"/>
      <c r="Q13" s="126"/>
      <c r="S13" s="126"/>
      <c r="T13" s="127"/>
      <c r="U13" s="128"/>
      <c r="V13" s="128"/>
      <c r="W13" s="126"/>
      <c r="X13" s="126"/>
      <c r="Y13" s="126"/>
      <c r="Z13" s="126"/>
      <c r="AA13" s="126"/>
      <c r="AB13" s="126"/>
      <c r="AC13" s="129"/>
      <c r="AD13" s="130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26"/>
      <c r="AW13" s="126"/>
      <c r="AX13" s="126"/>
      <c r="AY13" s="126"/>
      <c r="AZ13" s="126"/>
      <c r="BA13" s="126"/>
      <c r="BB13" s="126"/>
      <c r="BC13" s="126"/>
      <c r="BD13" s="126"/>
      <c r="BE13" s="126"/>
      <c r="BF13" s="131"/>
      <c r="BG13" s="131"/>
    </row>
    <row r="14" spans="2:63" ht="18" customHeight="1" x14ac:dyDescent="0.3">
      <c r="C14" s="120" t="s">
        <v>19</v>
      </c>
      <c r="D14" s="141" t="e">
        <f>VLOOKUP(C4,'BD Ficha'!$E$2:$Z$7588,22,0)</f>
        <v>#N/A</v>
      </c>
      <c r="E14" s="137"/>
      <c r="F14" s="120" t="s">
        <v>19</v>
      </c>
      <c r="G14" s="142" t="e">
        <f t="shared" si="0"/>
        <v>#N/A</v>
      </c>
      <c r="H14" s="126"/>
      <c r="I14" s="119" t="s">
        <v>20</v>
      </c>
      <c r="J14" s="163">
        <v>23275</v>
      </c>
      <c r="K14" s="139"/>
      <c r="L14" s="140"/>
      <c r="M14" s="125"/>
      <c r="N14" s="125"/>
      <c r="O14" s="126"/>
      <c r="P14" s="126"/>
      <c r="Q14" s="126"/>
      <c r="R14" s="126"/>
      <c r="S14" s="126"/>
      <c r="T14" s="127"/>
      <c r="U14" s="128"/>
      <c r="V14" s="128"/>
      <c r="W14" s="126"/>
      <c r="X14" s="126"/>
      <c r="Y14" s="126"/>
      <c r="Z14" s="126"/>
      <c r="AA14" s="126"/>
      <c r="AB14" s="126"/>
      <c r="AC14" s="129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26"/>
      <c r="AW14" s="126"/>
      <c r="AX14" s="126"/>
      <c r="AY14" s="126"/>
      <c r="AZ14" s="126"/>
      <c r="BA14" s="126"/>
      <c r="BB14" s="126"/>
      <c r="BC14" s="126"/>
      <c r="BD14" s="126"/>
      <c r="BE14" s="126"/>
      <c r="BF14" s="131"/>
      <c r="BG14" s="131"/>
    </row>
    <row r="15" spans="2:63" ht="18" customHeight="1" x14ac:dyDescent="0.3">
      <c r="C15" s="120" t="s">
        <v>21</v>
      </c>
      <c r="D15" s="141" t="e">
        <f>IF(VLOOKUP(C4,'BD Ficha'!$E$2:$Y$7588,2,0)=0,"-",VLOOKUP(C4,'BD Ficha'!$E$2:$Y$7588,2,0))</f>
        <v>#N/A</v>
      </c>
      <c r="E15" s="137"/>
      <c r="F15" s="120" t="s">
        <v>21</v>
      </c>
      <c r="G15" s="141" t="e">
        <f t="shared" si="0"/>
        <v>#N/A</v>
      </c>
      <c r="H15" s="126"/>
      <c r="I15" s="120" t="s">
        <v>19</v>
      </c>
      <c r="J15" s="119">
        <f>J9*30</f>
        <v>540</v>
      </c>
      <c r="K15" s="143">
        <f>(J9*30)-((J9*30)*5%)</f>
        <v>513</v>
      </c>
      <c r="L15" s="144"/>
      <c r="M15" s="125"/>
      <c r="N15" s="125"/>
      <c r="O15" s="126"/>
      <c r="P15" s="126"/>
      <c r="Q15" s="126"/>
      <c r="R15" s="126"/>
      <c r="S15" s="126"/>
      <c r="T15" s="127"/>
      <c r="U15" s="128"/>
      <c r="V15" s="128"/>
      <c r="W15" s="126"/>
      <c r="X15" s="126"/>
      <c r="Y15" s="126"/>
      <c r="Z15" s="126"/>
      <c r="AA15" s="126"/>
      <c r="AB15" s="126"/>
      <c r="AC15" s="129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26"/>
      <c r="AW15" s="126"/>
      <c r="AX15" s="126"/>
      <c r="AY15" s="126"/>
      <c r="AZ15" s="126"/>
      <c r="BA15" s="126"/>
      <c r="BB15" s="126"/>
      <c r="BC15" s="126"/>
      <c r="BD15" s="126"/>
      <c r="BE15" s="126"/>
      <c r="BF15" s="131"/>
      <c r="BG15" s="131"/>
    </row>
    <row r="16" spans="2:63" ht="18" customHeight="1" x14ac:dyDescent="0.3">
      <c r="C16" s="136"/>
      <c r="D16" s="138"/>
      <c r="E16" s="137"/>
      <c r="F16" s="136"/>
      <c r="G16" s="138"/>
      <c r="H16" s="126"/>
      <c r="I16" s="136" t="s">
        <v>21</v>
      </c>
      <c r="J16" s="295" t="e">
        <f>G15</f>
        <v>#N/A</v>
      </c>
      <c r="K16" s="143"/>
      <c r="L16" s="144"/>
      <c r="M16" s="125"/>
      <c r="N16" s="125"/>
      <c r="O16" s="126"/>
      <c r="P16" s="126"/>
      <c r="Q16" s="126"/>
      <c r="R16" s="126"/>
      <c r="S16" s="126"/>
      <c r="T16" s="127"/>
      <c r="U16" s="128"/>
      <c r="V16" s="128"/>
      <c r="W16" s="126"/>
      <c r="X16" s="126"/>
      <c r="Y16" s="126"/>
      <c r="Z16" s="126"/>
      <c r="AA16" s="126"/>
      <c r="AB16" s="126"/>
      <c r="AC16" s="129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26"/>
      <c r="AW16" s="126"/>
      <c r="AX16" s="126"/>
      <c r="AY16" s="126"/>
      <c r="AZ16" s="126"/>
      <c r="BA16" s="126"/>
      <c r="BB16" s="126"/>
      <c r="BC16" s="126"/>
      <c r="BD16" s="126"/>
      <c r="BE16" s="126"/>
      <c r="BF16" s="131"/>
      <c r="BG16" s="131"/>
    </row>
    <row r="17" spans="3:59" ht="18" customHeight="1" x14ac:dyDescent="0.3">
      <c r="C17" s="145" t="s">
        <v>22</v>
      </c>
      <c r="D17" s="146"/>
      <c r="E17" s="137"/>
      <c r="F17" s="145" t="s">
        <v>22</v>
      </c>
      <c r="G17" s="146"/>
      <c r="H17" s="126"/>
      <c r="I17" s="136"/>
      <c r="J17" s="138"/>
      <c r="K17" s="139"/>
      <c r="L17" s="139"/>
      <c r="M17" s="125"/>
      <c r="N17" s="125"/>
      <c r="O17" s="126"/>
      <c r="P17" s="126"/>
      <c r="Q17" s="126"/>
      <c r="R17" s="126"/>
      <c r="S17" s="126"/>
      <c r="T17" s="127"/>
      <c r="U17" s="128"/>
      <c r="V17" s="128"/>
      <c r="W17" s="126"/>
      <c r="X17" s="126"/>
      <c r="Y17" s="126"/>
      <c r="Z17" s="126"/>
      <c r="AA17" s="126"/>
      <c r="AB17" s="126"/>
      <c r="AC17" s="129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26"/>
      <c r="AW17" s="126"/>
      <c r="AX17" s="126"/>
      <c r="AY17" s="126"/>
      <c r="AZ17" s="126"/>
      <c r="BA17" s="126"/>
      <c r="BB17" s="126"/>
      <c r="BC17" s="126"/>
      <c r="BD17" s="126"/>
      <c r="BE17" s="126"/>
      <c r="BF17" s="131"/>
      <c r="BG17" s="131"/>
    </row>
    <row r="18" spans="3:59" ht="18" customHeight="1" x14ac:dyDescent="0.3">
      <c r="C18" s="120" t="s">
        <v>23</v>
      </c>
      <c r="D18" s="148" t="e">
        <f>VLOOKUP(C4,'BD Ficha'!$E$2:$W$7588,19,0)</f>
        <v>#N/A</v>
      </c>
      <c r="E18" s="137"/>
      <c r="F18" s="120" t="s">
        <v>23</v>
      </c>
      <c r="G18" s="149" t="e">
        <f>G31+G33</f>
        <v>#N/A</v>
      </c>
      <c r="H18" s="126"/>
      <c r="I18" s="145" t="s">
        <v>22</v>
      </c>
      <c r="J18" s="146"/>
      <c r="K18" s="147"/>
      <c r="L18" s="139"/>
      <c r="M18" s="125"/>
      <c r="N18" s="125"/>
      <c r="O18" s="150"/>
      <c r="P18" s="126"/>
      <c r="Q18" s="126"/>
      <c r="R18" s="126"/>
      <c r="S18" s="126"/>
      <c r="T18" s="126"/>
      <c r="U18" s="128"/>
      <c r="V18" s="128"/>
      <c r="W18" s="126"/>
      <c r="X18" s="126"/>
      <c r="Y18" s="126"/>
      <c r="Z18" s="126"/>
      <c r="AA18" s="126"/>
      <c r="AB18" s="126"/>
      <c r="AC18" s="129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26"/>
      <c r="AW18" s="126"/>
      <c r="AX18" s="126"/>
      <c r="AY18" s="126"/>
      <c r="AZ18" s="126"/>
      <c r="BA18" s="126"/>
      <c r="BB18" s="126"/>
      <c r="BC18" s="126"/>
      <c r="BD18" s="126"/>
      <c r="BE18" s="126"/>
      <c r="BF18" s="131"/>
      <c r="BG18" s="131"/>
    </row>
    <row r="19" spans="3:59" ht="18" customHeight="1" x14ac:dyDescent="0.3">
      <c r="C19" s="151" t="s">
        <v>24</v>
      </c>
      <c r="D19" s="152" t="e">
        <f>VLOOKUP(C4,'BD Ficha'!$E$2:$X$7588,20,0)</f>
        <v>#N/A</v>
      </c>
      <c r="E19" s="137"/>
      <c r="F19" s="151" t="s">
        <v>24</v>
      </c>
      <c r="G19" s="153"/>
      <c r="H19" s="154"/>
      <c r="I19" s="120" t="s">
        <v>23</v>
      </c>
      <c r="J19" s="148">
        <f>J23*J9</f>
        <v>15210</v>
      </c>
      <c r="L19" s="147"/>
      <c r="M19" s="125"/>
      <c r="N19" s="125"/>
      <c r="O19" s="126"/>
      <c r="P19" s="126"/>
      <c r="Q19" s="126"/>
      <c r="R19" s="126"/>
      <c r="S19" s="126"/>
      <c r="T19" s="126"/>
      <c r="U19" s="128"/>
      <c r="V19" s="128"/>
      <c r="W19" s="126"/>
      <c r="X19" s="126"/>
      <c r="Y19" s="126"/>
      <c r="Z19" s="126"/>
      <c r="AA19" s="126"/>
      <c r="AB19" s="126"/>
      <c r="AC19" s="129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26"/>
      <c r="AW19" s="126"/>
      <c r="AX19" s="126"/>
      <c r="AY19" s="126"/>
      <c r="AZ19" s="126"/>
      <c r="BA19" s="126"/>
      <c r="BB19" s="126"/>
      <c r="BC19" s="126"/>
      <c r="BD19" s="126"/>
      <c r="BE19" s="126"/>
      <c r="BF19" s="131"/>
      <c r="BG19" s="131"/>
    </row>
    <row r="20" spans="3:59" ht="18" customHeight="1" x14ac:dyDescent="0.3">
      <c r="C20" s="155" t="s">
        <v>25</v>
      </c>
      <c r="D20" s="156" t="e">
        <f>SUM(D18:D19)</f>
        <v>#N/A</v>
      </c>
      <c r="E20" s="137"/>
      <c r="F20" s="136" t="s">
        <v>25</v>
      </c>
      <c r="G20" s="138" t="e">
        <f>SUM(G18:G19)</f>
        <v>#N/A</v>
      </c>
      <c r="H20" s="126"/>
      <c r="I20" s="151" t="s">
        <v>24</v>
      </c>
      <c r="J20" s="153"/>
      <c r="K20" s="147"/>
      <c r="M20" s="125"/>
      <c r="N20" s="125"/>
      <c r="O20" s="126"/>
      <c r="P20" s="126"/>
      <c r="Q20" s="126"/>
      <c r="R20" s="126"/>
      <c r="S20" s="126"/>
      <c r="T20" s="127"/>
      <c r="U20" s="128"/>
      <c r="V20" s="128"/>
      <c r="W20" s="126"/>
      <c r="X20" s="126"/>
      <c r="Y20" s="126"/>
      <c r="Z20" s="126"/>
      <c r="AA20" s="126"/>
      <c r="AB20" s="126"/>
      <c r="AC20" s="129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26"/>
      <c r="AW20" s="126"/>
      <c r="AX20" s="126"/>
      <c r="AY20" s="126"/>
      <c r="AZ20" s="126"/>
      <c r="BA20" s="126"/>
      <c r="BB20" s="126"/>
      <c r="BC20" s="126"/>
      <c r="BD20" s="126"/>
      <c r="BE20" s="126"/>
      <c r="BF20" s="131"/>
      <c r="BG20" s="131"/>
    </row>
    <row r="21" spans="3:59" ht="18" customHeight="1" x14ac:dyDescent="0.3">
      <c r="C21" s="120"/>
      <c r="D21" s="137"/>
      <c r="E21" s="137"/>
      <c r="F21" s="120"/>
      <c r="G21" s="149"/>
      <c r="H21" s="159"/>
      <c r="I21" s="136" t="s">
        <v>25</v>
      </c>
      <c r="J21" s="157">
        <f>J19+J20</f>
        <v>15210</v>
      </c>
      <c r="K21" s="158"/>
      <c r="L21" s="147"/>
      <c r="M21" s="125"/>
      <c r="N21" s="125"/>
      <c r="O21" s="126"/>
      <c r="P21" s="126"/>
      <c r="Q21" s="126"/>
      <c r="R21" s="126"/>
      <c r="S21" s="126"/>
      <c r="T21" s="127"/>
      <c r="U21" s="128"/>
      <c r="V21" s="128"/>
      <c r="W21" s="126"/>
      <c r="X21" s="126"/>
      <c r="Y21" s="126"/>
      <c r="Z21" s="126"/>
      <c r="AA21" s="126"/>
      <c r="AB21" s="126"/>
      <c r="AC21" s="129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26"/>
      <c r="AW21" s="126"/>
      <c r="AX21" s="126"/>
      <c r="AY21" s="126"/>
      <c r="AZ21" s="126"/>
      <c r="BA21" s="126"/>
      <c r="BB21" s="126"/>
      <c r="BC21" s="126"/>
      <c r="BD21" s="126"/>
      <c r="BE21" s="126"/>
      <c r="BF21" s="131"/>
      <c r="BG21" s="131"/>
    </row>
    <row r="22" spans="3:59" ht="18" customHeight="1" x14ac:dyDescent="0.3">
      <c r="C22" s="160" t="s">
        <v>26</v>
      </c>
      <c r="D22" s="161" t="e">
        <f>D20/D9</f>
        <v>#N/A</v>
      </c>
      <c r="E22" s="162"/>
      <c r="F22" s="160" t="s">
        <v>26</v>
      </c>
      <c r="G22" s="161" t="e">
        <f>G18/G9</f>
        <v>#N/A</v>
      </c>
      <c r="H22" s="127"/>
      <c r="I22" s="120"/>
      <c r="J22" s="149"/>
      <c r="K22" s="135"/>
      <c r="L22" s="158"/>
      <c r="M22" s="291"/>
      <c r="N22" s="125"/>
      <c r="O22" s="126"/>
      <c r="P22" s="126"/>
      <c r="Q22" s="126"/>
      <c r="R22" s="126"/>
      <c r="S22" s="126"/>
      <c r="T22" s="127"/>
      <c r="U22" s="128"/>
      <c r="V22" s="128"/>
      <c r="W22" s="126"/>
      <c r="X22" s="126"/>
      <c r="Y22" s="126"/>
      <c r="Z22" s="126"/>
      <c r="AA22" s="126"/>
      <c r="AB22" s="126"/>
      <c r="AC22" s="129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26"/>
      <c r="AW22" s="126"/>
      <c r="AX22" s="126"/>
      <c r="AY22" s="126"/>
      <c r="AZ22" s="126"/>
      <c r="BA22" s="126"/>
      <c r="BB22" s="126"/>
      <c r="BC22" s="126"/>
      <c r="BD22" s="126"/>
      <c r="BE22" s="126"/>
      <c r="BF22" s="131"/>
      <c r="BG22" s="131"/>
    </row>
    <row r="23" spans="3:59" ht="18" customHeight="1" x14ac:dyDescent="0.3">
      <c r="C23" s="160" t="s">
        <v>27</v>
      </c>
      <c r="D23" s="161" t="e">
        <f>D20/D14</f>
        <v>#N/A</v>
      </c>
      <c r="E23" s="162"/>
      <c r="F23" s="160" t="s">
        <v>27</v>
      </c>
      <c r="G23" s="161" t="e">
        <f>G20/G14</f>
        <v>#N/A</v>
      </c>
      <c r="H23" s="127"/>
      <c r="I23" s="160" t="s">
        <v>26</v>
      </c>
      <c r="J23" s="163">
        <v>845</v>
      </c>
      <c r="K23" s="164"/>
      <c r="L23" s="135"/>
      <c r="M23" s="291"/>
      <c r="N23" s="125"/>
      <c r="O23" s="126"/>
      <c r="P23" s="126"/>
      <c r="Q23" s="126"/>
      <c r="R23" s="126"/>
      <c r="S23" s="126"/>
      <c r="T23" s="127"/>
      <c r="U23" s="128"/>
      <c r="V23" s="128"/>
      <c r="W23" s="126"/>
      <c r="X23" s="126"/>
      <c r="Y23" s="126"/>
      <c r="Z23" s="126"/>
      <c r="AA23" s="126"/>
      <c r="AB23" s="126"/>
      <c r="AC23" s="129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26"/>
      <c r="AW23" s="126"/>
      <c r="AX23" s="126"/>
      <c r="AY23" s="126"/>
      <c r="AZ23" s="126"/>
      <c r="BA23" s="126"/>
      <c r="BB23" s="126"/>
      <c r="BC23" s="126"/>
      <c r="BD23" s="126"/>
      <c r="BE23" s="126"/>
      <c r="BF23" s="131"/>
      <c r="BG23" s="131"/>
    </row>
    <row r="24" spans="3:59" ht="18" customHeight="1" x14ac:dyDescent="0.3">
      <c r="C24" s="120"/>
      <c r="D24" s="137"/>
      <c r="E24" s="137"/>
      <c r="F24" s="120"/>
      <c r="G24" s="122"/>
      <c r="H24" s="126"/>
      <c r="I24" s="160" t="s">
        <v>27</v>
      </c>
      <c r="J24" s="161">
        <f>J21/J15</f>
        <v>28.166666666666668</v>
      </c>
      <c r="K24" s="164"/>
      <c r="L24" s="164"/>
      <c r="M24" s="125"/>
      <c r="N24" s="125"/>
      <c r="O24" s="126"/>
      <c r="P24" s="126"/>
      <c r="Q24" s="126"/>
      <c r="R24" s="126"/>
      <c r="S24" s="126"/>
      <c r="T24" s="127"/>
      <c r="U24" s="128"/>
      <c r="V24" s="128"/>
      <c r="W24" s="126"/>
      <c r="X24" s="126"/>
      <c r="Y24" s="126"/>
      <c r="Z24" s="126"/>
      <c r="AA24" s="126"/>
      <c r="AB24" s="126"/>
      <c r="AC24" s="129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26"/>
      <c r="AW24" s="126"/>
      <c r="AX24" s="126"/>
      <c r="AY24" s="126"/>
      <c r="AZ24" s="126"/>
      <c r="BA24" s="126"/>
      <c r="BB24" s="126"/>
      <c r="BC24" s="126"/>
      <c r="BD24" s="126"/>
      <c r="BE24" s="126"/>
      <c r="BF24" s="131"/>
      <c r="BG24" s="131"/>
    </row>
    <row r="25" spans="3:59" ht="18" customHeight="1" x14ac:dyDescent="0.3">
      <c r="C25" s="145" t="s">
        <v>28</v>
      </c>
      <c r="D25" s="146"/>
      <c r="E25" s="137"/>
      <c r="F25" s="145" t="s">
        <v>28</v>
      </c>
      <c r="G25" s="146"/>
      <c r="H25" s="126"/>
      <c r="I25" s="120"/>
      <c r="J25" s="122"/>
      <c r="K25" s="164"/>
      <c r="L25" s="164"/>
      <c r="M25" s="125"/>
      <c r="N25" s="125"/>
      <c r="O25" s="126"/>
      <c r="P25" s="126"/>
      <c r="Q25" s="126"/>
      <c r="R25" s="126"/>
      <c r="S25" s="126"/>
      <c r="T25" s="127"/>
      <c r="U25" s="128"/>
      <c r="V25" s="128"/>
      <c r="W25" s="126"/>
      <c r="X25" s="126"/>
      <c r="Y25" s="126"/>
      <c r="Z25" s="126"/>
      <c r="AA25" s="126"/>
      <c r="AB25" s="126"/>
      <c r="AC25" s="129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26"/>
      <c r="AW25" s="126"/>
      <c r="AX25" s="126"/>
      <c r="AY25" s="126"/>
      <c r="AZ25" s="126"/>
      <c r="BA25" s="126"/>
      <c r="BB25" s="126"/>
      <c r="BC25" s="126"/>
      <c r="BD25" s="126"/>
      <c r="BE25" s="126"/>
      <c r="BF25" s="131"/>
      <c r="BG25" s="131"/>
    </row>
    <row r="26" spans="3:59" ht="18" customHeight="1" x14ac:dyDescent="0.3">
      <c r="C26" s="120" t="s">
        <v>29</v>
      </c>
      <c r="D26" s="170" t="e">
        <f>VLOOKUP(C4,'BD Ficha'!$E$2:$AH$7588,30,0)</f>
        <v>#N/A</v>
      </c>
      <c r="E26" s="137"/>
      <c r="F26" s="120" t="s">
        <v>29</v>
      </c>
      <c r="G26" s="148" t="e">
        <f>D26</f>
        <v>#N/A</v>
      </c>
      <c r="H26" s="171"/>
      <c r="I26" s="145" t="s">
        <v>28</v>
      </c>
      <c r="J26" s="146"/>
      <c r="K26" s="169"/>
      <c r="L26" s="292"/>
      <c r="M26" s="125"/>
      <c r="N26" s="125"/>
      <c r="O26" s="126"/>
      <c r="P26" s="126"/>
      <c r="Q26" s="126"/>
      <c r="R26" s="126"/>
      <c r="S26" s="126"/>
      <c r="T26" s="127"/>
      <c r="U26" s="128"/>
      <c r="V26" s="128"/>
      <c r="W26" s="126"/>
      <c r="X26" s="126"/>
      <c r="Y26" s="126"/>
      <c r="Z26" s="126"/>
      <c r="AA26" s="126"/>
      <c r="AB26" s="126"/>
      <c r="AC26" s="129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26"/>
      <c r="AW26" s="126"/>
      <c r="AX26" s="126"/>
      <c r="AY26" s="126"/>
      <c r="AZ26" s="126"/>
      <c r="BA26" s="126"/>
      <c r="BB26" s="126"/>
      <c r="BC26" s="126"/>
      <c r="BD26" s="126"/>
      <c r="BE26" s="126"/>
      <c r="BF26" s="131"/>
      <c r="BG26" s="131"/>
    </row>
    <row r="27" spans="3:59" ht="18" customHeight="1" x14ac:dyDescent="0.3">
      <c r="C27" s="120" t="s">
        <v>30</v>
      </c>
      <c r="D27" s="170" t="e">
        <f>VLOOKUP(C4,'BD Ficha'!$E$2:$AI$7588,31,0)</f>
        <v>#N/A</v>
      </c>
      <c r="E27" s="137"/>
      <c r="F27" s="120" t="s">
        <v>30</v>
      </c>
      <c r="G27" s="148" t="e">
        <f>D27</f>
        <v>#N/A</v>
      </c>
      <c r="H27" s="171"/>
      <c r="I27" s="120" t="s">
        <v>29</v>
      </c>
      <c r="J27" s="147" t="e">
        <f>G26/G9*J9</f>
        <v>#N/A</v>
      </c>
      <c r="K27" s="172"/>
      <c r="L27" s="154"/>
      <c r="M27" s="174"/>
      <c r="N27" s="125"/>
      <c r="O27" s="126"/>
      <c r="P27" s="126"/>
      <c r="Q27" s="126"/>
      <c r="R27" s="126"/>
      <c r="S27" s="126"/>
      <c r="T27" s="127"/>
      <c r="U27" s="128"/>
      <c r="V27" s="128"/>
      <c r="W27" s="126"/>
      <c r="X27" s="126"/>
      <c r="Y27" s="126"/>
      <c r="Z27" s="126"/>
      <c r="AA27" s="126"/>
      <c r="AB27" s="126"/>
      <c r="AC27" s="129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26"/>
      <c r="AW27" s="126"/>
      <c r="AX27" s="126"/>
      <c r="AY27" s="126"/>
      <c r="AZ27" s="126"/>
      <c r="BA27" s="126"/>
      <c r="BB27" s="126"/>
      <c r="BC27" s="126"/>
      <c r="BD27" s="126"/>
      <c r="BE27" s="126"/>
      <c r="BF27" s="131"/>
      <c r="BG27" s="131"/>
    </row>
    <row r="28" spans="3:59" ht="18" customHeight="1" x14ac:dyDescent="0.3">
      <c r="C28" s="120" t="s">
        <v>31</v>
      </c>
      <c r="D28" s="170" t="e">
        <f>VLOOKUP(C4,'BD Ficha'!$E$2:$AJ$7588,32,0)</f>
        <v>#N/A</v>
      </c>
      <c r="E28" s="137"/>
      <c r="F28" s="120" t="s">
        <v>31</v>
      </c>
      <c r="G28" s="148" t="e">
        <f>D28</f>
        <v>#N/A</v>
      </c>
      <c r="H28" s="171"/>
      <c r="I28" s="120" t="s">
        <v>30</v>
      </c>
      <c r="J28" s="154">
        <f>(((J14*6%)/360)*30)*J9</f>
        <v>2094.75</v>
      </c>
      <c r="K28" s="288" t="s">
        <v>32</v>
      </c>
      <c r="L28" s="237"/>
      <c r="M28" s="176"/>
      <c r="N28" s="124"/>
      <c r="O28" s="126"/>
      <c r="P28" s="148"/>
      <c r="Q28" s="126"/>
      <c r="R28" s="126"/>
      <c r="S28" s="126"/>
      <c r="T28" s="127"/>
      <c r="U28" s="128"/>
      <c r="V28" s="128"/>
      <c r="W28" s="126"/>
      <c r="X28" s="126"/>
      <c r="Y28" s="126"/>
      <c r="Z28" s="126"/>
      <c r="AA28" s="126"/>
      <c r="AB28" s="126"/>
      <c r="AC28" s="129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O28" s="130"/>
      <c r="AP28" s="130"/>
      <c r="AQ28" s="130"/>
      <c r="AR28" s="130"/>
      <c r="AS28" s="130"/>
      <c r="AT28" s="130"/>
      <c r="AU28" s="130"/>
      <c r="AV28" s="126"/>
      <c r="AW28" s="126"/>
      <c r="AX28" s="126"/>
      <c r="AY28" s="126"/>
      <c r="AZ28" s="126"/>
      <c r="BA28" s="126"/>
      <c r="BB28" s="126"/>
      <c r="BC28" s="126"/>
      <c r="BD28" s="126"/>
      <c r="BE28" s="126"/>
      <c r="BF28" s="131"/>
      <c r="BG28" s="131"/>
    </row>
    <row r="29" spans="3:59" ht="18" customHeight="1" x14ac:dyDescent="0.3">
      <c r="C29" s="120" t="s">
        <v>33</v>
      </c>
      <c r="D29" s="170" t="e">
        <f>VLOOKUP(C4,'BD Ficha'!$E$2:$AK$7588,33,0)</f>
        <v>#N/A</v>
      </c>
      <c r="E29" s="137"/>
      <c r="F29" s="120" t="s">
        <v>33</v>
      </c>
      <c r="G29" s="148" t="e">
        <f>D29</f>
        <v>#N/A</v>
      </c>
      <c r="H29" s="171"/>
      <c r="I29" s="120" t="s">
        <v>31</v>
      </c>
      <c r="J29" s="154">
        <f ca="1">(O3-O4+1)*40</f>
        <v>120</v>
      </c>
      <c r="K29" s="288" t="s">
        <v>34</v>
      </c>
      <c r="L29" s="245"/>
      <c r="M29" s="246"/>
      <c r="N29" s="124"/>
      <c r="O29" s="126"/>
      <c r="P29" s="126"/>
      <c r="Q29" s="126"/>
      <c r="R29" s="126"/>
      <c r="S29" s="126"/>
      <c r="T29" s="127"/>
      <c r="U29" s="128"/>
      <c r="V29" s="128"/>
      <c r="W29" s="126"/>
      <c r="X29" s="126"/>
      <c r="Y29" s="126"/>
      <c r="Z29" s="126"/>
      <c r="AA29" s="126"/>
      <c r="AB29" s="126"/>
      <c r="AC29" s="129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O29" s="130"/>
      <c r="AP29" s="130"/>
      <c r="AQ29" s="130"/>
      <c r="AR29" s="130"/>
      <c r="AS29" s="130"/>
      <c r="AT29" s="130"/>
      <c r="AU29" s="130"/>
      <c r="AV29" s="126"/>
      <c r="AW29" s="126"/>
      <c r="AX29" s="126"/>
      <c r="AY29" s="126"/>
      <c r="AZ29" s="126"/>
      <c r="BA29" s="126"/>
      <c r="BB29" s="126"/>
      <c r="BC29" s="126"/>
      <c r="BD29" s="126"/>
      <c r="BE29" s="126"/>
      <c r="BF29" s="131"/>
      <c r="BG29" s="131"/>
    </row>
    <row r="30" spans="3:59" ht="18" customHeight="1" x14ac:dyDescent="0.3">
      <c r="C30" s="231" t="s">
        <v>35</v>
      </c>
      <c r="D30" s="233" t="e">
        <f>VLOOKUP(C4,'BD Ficha'!$E$2:$BA$7588,49,0)</f>
        <v>#N/A</v>
      </c>
      <c r="E30" s="162"/>
      <c r="F30" s="231" t="s">
        <v>35</v>
      </c>
      <c r="G30" s="242" t="e">
        <f>D30</f>
        <v>#N/A</v>
      </c>
      <c r="H30" s="253"/>
      <c r="I30" s="120" t="s">
        <v>33</v>
      </c>
      <c r="J30" s="243" t="e">
        <f>((J12/3)/12)*(J9-1)</f>
        <v>#N/A</v>
      </c>
      <c r="K30" s="236"/>
      <c r="L30" s="238"/>
      <c r="M30" s="176"/>
      <c r="N30" s="124"/>
      <c r="O30" s="126"/>
      <c r="P30" s="126"/>
      <c r="Q30" s="126"/>
      <c r="R30" s="126"/>
      <c r="S30" s="126"/>
      <c r="T30" s="127"/>
      <c r="U30" s="128"/>
      <c r="V30" s="128"/>
      <c r="W30" s="126"/>
      <c r="X30" s="126"/>
      <c r="Y30" s="126"/>
      <c r="Z30" s="126"/>
      <c r="AA30" s="126"/>
      <c r="AB30" s="126"/>
      <c r="AC30" s="129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O30" s="130"/>
      <c r="AP30" s="130"/>
      <c r="AQ30" s="130"/>
      <c r="AR30" s="130"/>
      <c r="AS30" s="130"/>
      <c r="AT30" s="130"/>
      <c r="AU30" s="130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31"/>
      <c r="BG30" s="131"/>
    </row>
    <row r="31" spans="3:59" ht="18" customHeight="1" x14ac:dyDescent="0.3">
      <c r="C31" s="136" t="s">
        <v>36</v>
      </c>
      <c r="D31" s="178" t="e">
        <f>SUM(D26:D30)</f>
        <v>#N/A</v>
      </c>
      <c r="E31" s="162"/>
      <c r="F31" s="136" t="s">
        <v>36</v>
      </c>
      <c r="G31" s="178" t="e">
        <f>SUM(G26:G30)</f>
        <v>#N/A</v>
      </c>
      <c r="H31" s="171"/>
      <c r="I31" s="160" t="s">
        <v>35</v>
      </c>
      <c r="J31" s="254">
        <f>(387*J9)</f>
        <v>6966</v>
      </c>
      <c r="K31" s="241"/>
      <c r="L31" s="239"/>
      <c r="M31" s="176"/>
      <c r="N31" s="124"/>
      <c r="O31" s="126"/>
      <c r="P31" s="126"/>
      <c r="Q31" s="126"/>
      <c r="R31" s="126"/>
      <c r="S31" s="126"/>
      <c r="T31" s="127"/>
      <c r="U31" s="128"/>
      <c r="V31" s="128"/>
      <c r="W31" s="126"/>
      <c r="X31" s="126"/>
      <c r="Y31" s="126"/>
      <c r="Z31" s="126"/>
      <c r="AA31" s="126"/>
      <c r="AB31" s="126"/>
      <c r="AC31" s="129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O31" s="130"/>
      <c r="AP31" s="130"/>
      <c r="AQ31" s="130"/>
      <c r="AR31" s="130"/>
      <c r="AS31" s="130"/>
      <c r="AT31" s="130"/>
      <c r="AU31" s="130"/>
      <c r="AV31" s="126"/>
      <c r="AW31" s="126"/>
      <c r="AX31" s="126"/>
      <c r="AY31" s="126"/>
      <c r="AZ31" s="126"/>
      <c r="BA31" s="126"/>
      <c r="BB31" s="126"/>
      <c r="BC31" s="126"/>
      <c r="BD31" s="126"/>
      <c r="BE31" s="126"/>
      <c r="BF31" s="131"/>
      <c r="BG31" s="131"/>
    </row>
    <row r="32" spans="3:59" ht="18" customHeight="1" x14ac:dyDescent="0.3">
      <c r="C32" s="120"/>
      <c r="D32" s="187"/>
      <c r="E32" s="162"/>
      <c r="F32" s="120"/>
      <c r="G32" s="126"/>
      <c r="H32" s="171"/>
      <c r="I32" s="231" t="s">
        <v>37</v>
      </c>
      <c r="J32" s="163"/>
      <c r="K32" s="241"/>
      <c r="L32" s="240"/>
      <c r="M32" s="176"/>
      <c r="N32" s="124"/>
      <c r="O32" s="126"/>
      <c r="P32" s="126"/>
      <c r="Q32" s="126"/>
      <c r="R32" s="126"/>
      <c r="S32" s="126"/>
      <c r="T32" s="127"/>
      <c r="U32" s="128"/>
      <c r="V32" s="128"/>
      <c r="W32" s="126"/>
      <c r="X32" s="126"/>
      <c r="Y32" s="126"/>
      <c r="Z32" s="126"/>
      <c r="AA32" s="126"/>
      <c r="AB32" s="126"/>
      <c r="AC32" s="129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O32" s="130"/>
      <c r="AP32" s="130"/>
      <c r="AQ32" s="130"/>
      <c r="AR32" s="130"/>
      <c r="AS32" s="130"/>
      <c r="AT32" s="130"/>
      <c r="AU32" s="130"/>
      <c r="AV32" s="126"/>
      <c r="AW32" s="126"/>
      <c r="AX32" s="126"/>
      <c r="AY32" s="126"/>
      <c r="AZ32" s="126"/>
      <c r="BA32" s="126"/>
      <c r="BB32" s="126"/>
      <c r="BC32" s="126"/>
      <c r="BD32" s="126"/>
      <c r="BE32" s="126"/>
      <c r="BF32" s="131"/>
      <c r="BG32" s="131"/>
    </row>
    <row r="33" spans="3:59" s="186" customFormat="1" ht="18" customHeight="1" x14ac:dyDescent="0.3">
      <c r="C33" s="120" t="s">
        <v>38</v>
      </c>
      <c r="D33" s="187" t="e">
        <f>D20-D31</f>
        <v>#N/A</v>
      </c>
      <c r="E33" s="137"/>
      <c r="F33" s="120" t="s">
        <v>38</v>
      </c>
      <c r="G33" s="137" t="e">
        <f>G37-G35</f>
        <v>#N/A</v>
      </c>
      <c r="H33" s="179"/>
      <c r="I33" s="136" t="s">
        <v>36</v>
      </c>
      <c r="J33" s="157" t="e">
        <f>SUM(J27:J32)</f>
        <v>#N/A</v>
      </c>
      <c r="K33" s="174"/>
      <c r="L33" s="176"/>
      <c r="N33" s="124"/>
      <c r="O33" s="180"/>
      <c r="P33" s="127"/>
      <c r="Q33" s="127"/>
      <c r="R33" s="127"/>
      <c r="S33" s="127"/>
      <c r="T33" s="181"/>
      <c r="U33" s="182"/>
      <c r="V33" s="182"/>
      <c r="W33" s="127"/>
      <c r="X33" s="127"/>
      <c r="Y33" s="127"/>
      <c r="Z33" s="127"/>
      <c r="AA33" s="127"/>
      <c r="AB33" s="127"/>
      <c r="AC33" s="183"/>
      <c r="AD33" s="184"/>
      <c r="AE33" s="184"/>
      <c r="AF33" s="184"/>
      <c r="AG33" s="184"/>
      <c r="AH33" s="184"/>
      <c r="AI33" s="184"/>
      <c r="AJ33" s="184"/>
      <c r="AK33" s="184"/>
      <c r="AL33" s="184"/>
      <c r="AM33" s="184"/>
      <c r="AN33" s="119"/>
      <c r="AO33" s="184"/>
      <c r="AP33" s="184"/>
      <c r="AQ33" s="184"/>
      <c r="AR33" s="184"/>
      <c r="AS33" s="184"/>
      <c r="AT33" s="184"/>
      <c r="AU33" s="184"/>
      <c r="AV33" s="127"/>
      <c r="AW33" s="127"/>
      <c r="AX33" s="127"/>
      <c r="AY33" s="127"/>
      <c r="AZ33" s="127"/>
      <c r="BA33" s="127"/>
      <c r="BB33" s="127"/>
      <c r="BC33" s="127"/>
      <c r="BD33" s="127"/>
      <c r="BE33" s="127"/>
      <c r="BF33" s="185"/>
      <c r="BG33" s="185"/>
    </row>
    <row r="34" spans="3:59" ht="18" customHeight="1" x14ac:dyDescent="0.3">
      <c r="C34" s="120"/>
      <c r="D34" s="121"/>
      <c r="E34" s="137"/>
      <c r="F34" s="120"/>
      <c r="G34" s="126"/>
      <c r="H34" s="149"/>
      <c r="I34" s="120"/>
      <c r="J34" s="126"/>
      <c r="K34" s="174"/>
      <c r="L34" s="176"/>
      <c r="N34" s="124"/>
      <c r="O34" s="189"/>
      <c r="P34" s="189"/>
      <c r="Q34" s="126"/>
      <c r="R34" s="190"/>
      <c r="S34" s="126"/>
      <c r="T34" s="127"/>
      <c r="U34" s="128"/>
      <c r="V34" s="128"/>
      <c r="W34" s="126"/>
      <c r="X34" s="126"/>
      <c r="Y34" s="126"/>
      <c r="Z34" s="126"/>
      <c r="AA34" s="126"/>
      <c r="AB34" s="126"/>
      <c r="AC34" s="129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O34" s="130"/>
      <c r="AP34" s="130"/>
      <c r="AQ34" s="130"/>
      <c r="AR34" s="130"/>
      <c r="AS34" s="130"/>
      <c r="AT34" s="130"/>
      <c r="AU34" s="130"/>
      <c r="AV34" s="126"/>
      <c r="AW34" s="126"/>
      <c r="AX34" s="126"/>
      <c r="AY34" s="126"/>
      <c r="AZ34" s="126"/>
      <c r="BA34" s="126"/>
      <c r="BB34" s="126"/>
      <c r="BC34" s="126"/>
      <c r="BD34" s="126"/>
      <c r="BE34" s="126"/>
      <c r="BF34" s="131"/>
      <c r="BG34" s="131"/>
    </row>
    <row r="35" spans="3:59" ht="18" customHeight="1" x14ac:dyDescent="0.3">
      <c r="C35" s="120" t="s">
        <v>39</v>
      </c>
      <c r="D35" s="192">
        <v>11637.5</v>
      </c>
      <c r="E35" s="137"/>
      <c r="F35" s="120" t="s">
        <v>39</v>
      </c>
      <c r="G35" s="137">
        <f>D35</f>
        <v>11637.5</v>
      </c>
      <c r="H35" s="137"/>
      <c r="I35" s="120" t="s">
        <v>38</v>
      </c>
      <c r="J35" s="137" t="e">
        <f>J21-J33</f>
        <v>#N/A</v>
      </c>
      <c r="K35" s="188"/>
      <c r="L35" s="174"/>
      <c r="M35" s="222"/>
      <c r="N35" s="124"/>
      <c r="O35" s="126"/>
      <c r="P35" s="126"/>
      <c r="Q35" s="126"/>
      <c r="R35" s="190"/>
      <c r="S35" s="126"/>
      <c r="T35" s="127"/>
      <c r="U35" s="128"/>
      <c r="V35" s="128"/>
      <c r="W35" s="126"/>
      <c r="X35" s="126"/>
      <c r="Y35" s="126"/>
      <c r="Z35" s="126"/>
      <c r="AA35" s="126"/>
      <c r="AB35" s="126"/>
      <c r="AC35" s="129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O35" s="130"/>
      <c r="AP35" s="130"/>
      <c r="AQ35" s="130"/>
      <c r="AR35" s="130"/>
      <c r="AS35" s="130"/>
      <c r="AT35" s="130"/>
      <c r="AU35" s="130"/>
      <c r="AV35" s="126"/>
      <c r="AW35" s="126"/>
      <c r="AX35" s="126"/>
      <c r="AY35" s="126"/>
      <c r="AZ35" s="126"/>
      <c r="BA35" s="126"/>
      <c r="BB35" s="126"/>
      <c r="BC35" s="126"/>
      <c r="BD35" s="126"/>
      <c r="BE35" s="126"/>
      <c r="BF35" s="131"/>
      <c r="BG35" s="131"/>
    </row>
    <row r="36" spans="3:59" ht="18" customHeight="1" x14ac:dyDescent="0.3">
      <c r="C36" s="120"/>
      <c r="D36" s="187"/>
      <c r="E36" s="137"/>
      <c r="F36" s="120"/>
      <c r="G36" s="127"/>
      <c r="H36" s="122"/>
      <c r="I36" s="120"/>
      <c r="J36" s="126"/>
      <c r="K36" s="186"/>
      <c r="L36" s="188"/>
      <c r="M36" s="186"/>
      <c r="N36" s="124"/>
      <c r="O36" s="126"/>
      <c r="P36" s="126"/>
      <c r="Q36" s="126"/>
      <c r="R36" s="190"/>
      <c r="S36" s="126"/>
      <c r="T36" s="127"/>
      <c r="U36" s="191"/>
      <c r="V36" s="128"/>
      <c r="W36" s="126"/>
      <c r="X36" s="126"/>
      <c r="Y36" s="126"/>
      <c r="Z36" s="126"/>
      <c r="AA36" s="126"/>
      <c r="AB36" s="126"/>
      <c r="AC36" s="129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26"/>
      <c r="AW36" s="126"/>
      <c r="AX36" s="126"/>
      <c r="AY36" s="126"/>
      <c r="AZ36" s="126"/>
      <c r="BA36" s="126"/>
      <c r="BB36" s="126"/>
      <c r="BC36" s="126"/>
      <c r="BD36" s="126"/>
      <c r="BE36" s="126"/>
      <c r="BF36" s="131"/>
      <c r="BG36" s="131"/>
    </row>
    <row r="37" spans="3:59" ht="18" customHeight="1" x14ac:dyDescent="0.3">
      <c r="C37" s="120" t="s">
        <v>40</v>
      </c>
      <c r="D37" s="187" t="e">
        <f>D33+D35</f>
        <v>#N/A</v>
      </c>
      <c r="E37" s="137"/>
      <c r="F37" s="120" t="s">
        <v>40</v>
      </c>
      <c r="G37" s="194" t="e">
        <f>G39*G13</f>
        <v>#N/A</v>
      </c>
      <c r="H37" s="122"/>
      <c r="I37" s="120" t="s">
        <v>39</v>
      </c>
      <c r="J37" s="163">
        <v>11637.5</v>
      </c>
      <c r="K37" s="135"/>
      <c r="L37" s="186"/>
      <c r="M37" s="135"/>
      <c r="N37" s="124"/>
      <c r="O37" s="126"/>
      <c r="P37" s="126"/>
      <c r="Q37" s="126"/>
      <c r="R37" s="126"/>
      <c r="S37" s="126"/>
      <c r="T37" s="127"/>
      <c r="U37" s="128"/>
      <c r="V37" s="128"/>
      <c r="W37" s="126"/>
      <c r="X37" s="126"/>
      <c r="Y37" s="126"/>
      <c r="Z37" s="126"/>
      <c r="AA37" s="126"/>
      <c r="AB37" s="126"/>
      <c r="AC37" s="129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26"/>
      <c r="AW37" s="126"/>
      <c r="AX37" s="126"/>
      <c r="AY37" s="126"/>
      <c r="AZ37" s="126"/>
      <c r="BA37" s="126"/>
      <c r="BB37" s="126"/>
      <c r="BC37" s="126"/>
      <c r="BD37" s="126"/>
      <c r="BE37" s="126"/>
      <c r="BF37" s="131"/>
      <c r="BG37" s="131"/>
    </row>
    <row r="38" spans="3:59" ht="18" customHeight="1" x14ac:dyDescent="0.3">
      <c r="C38" s="120"/>
      <c r="D38" s="121"/>
      <c r="E38" s="137"/>
      <c r="F38" s="120"/>
      <c r="G38" s="127"/>
      <c r="H38" s="122"/>
      <c r="I38" s="120"/>
      <c r="J38" s="127"/>
      <c r="K38" s="186"/>
      <c r="L38" s="135"/>
      <c r="M38" s="186"/>
      <c r="N38" s="124"/>
      <c r="O38" s="126"/>
      <c r="P38" s="126"/>
      <c r="Q38" s="126"/>
      <c r="R38" s="126"/>
      <c r="S38" s="126"/>
      <c r="T38" s="127"/>
      <c r="U38" s="128"/>
      <c r="V38" s="128"/>
      <c r="W38" s="126"/>
      <c r="X38" s="126"/>
      <c r="Y38" s="126"/>
      <c r="Z38" s="126"/>
      <c r="AA38" s="126"/>
      <c r="AB38" s="126"/>
      <c r="AC38" s="129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26"/>
      <c r="AW38" s="126"/>
      <c r="AX38" s="126"/>
      <c r="AY38" s="126"/>
      <c r="AZ38" s="126"/>
      <c r="BA38" s="126"/>
      <c r="BB38" s="126"/>
      <c r="BC38" s="126"/>
      <c r="BD38" s="126"/>
      <c r="BE38" s="126"/>
      <c r="BF38" s="131"/>
      <c r="BG38" s="131"/>
    </row>
    <row r="39" spans="3:59" ht="18" customHeight="1" x14ac:dyDescent="0.3">
      <c r="C39" s="120" t="s">
        <v>41</v>
      </c>
      <c r="D39" s="196" t="e">
        <f>D37/D13</f>
        <v>#N/A</v>
      </c>
      <c r="E39" s="137"/>
      <c r="F39" s="120" t="s">
        <v>41</v>
      </c>
      <c r="G39" s="185" t="e">
        <f>G41*G9</f>
        <v>#N/A</v>
      </c>
      <c r="H39" s="122"/>
      <c r="I39" s="120" t="s">
        <v>40</v>
      </c>
      <c r="J39" s="194" t="e">
        <f>J35+J37</f>
        <v>#N/A</v>
      </c>
      <c r="K39" s="193"/>
      <c r="L39" s="186"/>
      <c r="M39" s="193"/>
      <c r="N39" s="124"/>
      <c r="O39" s="126"/>
      <c r="P39" s="126"/>
      <c r="Q39" s="126"/>
      <c r="R39" s="126"/>
      <c r="S39" s="126"/>
      <c r="T39" s="127"/>
      <c r="U39" s="128"/>
      <c r="V39" s="128"/>
      <c r="W39" s="126"/>
      <c r="X39" s="126"/>
      <c r="Y39" s="126"/>
      <c r="Z39" s="126"/>
      <c r="AA39" s="126"/>
      <c r="AB39" s="126"/>
      <c r="AC39" s="129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26"/>
      <c r="AW39" s="126"/>
      <c r="AX39" s="126"/>
      <c r="AY39" s="126"/>
      <c r="AZ39" s="126"/>
      <c r="BA39" s="126"/>
      <c r="BB39" s="126"/>
      <c r="BC39" s="126"/>
      <c r="BD39" s="126"/>
      <c r="BE39" s="126"/>
      <c r="BF39" s="131"/>
      <c r="BG39" s="131"/>
    </row>
    <row r="40" spans="3:59" ht="18" customHeight="1" x14ac:dyDescent="0.3">
      <c r="C40" s="120"/>
      <c r="D40" s="196"/>
      <c r="E40" s="137"/>
      <c r="F40" s="120"/>
      <c r="G40" s="197"/>
      <c r="H40" s="122"/>
      <c r="I40" s="120"/>
      <c r="J40" s="127"/>
      <c r="K40" s="186"/>
      <c r="L40" s="193"/>
      <c r="M40" s="186"/>
      <c r="N40" s="124"/>
      <c r="O40" s="126"/>
      <c r="P40" s="126"/>
      <c r="Q40" s="126"/>
      <c r="R40" s="126"/>
      <c r="S40" s="126"/>
      <c r="T40" s="127"/>
      <c r="U40" s="128"/>
      <c r="V40" s="128"/>
      <c r="W40" s="126"/>
      <c r="X40" s="126"/>
      <c r="Y40" s="126"/>
      <c r="Z40" s="126"/>
      <c r="AA40" s="126"/>
      <c r="AB40" s="126"/>
      <c r="AC40" s="129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26"/>
      <c r="AW40" s="126"/>
      <c r="AX40" s="126"/>
      <c r="AY40" s="126"/>
      <c r="AZ40" s="126"/>
      <c r="BA40" s="126"/>
      <c r="BB40" s="126"/>
      <c r="BC40" s="126"/>
      <c r="BD40" s="126"/>
      <c r="BE40" s="126"/>
      <c r="BF40" s="131"/>
      <c r="BG40" s="131"/>
    </row>
    <row r="41" spans="3:59" ht="18" customHeight="1" x14ac:dyDescent="0.3">
      <c r="C41" s="136" t="s">
        <v>42</v>
      </c>
      <c r="D41" s="296" t="e">
        <f>D39/D9</f>
        <v>#N/A</v>
      </c>
      <c r="E41" s="197"/>
      <c r="F41" s="136" t="s">
        <v>42</v>
      </c>
      <c r="G41" s="200">
        <v>7.3000000000000001E-3</v>
      </c>
      <c r="H41" s="122"/>
      <c r="I41" s="120" t="s">
        <v>41</v>
      </c>
      <c r="J41" s="185">
        <f>IFERROR(J39/J14,0)</f>
        <v>0</v>
      </c>
      <c r="K41" s="195"/>
      <c r="L41" s="186"/>
      <c r="M41" s="195"/>
      <c r="N41" s="124"/>
      <c r="O41" s="126"/>
      <c r="P41" s="126"/>
      <c r="Q41" s="126"/>
      <c r="R41" s="126"/>
      <c r="S41" s="126"/>
      <c r="T41" s="127"/>
      <c r="U41" s="128"/>
      <c r="V41" s="128"/>
      <c r="W41" s="126"/>
      <c r="X41" s="126"/>
      <c r="Y41" s="126"/>
      <c r="Z41" s="126"/>
      <c r="AA41" s="126"/>
      <c r="AB41" s="126"/>
      <c r="AC41" s="129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26"/>
      <c r="AW41" s="126"/>
      <c r="AX41" s="126"/>
      <c r="AY41" s="126"/>
      <c r="AZ41" s="126"/>
      <c r="BA41" s="126"/>
      <c r="BB41" s="126"/>
      <c r="BC41" s="126"/>
      <c r="BD41" s="126"/>
      <c r="BE41" s="126"/>
      <c r="BF41" s="131"/>
      <c r="BG41" s="131"/>
    </row>
    <row r="42" spans="3:59" ht="18" customHeight="1" x14ac:dyDescent="0.3">
      <c r="E42" s="122"/>
      <c r="H42" s="122"/>
      <c r="I42" s="120"/>
      <c r="J42" s="197"/>
      <c r="K42" s="198"/>
      <c r="L42" s="195"/>
      <c r="M42" s="198"/>
      <c r="N42" s="124"/>
      <c r="O42" s="126"/>
      <c r="P42" s="126"/>
      <c r="Q42" s="126"/>
      <c r="R42" s="126"/>
      <c r="S42" s="126"/>
      <c r="T42" s="127"/>
      <c r="U42" s="128"/>
      <c r="V42" s="128"/>
      <c r="W42" s="126"/>
      <c r="X42" s="126"/>
      <c r="Y42" s="126"/>
      <c r="Z42" s="126"/>
      <c r="AA42" s="126"/>
      <c r="AB42" s="126"/>
      <c r="AC42" s="129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26"/>
      <c r="AW42" s="126"/>
      <c r="AX42" s="126"/>
      <c r="AY42" s="126"/>
      <c r="AZ42" s="126"/>
      <c r="BA42" s="126"/>
      <c r="BB42" s="126"/>
      <c r="BC42" s="126"/>
      <c r="BD42" s="126"/>
      <c r="BE42" s="126"/>
      <c r="BF42" s="131"/>
      <c r="BG42" s="131"/>
    </row>
    <row r="43" spans="3:59" ht="18" customHeight="1" x14ac:dyDescent="0.3">
      <c r="C43" s="293" t="s">
        <v>43</v>
      </c>
      <c r="D43" s="139" t="e">
        <f>SUM(D20,D35)-SUM(D26:D28,D30,D13)</f>
        <v>#N/A</v>
      </c>
      <c r="E43" s="199"/>
      <c r="F43" s="293" t="s">
        <v>43</v>
      </c>
      <c r="G43" s="139" t="e">
        <f>SUM(G20,G35)-SUM(G26:G28,G30,G13)</f>
        <v>#N/A</v>
      </c>
      <c r="H43" s="126"/>
      <c r="I43" s="136" t="s">
        <v>42</v>
      </c>
      <c r="J43" s="185">
        <f>J41/J9</f>
        <v>0</v>
      </c>
      <c r="K43" s="195"/>
      <c r="L43" s="198"/>
      <c r="M43" s="195"/>
      <c r="N43" s="124"/>
      <c r="O43" s="126"/>
      <c r="P43" s="126"/>
      <c r="Q43" s="126"/>
      <c r="R43" s="126"/>
      <c r="S43" s="126"/>
      <c r="T43" s="127"/>
      <c r="U43" s="128"/>
      <c r="V43" s="128"/>
      <c r="W43" s="126"/>
      <c r="X43" s="126"/>
      <c r="Y43" s="126"/>
      <c r="Z43" s="126"/>
      <c r="AA43" s="126"/>
      <c r="AB43" s="126"/>
      <c r="AC43" s="129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26"/>
      <c r="AW43" s="126"/>
      <c r="AX43" s="126"/>
      <c r="AY43" s="126"/>
      <c r="AZ43" s="126"/>
      <c r="BA43" s="126"/>
      <c r="BB43" s="126"/>
      <c r="BC43" s="126"/>
      <c r="BD43" s="126"/>
      <c r="BE43" s="126"/>
      <c r="BF43" s="131"/>
      <c r="BG43" s="131"/>
    </row>
    <row r="44" spans="3:59" ht="18" customHeight="1" x14ac:dyDescent="0.3">
      <c r="L44" s="195"/>
      <c r="U44" s="223"/>
      <c r="V44" s="223"/>
    </row>
    <row r="45" spans="3:59" ht="18.600000000000001" customHeight="1" x14ac:dyDescent="0.3">
      <c r="I45" s="294" t="s">
        <v>43</v>
      </c>
      <c r="J45" s="139" t="e">
        <f>SUM(J21,J37)-SUM(J27:J29,J31:J32,J14)</f>
        <v>#N/A</v>
      </c>
      <c r="U45" s="223"/>
      <c r="V45" s="223"/>
    </row>
    <row r="46" spans="3:59" x14ac:dyDescent="0.3">
      <c r="U46" s="223"/>
      <c r="V46" s="223"/>
    </row>
    <row r="47" spans="3:59" x14ac:dyDescent="0.3">
      <c r="C47" s="202" t="s">
        <v>44</v>
      </c>
      <c r="D47" s="224" t="e">
        <f>SUM(D35+D20)</f>
        <v>#N/A</v>
      </c>
      <c r="F47" s="202" t="s">
        <v>44</v>
      </c>
      <c r="G47" s="224" t="e">
        <f>SUM(G35+G20)</f>
        <v>#N/A</v>
      </c>
      <c r="I47" s="202" t="s">
        <v>44</v>
      </c>
      <c r="J47" s="224">
        <f>SUM(J37+J21)</f>
        <v>26847.5</v>
      </c>
      <c r="U47" s="223"/>
      <c r="V47" s="223"/>
    </row>
    <row r="48" spans="3:59" x14ac:dyDescent="0.3">
      <c r="C48" s="202" t="s">
        <v>45</v>
      </c>
      <c r="D48" s="224" t="e">
        <f>SUM(D13,D26:D28,D30)</f>
        <v>#N/A</v>
      </c>
      <c r="F48" s="202" t="s">
        <v>45</v>
      </c>
      <c r="G48" s="224" t="e">
        <f>SUM(G13,G26:G28,G30)</f>
        <v>#N/A</v>
      </c>
      <c r="I48" s="202" t="s">
        <v>45</v>
      </c>
      <c r="J48" s="224" t="e">
        <f>SUM(J13,J27:J29,J31)</f>
        <v>#N/A</v>
      </c>
      <c r="U48" s="223"/>
      <c r="V48" s="223"/>
    </row>
    <row r="49" spans="3:22" x14ac:dyDescent="0.3">
      <c r="C49" s="202" t="s">
        <v>46</v>
      </c>
      <c r="D49" s="224" t="e">
        <f>D47-D48</f>
        <v>#N/A</v>
      </c>
      <c r="F49" s="202" t="s">
        <v>46</v>
      </c>
      <c r="G49" s="224" t="e">
        <f>G47-G48</f>
        <v>#N/A</v>
      </c>
      <c r="I49" s="202" t="s">
        <v>46</v>
      </c>
      <c r="J49" s="224" t="e">
        <f>J47-J48</f>
        <v>#N/A</v>
      </c>
      <c r="U49" s="223"/>
      <c r="V49" s="223"/>
    </row>
    <row r="50" spans="3:22" x14ac:dyDescent="0.3">
      <c r="F50" s="124"/>
      <c r="U50" s="223"/>
      <c r="V50" s="223"/>
    </row>
    <row r="51" spans="3:22" x14ac:dyDescent="0.3">
      <c r="F51" s="226"/>
      <c r="U51" s="223"/>
      <c r="V51" s="223"/>
    </row>
    <row r="52" spans="3:22" x14ac:dyDescent="0.3">
      <c r="F52" s="227"/>
      <c r="U52" s="223"/>
      <c r="V52" s="223"/>
    </row>
    <row r="53" spans="3:22" x14ac:dyDescent="0.3">
      <c r="F53" s="228"/>
      <c r="U53" s="223"/>
      <c r="V53" s="223"/>
    </row>
    <row r="54" spans="3:22" x14ac:dyDescent="0.3">
      <c r="F54" s="227"/>
      <c r="U54" s="223"/>
      <c r="V54" s="223"/>
    </row>
    <row r="55" spans="3:22" x14ac:dyDescent="0.3">
      <c r="F55" s="124"/>
      <c r="U55" s="223"/>
      <c r="V55" s="223"/>
    </row>
    <row r="56" spans="3:22" x14ac:dyDescent="0.3">
      <c r="F56" s="124"/>
      <c r="U56" s="223"/>
      <c r="V56" s="223"/>
    </row>
    <row r="57" spans="3:22" x14ac:dyDescent="0.3">
      <c r="F57" s="124"/>
      <c r="U57" s="223"/>
      <c r="V57" s="223"/>
    </row>
    <row r="58" spans="3:22" x14ac:dyDescent="0.3">
      <c r="F58" s="124"/>
      <c r="U58" s="223"/>
      <c r="V58" s="223"/>
    </row>
    <row r="59" spans="3:22" x14ac:dyDescent="0.3">
      <c r="F59" s="124"/>
      <c r="U59" s="223"/>
      <c r="V59" s="223"/>
    </row>
    <row r="60" spans="3:22" x14ac:dyDescent="0.3">
      <c r="F60" s="124"/>
      <c r="U60" s="223"/>
      <c r="V60" s="223"/>
    </row>
    <row r="61" spans="3:22" x14ac:dyDescent="0.3">
      <c r="U61" s="223"/>
      <c r="V61" s="223"/>
    </row>
    <row r="62" spans="3:22" x14ac:dyDescent="0.3">
      <c r="U62" s="223"/>
      <c r="V62" s="223"/>
    </row>
    <row r="63" spans="3:22" x14ac:dyDescent="0.3">
      <c r="U63" s="223"/>
      <c r="V63" s="223"/>
    </row>
    <row r="64" spans="3:22" x14ac:dyDescent="0.3">
      <c r="U64" s="223"/>
      <c r="V64" s="223"/>
    </row>
    <row r="65" spans="21:22" x14ac:dyDescent="0.3">
      <c r="U65" s="223"/>
      <c r="V65" s="223"/>
    </row>
    <row r="66" spans="21:22" x14ac:dyDescent="0.3">
      <c r="U66" s="223"/>
      <c r="V66" s="223"/>
    </row>
    <row r="67" spans="21:22" x14ac:dyDescent="0.3">
      <c r="U67" s="223"/>
      <c r="V67" s="223"/>
    </row>
    <row r="68" spans="21:22" x14ac:dyDescent="0.3">
      <c r="U68" s="223"/>
      <c r="V68" s="223"/>
    </row>
    <row r="69" spans="21:22" ht="15.6" customHeight="1" x14ac:dyDescent="0.3">
      <c r="U69" s="223"/>
      <c r="V69" s="223"/>
    </row>
    <row r="70" spans="21:22" x14ac:dyDescent="0.3">
      <c r="U70" s="223"/>
      <c r="V70" s="223"/>
    </row>
    <row r="71" spans="21:22" x14ac:dyDescent="0.3">
      <c r="U71" s="223"/>
      <c r="V71" s="223"/>
    </row>
    <row r="72" spans="21:22" x14ac:dyDescent="0.3">
      <c r="U72" s="223"/>
      <c r="V72" s="223"/>
    </row>
    <row r="73" spans="21:22" x14ac:dyDescent="0.3">
      <c r="U73" s="223"/>
      <c r="V73" s="223"/>
    </row>
    <row r="74" spans="21:22" x14ac:dyDescent="0.3">
      <c r="U74" s="223"/>
      <c r="V74" s="223"/>
    </row>
  </sheetData>
  <mergeCells count="8">
    <mergeCell ref="F4:G4"/>
    <mergeCell ref="I4:J4"/>
    <mergeCell ref="C7:D7"/>
    <mergeCell ref="I7:J7"/>
    <mergeCell ref="M3:N3"/>
    <mergeCell ref="M4:N4"/>
    <mergeCell ref="F7:G7"/>
    <mergeCell ref="C4:D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B1:BK74"/>
  <sheetViews>
    <sheetView showGridLines="0" zoomScale="70" zoomScaleNormal="70" workbookViewId="0">
      <selection activeCell="F55" sqref="F55"/>
    </sheetView>
  </sheetViews>
  <sheetFormatPr baseColWidth="10" defaultColWidth="11.5703125" defaultRowHeight="18.75" customHeight="1" x14ac:dyDescent="0.3"/>
  <cols>
    <col min="1" max="1" width="3.7109375" style="119" customWidth="1"/>
    <col min="2" max="2" width="12.28515625" style="119" customWidth="1"/>
    <col min="3" max="3" width="53.28515625" style="202" customWidth="1"/>
    <col min="4" max="4" width="15.7109375" style="124" bestFit="1" customWidth="1"/>
    <col min="5" max="5" width="12" style="119" customWidth="1"/>
    <col min="6" max="6" width="53.28515625" style="119" customWidth="1"/>
    <col min="7" max="7" width="18.7109375" style="119" customWidth="1"/>
    <col min="8" max="8" width="12" style="119" customWidth="1"/>
    <col min="9" max="9" width="53.28515625" style="119" customWidth="1"/>
    <col min="10" max="10" width="15.7109375" style="119" bestFit="1" customWidth="1"/>
    <col min="11" max="11" width="12" style="119" customWidth="1"/>
    <col min="12" max="12" width="17.28515625" style="119" bestFit="1" customWidth="1"/>
    <col min="13" max="14" width="12" style="119" customWidth="1"/>
    <col min="15" max="15" width="15.28515625" style="119" customWidth="1"/>
    <col min="16" max="16" width="14.42578125" style="119" bestFit="1" customWidth="1"/>
    <col min="17" max="17" width="11.140625" style="119" customWidth="1"/>
    <col min="18" max="18" width="9" style="119" customWidth="1"/>
    <col min="19" max="19" width="8.85546875" style="119" customWidth="1"/>
    <col min="20" max="60" width="11.5703125" style="119" customWidth="1"/>
    <col min="61" max="16384" width="11.5703125" style="119"/>
  </cols>
  <sheetData>
    <row r="1" spans="2:63" ht="18" customHeight="1" x14ac:dyDescent="0.3"/>
    <row r="2" spans="2:63" ht="24.75" customHeight="1" x14ac:dyDescent="0.5">
      <c r="C2" s="88" t="s">
        <v>0</v>
      </c>
      <c r="D2" s="119"/>
    </row>
    <row r="3" spans="2:63" x14ac:dyDescent="0.3">
      <c r="L3" s="255" t="s">
        <v>1</v>
      </c>
      <c r="M3" s="308">
        <f ca="1">TODAY()</f>
        <v>45408</v>
      </c>
      <c r="N3" s="305"/>
      <c r="O3" s="125">
        <f ca="1">YEAR(M3)</f>
        <v>2024</v>
      </c>
    </row>
    <row r="4" spans="2:63" ht="18" customHeight="1" x14ac:dyDescent="0.3">
      <c r="B4" s="203" t="s">
        <v>2</v>
      </c>
      <c r="C4" s="311" t="s">
        <v>3</v>
      </c>
      <c r="D4" s="312"/>
      <c r="E4" s="203" t="s">
        <v>4</v>
      </c>
      <c r="F4" s="304" t="e">
        <f>VLOOKUP($C$4,'BD Ficha'!$E$2:$M$3022,9,0)</f>
        <v>#N/A</v>
      </c>
      <c r="G4" s="305"/>
      <c r="H4" s="203" t="s">
        <v>5</v>
      </c>
      <c r="I4" s="304" t="e">
        <f>VLOOKUP($C$4,'BD Ficha'!$E$2:$N$3022,10,0)</f>
        <v>#N/A</v>
      </c>
      <c r="J4" s="305"/>
      <c r="L4" s="124" t="s">
        <v>6</v>
      </c>
      <c r="M4" s="309">
        <f>VLOOKUP(C4,'Fleet Status Report'!$A$2:$W$3259,23,0)</f>
        <v>44661</v>
      </c>
      <c r="N4" s="305"/>
      <c r="O4" s="248">
        <f>YEAR(M4)</f>
        <v>2022</v>
      </c>
      <c r="Q4" s="290">
        <f ca="1">ROUND(YEARFRAC(M4,TODAY(),3)*12,0)</f>
        <v>25</v>
      </c>
    </row>
    <row r="5" spans="2:63" ht="18" customHeight="1" x14ac:dyDescent="0.3">
      <c r="I5" s="204"/>
      <c r="J5" s="204"/>
      <c r="L5" s="205"/>
    </row>
    <row r="6" spans="2:63" ht="27" customHeight="1" x14ac:dyDescent="0.5">
      <c r="B6" s="206"/>
      <c r="C6" s="207"/>
      <c r="D6" s="207"/>
      <c r="I6" s="299" t="s">
        <v>47</v>
      </c>
      <c r="O6" s="208"/>
    </row>
    <row r="7" spans="2:63" s="209" customFormat="1" ht="18" customHeight="1" x14ac:dyDescent="0.3">
      <c r="C7" s="306" t="s">
        <v>8</v>
      </c>
      <c r="D7" s="307"/>
      <c r="E7" s="44"/>
      <c r="F7" s="310" t="s">
        <v>9</v>
      </c>
      <c r="G7" s="307"/>
      <c r="H7" s="44"/>
      <c r="I7" s="306" t="s">
        <v>10</v>
      </c>
      <c r="J7" s="307"/>
      <c r="K7" s="210"/>
      <c r="L7" s="229"/>
      <c r="M7" s="230" t="s">
        <v>11</v>
      </c>
      <c r="N7" s="210"/>
      <c r="O7" s="211"/>
      <c r="P7" s="212"/>
      <c r="Q7" s="213"/>
      <c r="R7" s="214"/>
      <c r="S7" s="214"/>
      <c r="T7" s="215"/>
      <c r="U7" s="214"/>
      <c r="V7" s="214"/>
      <c r="W7" s="214"/>
      <c r="X7" s="214"/>
      <c r="Y7" s="214"/>
      <c r="Z7" s="214"/>
      <c r="AA7" s="216"/>
      <c r="AB7" s="214"/>
      <c r="AC7" s="214"/>
      <c r="AD7" s="214"/>
      <c r="AE7" s="214"/>
      <c r="AF7" s="217"/>
      <c r="AG7" s="214"/>
      <c r="AH7" s="214"/>
      <c r="AI7" s="214"/>
      <c r="AJ7" s="214"/>
      <c r="AK7" s="214"/>
      <c r="AL7" s="216"/>
      <c r="AM7" s="214"/>
      <c r="AN7" s="214"/>
      <c r="AO7" s="214"/>
      <c r="AP7" s="216"/>
      <c r="AQ7" s="218"/>
      <c r="AR7" s="216"/>
      <c r="AS7" s="216"/>
      <c r="AT7" s="216"/>
      <c r="AU7" s="216"/>
      <c r="AV7" s="219"/>
      <c r="AW7" s="219"/>
      <c r="AX7" s="219"/>
      <c r="AY7" s="219"/>
      <c r="AZ7" s="219"/>
      <c r="BA7" s="217"/>
      <c r="BB7" s="217"/>
      <c r="BC7" s="217"/>
      <c r="BD7" s="217"/>
      <c r="BE7" s="216"/>
      <c r="BF7" s="216"/>
      <c r="BG7" s="216"/>
      <c r="BH7" s="220"/>
      <c r="BI7" s="220"/>
      <c r="BJ7" s="220"/>
      <c r="BK7" s="220"/>
    </row>
    <row r="8" spans="2:63" s="209" customFormat="1" ht="18" customHeight="1" x14ac:dyDescent="0.3">
      <c r="C8" s="53"/>
      <c r="D8" s="53"/>
      <c r="E8" s="53"/>
      <c r="F8" s="54"/>
      <c r="G8" s="54"/>
      <c r="H8" s="53"/>
      <c r="I8" s="53"/>
      <c r="J8" s="53"/>
      <c r="K8" s="210"/>
      <c r="L8" s="210"/>
      <c r="M8" s="210"/>
      <c r="N8" s="210"/>
      <c r="O8" s="214"/>
      <c r="P8" s="214"/>
      <c r="Q8" s="221"/>
      <c r="R8" s="214"/>
      <c r="S8" s="214"/>
      <c r="T8" s="214"/>
      <c r="U8" s="214"/>
      <c r="V8" s="214"/>
      <c r="W8" s="214"/>
      <c r="X8" s="214"/>
      <c r="Y8" s="214"/>
      <c r="Z8" s="214"/>
      <c r="AA8" s="216"/>
      <c r="AB8" s="214"/>
      <c r="AC8" s="214"/>
      <c r="AD8" s="214"/>
      <c r="AE8" s="214"/>
      <c r="AF8" s="217"/>
      <c r="AG8" s="214"/>
      <c r="AH8" s="214"/>
      <c r="AI8" s="214"/>
      <c r="AJ8" s="214"/>
      <c r="AK8" s="214"/>
      <c r="AL8" s="216"/>
      <c r="AM8" s="214"/>
      <c r="AN8" s="214"/>
      <c r="AO8" s="214"/>
      <c r="AP8" s="216"/>
      <c r="AQ8" s="216"/>
      <c r="AR8" s="216"/>
      <c r="AS8" s="216"/>
      <c r="AT8" s="216"/>
      <c r="AU8" s="216"/>
      <c r="AV8" s="219"/>
      <c r="AW8" s="219"/>
      <c r="AX8" s="219"/>
      <c r="AY8" s="219"/>
      <c r="AZ8" s="219"/>
      <c r="BA8" s="217"/>
      <c r="BB8" s="217"/>
      <c r="BC8" s="217"/>
      <c r="BD8" s="217"/>
      <c r="BE8" s="216"/>
      <c r="BF8" s="216"/>
      <c r="BG8" s="216"/>
      <c r="BH8" s="220"/>
      <c r="BI8" s="220"/>
      <c r="BJ8" s="220"/>
      <c r="BK8" s="220"/>
    </row>
    <row r="9" spans="2:63" ht="18" customHeight="1" x14ac:dyDescent="0.3">
      <c r="C9" s="120" t="s">
        <v>12</v>
      </c>
      <c r="D9" s="121" t="e">
        <f>VLOOKUP(C4,'BD Ficha'!$E$2:$H$1048576,4,0)</f>
        <v>#N/A</v>
      </c>
      <c r="E9" s="122"/>
      <c r="F9" s="120" t="s">
        <v>12</v>
      </c>
      <c r="G9" s="122" t="e">
        <f t="shared" ref="G9:G15" si="0">D9</f>
        <v>#N/A</v>
      </c>
      <c r="H9" s="122"/>
      <c r="I9" s="120" t="s">
        <v>12</v>
      </c>
      <c r="J9" s="123">
        <v>18</v>
      </c>
      <c r="K9" s="124"/>
      <c r="P9" s="126"/>
      <c r="Q9" s="126"/>
      <c r="R9" s="126"/>
      <c r="S9" s="126"/>
      <c r="T9" s="127"/>
      <c r="U9" s="128"/>
      <c r="V9" s="128"/>
      <c r="W9" s="126"/>
      <c r="X9" s="126"/>
      <c r="Y9" s="126"/>
      <c r="Z9" s="126"/>
      <c r="AA9" s="126"/>
      <c r="AB9" s="126"/>
      <c r="AC9" s="129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31"/>
      <c r="BG9" s="131"/>
    </row>
    <row r="10" spans="2:63" ht="18" customHeight="1" x14ac:dyDescent="0.3">
      <c r="C10" s="120" t="s">
        <v>13</v>
      </c>
      <c r="D10" s="121" t="e">
        <f>VLOOKUP(C4,'BD Ficha'!$E$2:$P$7588,12,0)</f>
        <v>#N/A</v>
      </c>
      <c r="E10" s="122"/>
      <c r="F10" s="120" t="s">
        <v>14</v>
      </c>
      <c r="G10" s="121" t="e">
        <f t="shared" si="0"/>
        <v>#N/A</v>
      </c>
      <c r="H10" s="126"/>
      <c r="I10" s="120" t="s">
        <v>14</v>
      </c>
      <c r="J10" s="121" t="e">
        <f>G10</f>
        <v>#N/A</v>
      </c>
      <c r="K10" s="132"/>
      <c r="M10" s="125"/>
      <c r="N10" s="125"/>
      <c r="O10" s="126"/>
      <c r="P10" s="126"/>
      <c r="Q10" s="126"/>
      <c r="R10" s="126"/>
      <c r="S10" s="126"/>
      <c r="T10" s="127"/>
      <c r="U10" s="128"/>
      <c r="V10" s="128"/>
      <c r="W10" s="126"/>
      <c r="X10" s="126"/>
      <c r="Y10" s="126"/>
      <c r="Z10" s="126"/>
      <c r="AA10" s="126"/>
      <c r="AB10" s="126"/>
      <c r="AC10" s="129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31"/>
      <c r="BG10" s="131"/>
    </row>
    <row r="11" spans="2:63" ht="18" customHeight="1" x14ac:dyDescent="0.3">
      <c r="C11" s="120" t="s">
        <v>15</v>
      </c>
      <c r="D11" s="133" t="e">
        <f>VLOOKUP(C4,'BD Ficha'!$E$2:$S$7588,15,0)</f>
        <v>#N/A</v>
      </c>
      <c r="E11" s="122"/>
      <c r="F11" s="120" t="s">
        <v>15</v>
      </c>
      <c r="G11" s="134" t="e">
        <f t="shared" si="0"/>
        <v>#N/A</v>
      </c>
      <c r="H11" s="126"/>
      <c r="I11" s="120" t="s">
        <v>15</v>
      </c>
      <c r="J11" s="129" t="e">
        <f>G11</f>
        <v>#N/A</v>
      </c>
      <c r="K11" s="135"/>
      <c r="M11" s="125"/>
      <c r="N11" s="125"/>
      <c r="O11" s="244"/>
      <c r="P11" s="126"/>
      <c r="Q11" s="126"/>
      <c r="R11" s="126"/>
      <c r="S11" s="126"/>
      <c r="T11" s="127"/>
      <c r="U11" s="128"/>
      <c r="V11" s="128"/>
      <c r="W11" s="126"/>
      <c r="X11" s="126"/>
      <c r="Y11" s="126"/>
      <c r="Z11" s="126"/>
      <c r="AA11" s="126"/>
      <c r="AB11" s="126"/>
      <c r="AC11" s="129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26"/>
      <c r="AW11" s="126"/>
      <c r="AX11" s="126"/>
      <c r="AY11" s="126"/>
      <c r="AZ11" s="126"/>
      <c r="BA11" s="126"/>
      <c r="BB11" s="126"/>
      <c r="BC11" s="126"/>
      <c r="BD11" s="126"/>
      <c r="BE11" s="126"/>
      <c r="BF11" s="131"/>
      <c r="BG11" s="131"/>
    </row>
    <row r="12" spans="2:63" ht="18" customHeight="1" x14ac:dyDescent="0.3">
      <c r="C12" s="120" t="s">
        <v>16</v>
      </c>
      <c r="D12" s="187" t="e">
        <f>VLOOKUP(C4,'BD Ficha'!$E$2:$ST$7588,16,0)</f>
        <v>#N/A</v>
      </c>
      <c r="E12" s="137"/>
      <c r="F12" s="120" t="s">
        <v>16</v>
      </c>
      <c r="G12" s="137" t="e">
        <f t="shared" si="0"/>
        <v>#N/A</v>
      </c>
      <c r="H12" s="126"/>
      <c r="I12" s="120" t="s">
        <v>16</v>
      </c>
      <c r="J12" s="137" t="e">
        <f>G12</f>
        <v>#N/A</v>
      </c>
      <c r="K12" s="139"/>
      <c r="M12" s="125"/>
      <c r="N12" s="125"/>
      <c r="O12" s="126"/>
      <c r="P12" s="126"/>
      <c r="Q12" s="126"/>
      <c r="R12" s="126"/>
      <c r="S12" s="126"/>
      <c r="T12" s="127"/>
      <c r="U12" s="128"/>
      <c r="V12" s="128"/>
      <c r="W12" s="126"/>
      <c r="X12" s="126"/>
      <c r="Y12" s="126"/>
      <c r="Z12" s="126"/>
      <c r="AA12" s="126"/>
      <c r="AB12" s="126"/>
      <c r="AC12" s="129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26"/>
      <c r="AW12" s="126"/>
      <c r="AX12" s="126"/>
      <c r="AY12" s="126"/>
      <c r="AZ12" s="126"/>
      <c r="BA12" s="126"/>
      <c r="BB12" s="126"/>
      <c r="BC12" s="126"/>
      <c r="BD12" s="126"/>
      <c r="BE12" s="126"/>
      <c r="BF12" s="131"/>
      <c r="BG12" s="131"/>
    </row>
    <row r="13" spans="2:63" ht="18" customHeight="1" x14ac:dyDescent="0.3">
      <c r="C13" s="202" t="s">
        <v>17</v>
      </c>
      <c r="D13" s="137">
        <v>23275</v>
      </c>
      <c r="F13" s="119" t="s">
        <v>17</v>
      </c>
      <c r="G13" s="225">
        <f t="shared" si="0"/>
        <v>23275</v>
      </c>
      <c r="H13" s="126"/>
      <c r="I13" s="119" t="s">
        <v>18</v>
      </c>
      <c r="J13" s="137" t="e">
        <f>VLOOKUP(C4,'BD Ficha'!$E$2:$V$1048576,18,0)</f>
        <v>#N/A</v>
      </c>
      <c r="M13" s="125"/>
      <c r="N13" s="125"/>
      <c r="O13" s="126"/>
      <c r="P13" s="126"/>
      <c r="Q13" s="126"/>
      <c r="S13" s="126"/>
      <c r="T13" s="127"/>
      <c r="U13" s="128"/>
      <c r="V13" s="128"/>
      <c r="W13" s="126"/>
      <c r="X13" s="126"/>
      <c r="Y13" s="126"/>
      <c r="Z13" s="126"/>
      <c r="AA13" s="126"/>
      <c r="AB13" s="126"/>
      <c r="AC13" s="129"/>
      <c r="AD13" s="130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26"/>
      <c r="AW13" s="126"/>
      <c r="AX13" s="126"/>
      <c r="AY13" s="126"/>
      <c r="AZ13" s="126"/>
      <c r="BA13" s="126"/>
      <c r="BB13" s="126"/>
      <c r="BC13" s="126"/>
      <c r="BD13" s="126"/>
      <c r="BE13" s="126"/>
      <c r="BF13" s="131"/>
      <c r="BG13" s="131"/>
    </row>
    <row r="14" spans="2:63" ht="18" customHeight="1" x14ac:dyDescent="0.3">
      <c r="C14" s="120" t="s">
        <v>19</v>
      </c>
      <c r="D14" s="141" t="e">
        <f>VLOOKUP(C4,'BD Ficha'!$E$2:$Z$7588,22,0)</f>
        <v>#N/A</v>
      </c>
      <c r="E14" s="137"/>
      <c r="F14" s="120" t="s">
        <v>19</v>
      </c>
      <c r="G14" s="142" t="e">
        <f t="shared" si="0"/>
        <v>#N/A</v>
      </c>
      <c r="H14" s="126"/>
      <c r="I14" s="119" t="s">
        <v>20</v>
      </c>
      <c r="J14" s="163">
        <v>23275</v>
      </c>
      <c r="K14" s="139"/>
      <c r="L14" s="140"/>
      <c r="M14" s="125"/>
      <c r="N14" s="125"/>
      <c r="O14" s="126"/>
      <c r="P14" s="126"/>
      <c r="Q14" s="126"/>
      <c r="R14" s="126"/>
      <c r="S14" s="126"/>
      <c r="T14" s="127"/>
      <c r="U14" s="128"/>
      <c r="V14" s="128"/>
      <c r="W14" s="126"/>
      <c r="X14" s="126"/>
      <c r="Y14" s="126"/>
      <c r="Z14" s="126"/>
      <c r="AA14" s="126"/>
      <c r="AB14" s="126"/>
      <c r="AC14" s="129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26"/>
      <c r="AW14" s="126"/>
      <c r="AX14" s="126"/>
      <c r="AY14" s="126"/>
      <c r="AZ14" s="126"/>
      <c r="BA14" s="126"/>
      <c r="BB14" s="126"/>
      <c r="BC14" s="126"/>
      <c r="BD14" s="126"/>
      <c r="BE14" s="126"/>
      <c r="BF14" s="131"/>
      <c r="BG14" s="131"/>
    </row>
    <row r="15" spans="2:63" ht="18" customHeight="1" x14ac:dyDescent="0.3">
      <c r="C15" s="120" t="s">
        <v>21</v>
      </c>
      <c r="D15" s="141" t="e">
        <f>IF(VLOOKUP(C4,'BD Ficha'!$E$2:$Y$7588,2,0)=0,"-",VLOOKUP(C4,'BD Ficha'!$E$2:$Y$7588,2,0))</f>
        <v>#N/A</v>
      </c>
      <c r="E15" s="137"/>
      <c r="F15" s="120" t="s">
        <v>21</v>
      </c>
      <c r="G15" s="141" t="e">
        <f t="shared" si="0"/>
        <v>#N/A</v>
      </c>
      <c r="H15" s="126"/>
      <c r="I15" s="120" t="s">
        <v>19</v>
      </c>
      <c r="J15" s="119">
        <f>J9*30</f>
        <v>540</v>
      </c>
      <c r="K15" s="143">
        <f>(J9*30)-((J9*30)*5%)</f>
        <v>513</v>
      </c>
      <c r="L15" s="144"/>
      <c r="M15" s="125"/>
      <c r="N15" s="125"/>
      <c r="O15" s="126"/>
      <c r="P15" s="126"/>
      <c r="Q15" s="126"/>
      <c r="R15" s="126"/>
      <c r="S15" s="126"/>
      <c r="T15" s="127"/>
      <c r="U15" s="128"/>
      <c r="V15" s="128"/>
      <c r="W15" s="126"/>
      <c r="X15" s="126"/>
      <c r="Y15" s="126"/>
      <c r="Z15" s="126"/>
      <c r="AA15" s="126"/>
      <c r="AB15" s="126"/>
      <c r="AC15" s="129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26"/>
      <c r="AW15" s="126"/>
      <c r="AX15" s="126"/>
      <c r="AY15" s="126"/>
      <c r="AZ15" s="126"/>
      <c r="BA15" s="126"/>
      <c r="BB15" s="126"/>
      <c r="BC15" s="126"/>
      <c r="BD15" s="126"/>
      <c r="BE15" s="126"/>
      <c r="BF15" s="131"/>
      <c r="BG15" s="131"/>
    </row>
    <row r="16" spans="2:63" ht="18" customHeight="1" x14ac:dyDescent="0.3">
      <c r="C16" s="136"/>
      <c r="D16" s="138"/>
      <c r="E16" s="137"/>
      <c r="F16" s="136"/>
      <c r="G16" s="138"/>
      <c r="H16" s="126"/>
      <c r="I16" s="136" t="s">
        <v>21</v>
      </c>
      <c r="J16" s="295" t="e">
        <f>G15</f>
        <v>#N/A</v>
      </c>
      <c r="K16" s="143"/>
      <c r="L16" s="144"/>
      <c r="M16" s="125"/>
      <c r="N16" s="125"/>
      <c r="O16" s="126"/>
      <c r="P16" s="126"/>
      <c r="Q16" s="126"/>
      <c r="R16" s="126"/>
      <c r="S16" s="126"/>
      <c r="T16" s="127"/>
      <c r="U16" s="128"/>
      <c r="V16" s="128"/>
      <c r="W16" s="126"/>
      <c r="X16" s="126"/>
      <c r="Y16" s="126"/>
      <c r="Z16" s="126"/>
      <c r="AA16" s="126"/>
      <c r="AB16" s="126"/>
      <c r="AC16" s="129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26"/>
      <c r="AW16" s="126"/>
      <c r="AX16" s="126"/>
      <c r="AY16" s="126"/>
      <c r="AZ16" s="126"/>
      <c r="BA16" s="126"/>
      <c r="BB16" s="126"/>
      <c r="BC16" s="126"/>
      <c r="BD16" s="126"/>
      <c r="BE16" s="126"/>
      <c r="BF16" s="131"/>
      <c r="BG16" s="131"/>
    </row>
    <row r="17" spans="3:59" ht="18" customHeight="1" x14ac:dyDescent="0.3">
      <c r="C17" s="145" t="s">
        <v>22</v>
      </c>
      <c r="D17" s="146"/>
      <c r="E17" s="137"/>
      <c r="F17" s="145" t="s">
        <v>22</v>
      </c>
      <c r="G17" s="146"/>
      <c r="H17" s="126"/>
      <c r="I17" s="136"/>
      <c r="J17" s="138"/>
      <c r="K17" s="139"/>
      <c r="L17" s="139"/>
      <c r="M17" s="125"/>
      <c r="N17" s="125"/>
      <c r="O17" s="126"/>
      <c r="P17" s="126"/>
      <c r="Q17" s="126"/>
      <c r="R17" s="126"/>
      <c r="S17" s="126"/>
      <c r="T17" s="127"/>
      <c r="U17" s="128"/>
      <c r="V17" s="128"/>
      <c r="W17" s="126"/>
      <c r="X17" s="126"/>
      <c r="Y17" s="126"/>
      <c r="Z17" s="126"/>
      <c r="AA17" s="126"/>
      <c r="AB17" s="126"/>
      <c r="AC17" s="129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26"/>
      <c r="AW17" s="126"/>
      <c r="AX17" s="126"/>
      <c r="AY17" s="126"/>
      <c r="AZ17" s="126"/>
      <c r="BA17" s="126"/>
      <c r="BB17" s="126"/>
      <c r="BC17" s="126"/>
      <c r="BD17" s="126"/>
      <c r="BE17" s="126"/>
      <c r="BF17" s="131"/>
      <c r="BG17" s="131"/>
    </row>
    <row r="18" spans="3:59" ht="18" customHeight="1" x14ac:dyDescent="0.3">
      <c r="C18" s="120" t="s">
        <v>23</v>
      </c>
      <c r="D18" s="148" t="e">
        <f>VLOOKUP(C4,'BD Ficha'!$E$2:$W$7588,19,0)</f>
        <v>#N/A</v>
      </c>
      <c r="E18" s="137"/>
      <c r="F18" s="120" t="s">
        <v>23</v>
      </c>
      <c r="G18" s="149" t="e">
        <f>G31+G33</f>
        <v>#N/A</v>
      </c>
      <c r="H18" s="126"/>
      <c r="I18" s="145" t="s">
        <v>22</v>
      </c>
      <c r="J18" s="146"/>
      <c r="K18" s="147"/>
      <c r="L18" s="139"/>
      <c r="M18" s="125"/>
      <c r="N18" s="125"/>
      <c r="O18" s="150"/>
      <c r="P18" s="126"/>
      <c r="Q18" s="126"/>
      <c r="R18" s="126"/>
      <c r="S18" s="126"/>
      <c r="T18" s="126"/>
      <c r="U18" s="128"/>
      <c r="V18" s="128"/>
      <c r="W18" s="126"/>
      <c r="X18" s="126"/>
      <c r="Y18" s="126"/>
      <c r="Z18" s="126"/>
      <c r="AA18" s="126"/>
      <c r="AB18" s="126"/>
      <c r="AC18" s="129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26"/>
      <c r="AW18" s="126"/>
      <c r="AX18" s="126"/>
      <c r="AY18" s="126"/>
      <c r="AZ18" s="126"/>
      <c r="BA18" s="126"/>
      <c r="BB18" s="126"/>
      <c r="BC18" s="126"/>
      <c r="BD18" s="126"/>
      <c r="BE18" s="126"/>
      <c r="BF18" s="131"/>
      <c r="BG18" s="131"/>
    </row>
    <row r="19" spans="3:59" ht="18" customHeight="1" x14ac:dyDescent="0.3">
      <c r="C19" s="151" t="s">
        <v>24</v>
      </c>
      <c r="D19" s="152" t="e">
        <f>VLOOKUP(C4,'BD Ficha'!$E$2:$X$7588,20,0)</f>
        <v>#N/A</v>
      </c>
      <c r="E19" s="137"/>
      <c r="F19" s="151" t="s">
        <v>24</v>
      </c>
      <c r="G19" s="153"/>
      <c r="H19" s="154"/>
      <c r="I19" s="120" t="s">
        <v>23</v>
      </c>
      <c r="J19" s="148">
        <f>J23*J9</f>
        <v>15228</v>
      </c>
      <c r="L19" s="147"/>
      <c r="M19" s="125"/>
      <c r="N19" s="125"/>
      <c r="O19" s="126"/>
      <c r="P19" s="126"/>
      <c r="Q19" s="126"/>
      <c r="R19" s="126"/>
      <c r="S19" s="126"/>
      <c r="T19" s="126"/>
      <c r="U19" s="128"/>
      <c r="V19" s="128"/>
      <c r="W19" s="126"/>
      <c r="X19" s="126"/>
      <c r="Y19" s="126"/>
      <c r="Z19" s="126"/>
      <c r="AA19" s="126"/>
      <c r="AB19" s="126"/>
      <c r="AC19" s="129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26"/>
      <c r="AW19" s="126"/>
      <c r="AX19" s="126"/>
      <c r="AY19" s="126"/>
      <c r="AZ19" s="126"/>
      <c r="BA19" s="126"/>
      <c r="BB19" s="126"/>
      <c r="BC19" s="126"/>
      <c r="BD19" s="126"/>
      <c r="BE19" s="126"/>
      <c r="BF19" s="131"/>
      <c r="BG19" s="131"/>
    </row>
    <row r="20" spans="3:59" ht="18" customHeight="1" x14ac:dyDescent="0.3">
      <c r="C20" s="155" t="s">
        <v>25</v>
      </c>
      <c r="D20" s="156" t="e">
        <f>SUM(D18:D19)</f>
        <v>#N/A</v>
      </c>
      <c r="E20" s="137"/>
      <c r="F20" s="136" t="s">
        <v>25</v>
      </c>
      <c r="G20" s="138" t="e">
        <f>SUM(G18:G19)</f>
        <v>#N/A</v>
      </c>
      <c r="H20" s="126"/>
      <c r="I20" s="151" t="s">
        <v>24</v>
      </c>
      <c r="J20" s="153"/>
      <c r="K20" s="147"/>
      <c r="M20" s="125"/>
      <c r="N20" s="125"/>
      <c r="O20" s="126"/>
      <c r="P20" s="126"/>
      <c r="Q20" s="126"/>
      <c r="R20" s="126"/>
      <c r="S20" s="126"/>
      <c r="T20" s="127"/>
      <c r="U20" s="128"/>
      <c r="V20" s="128"/>
      <c r="W20" s="126"/>
      <c r="X20" s="126"/>
      <c r="Y20" s="126"/>
      <c r="Z20" s="126"/>
      <c r="AA20" s="126"/>
      <c r="AB20" s="126"/>
      <c r="AC20" s="129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26"/>
      <c r="AW20" s="126"/>
      <c r="AX20" s="126"/>
      <c r="AY20" s="126"/>
      <c r="AZ20" s="126"/>
      <c r="BA20" s="126"/>
      <c r="BB20" s="126"/>
      <c r="BC20" s="126"/>
      <c r="BD20" s="126"/>
      <c r="BE20" s="126"/>
      <c r="BF20" s="131"/>
      <c r="BG20" s="131"/>
    </row>
    <row r="21" spans="3:59" ht="18" customHeight="1" x14ac:dyDescent="0.3">
      <c r="C21" s="120"/>
      <c r="D21" s="137"/>
      <c r="E21" s="137"/>
      <c r="F21" s="120"/>
      <c r="G21" s="149"/>
      <c r="H21" s="159"/>
      <c r="I21" s="136" t="s">
        <v>25</v>
      </c>
      <c r="J21" s="157">
        <f>J19+J20</f>
        <v>15228</v>
      </c>
      <c r="K21" s="158"/>
      <c r="L21" s="147"/>
      <c r="M21" s="125"/>
      <c r="N21" s="125"/>
      <c r="O21" s="126"/>
      <c r="P21" s="126"/>
      <c r="Q21" s="126"/>
      <c r="R21" s="126"/>
      <c r="S21" s="126"/>
      <c r="T21" s="127"/>
      <c r="U21" s="128"/>
      <c r="V21" s="128"/>
      <c r="W21" s="126"/>
      <c r="X21" s="126"/>
      <c r="Y21" s="126"/>
      <c r="Z21" s="126"/>
      <c r="AA21" s="126"/>
      <c r="AB21" s="126"/>
      <c r="AC21" s="129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26"/>
      <c r="AW21" s="126"/>
      <c r="AX21" s="126"/>
      <c r="AY21" s="126"/>
      <c r="AZ21" s="126"/>
      <c r="BA21" s="126"/>
      <c r="BB21" s="126"/>
      <c r="BC21" s="126"/>
      <c r="BD21" s="126"/>
      <c r="BE21" s="126"/>
      <c r="BF21" s="131"/>
      <c r="BG21" s="131"/>
    </row>
    <row r="22" spans="3:59" ht="18" customHeight="1" x14ac:dyDescent="0.3">
      <c r="C22" s="160" t="s">
        <v>26</v>
      </c>
      <c r="D22" s="161" t="e">
        <f>D20/D9</f>
        <v>#N/A</v>
      </c>
      <c r="E22" s="162"/>
      <c r="F22" s="160" t="s">
        <v>26</v>
      </c>
      <c r="G22" s="161" t="e">
        <f>G18/G9</f>
        <v>#N/A</v>
      </c>
      <c r="H22" s="127"/>
      <c r="I22" s="120"/>
      <c r="J22" s="149"/>
      <c r="K22" s="135"/>
      <c r="L22" s="158"/>
      <c r="M22" s="291"/>
      <c r="N22" s="125"/>
      <c r="O22" s="126"/>
      <c r="P22" s="126"/>
      <c r="Q22" s="126"/>
      <c r="R22" s="126"/>
      <c r="S22" s="126"/>
      <c r="T22" s="127"/>
      <c r="U22" s="128"/>
      <c r="V22" s="128"/>
      <c r="W22" s="126"/>
      <c r="X22" s="126"/>
      <c r="Y22" s="126"/>
      <c r="Z22" s="126"/>
      <c r="AA22" s="126"/>
      <c r="AB22" s="126"/>
      <c r="AC22" s="129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26"/>
      <c r="AW22" s="126"/>
      <c r="AX22" s="126"/>
      <c r="AY22" s="126"/>
      <c r="AZ22" s="126"/>
      <c r="BA22" s="126"/>
      <c r="BB22" s="126"/>
      <c r="BC22" s="126"/>
      <c r="BD22" s="126"/>
      <c r="BE22" s="126"/>
      <c r="BF22" s="131"/>
      <c r="BG22" s="131"/>
    </row>
    <row r="23" spans="3:59" ht="18" customHeight="1" x14ac:dyDescent="0.3">
      <c r="C23" s="160" t="s">
        <v>27</v>
      </c>
      <c r="D23" s="161" t="e">
        <f>D20/D14</f>
        <v>#N/A</v>
      </c>
      <c r="E23" s="162"/>
      <c r="F23" s="160" t="s">
        <v>27</v>
      </c>
      <c r="G23" s="161" t="e">
        <f>G20/G14</f>
        <v>#N/A</v>
      </c>
      <c r="H23" s="127"/>
      <c r="I23" s="160" t="s">
        <v>26</v>
      </c>
      <c r="J23" s="163">
        <v>846</v>
      </c>
      <c r="K23" s="164"/>
      <c r="L23" s="135"/>
      <c r="M23" s="291"/>
      <c r="N23" s="125"/>
      <c r="O23" s="126"/>
      <c r="P23" s="126"/>
      <c r="Q23" s="126"/>
      <c r="R23" s="126"/>
      <c r="S23" s="126"/>
      <c r="T23" s="127"/>
      <c r="U23" s="128"/>
      <c r="V23" s="128"/>
      <c r="W23" s="126"/>
      <c r="X23" s="126"/>
      <c r="Y23" s="126"/>
      <c r="Z23" s="126"/>
      <c r="AA23" s="126"/>
      <c r="AB23" s="126"/>
      <c r="AC23" s="129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26"/>
      <c r="AW23" s="126"/>
      <c r="AX23" s="126"/>
      <c r="AY23" s="126"/>
      <c r="AZ23" s="126"/>
      <c r="BA23" s="126"/>
      <c r="BB23" s="126"/>
      <c r="BC23" s="126"/>
      <c r="BD23" s="126"/>
      <c r="BE23" s="126"/>
      <c r="BF23" s="131"/>
      <c r="BG23" s="131"/>
    </row>
    <row r="24" spans="3:59" ht="18" customHeight="1" x14ac:dyDescent="0.3">
      <c r="C24" s="120"/>
      <c r="D24" s="137"/>
      <c r="E24" s="137"/>
      <c r="F24" s="120"/>
      <c r="G24" s="122"/>
      <c r="H24" s="126"/>
      <c r="I24" s="160" t="s">
        <v>27</v>
      </c>
      <c r="J24" s="161">
        <f>J21/J15</f>
        <v>28.2</v>
      </c>
      <c r="K24" s="164"/>
      <c r="L24" s="164"/>
      <c r="M24" s="125"/>
      <c r="N24" s="125"/>
      <c r="O24" s="126"/>
      <c r="P24" s="126"/>
      <c r="Q24" s="126"/>
      <c r="R24" s="126"/>
      <c r="S24" s="126"/>
      <c r="T24" s="127"/>
      <c r="U24" s="128"/>
      <c r="V24" s="128"/>
      <c r="W24" s="126"/>
      <c r="X24" s="126"/>
      <c r="Y24" s="126"/>
      <c r="Z24" s="126"/>
      <c r="AA24" s="126"/>
      <c r="AB24" s="126"/>
      <c r="AC24" s="129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26"/>
      <c r="AW24" s="126"/>
      <c r="AX24" s="126"/>
      <c r="AY24" s="126"/>
      <c r="AZ24" s="126"/>
      <c r="BA24" s="126"/>
      <c r="BB24" s="126"/>
      <c r="BC24" s="126"/>
      <c r="BD24" s="126"/>
      <c r="BE24" s="126"/>
      <c r="BF24" s="131"/>
      <c r="BG24" s="131"/>
    </row>
    <row r="25" spans="3:59" ht="18" customHeight="1" x14ac:dyDescent="0.3">
      <c r="C25" s="145" t="s">
        <v>28</v>
      </c>
      <c r="D25" s="146"/>
      <c r="E25" s="137"/>
      <c r="F25" s="145" t="s">
        <v>28</v>
      </c>
      <c r="G25" s="146"/>
      <c r="H25" s="126"/>
      <c r="I25" s="120"/>
      <c r="J25" s="122"/>
      <c r="K25" s="164"/>
      <c r="L25" s="164"/>
      <c r="M25" s="125"/>
      <c r="N25" s="125"/>
      <c r="O25" s="126"/>
      <c r="P25" s="126"/>
      <c r="Q25" s="126"/>
      <c r="R25" s="126"/>
      <c r="S25" s="126"/>
      <c r="T25" s="127"/>
      <c r="U25" s="128"/>
      <c r="V25" s="128"/>
      <c r="W25" s="126"/>
      <c r="X25" s="126"/>
      <c r="Y25" s="126"/>
      <c r="Z25" s="126"/>
      <c r="AA25" s="126"/>
      <c r="AB25" s="126"/>
      <c r="AC25" s="129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26"/>
      <c r="AW25" s="126"/>
      <c r="AX25" s="126"/>
      <c r="AY25" s="126"/>
      <c r="AZ25" s="126"/>
      <c r="BA25" s="126"/>
      <c r="BB25" s="126"/>
      <c r="BC25" s="126"/>
      <c r="BD25" s="126"/>
      <c r="BE25" s="126"/>
      <c r="BF25" s="131"/>
      <c r="BG25" s="131"/>
    </row>
    <row r="26" spans="3:59" ht="18" customHeight="1" x14ac:dyDescent="0.3">
      <c r="C26" s="120" t="s">
        <v>29</v>
      </c>
      <c r="D26" s="170" t="e">
        <f>VLOOKUP(C4,'BD Ficha'!$E$2:$AH$7588,30,0)</f>
        <v>#N/A</v>
      </c>
      <c r="E26" s="137"/>
      <c r="F26" s="120" t="s">
        <v>29</v>
      </c>
      <c r="G26" s="148" t="e">
        <f>D26</f>
        <v>#N/A</v>
      </c>
      <c r="H26" s="171"/>
      <c r="I26" s="145" t="s">
        <v>28</v>
      </c>
      <c r="J26" s="146"/>
      <c r="K26" s="169"/>
      <c r="L26" s="292"/>
      <c r="M26" s="125"/>
      <c r="N26" s="125"/>
      <c r="O26" s="126"/>
      <c r="P26" s="126"/>
      <c r="Q26" s="126"/>
      <c r="R26" s="126"/>
      <c r="S26" s="126"/>
      <c r="T26" s="127"/>
      <c r="U26" s="128"/>
      <c r="V26" s="128"/>
      <c r="W26" s="126"/>
      <c r="X26" s="126"/>
      <c r="Y26" s="126"/>
      <c r="Z26" s="126"/>
      <c r="AA26" s="126"/>
      <c r="AB26" s="126"/>
      <c r="AC26" s="129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26"/>
      <c r="AW26" s="126"/>
      <c r="AX26" s="126"/>
      <c r="AY26" s="126"/>
      <c r="AZ26" s="126"/>
      <c r="BA26" s="126"/>
      <c r="BB26" s="126"/>
      <c r="BC26" s="126"/>
      <c r="BD26" s="126"/>
      <c r="BE26" s="126"/>
      <c r="BF26" s="131"/>
      <c r="BG26" s="131"/>
    </row>
    <row r="27" spans="3:59" ht="18" customHeight="1" x14ac:dyDescent="0.3">
      <c r="C27" s="120" t="s">
        <v>30</v>
      </c>
      <c r="D27" s="170" t="e">
        <f>VLOOKUP(C4,'BD Ficha'!$E$2:$AI$7588,31,0)</f>
        <v>#N/A</v>
      </c>
      <c r="E27" s="137"/>
      <c r="F27" s="120" t="s">
        <v>30</v>
      </c>
      <c r="G27" s="148" t="e">
        <f>D27</f>
        <v>#N/A</v>
      </c>
      <c r="H27" s="171"/>
      <c r="I27" s="120" t="s">
        <v>29</v>
      </c>
      <c r="J27" s="147" t="e">
        <f>G26/G9*J9</f>
        <v>#N/A</v>
      </c>
      <c r="K27" s="172"/>
      <c r="L27" s="154"/>
      <c r="M27" s="174"/>
      <c r="N27" s="125"/>
      <c r="O27" s="126"/>
      <c r="P27" s="126"/>
      <c r="Q27" s="126"/>
      <c r="R27" s="126"/>
      <c r="S27" s="126"/>
      <c r="T27" s="127"/>
      <c r="U27" s="128"/>
      <c r="V27" s="128"/>
      <c r="W27" s="126"/>
      <c r="X27" s="126"/>
      <c r="Y27" s="126"/>
      <c r="Z27" s="126"/>
      <c r="AA27" s="126"/>
      <c r="AB27" s="126"/>
      <c r="AC27" s="129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26"/>
      <c r="AW27" s="126"/>
      <c r="AX27" s="126"/>
      <c r="AY27" s="126"/>
      <c r="AZ27" s="126"/>
      <c r="BA27" s="126"/>
      <c r="BB27" s="126"/>
      <c r="BC27" s="126"/>
      <c r="BD27" s="126"/>
      <c r="BE27" s="126"/>
      <c r="BF27" s="131"/>
      <c r="BG27" s="131"/>
    </row>
    <row r="28" spans="3:59" ht="18" customHeight="1" x14ac:dyDescent="0.3">
      <c r="C28" s="120" t="s">
        <v>31</v>
      </c>
      <c r="D28" s="170" t="e">
        <f>VLOOKUP(C4,'BD Ficha'!$E$2:$AJ$7588,32,0)</f>
        <v>#N/A</v>
      </c>
      <c r="E28" s="137"/>
      <c r="F28" s="120" t="s">
        <v>31</v>
      </c>
      <c r="G28" s="148" t="e">
        <f>D28</f>
        <v>#N/A</v>
      </c>
      <c r="H28" s="171"/>
      <c r="I28" s="120" t="s">
        <v>30</v>
      </c>
      <c r="J28" s="154">
        <f>(((J14*6%)/360)*30)*J9</f>
        <v>2094.75</v>
      </c>
      <c r="K28" s="288" t="s">
        <v>32</v>
      </c>
      <c r="L28" s="237"/>
      <c r="M28" s="176"/>
      <c r="N28" s="124"/>
      <c r="O28" s="126"/>
      <c r="P28" s="148"/>
      <c r="Q28" s="126"/>
      <c r="R28" s="126"/>
      <c r="S28" s="126"/>
      <c r="T28" s="127"/>
      <c r="U28" s="128"/>
      <c r="V28" s="128"/>
      <c r="W28" s="126"/>
      <c r="X28" s="126"/>
      <c r="Y28" s="126"/>
      <c r="Z28" s="126"/>
      <c r="AA28" s="126"/>
      <c r="AB28" s="126"/>
      <c r="AC28" s="129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O28" s="130"/>
      <c r="AP28" s="130"/>
      <c r="AQ28" s="130"/>
      <c r="AR28" s="130"/>
      <c r="AS28" s="130"/>
      <c r="AT28" s="130"/>
      <c r="AU28" s="130"/>
      <c r="AV28" s="126"/>
      <c r="AW28" s="126"/>
      <c r="AX28" s="126"/>
      <c r="AY28" s="126"/>
      <c r="AZ28" s="126"/>
      <c r="BA28" s="126"/>
      <c r="BB28" s="126"/>
      <c r="BC28" s="126"/>
      <c r="BD28" s="126"/>
      <c r="BE28" s="126"/>
      <c r="BF28" s="131"/>
      <c r="BG28" s="131"/>
    </row>
    <row r="29" spans="3:59" ht="18" customHeight="1" x14ac:dyDescent="0.3">
      <c r="C29" s="120" t="s">
        <v>33</v>
      </c>
      <c r="D29" s="170" t="e">
        <f>VLOOKUP(C4,'BD Ficha'!$E$2:$AK$7588,33,0)</f>
        <v>#N/A</v>
      </c>
      <c r="E29" s="137"/>
      <c r="F29" s="120" t="s">
        <v>33</v>
      </c>
      <c r="G29" s="148" t="e">
        <f>D29</f>
        <v>#N/A</v>
      </c>
      <c r="H29" s="171"/>
      <c r="I29" s="120" t="s">
        <v>31</v>
      </c>
      <c r="J29" s="154">
        <f ca="1">(O3-O4+1)*40</f>
        <v>120</v>
      </c>
      <c r="K29" s="288" t="s">
        <v>34</v>
      </c>
      <c r="L29" s="245"/>
      <c r="M29" s="246"/>
      <c r="N29" s="124"/>
      <c r="O29" s="126"/>
      <c r="P29" s="126"/>
      <c r="Q29" s="126"/>
      <c r="R29" s="126"/>
      <c r="S29" s="126"/>
      <c r="T29" s="127"/>
      <c r="U29" s="128"/>
      <c r="V29" s="128"/>
      <c r="W29" s="126"/>
      <c r="X29" s="126"/>
      <c r="Y29" s="126"/>
      <c r="Z29" s="126"/>
      <c r="AA29" s="126"/>
      <c r="AB29" s="126"/>
      <c r="AC29" s="129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O29" s="130"/>
      <c r="AP29" s="130"/>
      <c r="AQ29" s="130"/>
      <c r="AR29" s="130"/>
      <c r="AS29" s="130"/>
      <c r="AT29" s="130"/>
      <c r="AU29" s="130"/>
      <c r="AV29" s="126"/>
      <c r="AW29" s="126"/>
      <c r="AX29" s="126"/>
      <c r="AY29" s="126"/>
      <c r="AZ29" s="126"/>
      <c r="BA29" s="126"/>
      <c r="BB29" s="126"/>
      <c r="BC29" s="126"/>
      <c r="BD29" s="126"/>
      <c r="BE29" s="126"/>
      <c r="BF29" s="131"/>
      <c r="BG29" s="131"/>
    </row>
    <row r="30" spans="3:59" ht="18" customHeight="1" x14ac:dyDescent="0.3">
      <c r="C30" s="231" t="s">
        <v>35</v>
      </c>
      <c r="D30" s="233" t="e">
        <f>VLOOKUP(C4,'BD Ficha'!$E$2:$BA$7588,49,0)</f>
        <v>#N/A</v>
      </c>
      <c r="E30" s="162"/>
      <c r="F30" s="231" t="s">
        <v>35</v>
      </c>
      <c r="G30" s="242" t="e">
        <f>D30</f>
        <v>#N/A</v>
      </c>
      <c r="H30" s="253"/>
      <c r="I30" s="120" t="s">
        <v>33</v>
      </c>
      <c r="J30" s="243" t="e">
        <f>((J12/3)/12)*(J9-1)</f>
        <v>#N/A</v>
      </c>
      <c r="K30" s="236"/>
      <c r="L30" s="238"/>
      <c r="M30" s="176"/>
      <c r="N30" s="124"/>
      <c r="O30" s="126"/>
      <c r="P30" s="126"/>
      <c r="Q30" s="126"/>
      <c r="R30" s="126"/>
      <c r="S30" s="126"/>
      <c r="T30" s="127"/>
      <c r="U30" s="128"/>
      <c r="V30" s="128"/>
      <c r="W30" s="126"/>
      <c r="X30" s="126"/>
      <c r="Y30" s="126"/>
      <c r="Z30" s="126"/>
      <c r="AA30" s="126"/>
      <c r="AB30" s="126"/>
      <c r="AC30" s="129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O30" s="130"/>
      <c r="AP30" s="130"/>
      <c r="AQ30" s="130"/>
      <c r="AR30" s="130"/>
      <c r="AS30" s="130"/>
      <c r="AT30" s="130"/>
      <c r="AU30" s="130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31"/>
      <c r="BG30" s="131"/>
    </row>
    <row r="31" spans="3:59" ht="18" customHeight="1" x14ac:dyDescent="0.3">
      <c r="C31" s="136" t="s">
        <v>36</v>
      </c>
      <c r="D31" s="178" t="e">
        <f>SUM(D26:D30)</f>
        <v>#N/A</v>
      </c>
      <c r="E31" s="162"/>
      <c r="F31" s="136" t="s">
        <v>36</v>
      </c>
      <c r="G31" s="178" t="e">
        <f>SUM(G26:G30)</f>
        <v>#N/A</v>
      </c>
      <c r="H31" s="171"/>
      <c r="I31" s="160" t="s">
        <v>35</v>
      </c>
      <c r="J31" s="254">
        <f>(387*J9)</f>
        <v>6966</v>
      </c>
      <c r="K31" s="241"/>
      <c r="L31" s="239"/>
      <c r="M31" s="176"/>
      <c r="N31" s="124"/>
      <c r="O31" s="126"/>
      <c r="P31" s="126"/>
      <c r="Q31" s="126"/>
      <c r="R31" s="126"/>
      <c r="S31" s="126"/>
      <c r="T31" s="127"/>
      <c r="U31" s="128"/>
      <c r="V31" s="128"/>
      <c r="W31" s="126"/>
      <c r="X31" s="126"/>
      <c r="Y31" s="126"/>
      <c r="Z31" s="126"/>
      <c r="AA31" s="126"/>
      <c r="AB31" s="126"/>
      <c r="AC31" s="129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O31" s="130"/>
      <c r="AP31" s="130"/>
      <c r="AQ31" s="130"/>
      <c r="AR31" s="130"/>
      <c r="AS31" s="130"/>
      <c r="AT31" s="130"/>
      <c r="AU31" s="130"/>
      <c r="AV31" s="126"/>
      <c r="AW31" s="126"/>
      <c r="AX31" s="126"/>
      <c r="AY31" s="126"/>
      <c r="AZ31" s="126"/>
      <c r="BA31" s="126"/>
      <c r="BB31" s="126"/>
      <c r="BC31" s="126"/>
      <c r="BD31" s="126"/>
      <c r="BE31" s="126"/>
      <c r="BF31" s="131"/>
      <c r="BG31" s="131"/>
    </row>
    <row r="32" spans="3:59" ht="18" customHeight="1" x14ac:dyDescent="0.3">
      <c r="C32" s="120"/>
      <c r="D32" s="187"/>
      <c r="E32" s="162"/>
      <c r="F32" s="120"/>
      <c r="G32" s="126"/>
      <c r="H32" s="171"/>
      <c r="I32" s="231" t="s">
        <v>37</v>
      </c>
      <c r="J32" s="163"/>
      <c r="K32" s="241"/>
      <c r="L32" s="240"/>
      <c r="M32" s="176"/>
      <c r="N32" s="124"/>
      <c r="O32" s="126"/>
      <c r="P32" s="126"/>
      <c r="Q32" s="126"/>
      <c r="R32" s="126"/>
      <c r="S32" s="126"/>
      <c r="T32" s="127"/>
      <c r="U32" s="128"/>
      <c r="V32" s="128"/>
      <c r="W32" s="126"/>
      <c r="X32" s="126"/>
      <c r="Y32" s="126"/>
      <c r="Z32" s="126"/>
      <c r="AA32" s="126"/>
      <c r="AB32" s="126"/>
      <c r="AC32" s="129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O32" s="130"/>
      <c r="AP32" s="130"/>
      <c r="AQ32" s="130"/>
      <c r="AR32" s="130"/>
      <c r="AS32" s="130"/>
      <c r="AT32" s="130"/>
      <c r="AU32" s="130"/>
      <c r="AV32" s="126"/>
      <c r="AW32" s="126"/>
      <c r="AX32" s="126"/>
      <c r="AY32" s="126"/>
      <c r="AZ32" s="126"/>
      <c r="BA32" s="126"/>
      <c r="BB32" s="126"/>
      <c r="BC32" s="126"/>
      <c r="BD32" s="126"/>
      <c r="BE32" s="126"/>
      <c r="BF32" s="131"/>
      <c r="BG32" s="131"/>
    </row>
    <row r="33" spans="3:59" s="186" customFormat="1" ht="18" customHeight="1" x14ac:dyDescent="0.3">
      <c r="C33" s="120" t="s">
        <v>38</v>
      </c>
      <c r="D33" s="187" t="e">
        <f>D20-D31</f>
        <v>#N/A</v>
      </c>
      <c r="E33" s="137"/>
      <c r="F33" s="120" t="s">
        <v>38</v>
      </c>
      <c r="G33" s="137" t="e">
        <f>G37-G35</f>
        <v>#N/A</v>
      </c>
      <c r="H33" s="179"/>
      <c r="I33" s="136" t="s">
        <v>36</v>
      </c>
      <c r="J33" s="157" t="e">
        <f>SUM(J27:J32)</f>
        <v>#N/A</v>
      </c>
      <c r="K33" s="174"/>
      <c r="L33" s="176"/>
      <c r="N33" s="124"/>
      <c r="O33" s="180"/>
      <c r="P33" s="127"/>
      <c r="Q33" s="127"/>
      <c r="R33" s="127"/>
      <c r="S33" s="127"/>
      <c r="T33" s="181"/>
      <c r="U33" s="182"/>
      <c r="V33" s="182"/>
      <c r="W33" s="127"/>
      <c r="X33" s="127"/>
      <c r="Y33" s="127"/>
      <c r="Z33" s="127"/>
      <c r="AA33" s="127"/>
      <c r="AB33" s="127"/>
      <c r="AC33" s="183"/>
      <c r="AD33" s="184"/>
      <c r="AE33" s="184"/>
      <c r="AF33" s="184"/>
      <c r="AG33" s="184"/>
      <c r="AH33" s="184"/>
      <c r="AI33" s="184"/>
      <c r="AJ33" s="184"/>
      <c r="AK33" s="184"/>
      <c r="AL33" s="184"/>
      <c r="AM33" s="184"/>
      <c r="AN33" s="119"/>
      <c r="AO33" s="184"/>
      <c r="AP33" s="184"/>
      <c r="AQ33" s="184"/>
      <c r="AR33" s="184"/>
      <c r="AS33" s="184"/>
      <c r="AT33" s="184"/>
      <c r="AU33" s="184"/>
      <c r="AV33" s="127"/>
      <c r="AW33" s="127"/>
      <c r="AX33" s="127"/>
      <c r="AY33" s="127"/>
      <c r="AZ33" s="127"/>
      <c r="BA33" s="127"/>
      <c r="BB33" s="127"/>
      <c r="BC33" s="127"/>
      <c r="BD33" s="127"/>
      <c r="BE33" s="127"/>
      <c r="BF33" s="185"/>
      <c r="BG33" s="185"/>
    </row>
    <row r="34" spans="3:59" ht="18" customHeight="1" x14ac:dyDescent="0.3">
      <c r="C34" s="120"/>
      <c r="D34" s="121"/>
      <c r="E34" s="137"/>
      <c r="F34" s="120"/>
      <c r="G34" s="126"/>
      <c r="H34" s="149"/>
      <c r="I34" s="120"/>
      <c r="J34" s="126"/>
      <c r="K34" s="174"/>
      <c r="L34" s="176"/>
      <c r="N34" s="124"/>
      <c r="O34" s="189"/>
      <c r="P34" s="189"/>
      <c r="Q34" s="126"/>
      <c r="R34" s="190"/>
      <c r="S34" s="126"/>
      <c r="T34" s="127"/>
      <c r="U34" s="128"/>
      <c r="V34" s="128"/>
      <c r="W34" s="126"/>
      <c r="X34" s="126"/>
      <c r="Y34" s="126"/>
      <c r="Z34" s="126"/>
      <c r="AA34" s="126"/>
      <c r="AB34" s="126"/>
      <c r="AC34" s="129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O34" s="130"/>
      <c r="AP34" s="130"/>
      <c r="AQ34" s="130"/>
      <c r="AR34" s="130"/>
      <c r="AS34" s="130"/>
      <c r="AT34" s="130"/>
      <c r="AU34" s="130"/>
      <c r="AV34" s="126"/>
      <c r="AW34" s="126"/>
      <c r="AX34" s="126"/>
      <c r="AY34" s="126"/>
      <c r="AZ34" s="126"/>
      <c r="BA34" s="126"/>
      <c r="BB34" s="126"/>
      <c r="BC34" s="126"/>
      <c r="BD34" s="126"/>
      <c r="BE34" s="126"/>
      <c r="BF34" s="131"/>
      <c r="BG34" s="131"/>
    </row>
    <row r="35" spans="3:59" ht="18" customHeight="1" x14ac:dyDescent="0.3">
      <c r="C35" s="120" t="s">
        <v>39</v>
      </c>
      <c r="D35" s="192">
        <v>11637</v>
      </c>
      <c r="E35" s="137"/>
      <c r="F35" s="120" t="s">
        <v>39</v>
      </c>
      <c r="G35" s="137">
        <f>D35</f>
        <v>11637</v>
      </c>
      <c r="H35" s="137"/>
      <c r="I35" s="120" t="s">
        <v>38</v>
      </c>
      <c r="J35" s="137" t="e">
        <f>J21-J33</f>
        <v>#N/A</v>
      </c>
      <c r="K35" s="188"/>
      <c r="L35" s="174"/>
      <c r="M35" s="222"/>
      <c r="N35" s="124"/>
      <c r="O35" s="126"/>
      <c r="P35" s="126"/>
      <c r="Q35" s="126"/>
      <c r="R35" s="190"/>
      <c r="S35" s="126"/>
      <c r="T35" s="127"/>
      <c r="U35" s="128"/>
      <c r="V35" s="128"/>
      <c r="W35" s="126"/>
      <c r="X35" s="126"/>
      <c r="Y35" s="126"/>
      <c r="Z35" s="126"/>
      <c r="AA35" s="126"/>
      <c r="AB35" s="126"/>
      <c r="AC35" s="129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O35" s="130"/>
      <c r="AP35" s="130"/>
      <c r="AQ35" s="130"/>
      <c r="AR35" s="130"/>
      <c r="AS35" s="130"/>
      <c r="AT35" s="130"/>
      <c r="AU35" s="130"/>
      <c r="AV35" s="126"/>
      <c r="AW35" s="126"/>
      <c r="AX35" s="126"/>
      <c r="AY35" s="126"/>
      <c r="AZ35" s="126"/>
      <c r="BA35" s="126"/>
      <c r="BB35" s="126"/>
      <c r="BC35" s="126"/>
      <c r="BD35" s="126"/>
      <c r="BE35" s="126"/>
      <c r="BF35" s="131"/>
      <c r="BG35" s="131"/>
    </row>
    <row r="36" spans="3:59" ht="18" customHeight="1" x14ac:dyDescent="0.3">
      <c r="C36" s="120"/>
      <c r="D36" s="187"/>
      <c r="E36" s="137"/>
      <c r="F36" s="120"/>
      <c r="G36" s="127"/>
      <c r="H36" s="122"/>
      <c r="I36" s="120"/>
      <c r="J36" s="126"/>
      <c r="K36" s="186"/>
      <c r="L36" s="188"/>
      <c r="M36" s="186"/>
      <c r="N36" s="124"/>
      <c r="O36" s="126"/>
      <c r="P36" s="126"/>
      <c r="Q36" s="126"/>
      <c r="R36" s="190"/>
      <c r="S36" s="126"/>
      <c r="T36" s="127"/>
      <c r="U36" s="191"/>
      <c r="V36" s="128"/>
      <c r="W36" s="126"/>
      <c r="X36" s="126"/>
      <c r="Y36" s="126"/>
      <c r="Z36" s="126"/>
      <c r="AA36" s="126"/>
      <c r="AB36" s="126"/>
      <c r="AC36" s="129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26"/>
      <c r="AW36" s="126"/>
      <c r="AX36" s="126"/>
      <c r="AY36" s="126"/>
      <c r="AZ36" s="126"/>
      <c r="BA36" s="126"/>
      <c r="BB36" s="126"/>
      <c r="BC36" s="126"/>
      <c r="BD36" s="126"/>
      <c r="BE36" s="126"/>
      <c r="BF36" s="131"/>
      <c r="BG36" s="131"/>
    </row>
    <row r="37" spans="3:59" ht="18" customHeight="1" x14ac:dyDescent="0.3">
      <c r="C37" s="120" t="s">
        <v>40</v>
      </c>
      <c r="D37" s="187" t="e">
        <f>D33+D35</f>
        <v>#N/A</v>
      </c>
      <c r="E37" s="137"/>
      <c r="F37" s="120" t="s">
        <v>40</v>
      </c>
      <c r="G37" s="194" t="e">
        <f>G39*G13</f>
        <v>#N/A</v>
      </c>
      <c r="H37" s="122"/>
      <c r="I37" s="120" t="s">
        <v>39</v>
      </c>
      <c r="J37" s="163">
        <v>11637.5</v>
      </c>
      <c r="K37" s="135"/>
      <c r="L37" s="186"/>
      <c r="M37" s="135"/>
      <c r="N37" s="124"/>
      <c r="O37" s="126"/>
      <c r="P37" s="126"/>
      <c r="Q37" s="126"/>
      <c r="R37" s="126"/>
      <c r="S37" s="126"/>
      <c r="T37" s="127"/>
      <c r="U37" s="128"/>
      <c r="V37" s="128"/>
      <c r="W37" s="126"/>
      <c r="X37" s="126"/>
      <c r="Y37" s="126"/>
      <c r="Z37" s="126"/>
      <c r="AA37" s="126"/>
      <c r="AB37" s="126"/>
      <c r="AC37" s="129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26"/>
      <c r="AW37" s="126"/>
      <c r="AX37" s="126"/>
      <c r="AY37" s="126"/>
      <c r="AZ37" s="126"/>
      <c r="BA37" s="126"/>
      <c r="BB37" s="126"/>
      <c r="BC37" s="126"/>
      <c r="BD37" s="126"/>
      <c r="BE37" s="126"/>
      <c r="BF37" s="131"/>
      <c r="BG37" s="131"/>
    </row>
    <row r="38" spans="3:59" ht="18" customHeight="1" x14ac:dyDescent="0.3">
      <c r="C38" s="120"/>
      <c r="D38" s="121"/>
      <c r="E38" s="137"/>
      <c r="F38" s="120"/>
      <c r="G38" s="127"/>
      <c r="H38" s="122"/>
      <c r="I38" s="120"/>
      <c r="J38" s="127"/>
      <c r="K38" s="186"/>
      <c r="L38" s="135"/>
      <c r="M38" s="186"/>
      <c r="N38" s="124"/>
      <c r="O38" s="126"/>
      <c r="P38" s="126"/>
      <c r="Q38" s="126"/>
      <c r="R38" s="126"/>
      <c r="S38" s="126"/>
      <c r="T38" s="127"/>
      <c r="U38" s="128"/>
      <c r="V38" s="128"/>
      <c r="W38" s="126"/>
      <c r="X38" s="126"/>
      <c r="Y38" s="126"/>
      <c r="Z38" s="126"/>
      <c r="AA38" s="126"/>
      <c r="AB38" s="126"/>
      <c r="AC38" s="129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26"/>
      <c r="AW38" s="126"/>
      <c r="AX38" s="126"/>
      <c r="AY38" s="126"/>
      <c r="AZ38" s="126"/>
      <c r="BA38" s="126"/>
      <c r="BB38" s="126"/>
      <c r="BC38" s="126"/>
      <c r="BD38" s="126"/>
      <c r="BE38" s="126"/>
      <c r="BF38" s="131"/>
      <c r="BG38" s="131"/>
    </row>
    <row r="39" spans="3:59" ht="18" customHeight="1" x14ac:dyDescent="0.3">
      <c r="C39" s="120" t="s">
        <v>41</v>
      </c>
      <c r="D39" s="196" t="e">
        <f>D37/D13</f>
        <v>#N/A</v>
      </c>
      <c r="E39" s="137"/>
      <c r="F39" s="120" t="s">
        <v>41</v>
      </c>
      <c r="G39" s="185" t="e">
        <f>G41*G9</f>
        <v>#N/A</v>
      </c>
      <c r="H39" s="122"/>
      <c r="I39" s="120" t="s">
        <v>40</v>
      </c>
      <c r="J39" s="194" t="e">
        <f>J35+J37</f>
        <v>#N/A</v>
      </c>
      <c r="K39" s="193"/>
      <c r="L39" s="186"/>
      <c r="M39" s="193"/>
      <c r="N39" s="124"/>
      <c r="O39" s="126"/>
      <c r="P39" s="126"/>
      <c r="Q39" s="126"/>
      <c r="R39" s="126"/>
      <c r="S39" s="126"/>
      <c r="T39" s="127"/>
      <c r="U39" s="128"/>
      <c r="V39" s="128"/>
      <c r="W39" s="126"/>
      <c r="X39" s="126"/>
      <c r="Y39" s="126"/>
      <c r="Z39" s="126"/>
      <c r="AA39" s="126"/>
      <c r="AB39" s="126"/>
      <c r="AC39" s="129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26"/>
      <c r="AW39" s="126"/>
      <c r="AX39" s="126"/>
      <c r="AY39" s="126"/>
      <c r="AZ39" s="126"/>
      <c r="BA39" s="126"/>
      <c r="BB39" s="126"/>
      <c r="BC39" s="126"/>
      <c r="BD39" s="126"/>
      <c r="BE39" s="126"/>
      <c r="BF39" s="131"/>
      <c r="BG39" s="131"/>
    </row>
    <row r="40" spans="3:59" ht="18" customHeight="1" x14ac:dyDescent="0.3">
      <c r="C40" s="120"/>
      <c r="D40" s="196"/>
      <c r="E40" s="137"/>
      <c r="F40" s="120"/>
      <c r="G40" s="197"/>
      <c r="H40" s="122"/>
      <c r="I40" s="120"/>
      <c r="J40" s="127"/>
      <c r="K40" s="186"/>
      <c r="L40" s="193"/>
      <c r="M40" s="186"/>
      <c r="N40" s="124"/>
      <c r="O40" s="126"/>
      <c r="P40" s="126"/>
      <c r="Q40" s="126"/>
      <c r="R40" s="126"/>
      <c r="S40" s="126"/>
      <c r="T40" s="127"/>
      <c r="U40" s="128"/>
      <c r="V40" s="128"/>
      <c r="W40" s="126"/>
      <c r="X40" s="126"/>
      <c r="Y40" s="126"/>
      <c r="Z40" s="126"/>
      <c r="AA40" s="126"/>
      <c r="AB40" s="126"/>
      <c r="AC40" s="129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26"/>
      <c r="AW40" s="126"/>
      <c r="AX40" s="126"/>
      <c r="AY40" s="126"/>
      <c r="AZ40" s="126"/>
      <c r="BA40" s="126"/>
      <c r="BB40" s="126"/>
      <c r="BC40" s="126"/>
      <c r="BD40" s="126"/>
      <c r="BE40" s="126"/>
      <c r="BF40" s="131"/>
      <c r="BG40" s="131"/>
    </row>
    <row r="41" spans="3:59" ht="18" customHeight="1" x14ac:dyDescent="0.3">
      <c r="C41" s="136" t="s">
        <v>42</v>
      </c>
      <c r="D41" s="296" t="e">
        <f>D39/D9</f>
        <v>#N/A</v>
      </c>
      <c r="E41" s="197"/>
      <c r="F41" s="136" t="s">
        <v>42</v>
      </c>
      <c r="G41" s="200">
        <v>7.3000000000000001E-3</v>
      </c>
      <c r="H41" s="122"/>
      <c r="I41" s="120" t="s">
        <v>41</v>
      </c>
      <c r="J41" s="185">
        <f>IFERROR(J39/J14,0)</f>
        <v>0</v>
      </c>
      <c r="K41" s="195"/>
      <c r="L41" s="186"/>
      <c r="M41" s="195"/>
      <c r="N41" s="124"/>
      <c r="O41" s="126"/>
      <c r="P41" s="126"/>
      <c r="Q41" s="126"/>
      <c r="R41" s="126"/>
      <c r="S41" s="126"/>
      <c r="T41" s="127"/>
      <c r="U41" s="128"/>
      <c r="V41" s="128"/>
      <c r="W41" s="126"/>
      <c r="X41" s="126"/>
      <c r="Y41" s="126"/>
      <c r="Z41" s="126"/>
      <c r="AA41" s="126"/>
      <c r="AB41" s="126"/>
      <c r="AC41" s="129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26"/>
      <c r="AW41" s="126"/>
      <c r="AX41" s="126"/>
      <c r="AY41" s="126"/>
      <c r="AZ41" s="126"/>
      <c r="BA41" s="126"/>
      <c r="BB41" s="126"/>
      <c r="BC41" s="126"/>
      <c r="BD41" s="126"/>
      <c r="BE41" s="126"/>
      <c r="BF41" s="131"/>
      <c r="BG41" s="131"/>
    </row>
    <row r="42" spans="3:59" ht="18" customHeight="1" x14ac:dyDescent="0.3">
      <c r="E42" s="122"/>
      <c r="H42" s="122"/>
      <c r="I42" s="120"/>
      <c r="J42" s="197"/>
      <c r="K42" s="198"/>
      <c r="L42" s="195"/>
      <c r="M42" s="198"/>
      <c r="N42" s="124"/>
      <c r="O42" s="126"/>
      <c r="P42" s="126"/>
      <c r="Q42" s="126"/>
      <c r="R42" s="126"/>
      <c r="S42" s="126"/>
      <c r="T42" s="127"/>
      <c r="U42" s="128"/>
      <c r="V42" s="128"/>
      <c r="W42" s="126"/>
      <c r="X42" s="126"/>
      <c r="Y42" s="126"/>
      <c r="Z42" s="126"/>
      <c r="AA42" s="126"/>
      <c r="AB42" s="126"/>
      <c r="AC42" s="129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26"/>
      <c r="AW42" s="126"/>
      <c r="AX42" s="126"/>
      <c r="AY42" s="126"/>
      <c r="AZ42" s="126"/>
      <c r="BA42" s="126"/>
      <c r="BB42" s="126"/>
      <c r="BC42" s="126"/>
      <c r="BD42" s="126"/>
      <c r="BE42" s="126"/>
      <c r="BF42" s="131"/>
      <c r="BG42" s="131"/>
    </row>
    <row r="43" spans="3:59" ht="18" customHeight="1" x14ac:dyDescent="0.3">
      <c r="C43" s="293" t="s">
        <v>43</v>
      </c>
      <c r="D43" s="139" t="e">
        <f>SUM(D20,D35)-SUM(D26:D28,D30,D13)</f>
        <v>#N/A</v>
      </c>
      <c r="E43" s="199"/>
      <c r="F43" s="293" t="s">
        <v>43</v>
      </c>
      <c r="G43" s="139" t="e">
        <f>SUM(G20,G35)-SUM(G26:G28,G30,G13)</f>
        <v>#N/A</v>
      </c>
      <c r="H43" s="126"/>
      <c r="I43" s="136" t="s">
        <v>42</v>
      </c>
      <c r="J43" s="297">
        <f>J41/J9</f>
        <v>0</v>
      </c>
      <c r="K43" s="195"/>
      <c r="L43" s="198"/>
      <c r="M43" s="195"/>
      <c r="N43" s="124"/>
      <c r="O43" s="126"/>
      <c r="P43" s="126"/>
      <c r="Q43" s="126"/>
      <c r="R43" s="126"/>
      <c r="S43" s="126"/>
      <c r="T43" s="127"/>
      <c r="U43" s="128"/>
      <c r="V43" s="128"/>
      <c r="W43" s="126"/>
      <c r="X43" s="126"/>
      <c r="Y43" s="126"/>
      <c r="Z43" s="126"/>
      <c r="AA43" s="126"/>
      <c r="AB43" s="126"/>
      <c r="AC43" s="129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26"/>
      <c r="AW43" s="126"/>
      <c r="AX43" s="126"/>
      <c r="AY43" s="126"/>
      <c r="AZ43" s="126"/>
      <c r="BA43" s="126"/>
      <c r="BB43" s="126"/>
      <c r="BC43" s="126"/>
      <c r="BD43" s="126"/>
      <c r="BE43" s="126"/>
      <c r="BF43" s="131"/>
      <c r="BG43" s="131"/>
    </row>
    <row r="44" spans="3:59" ht="18" customHeight="1" x14ac:dyDescent="0.3">
      <c r="L44" s="195"/>
      <c r="U44" s="223"/>
      <c r="V44" s="223"/>
    </row>
    <row r="45" spans="3:59" ht="18.600000000000001" customHeight="1" x14ac:dyDescent="0.3">
      <c r="I45" s="294" t="s">
        <v>43</v>
      </c>
      <c r="J45" s="298" t="e">
        <f>SUM(J21,J37)-SUM(J27:J29,J31:J32,J14)</f>
        <v>#N/A</v>
      </c>
      <c r="U45" s="223"/>
      <c r="V45" s="223"/>
    </row>
    <row r="46" spans="3:59" x14ac:dyDescent="0.3">
      <c r="U46" s="223"/>
      <c r="V46" s="223"/>
    </row>
    <row r="47" spans="3:59" x14ac:dyDescent="0.3">
      <c r="C47" s="202" t="s">
        <v>44</v>
      </c>
      <c r="D47" s="224" t="e">
        <f>SUM(D35+D20)</f>
        <v>#N/A</v>
      </c>
      <c r="F47" s="202" t="s">
        <v>44</v>
      </c>
      <c r="G47" s="224" t="e">
        <f>SUM(G35+G20)</f>
        <v>#N/A</v>
      </c>
      <c r="I47" s="202" t="s">
        <v>44</v>
      </c>
      <c r="J47" s="224">
        <f>SUM(J37+J21)</f>
        <v>26865.5</v>
      </c>
      <c r="U47" s="223"/>
      <c r="V47" s="223"/>
    </row>
    <row r="48" spans="3:59" x14ac:dyDescent="0.3">
      <c r="C48" s="202" t="s">
        <v>45</v>
      </c>
      <c r="D48" s="224" t="e">
        <f>SUM(D13,D26:D28,D30)</f>
        <v>#N/A</v>
      </c>
      <c r="F48" s="202" t="s">
        <v>45</v>
      </c>
      <c r="G48" s="224" t="e">
        <f>SUM(G13,G26:G28,G30)</f>
        <v>#N/A</v>
      </c>
      <c r="I48" s="202" t="s">
        <v>45</v>
      </c>
      <c r="J48" s="224" t="e">
        <f>SUM(J13,J27:J29,J31)</f>
        <v>#N/A</v>
      </c>
      <c r="U48" s="223"/>
      <c r="V48" s="223"/>
    </row>
    <row r="49" spans="3:22" x14ac:dyDescent="0.3">
      <c r="C49" s="202" t="s">
        <v>46</v>
      </c>
      <c r="D49" s="224" t="e">
        <f>D47-D48</f>
        <v>#N/A</v>
      </c>
      <c r="F49" s="202" t="s">
        <v>46</v>
      </c>
      <c r="G49" s="224" t="e">
        <f>G47-G48</f>
        <v>#N/A</v>
      </c>
      <c r="I49" s="202" t="s">
        <v>46</v>
      </c>
      <c r="J49" s="224" t="e">
        <f>J47-J48</f>
        <v>#N/A</v>
      </c>
      <c r="U49" s="223"/>
      <c r="V49" s="223"/>
    </row>
    <row r="50" spans="3:22" x14ac:dyDescent="0.3">
      <c r="F50" s="124"/>
      <c r="U50" s="223"/>
      <c r="V50" s="223"/>
    </row>
    <row r="51" spans="3:22" x14ac:dyDescent="0.3">
      <c r="F51" s="226"/>
      <c r="U51" s="223"/>
      <c r="V51" s="223"/>
    </row>
    <row r="52" spans="3:22" x14ac:dyDescent="0.3">
      <c r="F52" s="227"/>
      <c r="U52" s="223"/>
      <c r="V52" s="223"/>
    </row>
    <row r="53" spans="3:22" x14ac:dyDescent="0.3">
      <c r="F53" s="228"/>
      <c r="U53" s="223"/>
      <c r="V53" s="223"/>
    </row>
    <row r="54" spans="3:22" x14ac:dyDescent="0.3">
      <c r="F54" s="227"/>
      <c r="U54" s="223"/>
      <c r="V54" s="223"/>
    </row>
    <row r="55" spans="3:22" x14ac:dyDescent="0.3">
      <c r="F55" s="124"/>
      <c r="U55" s="223"/>
      <c r="V55" s="223"/>
    </row>
    <row r="56" spans="3:22" x14ac:dyDescent="0.3">
      <c r="F56" s="124"/>
      <c r="U56" s="223"/>
      <c r="V56" s="223"/>
    </row>
    <row r="57" spans="3:22" x14ac:dyDescent="0.3">
      <c r="F57" s="124"/>
      <c r="U57" s="223"/>
      <c r="V57" s="223"/>
    </row>
    <row r="58" spans="3:22" x14ac:dyDescent="0.3">
      <c r="F58" s="124"/>
      <c r="U58" s="223"/>
      <c r="V58" s="223"/>
    </row>
    <row r="59" spans="3:22" x14ac:dyDescent="0.3">
      <c r="F59" s="124"/>
      <c r="U59" s="223"/>
      <c r="V59" s="223"/>
    </row>
    <row r="60" spans="3:22" x14ac:dyDescent="0.3">
      <c r="F60" s="124"/>
      <c r="U60" s="223"/>
      <c r="V60" s="223"/>
    </row>
    <row r="61" spans="3:22" x14ac:dyDescent="0.3">
      <c r="U61" s="223"/>
      <c r="V61" s="223"/>
    </row>
    <row r="62" spans="3:22" x14ac:dyDescent="0.3">
      <c r="U62" s="223"/>
      <c r="V62" s="223"/>
    </row>
    <row r="63" spans="3:22" x14ac:dyDescent="0.3">
      <c r="U63" s="223"/>
      <c r="V63" s="223"/>
    </row>
    <row r="64" spans="3:22" x14ac:dyDescent="0.3">
      <c r="U64" s="223"/>
      <c r="V64" s="223"/>
    </row>
    <row r="65" spans="21:22" x14ac:dyDescent="0.3">
      <c r="U65" s="223"/>
      <c r="V65" s="223"/>
    </row>
    <row r="66" spans="21:22" x14ac:dyDescent="0.3">
      <c r="U66" s="223"/>
      <c r="V66" s="223"/>
    </row>
    <row r="67" spans="21:22" x14ac:dyDescent="0.3">
      <c r="U67" s="223"/>
      <c r="V67" s="223"/>
    </row>
    <row r="68" spans="21:22" x14ac:dyDescent="0.3">
      <c r="U68" s="223"/>
      <c r="V68" s="223"/>
    </row>
    <row r="69" spans="21:22" ht="15.6" customHeight="1" x14ac:dyDescent="0.3">
      <c r="U69" s="223"/>
      <c r="V69" s="223"/>
    </row>
    <row r="70" spans="21:22" x14ac:dyDescent="0.3">
      <c r="U70" s="223"/>
      <c r="V70" s="223"/>
    </row>
    <row r="71" spans="21:22" x14ac:dyDescent="0.3">
      <c r="U71" s="223"/>
      <c r="V71" s="223"/>
    </row>
    <row r="72" spans="21:22" x14ac:dyDescent="0.3">
      <c r="U72" s="223"/>
      <c r="V72" s="223"/>
    </row>
    <row r="73" spans="21:22" x14ac:dyDescent="0.3">
      <c r="U73" s="223"/>
      <c r="V73" s="223"/>
    </row>
    <row r="74" spans="21:22" x14ac:dyDescent="0.3">
      <c r="U74" s="223"/>
      <c r="V74" s="223"/>
    </row>
  </sheetData>
  <mergeCells count="8">
    <mergeCell ref="F4:G4"/>
    <mergeCell ref="I4:J4"/>
    <mergeCell ref="C7:D7"/>
    <mergeCell ref="I7:J7"/>
    <mergeCell ref="M3:N3"/>
    <mergeCell ref="M4:N4"/>
    <mergeCell ref="F7:G7"/>
    <mergeCell ref="C4:D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B1:BK74"/>
  <sheetViews>
    <sheetView showGridLines="0" zoomScale="70" zoomScaleNormal="70" workbookViewId="0">
      <selection activeCell="F55" sqref="F55"/>
    </sheetView>
  </sheetViews>
  <sheetFormatPr baseColWidth="10" defaultColWidth="11.5703125" defaultRowHeight="18.75" customHeight="1" x14ac:dyDescent="0.3"/>
  <cols>
    <col min="1" max="1" width="3.7109375" style="119" customWidth="1"/>
    <col min="2" max="2" width="12.28515625" style="119" customWidth="1"/>
    <col min="3" max="3" width="53.28515625" style="202" customWidth="1"/>
    <col min="4" max="4" width="15.7109375" style="124" bestFit="1" customWidth="1"/>
    <col min="5" max="5" width="12" style="119" customWidth="1"/>
    <col min="6" max="6" width="53.28515625" style="119" customWidth="1"/>
    <col min="7" max="7" width="18.7109375" style="119" customWidth="1"/>
    <col min="8" max="8" width="12" style="119" customWidth="1"/>
    <col min="9" max="9" width="53.28515625" style="119" customWidth="1"/>
    <col min="10" max="10" width="15.7109375" style="119" bestFit="1" customWidth="1"/>
    <col min="11" max="11" width="12" style="119" customWidth="1"/>
    <col min="12" max="12" width="17.28515625" style="119" bestFit="1" customWidth="1"/>
    <col min="13" max="14" width="12" style="119" customWidth="1"/>
    <col min="15" max="15" width="15.28515625" style="119" customWidth="1"/>
    <col min="16" max="16" width="14.42578125" style="119" bestFit="1" customWidth="1"/>
    <col min="17" max="17" width="11.140625" style="119" customWidth="1"/>
    <col min="18" max="18" width="9" style="119" customWidth="1"/>
    <col min="19" max="19" width="8.85546875" style="119" customWidth="1"/>
    <col min="20" max="60" width="11.5703125" style="119" customWidth="1"/>
    <col min="61" max="16384" width="11.5703125" style="119"/>
  </cols>
  <sheetData>
    <row r="1" spans="2:63" ht="18" customHeight="1" x14ac:dyDescent="0.3"/>
    <row r="2" spans="2:63" ht="24.75" customHeight="1" x14ac:dyDescent="0.5">
      <c r="C2" s="88" t="s">
        <v>0</v>
      </c>
      <c r="D2" s="119"/>
    </row>
    <row r="3" spans="2:63" x14ac:dyDescent="0.3">
      <c r="L3" s="255" t="s">
        <v>1</v>
      </c>
      <c r="M3" s="308">
        <f ca="1">TODAY()</f>
        <v>45408</v>
      </c>
      <c r="N3" s="305"/>
      <c r="O3" s="125">
        <f ca="1">YEAR(M3)</f>
        <v>2024</v>
      </c>
    </row>
    <row r="4" spans="2:63" ht="18" customHeight="1" x14ac:dyDescent="0.3">
      <c r="B4" s="203" t="s">
        <v>2</v>
      </c>
      <c r="C4" s="311" t="s">
        <v>48</v>
      </c>
      <c r="D4" s="312"/>
      <c r="E4" s="203" t="s">
        <v>4</v>
      </c>
      <c r="F4" s="304" t="e">
        <f>VLOOKUP($C$4,'BD Ficha'!$E$2:$M$3022,9,0)</f>
        <v>#N/A</v>
      </c>
      <c r="G4" s="305"/>
      <c r="H4" s="203" t="s">
        <v>5</v>
      </c>
      <c r="I4" s="304" t="e">
        <f>VLOOKUP($C$4,'BD Ficha'!$E$2:$N$3022,10,0)</f>
        <v>#N/A</v>
      </c>
      <c r="J4" s="305"/>
      <c r="L4" s="124" t="s">
        <v>6</v>
      </c>
      <c r="M4" s="309">
        <f>VLOOKUP(C4,'Fleet Status Report'!$A$2:$W$3259,23,0)</f>
        <v>44856</v>
      </c>
      <c r="N4" s="305"/>
      <c r="O4" s="248">
        <f>YEAR(M4)</f>
        <v>2022</v>
      </c>
      <c r="Q4" s="290">
        <f ca="1">ROUND(YEARFRAC(M4,TODAY(),3)*12,0)</f>
        <v>18</v>
      </c>
    </row>
    <row r="5" spans="2:63" ht="18" customHeight="1" x14ac:dyDescent="0.3">
      <c r="I5" s="204"/>
      <c r="J5" s="204"/>
      <c r="L5" s="205"/>
    </row>
    <row r="6" spans="2:63" ht="27" customHeight="1" x14ac:dyDescent="0.5">
      <c r="B6" s="206"/>
      <c r="C6" s="207"/>
      <c r="D6" s="207"/>
      <c r="I6" s="299" t="s">
        <v>49</v>
      </c>
      <c r="O6" s="208"/>
    </row>
    <row r="7" spans="2:63" s="209" customFormat="1" ht="18" customHeight="1" x14ac:dyDescent="0.3">
      <c r="C7" s="306" t="s">
        <v>8</v>
      </c>
      <c r="D7" s="307"/>
      <c r="E7" s="44"/>
      <c r="F7" s="310" t="s">
        <v>9</v>
      </c>
      <c r="G7" s="307"/>
      <c r="H7" s="44"/>
      <c r="I7" s="306" t="s">
        <v>10</v>
      </c>
      <c r="J7" s="307"/>
      <c r="K7" s="210"/>
      <c r="L7" s="229"/>
      <c r="M7" s="230" t="s">
        <v>11</v>
      </c>
      <c r="N7" s="210"/>
      <c r="O7" s="211"/>
      <c r="P7" s="212"/>
      <c r="Q7" s="213"/>
      <c r="R7" s="214"/>
      <c r="S7" s="214"/>
      <c r="T7" s="215"/>
      <c r="U7" s="214"/>
      <c r="V7" s="214"/>
      <c r="W7" s="214"/>
      <c r="X7" s="214"/>
      <c r="Y7" s="214"/>
      <c r="Z7" s="214"/>
      <c r="AA7" s="216"/>
      <c r="AB7" s="214"/>
      <c r="AC7" s="214"/>
      <c r="AD7" s="214"/>
      <c r="AE7" s="214"/>
      <c r="AF7" s="217"/>
      <c r="AG7" s="214"/>
      <c r="AH7" s="214"/>
      <c r="AI7" s="214"/>
      <c r="AJ7" s="214"/>
      <c r="AK7" s="214"/>
      <c r="AL7" s="216"/>
      <c r="AM7" s="214"/>
      <c r="AN7" s="214"/>
      <c r="AO7" s="214"/>
      <c r="AP7" s="216"/>
      <c r="AQ7" s="218"/>
      <c r="AR7" s="216"/>
      <c r="AS7" s="216"/>
      <c r="AT7" s="216"/>
      <c r="AU7" s="216"/>
      <c r="AV7" s="219"/>
      <c r="AW7" s="219"/>
      <c r="AX7" s="219"/>
      <c r="AY7" s="219"/>
      <c r="AZ7" s="219"/>
      <c r="BA7" s="217"/>
      <c r="BB7" s="217"/>
      <c r="BC7" s="217"/>
      <c r="BD7" s="217"/>
      <c r="BE7" s="216"/>
      <c r="BF7" s="216"/>
      <c r="BG7" s="216"/>
      <c r="BH7" s="220"/>
      <c r="BI7" s="220"/>
      <c r="BJ7" s="220"/>
      <c r="BK7" s="220"/>
    </row>
    <row r="8" spans="2:63" s="209" customFormat="1" ht="18" customHeight="1" x14ac:dyDescent="0.3">
      <c r="C8" s="53"/>
      <c r="D8" s="53"/>
      <c r="E8" s="53"/>
      <c r="F8" s="54"/>
      <c r="G8" s="54"/>
      <c r="H8" s="53"/>
      <c r="I8" s="53"/>
      <c r="J8" s="53"/>
      <c r="K8" s="210"/>
      <c r="L8" s="210"/>
      <c r="M8" s="210"/>
      <c r="N8" s="210"/>
      <c r="O8" s="214"/>
      <c r="P8" s="214"/>
      <c r="Q8" s="221"/>
      <c r="R8" s="214"/>
      <c r="S8" s="214"/>
      <c r="T8" s="214"/>
      <c r="U8" s="214"/>
      <c r="V8" s="214"/>
      <c r="W8" s="214"/>
      <c r="X8" s="214"/>
      <c r="Y8" s="214"/>
      <c r="Z8" s="214"/>
      <c r="AA8" s="216"/>
      <c r="AB8" s="214"/>
      <c r="AC8" s="214"/>
      <c r="AD8" s="214"/>
      <c r="AE8" s="214"/>
      <c r="AF8" s="217"/>
      <c r="AG8" s="214"/>
      <c r="AH8" s="214"/>
      <c r="AI8" s="214"/>
      <c r="AJ8" s="214"/>
      <c r="AK8" s="214"/>
      <c r="AL8" s="216"/>
      <c r="AM8" s="214"/>
      <c r="AN8" s="214"/>
      <c r="AO8" s="214"/>
      <c r="AP8" s="216"/>
      <c r="AQ8" s="216"/>
      <c r="AR8" s="216"/>
      <c r="AS8" s="216"/>
      <c r="AT8" s="216"/>
      <c r="AU8" s="216"/>
      <c r="AV8" s="219"/>
      <c r="AW8" s="219"/>
      <c r="AX8" s="219"/>
      <c r="AY8" s="219"/>
      <c r="AZ8" s="219"/>
      <c r="BA8" s="217"/>
      <c r="BB8" s="217"/>
      <c r="BC8" s="217"/>
      <c r="BD8" s="217"/>
      <c r="BE8" s="216"/>
      <c r="BF8" s="216"/>
      <c r="BG8" s="216"/>
      <c r="BH8" s="220"/>
      <c r="BI8" s="220"/>
      <c r="BJ8" s="220"/>
      <c r="BK8" s="220"/>
    </row>
    <row r="9" spans="2:63" ht="18" customHeight="1" x14ac:dyDescent="0.3">
      <c r="C9" s="120" t="s">
        <v>12</v>
      </c>
      <c r="D9" s="121" t="e">
        <f>VLOOKUP(C4,'BD Ficha'!$E$2:$H$1048576,4,0)</f>
        <v>#N/A</v>
      </c>
      <c r="E9" s="122"/>
      <c r="F9" s="120" t="s">
        <v>12</v>
      </c>
      <c r="G9" s="122" t="e">
        <f t="shared" ref="G9:G15" si="0">D9</f>
        <v>#N/A</v>
      </c>
      <c r="H9" s="122"/>
      <c r="I9" s="120" t="s">
        <v>12</v>
      </c>
      <c r="J9" s="123">
        <v>18</v>
      </c>
      <c r="K9" s="124"/>
      <c r="P9" s="126"/>
      <c r="Q9" s="126"/>
      <c r="R9" s="126"/>
      <c r="S9" s="126"/>
      <c r="T9" s="127"/>
      <c r="U9" s="128"/>
      <c r="V9" s="128"/>
      <c r="W9" s="126"/>
      <c r="X9" s="126"/>
      <c r="Y9" s="126"/>
      <c r="Z9" s="126"/>
      <c r="AA9" s="126"/>
      <c r="AB9" s="126"/>
      <c r="AC9" s="129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31"/>
      <c r="BG9" s="131"/>
    </row>
    <row r="10" spans="2:63" ht="18" customHeight="1" x14ac:dyDescent="0.3">
      <c r="C10" s="120" t="s">
        <v>13</v>
      </c>
      <c r="D10" s="121" t="e">
        <f>VLOOKUP(C4,'BD Ficha'!$E$2:$P$7588,12,0)</f>
        <v>#N/A</v>
      </c>
      <c r="E10" s="122"/>
      <c r="F10" s="120" t="s">
        <v>14</v>
      </c>
      <c r="G10" s="121" t="e">
        <f t="shared" si="0"/>
        <v>#N/A</v>
      </c>
      <c r="H10" s="126"/>
      <c r="I10" s="120" t="s">
        <v>14</v>
      </c>
      <c r="J10" s="121" t="e">
        <f>G10</f>
        <v>#N/A</v>
      </c>
      <c r="K10" s="132"/>
      <c r="M10" s="125"/>
      <c r="N10" s="125"/>
      <c r="O10" s="126"/>
      <c r="P10" s="126"/>
      <c r="Q10" s="126"/>
      <c r="R10" s="126"/>
      <c r="S10" s="126"/>
      <c r="T10" s="127"/>
      <c r="U10" s="128"/>
      <c r="V10" s="128"/>
      <c r="W10" s="126"/>
      <c r="X10" s="126"/>
      <c r="Y10" s="126"/>
      <c r="Z10" s="126"/>
      <c r="AA10" s="126"/>
      <c r="AB10" s="126"/>
      <c r="AC10" s="129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31"/>
      <c r="BG10" s="131"/>
    </row>
    <row r="11" spans="2:63" ht="18" customHeight="1" x14ac:dyDescent="0.3">
      <c r="C11" s="120" t="s">
        <v>15</v>
      </c>
      <c r="D11" s="133" t="e">
        <f>VLOOKUP(C4,'BD Ficha'!$E$2:$S$7588,15,0)</f>
        <v>#N/A</v>
      </c>
      <c r="E11" s="122"/>
      <c r="F11" s="120" t="s">
        <v>15</v>
      </c>
      <c r="G11" s="134" t="e">
        <f t="shared" si="0"/>
        <v>#N/A</v>
      </c>
      <c r="H11" s="126"/>
      <c r="I11" s="120" t="s">
        <v>15</v>
      </c>
      <c r="J11" s="129" t="e">
        <f>G11</f>
        <v>#N/A</v>
      </c>
      <c r="K11" s="135"/>
      <c r="M11" s="125"/>
      <c r="N11" s="125"/>
      <c r="O11" s="244"/>
      <c r="P11" s="126"/>
      <c r="Q11" s="126"/>
      <c r="R11" s="126"/>
      <c r="S11" s="126"/>
      <c r="T11" s="127"/>
      <c r="U11" s="128"/>
      <c r="V11" s="128"/>
      <c r="W11" s="126"/>
      <c r="X11" s="126"/>
      <c r="Y11" s="126"/>
      <c r="Z11" s="126"/>
      <c r="AA11" s="126"/>
      <c r="AB11" s="126"/>
      <c r="AC11" s="129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26"/>
      <c r="AW11" s="126"/>
      <c r="AX11" s="126"/>
      <c r="AY11" s="126"/>
      <c r="AZ11" s="126"/>
      <c r="BA11" s="126"/>
      <c r="BB11" s="126"/>
      <c r="BC11" s="126"/>
      <c r="BD11" s="126"/>
      <c r="BE11" s="126"/>
      <c r="BF11" s="131"/>
      <c r="BG11" s="131"/>
    </row>
    <row r="12" spans="2:63" ht="18" customHeight="1" x14ac:dyDescent="0.3">
      <c r="C12" s="120" t="s">
        <v>16</v>
      </c>
      <c r="D12" s="187" t="e">
        <f>VLOOKUP(C4,'BD Ficha'!$E$2:$ST$7588,16,0)</f>
        <v>#N/A</v>
      </c>
      <c r="E12" s="137"/>
      <c r="F12" s="120" t="s">
        <v>16</v>
      </c>
      <c r="G12" s="137" t="e">
        <f t="shared" si="0"/>
        <v>#N/A</v>
      </c>
      <c r="H12" s="126"/>
      <c r="I12" s="120" t="s">
        <v>16</v>
      </c>
      <c r="J12" s="137" t="e">
        <f>G12</f>
        <v>#N/A</v>
      </c>
      <c r="K12" s="139"/>
      <c r="M12" s="125"/>
      <c r="N12" s="125"/>
      <c r="O12" s="126"/>
      <c r="P12" s="126"/>
      <c r="Q12" s="126"/>
      <c r="R12" s="126"/>
      <c r="S12" s="126"/>
      <c r="T12" s="127"/>
      <c r="U12" s="128"/>
      <c r="V12" s="128"/>
      <c r="W12" s="126"/>
      <c r="X12" s="126"/>
      <c r="Y12" s="126"/>
      <c r="Z12" s="126"/>
      <c r="AA12" s="126"/>
      <c r="AB12" s="126"/>
      <c r="AC12" s="129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26"/>
      <c r="AW12" s="126"/>
      <c r="AX12" s="126"/>
      <c r="AY12" s="126"/>
      <c r="AZ12" s="126"/>
      <c r="BA12" s="126"/>
      <c r="BB12" s="126"/>
      <c r="BC12" s="126"/>
      <c r="BD12" s="126"/>
      <c r="BE12" s="126"/>
      <c r="BF12" s="131"/>
      <c r="BG12" s="131"/>
    </row>
    <row r="13" spans="2:63" ht="18" customHeight="1" x14ac:dyDescent="0.3">
      <c r="C13" s="202" t="s">
        <v>17</v>
      </c>
      <c r="D13" s="137">
        <v>28350</v>
      </c>
      <c r="F13" s="119" t="s">
        <v>17</v>
      </c>
      <c r="G13" s="225">
        <f t="shared" si="0"/>
        <v>28350</v>
      </c>
      <c r="H13" s="126"/>
      <c r="I13" s="119" t="s">
        <v>18</v>
      </c>
      <c r="J13" s="137" t="e">
        <f>VLOOKUP(C4,'BD Ficha'!$E$2:$V$1048576,18,0)</f>
        <v>#N/A</v>
      </c>
      <c r="M13" s="125"/>
      <c r="N13" s="125"/>
      <c r="O13" s="126"/>
      <c r="P13" s="126"/>
      <c r="Q13" s="126"/>
      <c r="S13" s="126"/>
      <c r="T13" s="127"/>
      <c r="U13" s="128"/>
      <c r="V13" s="128"/>
      <c r="W13" s="126"/>
      <c r="X13" s="126"/>
      <c r="Y13" s="126"/>
      <c r="Z13" s="126"/>
      <c r="AA13" s="126"/>
      <c r="AB13" s="126"/>
      <c r="AC13" s="129"/>
      <c r="AD13" s="130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26"/>
      <c r="AW13" s="126"/>
      <c r="AX13" s="126"/>
      <c r="AY13" s="126"/>
      <c r="AZ13" s="126"/>
      <c r="BA13" s="126"/>
      <c r="BB13" s="126"/>
      <c r="BC13" s="126"/>
      <c r="BD13" s="126"/>
      <c r="BE13" s="126"/>
      <c r="BF13" s="131"/>
      <c r="BG13" s="131"/>
    </row>
    <row r="14" spans="2:63" ht="18" customHeight="1" x14ac:dyDescent="0.3">
      <c r="C14" s="120" t="s">
        <v>19</v>
      </c>
      <c r="D14" s="141" t="e">
        <f>VLOOKUP(C4,'BD Ficha'!$E$2:$Z$7588,22,0)</f>
        <v>#N/A</v>
      </c>
      <c r="E14" s="137"/>
      <c r="F14" s="120" t="s">
        <v>19</v>
      </c>
      <c r="G14" s="142" t="e">
        <f t="shared" si="0"/>
        <v>#N/A</v>
      </c>
      <c r="H14" s="126"/>
      <c r="I14" s="119" t="s">
        <v>20</v>
      </c>
      <c r="J14" s="163">
        <v>28350</v>
      </c>
      <c r="K14" s="139"/>
      <c r="L14" s="140"/>
      <c r="M14" s="125"/>
      <c r="N14" s="125"/>
      <c r="O14" s="126"/>
      <c r="P14" s="126"/>
      <c r="Q14" s="126"/>
      <c r="R14" s="126"/>
      <c r="S14" s="126"/>
      <c r="T14" s="127"/>
      <c r="U14" s="128"/>
      <c r="V14" s="128"/>
      <c r="W14" s="126"/>
      <c r="X14" s="126"/>
      <c r="Y14" s="126"/>
      <c r="Z14" s="126"/>
      <c r="AA14" s="126"/>
      <c r="AB14" s="126"/>
      <c r="AC14" s="129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26"/>
      <c r="AW14" s="126"/>
      <c r="AX14" s="126"/>
      <c r="AY14" s="126"/>
      <c r="AZ14" s="126"/>
      <c r="BA14" s="126"/>
      <c r="BB14" s="126"/>
      <c r="BC14" s="126"/>
      <c r="BD14" s="126"/>
      <c r="BE14" s="126"/>
      <c r="BF14" s="131"/>
      <c r="BG14" s="131"/>
    </row>
    <row r="15" spans="2:63" ht="18" customHeight="1" x14ac:dyDescent="0.3">
      <c r="C15" s="120" t="s">
        <v>21</v>
      </c>
      <c r="D15" s="141" t="e">
        <f>IF(VLOOKUP(C4,'BD Ficha'!$E$2:$Y$7588,2,0)=0,"-",VLOOKUP(C4,'BD Ficha'!$E$2:$Y$7588,2,0))</f>
        <v>#N/A</v>
      </c>
      <c r="E15" s="137"/>
      <c r="F15" s="120" t="s">
        <v>21</v>
      </c>
      <c r="G15" s="141" t="e">
        <f t="shared" si="0"/>
        <v>#N/A</v>
      </c>
      <c r="H15" s="126"/>
      <c r="I15" s="120" t="s">
        <v>19</v>
      </c>
      <c r="J15" s="119">
        <f>J9*30</f>
        <v>540</v>
      </c>
      <c r="K15" s="143">
        <f>(J9*30)-((J9*30)*5%)</f>
        <v>513</v>
      </c>
      <c r="L15" s="144"/>
      <c r="M15" s="125"/>
      <c r="N15" s="125"/>
      <c r="O15" s="126"/>
      <c r="P15" s="126"/>
      <c r="Q15" s="126"/>
      <c r="R15" s="126"/>
      <c r="S15" s="126"/>
      <c r="T15" s="127"/>
      <c r="U15" s="128"/>
      <c r="V15" s="128"/>
      <c r="W15" s="126"/>
      <c r="X15" s="126"/>
      <c r="Y15" s="126"/>
      <c r="Z15" s="126"/>
      <c r="AA15" s="126"/>
      <c r="AB15" s="126"/>
      <c r="AC15" s="129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26"/>
      <c r="AW15" s="126"/>
      <c r="AX15" s="126"/>
      <c r="AY15" s="126"/>
      <c r="AZ15" s="126"/>
      <c r="BA15" s="126"/>
      <c r="BB15" s="126"/>
      <c r="BC15" s="126"/>
      <c r="BD15" s="126"/>
      <c r="BE15" s="126"/>
      <c r="BF15" s="131"/>
      <c r="BG15" s="131"/>
    </row>
    <row r="16" spans="2:63" ht="18" customHeight="1" x14ac:dyDescent="0.3">
      <c r="C16" s="136"/>
      <c r="D16" s="138"/>
      <c r="E16" s="137"/>
      <c r="F16" s="136"/>
      <c r="G16" s="138"/>
      <c r="H16" s="126"/>
      <c r="I16" s="136" t="s">
        <v>21</v>
      </c>
      <c r="J16" s="295" t="e">
        <f>G15</f>
        <v>#N/A</v>
      </c>
      <c r="K16" s="143"/>
      <c r="L16" s="144"/>
      <c r="M16" s="125"/>
      <c r="N16" s="125"/>
      <c r="O16" s="126"/>
      <c r="P16" s="126"/>
      <c r="Q16" s="126"/>
      <c r="R16" s="126"/>
      <c r="S16" s="126"/>
      <c r="T16" s="127"/>
      <c r="U16" s="128"/>
      <c r="V16" s="128"/>
      <c r="W16" s="126"/>
      <c r="X16" s="126"/>
      <c r="Y16" s="126"/>
      <c r="Z16" s="126"/>
      <c r="AA16" s="126"/>
      <c r="AB16" s="126"/>
      <c r="AC16" s="129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26"/>
      <c r="AW16" s="126"/>
      <c r="AX16" s="126"/>
      <c r="AY16" s="126"/>
      <c r="AZ16" s="126"/>
      <c r="BA16" s="126"/>
      <c r="BB16" s="126"/>
      <c r="BC16" s="126"/>
      <c r="BD16" s="126"/>
      <c r="BE16" s="126"/>
      <c r="BF16" s="131"/>
      <c r="BG16" s="131"/>
    </row>
    <row r="17" spans="3:59" ht="18" customHeight="1" x14ac:dyDescent="0.3">
      <c r="C17" s="145" t="s">
        <v>22</v>
      </c>
      <c r="D17" s="146"/>
      <c r="E17" s="137"/>
      <c r="F17" s="145" t="s">
        <v>22</v>
      </c>
      <c r="G17" s="146"/>
      <c r="H17" s="126"/>
      <c r="I17" s="136"/>
      <c r="J17" s="138"/>
      <c r="K17" s="139"/>
      <c r="L17" s="139"/>
      <c r="M17" s="125"/>
      <c r="N17" s="125"/>
      <c r="O17" s="126"/>
      <c r="P17" s="126"/>
      <c r="Q17" s="126"/>
      <c r="R17" s="126"/>
      <c r="S17" s="126"/>
      <c r="T17" s="127"/>
      <c r="U17" s="128"/>
      <c r="V17" s="128"/>
      <c r="W17" s="126"/>
      <c r="X17" s="126"/>
      <c r="Y17" s="126"/>
      <c r="Z17" s="126"/>
      <c r="AA17" s="126"/>
      <c r="AB17" s="126"/>
      <c r="AC17" s="129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26"/>
      <c r="AW17" s="126"/>
      <c r="AX17" s="126"/>
      <c r="AY17" s="126"/>
      <c r="AZ17" s="126"/>
      <c r="BA17" s="126"/>
      <c r="BB17" s="126"/>
      <c r="BC17" s="126"/>
      <c r="BD17" s="126"/>
      <c r="BE17" s="126"/>
      <c r="BF17" s="131"/>
      <c r="BG17" s="131"/>
    </row>
    <row r="18" spans="3:59" ht="18" customHeight="1" x14ac:dyDescent="0.3">
      <c r="C18" s="120" t="s">
        <v>23</v>
      </c>
      <c r="D18" s="148" t="e">
        <f>VLOOKUP(C4,'BD Ficha'!$E$2:$W$7588,19,0)</f>
        <v>#N/A</v>
      </c>
      <c r="E18" s="137"/>
      <c r="F18" s="120" t="s">
        <v>23</v>
      </c>
      <c r="G18" s="149" t="e">
        <f>G31+G33</f>
        <v>#N/A</v>
      </c>
      <c r="H18" s="126"/>
      <c r="I18" s="145" t="s">
        <v>22</v>
      </c>
      <c r="J18" s="146"/>
      <c r="K18" s="147"/>
      <c r="L18" s="139"/>
      <c r="M18" s="125"/>
      <c r="N18" s="125"/>
      <c r="O18" s="150"/>
      <c r="P18" s="126"/>
      <c r="Q18" s="126"/>
      <c r="R18" s="126"/>
      <c r="S18" s="126"/>
      <c r="T18" s="126"/>
      <c r="U18" s="128"/>
      <c r="V18" s="128"/>
      <c r="W18" s="126"/>
      <c r="X18" s="126"/>
      <c r="Y18" s="126"/>
      <c r="Z18" s="126"/>
      <c r="AA18" s="126"/>
      <c r="AB18" s="126"/>
      <c r="AC18" s="129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26"/>
      <c r="AW18" s="126"/>
      <c r="AX18" s="126"/>
      <c r="AY18" s="126"/>
      <c r="AZ18" s="126"/>
      <c r="BA18" s="126"/>
      <c r="BB18" s="126"/>
      <c r="BC18" s="126"/>
      <c r="BD18" s="126"/>
      <c r="BE18" s="126"/>
      <c r="BF18" s="131"/>
      <c r="BG18" s="131"/>
    </row>
    <row r="19" spans="3:59" ht="18" customHeight="1" x14ac:dyDescent="0.3">
      <c r="C19" s="151" t="s">
        <v>24</v>
      </c>
      <c r="D19" s="152" t="e">
        <f>VLOOKUP(C4,'BD Ficha'!$E$2:$X$7588,20,0)</f>
        <v>#N/A</v>
      </c>
      <c r="E19" s="137"/>
      <c r="F19" s="151" t="s">
        <v>24</v>
      </c>
      <c r="G19" s="153"/>
      <c r="H19" s="154"/>
      <c r="I19" s="120" t="s">
        <v>23</v>
      </c>
      <c r="J19" s="148">
        <f>J23*J9</f>
        <v>14166</v>
      </c>
      <c r="L19" s="147"/>
      <c r="M19" s="125"/>
      <c r="N19" s="125"/>
      <c r="O19" s="126"/>
      <c r="P19" s="126"/>
      <c r="Q19" s="126"/>
      <c r="R19" s="126"/>
      <c r="S19" s="126"/>
      <c r="T19" s="126"/>
      <c r="U19" s="128"/>
      <c r="V19" s="128"/>
      <c r="W19" s="126"/>
      <c r="X19" s="126"/>
      <c r="Y19" s="126"/>
      <c r="Z19" s="126"/>
      <c r="AA19" s="126"/>
      <c r="AB19" s="126"/>
      <c r="AC19" s="129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26"/>
      <c r="AW19" s="126"/>
      <c r="AX19" s="126"/>
      <c r="AY19" s="126"/>
      <c r="AZ19" s="126"/>
      <c r="BA19" s="126"/>
      <c r="BB19" s="126"/>
      <c r="BC19" s="126"/>
      <c r="BD19" s="126"/>
      <c r="BE19" s="126"/>
      <c r="BF19" s="131"/>
      <c r="BG19" s="131"/>
    </row>
    <row r="20" spans="3:59" ht="18" customHeight="1" x14ac:dyDescent="0.3">
      <c r="C20" s="155" t="s">
        <v>25</v>
      </c>
      <c r="D20" s="156" t="e">
        <f>SUM(D18:D19)</f>
        <v>#N/A</v>
      </c>
      <c r="E20" s="137"/>
      <c r="F20" s="136" t="s">
        <v>25</v>
      </c>
      <c r="G20" s="138" t="e">
        <f>SUM(G18:G19)</f>
        <v>#N/A</v>
      </c>
      <c r="H20" s="126"/>
      <c r="I20" s="151" t="s">
        <v>24</v>
      </c>
      <c r="J20" s="153"/>
      <c r="K20" s="147"/>
      <c r="M20" s="125"/>
      <c r="N20" s="125"/>
      <c r="O20" s="126"/>
      <c r="P20" s="126"/>
      <c r="Q20" s="126"/>
      <c r="R20" s="126"/>
      <c r="S20" s="126"/>
      <c r="T20" s="127"/>
      <c r="U20" s="128"/>
      <c r="V20" s="128"/>
      <c r="W20" s="126"/>
      <c r="X20" s="126"/>
      <c r="Y20" s="126"/>
      <c r="Z20" s="126"/>
      <c r="AA20" s="126"/>
      <c r="AB20" s="126"/>
      <c r="AC20" s="129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26"/>
      <c r="AW20" s="126"/>
      <c r="AX20" s="126"/>
      <c r="AY20" s="126"/>
      <c r="AZ20" s="126"/>
      <c r="BA20" s="126"/>
      <c r="BB20" s="126"/>
      <c r="BC20" s="126"/>
      <c r="BD20" s="126"/>
      <c r="BE20" s="126"/>
      <c r="BF20" s="131"/>
      <c r="BG20" s="131"/>
    </row>
    <row r="21" spans="3:59" ht="18" customHeight="1" x14ac:dyDescent="0.3">
      <c r="C21" s="120"/>
      <c r="D21" s="137"/>
      <c r="E21" s="137"/>
      <c r="F21" s="120"/>
      <c r="G21" s="149"/>
      <c r="H21" s="159"/>
      <c r="I21" s="136" t="s">
        <v>25</v>
      </c>
      <c r="J21" s="157">
        <f>J19+J20</f>
        <v>14166</v>
      </c>
      <c r="K21" s="158"/>
      <c r="L21" s="147"/>
      <c r="M21" s="125"/>
      <c r="N21" s="125"/>
      <c r="O21" s="126"/>
      <c r="P21" s="126"/>
      <c r="Q21" s="126"/>
      <c r="R21" s="126"/>
      <c r="S21" s="126"/>
      <c r="T21" s="127"/>
      <c r="U21" s="128"/>
      <c r="V21" s="128"/>
      <c r="W21" s="126"/>
      <c r="X21" s="126"/>
      <c r="Y21" s="126"/>
      <c r="Z21" s="126"/>
      <c r="AA21" s="126"/>
      <c r="AB21" s="126"/>
      <c r="AC21" s="129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26"/>
      <c r="AW21" s="126"/>
      <c r="AX21" s="126"/>
      <c r="AY21" s="126"/>
      <c r="AZ21" s="126"/>
      <c r="BA21" s="126"/>
      <c r="BB21" s="126"/>
      <c r="BC21" s="126"/>
      <c r="BD21" s="126"/>
      <c r="BE21" s="126"/>
      <c r="BF21" s="131"/>
      <c r="BG21" s="131"/>
    </row>
    <row r="22" spans="3:59" ht="18" customHeight="1" x14ac:dyDescent="0.3">
      <c r="C22" s="160" t="s">
        <v>26</v>
      </c>
      <c r="D22" s="161" t="e">
        <f>D20/D9</f>
        <v>#N/A</v>
      </c>
      <c r="E22" s="162"/>
      <c r="F22" s="160" t="s">
        <v>26</v>
      </c>
      <c r="G22" s="161" t="e">
        <f>G18/G9</f>
        <v>#N/A</v>
      </c>
      <c r="H22" s="127"/>
      <c r="I22" s="120"/>
      <c r="J22" s="149"/>
      <c r="K22" s="135"/>
      <c r="L22" s="158"/>
      <c r="M22" s="291"/>
      <c r="N22" s="125"/>
      <c r="O22" s="126"/>
      <c r="P22" s="126"/>
      <c r="Q22" s="126"/>
      <c r="R22" s="126"/>
      <c r="S22" s="126"/>
      <c r="T22" s="127"/>
      <c r="U22" s="128"/>
      <c r="V22" s="128"/>
      <c r="W22" s="126"/>
      <c r="X22" s="126"/>
      <c r="Y22" s="126"/>
      <c r="Z22" s="126"/>
      <c r="AA22" s="126"/>
      <c r="AB22" s="126"/>
      <c r="AC22" s="129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26"/>
      <c r="AW22" s="126"/>
      <c r="AX22" s="126"/>
      <c r="AY22" s="126"/>
      <c r="AZ22" s="126"/>
      <c r="BA22" s="126"/>
      <c r="BB22" s="126"/>
      <c r="BC22" s="126"/>
      <c r="BD22" s="126"/>
      <c r="BE22" s="126"/>
      <c r="BF22" s="131"/>
      <c r="BG22" s="131"/>
    </row>
    <row r="23" spans="3:59" ht="18" customHeight="1" x14ac:dyDescent="0.3">
      <c r="C23" s="160" t="s">
        <v>27</v>
      </c>
      <c r="D23" s="161" t="e">
        <f>D20/D14</f>
        <v>#N/A</v>
      </c>
      <c r="E23" s="162"/>
      <c r="F23" s="160" t="s">
        <v>27</v>
      </c>
      <c r="G23" s="161" t="e">
        <f>G20/G14</f>
        <v>#N/A</v>
      </c>
      <c r="H23" s="127"/>
      <c r="I23" s="160" t="s">
        <v>26</v>
      </c>
      <c r="J23" s="163">
        <v>787</v>
      </c>
      <c r="K23" s="164"/>
      <c r="L23" s="135"/>
      <c r="M23" s="291"/>
      <c r="N23" s="125"/>
      <c r="O23" s="126"/>
      <c r="P23" s="126"/>
      <c r="Q23" s="126"/>
      <c r="R23" s="126"/>
      <c r="S23" s="126"/>
      <c r="T23" s="127"/>
      <c r="U23" s="128"/>
      <c r="V23" s="128"/>
      <c r="W23" s="126"/>
      <c r="X23" s="126"/>
      <c r="Y23" s="126"/>
      <c r="Z23" s="126"/>
      <c r="AA23" s="126"/>
      <c r="AB23" s="126"/>
      <c r="AC23" s="129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26"/>
      <c r="AW23" s="126"/>
      <c r="AX23" s="126"/>
      <c r="AY23" s="126"/>
      <c r="AZ23" s="126"/>
      <c r="BA23" s="126"/>
      <c r="BB23" s="126"/>
      <c r="BC23" s="126"/>
      <c r="BD23" s="126"/>
      <c r="BE23" s="126"/>
      <c r="BF23" s="131"/>
      <c r="BG23" s="131"/>
    </row>
    <row r="24" spans="3:59" ht="18" customHeight="1" x14ac:dyDescent="0.3">
      <c r="C24" s="120"/>
      <c r="D24" s="137"/>
      <c r="E24" s="137"/>
      <c r="F24" s="120"/>
      <c r="G24" s="122"/>
      <c r="H24" s="126"/>
      <c r="I24" s="160" t="s">
        <v>27</v>
      </c>
      <c r="J24" s="161">
        <f>J21/J15</f>
        <v>26.233333333333334</v>
      </c>
      <c r="K24" s="164"/>
      <c r="L24" s="164"/>
      <c r="M24" s="125"/>
      <c r="N24" s="125"/>
      <c r="O24" s="126"/>
      <c r="P24" s="126"/>
      <c r="Q24" s="126"/>
      <c r="R24" s="126"/>
      <c r="S24" s="126"/>
      <c r="T24" s="127"/>
      <c r="U24" s="128"/>
      <c r="V24" s="128"/>
      <c r="W24" s="126"/>
      <c r="X24" s="126"/>
      <c r="Y24" s="126"/>
      <c r="Z24" s="126"/>
      <c r="AA24" s="126"/>
      <c r="AB24" s="126"/>
      <c r="AC24" s="129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26"/>
      <c r="AW24" s="126"/>
      <c r="AX24" s="126"/>
      <c r="AY24" s="126"/>
      <c r="AZ24" s="126"/>
      <c r="BA24" s="126"/>
      <c r="BB24" s="126"/>
      <c r="BC24" s="126"/>
      <c r="BD24" s="126"/>
      <c r="BE24" s="126"/>
      <c r="BF24" s="131"/>
      <c r="BG24" s="131"/>
    </row>
    <row r="25" spans="3:59" ht="18" customHeight="1" x14ac:dyDescent="0.3">
      <c r="C25" s="145" t="s">
        <v>28</v>
      </c>
      <c r="D25" s="146"/>
      <c r="E25" s="137"/>
      <c r="F25" s="145" t="s">
        <v>28</v>
      </c>
      <c r="G25" s="146"/>
      <c r="H25" s="126"/>
      <c r="I25" s="120"/>
      <c r="J25" s="122"/>
      <c r="K25" s="164"/>
      <c r="L25" s="164"/>
      <c r="M25" s="125"/>
      <c r="N25" s="125"/>
      <c r="O25" s="126"/>
      <c r="P25" s="126"/>
      <c r="Q25" s="126"/>
      <c r="R25" s="126"/>
      <c r="S25" s="126"/>
      <c r="T25" s="127"/>
      <c r="U25" s="128"/>
      <c r="V25" s="128"/>
      <c r="W25" s="126"/>
      <c r="X25" s="126"/>
      <c r="Y25" s="126"/>
      <c r="Z25" s="126"/>
      <c r="AA25" s="126"/>
      <c r="AB25" s="126"/>
      <c r="AC25" s="129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26"/>
      <c r="AW25" s="126"/>
      <c r="AX25" s="126"/>
      <c r="AY25" s="126"/>
      <c r="AZ25" s="126"/>
      <c r="BA25" s="126"/>
      <c r="BB25" s="126"/>
      <c r="BC25" s="126"/>
      <c r="BD25" s="126"/>
      <c r="BE25" s="126"/>
      <c r="BF25" s="131"/>
      <c r="BG25" s="131"/>
    </row>
    <row r="26" spans="3:59" ht="18" customHeight="1" x14ac:dyDescent="0.3">
      <c r="C26" s="120" t="s">
        <v>29</v>
      </c>
      <c r="D26" s="170" t="e">
        <f>VLOOKUP(C4,'BD Ficha'!$E$2:$AH$7588,30,0)</f>
        <v>#N/A</v>
      </c>
      <c r="E26" s="137"/>
      <c r="F26" s="120" t="s">
        <v>29</v>
      </c>
      <c r="G26" s="148" t="e">
        <f>D26</f>
        <v>#N/A</v>
      </c>
      <c r="H26" s="171"/>
      <c r="I26" s="145" t="s">
        <v>28</v>
      </c>
      <c r="J26" s="146"/>
      <c r="K26" s="169"/>
      <c r="L26" s="292"/>
      <c r="M26" s="125"/>
      <c r="N26" s="125"/>
      <c r="O26" s="126"/>
      <c r="P26" s="126"/>
      <c r="Q26" s="126"/>
      <c r="R26" s="126"/>
      <c r="S26" s="126"/>
      <c r="T26" s="127"/>
      <c r="U26" s="128"/>
      <c r="V26" s="128"/>
      <c r="W26" s="126"/>
      <c r="X26" s="126"/>
      <c r="Y26" s="126"/>
      <c r="Z26" s="126"/>
      <c r="AA26" s="126"/>
      <c r="AB26" s="126"/>
      <c r="AC26" s="129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26"/>
      <c r="AW26" s="126"/>
      <c r="AX26" s="126"/>
      <c r="AY26" s="126"/>
      <c r="AZ26" s="126"/>
      <c r="BA26" s="126"/>
      <c r="BB26" s="126"/>
      <c r="BC26" s="126"/>
      <c r="BD26" s="126"/>
      <c r="BE26" s="126"/>
      <c r="BF26" s="131"/>
      <c r="BG26" s="131"/>
    </row>
    <row r="27" spans="3:59" ht="18" customHeight="1" x14ac:dyDescent="0.3">
      <c r="C27" s="120" t="s">
        <v>30</v>
      </c>
      <c r="D27" s="170" t="e">
        <f>VLOOKUP(C4,'BD Ficha'!$E$2:$AI$7588,31,0)</f>
        <v>#N/A</v>
      </c>
      <c r="E27" s="137"/>
      <c r="F27" s="120" t="s">
        <v>30</v>
      </c>
      <c r="G27" s="148" t="e">
        <f>D27</f>
        <v>#N/A</v>
      </c>
      <c r="H27" s="171"/>
      <c r="I27" s="120" t="s">
        <v>29</v>
      </c>
      <c r="J27" s="147" t="e">
        <f>G26/G9*J9</f>
        <v>#N/A</v>
      </c>
      <c r="K27" s="172"/>
      <c r="L27" s="154"/>
      <c r="M27" s="174"/>
      <c r="N27" s="125"/>
      <c r="O27" s="126"/>
      <c r="P27" s="126"/>
      <c r="Q27" s="126"/>
      <c r="R27" s="126"/>
      <c r="S27" s="126"/>
      <c r="T27" s="127"/>
      <c r="U27" s="128"/>
      <c r="V27" s="128"/>
      <c r="W27" s="126"/>
      <c r="X27" s="126"/>
      <c r="Y27" s="126"/>
      <c r="Z27" s="126"/>
      <c r="AA27" s="126"/>
      <c r="AB27" s="126"/>
      <c r="AC27" s="129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26"/>
      <c r="AW27" s="126"/>
      <c r="AX27" s="126"/>
      <c r="AY27" s="126"/>
      <c r="AZ27" s="126"/>
      <c r="BA27" s="126"/>
      <c r="BB27" s="126"/>
      <c r="BC27" s="126"/>
      <c r="BD27" s="126"/>
      <c r="BE27" s="126"/>
      <c r="BF27" s="131"/>
      <c r="BG27" s="131"/>
    </row>
    <row r="28" spans="3:59" ht="18" customHeight="1" x14ac:dyDescent="0.3">
      <c r="C28" s="120" t="s">
        <v>31</v>
      </c>
      <c r="D28" s="170" t="e">
        <f>VLOOKUP(C4,'BD Ficha'!$E$2:$AJ$7588,32,0)</f>
        <v>#N/A</v>
      </c>
      <c r="E28" s="137"/>
      <c r="F28" s="120" t="s">
        <v>31</v>
      </c>
      <c r="G28" s="148" t="e">
        <f>D28</f>
        <v>#N/A</v>
      </c>
      <c r="H28" s="171"/>
      <c r="I28" s="120" t="s">
        <v>30</v>
      </c>
      <c r="J28" s="154">
        <f>(((J14*6%)/360)*30)*J9</f>
        <v>2551.5</v>
      </c>
      <c r="K28" s="288" t="s">
        <v>32</v>
      </c>
      <c r="L28" s="237"/>
      <c r="M28" s="176"/>
      <c r="N28" s="124"/>
      <c r="O28" s="126"/>
      <c r="P28" s="148"/>
      <c r="Q28" s="126"/>
      <c r="R28" s="126"/>
      <c r="S28" s="126"/>
      <c r="T28" s="127"/>
      <c r="U28" s="128"/>
      <c r="V28" s="128"/>
      <c r="W28" s="126"/>
      <c r="X28" s="126"/>
      <c r="Y28" s="126"/>
      <c r="Z28" s="126"/>
      <c r="AA28" s="126"/>
      <c r="AB28" s="126"/>
      <c r="AC28" s="129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O28" s="130"/>
      <c r="AP28" s="130"/>
      <c r="AQ28" s="130"/>
      <c r="AR28" s="130"/>
      <c r="AS28" s="130"/>
      <c r="AT28" s="130"/>
      <c r="AU28" s="130"/>
      <c r="AV28" s="126"/>
      <c r="AW28" s="126"/>
      <c r="AX28" s="126"/>
      <c r="AY28" s="126"/>
      <c r="AZ28" s="126"/>
      <c r="BA28" s="126"/>
      <c r="BB28" s="126"/>
      <c r="BC28" s="126"/>
      <c r="BD28" s="126"/>
      <c r="BE28" s="126"/>
      <c r="BF28" s="131"/>
      <c r="BG28" s="131"/>
    </row>
    <row r="29" spans="3:59" ht="18" customHeight="1" x14ac:dyDescent="0.3">
      <c r="C29" s="120" t="s">
        <v>33</v>
      </c>
      <c r="D29" s="170" t="e">
        <f>VLOOKUP(C4,'BD Ficha'!$E$2:$AK$7588,33,0)</f>
        <v>#N/A</v>
      </c>
      <c r="E29" s="137"/>
      <c r="F29" s="120" t="s">
        <v>33</v>
      </c>
      <c r="G29" s="148" t="e">
        <f>D29</f>
        <v>#N/A</v>
      </c>
      <c r="H29" s="171"/>
      <c r="I29" s="120" t="s">
        <v>31</v>
      </c>
      <c r="J29" s="154">
        <f ca="1">(O3-O4+1)*40</f>
        <v>120</v>
      </c>
      <c r="K29" s="288" t="s">
        <v>34</v>
      </c>
      <c r="L29" s="245"/>
      <c r="M29" s="246"/>
      <c r="N29" s="124"/>
      <c r="O29" s="126"/>
      <c r="P29" s="126"/>
      <c r="Q29" s="126"/>
      <c r="R29" s="126"/>
      <c r="S29" s="126"/>
      <c r="T29" s="127"/>
      <c r="U29" s="128"/>
      <c r="V29" s="128"/>
      <c r="W29" s="126"/>
      <c r="X29" s="126"/>
      <c r="Y29" s="126"/>
      <c r="Z29" s="126"/>
      <c r="AA29" s="126"/>
      <c r="AB29" s="126"/>
      <c r="AC29" s="129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O29" s="130"/>
      <c r="AP29" s="130"/>
      <c r="AQ29" s="130"/>
      <c r="AR29" s="130"/>
      <c r="AS29" s="130"/>
      <c r="AT29" s="130"/>
      <c r="AU29" s="130"/>
      <c r="AV29" s="126"/>
      <c r="AW29" s="126"/>
      <c r="AX29" s="126"/>
      <c r="AY29" s="126"/>
      <c r="AZ29" s="126"/>
      <c r="BA29" s="126"/>
      <c r="BB29" s="126"/>
      <c r="BC29" s="126"/>
      <c r="BD29" s="126"/>
      <c r="BE29" s="126"/>
      <c r="BF29" s="131"/>
      <c r="BG29" s="131"/>
    </row>
    <row r="30" spans="3:59" ht="18" customHeight="1" x14ac:dyDescent="0.3">
      <c r="C30" s="231" t="s">
        <v>35</v>
      </c>
      <c r="D30" s="233" t="e">
        <f>VLOOKUP(C4,'BD Ficha'!$E$2:$BA$7588,49,0)</f>
        <v>#N/A</v>
      </c>
      <c r="E30" s="162"/>
      <c r="F30" s="231" t="s">
        <v>35</v>
      </c>
      <c r="G30" s="242" t="e">
        <f>D30</f>
        <v>#N/A</v>
      </c>
      <c r="H30" s="253"/>
      <c r="I30" s="120" t="s">
        <v>33</v>
      </c>
      <c r="J30" s="243" t="e">
        <f>((J12/3)/12)*(J9-1)</f>
        <v>#N/A</v>
      </c>
      <c r="K30" s="236"/>
      <c r="L30" s="238"/>
      <c r="M30" s="176"/>
      <c r="N30" s="124"/>
      <c r="O30" s="126"/>
      <c r="P30" s="126"/>
      <c r="Q30" s="126"/>
      <c r="R30" s="126"/>
      <c r="S30" s="126"/>
      <c r="T30" s="127"/>
      <c r="U30" s="128"/>
      <c r="V30" s="128"/>
      <c r="W30" s="126"/>
      <c r="X30" s="126"/>
      <c r="Y30" s="126"/>
      <c r="Z30" s="126"/>
      <c r="AA30" s="126"/>
      <c r="AB30" s="126"/>
      <c r="AC30" s="129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O30" s="130"/>
      <c r="AP30" s="130"/>
      <c r="AQ30" s="130"/>
      <c r="AR30" s="130"/>
      <c r="AS30" s="130"/>
      <c r="AT30" s="130"/>
      <c r="AU30" s="130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31"/>
      <c r="BG30" s="131"/>
    </row>
    <row r="31" spans="3:59" ht="18" customHeight="1" x14ac:dyDescent="0.3">
      <c r="C31" s="136" t="s">
        <v>36</v>
      </c>
      <c r="D31" s="178" t="e">
        <f>SUM(D26:D30)</f>
        <v>#N/A</v>
      </c>
      <c r="E31" s="162"/>
      <c r="F31" s="136" t="s">
        <v>36</v>
      </c>
      <c r="G31" s="178" t="e">
        <f>SUM(G26:G30)</f>
        <v>#N/A</v>
      </c>
      <c r="H31" s="171"/>
      <c r="I31" s="160" t="s">
        <v>35</v>
      </c>
      <c r="J31" s="254">
        <f>(387*J9)</f>
        <v>6966</v>
      </c>
      <c r="K31" s="241"/>
      <c r="L31" s="239"/>
      <c r="M31" s="176"/>
      <c r="N31" s="124"/>
      <c r="O31" s="126"/>
      <c r="P31" s="126"/>
      <c r="Q31" s="126"/>
      <c r="R31" s="126"/>
      <c r="S31" s="126"/>
      <c r="T31" s="127"/>
      <c r="U31" s="128"/>
      <c r="V31" s="128"/>
      <c r="W31" s="126"/>
      <c r="X31" s="126"/>
      <c r="Y31" s="126"/>
      <c r="Z31" s="126"/>
      <c r="AA31" s="126"/>
      <c r="AB31" s="126"/>
      <c r="AC31" s="129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O31" s="130"/>
      <c r="AP31" s="130"/>
      <c r="AQ31" s="130"/>
      <c r="AR31" s="130"/>
      <c r="AS31" s="130"/>
      <c r="AT31" s="130"/>
      <c r="AU31" s="130"/>
      <c r="AV31" s="126"/>
      <c r="AW31" s="126"/>
      <c r="AX31" s="126"/>
      <c r="AY31" s="126"/>
      <c r="AZ31" s="126"/>
      <c r="BA31" s="126"/>
      <c r="BB31" s="126"/>
      <c r="BC31" s="126"/>
      <c r="BD31" s="126"/>
      <c r="BE31" s="126"/>
      <c r="BF31" s="131"/>
      <c r="BG31" s="131"/>
    </row>
    <row r="32" spans="3:59" ht="18" customHeight="1" x14ac:dyDescent="0.3">
      <c r="C32" s="120"/>
      <c r="D32" s="187"/>
      <c r="E32" s="162"/>
      <c r="F32" s="120"/>
      <c r="G32" s="126"/>
      <c r="H32" s="171"/>
      <c r="I32" s="231" t="s">
        <v>37</v>
      </c>
      <c r="J32" s="163"/>
      <c r="K32" s="241"/>
      <c r="L32" s="240"/>
      <c r="M32" s="176"/>
      <c r="N32" s="124"/>
      <c r="O32" s="126"/>
      <c r="P32" s="126"/>
      <c r="Q32" s="126"/>
      <c r="R32" s="126"/>
      <c r="S32" s="126"/>
      <c r="T32" s="127"/>
      <c r="U32" s="128"/>
      <c r="V32" s="128"/>
      <c r="W32" s="126"/>
      <c r="X32" s="126"/>
      <c r="Y32" s="126"/>
      <c r="Z32" s="126"/>
      <c r="AA32" s="126"/>
      <c r="AB32" s="126"/>
      <c r="AC32" s="129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O32" s="130"/>
      <c r="AP32" s="130"/>
      <c r="AQ32" s="130"/>
      <c r="AR32" s="130"/>
      <c r="AS32" s="130"/>
      <c r="AT32" s="130"/>
      <c r="AU32" s="130"/>
      <c r="AV32" s="126"/>
      <c r="AW32" s="126"/>
      <c r="AX32" s="126"/>
      <c r="AY32" s="126"/>
      <c r="AZ32" s="126"/>
      <c r="BA32" s="126"/>
      <c r="BB32" s="126"/>
      <c r="BC32" s="126"/>
      <c r="BD32" s="126"/>
      <c r="BE32" s="126"/>
      <c r="BF32" s="131"/>
      <c r="BG32" s="131"/>
    </row>
    <row r="33" spans="3:59" s="186" customFormat="1" ht="18" customHeight="1" x14ac:dyDescent="0.3">
      <c r="C33" s="120" t="s">
        <v>38</v>
      </c>
      <c r="D33" s="187" t="e">
        <f>D20-D31</f>
        <v>#N/A</v>
      </c>
      <c r="E33" s="137"/>
      <c r="F33" s="120" t="s">
        <v>38</v>
      </c>
      <c r="G33" s="137" t="e">
        <f>G37-G35</f>
        <v>#N/A</v>
      </c>
      <c r="H33" s="179"/>
      <c r="I33" s="136" t="s">
        <v>36</v>
      </c>
      <c r="J33" s="157" t="e">
        <f>SUM(J27:J32)</f>
        <v>#N/A</v>
      </c>
      <c r="K33" s="174"/>
      <c r="L33" s="176"/>
      <c r="N33" s="124"/>
      <c r="O33" s="180"/>
      <c r="P33" s="127"/>
      <c r="Q33" s="127"/>
      <c r="R33" s="127"/>
      <c r="S33" s="127"/>
      <c r="T33" s="181"/>
      <c r="U33" s="182"/>
      <c r="V33" s="182"/>
      <c r="W33" s="127"/>
      <c r="X33" s="127"/>
      <c r="Y33" s="127"/>
      <c r="Z33" s="127"/>
      <c r="AA33" s="127"/>
      <c r="AB33" s="127"/>
      <c r="AC33" s="183"/>
      <c r="AD33" s="184"/>
      <c r="AE33" s="184"/>
      <c r="AF33" s="184"/>
      <c r="AG33" s="184"/>
      <c r="AH33" s="184"/>
      <c r="AI33" s="184"/>
      <c r="AJ33" s="184"/>
      <c r="AK33" s="184"/>
      <c r="AL33" s="184"/>
      <c r="AM33" s="184"/>
      <c r="AN33" s="119"/>
      <c r="AO33" s="184"/>
      <c r="AP33" s="184"/>
      <c r="AQ33" s="184"/>
      <c r="AR33" s="184"/>
      <c r="AS33" s="184"/>
      <c r="AT33" s="184"/>
      <c r="AU33" s="184"/>
      <c r="AV33" s="127"/>
      <c r="AW33" s="127"/>
      <c r="AX33" s="127"/>
      <c r="AY33" s="127"/>
      <c r="AZ33" s="127"/>
      <c r="BA33" s="127"/>
      <c r="BB33" s="127"/>
      <c r="BC33" s="127"/>
      <c r="BD33" s="127"/>
      <c r="BE33" s="127"/>
      <c r="BF33" s="185"/>
      <c r="BG33" s="185"/>
    </row>
    <row r="34" spans="3:59" ht="18" customHeight="1" x14ac:dyDescent="0.3">
      <c r="C34" s="120"/>
      <c r="D34" s="121"/>
      <c r="E34" s="137"/>
      <c r="F34" s="120"/>
      <c r="G34" s="126"/>
      <c r="H34" s="149"/>
      <c r="I34" s="120"/>
      <c r="J34" s="126"/>
      <c r="K34" s="174"/>
      <c r="L34" s="176"/>
      <c r="N34" s="124"/>
      <c r="O34" s="189"/>
      <c r="P34" s="189"/>
      <c r="Q34" s="126"/>
      <c r="R34" s="190"/>
      <c r="S34" s="126"/>
      <c r="T34" s="127"/>
      <c r="U34" s="128"/>
      <c r="V34" s="128"/>
      <c r="W34" s="126"/>
      <c r="X34" s="126"/>
      <c r="Y34" s="126"/>
      <c r="Z34" s="126"/>
      <c r="AA34" s="126"/>
      <c r="AB34" s="126"/>
      <c r="AC34" s="129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O34" s="130"/>
      <c r="AP34" s="130"/>
      <c r="AQ34" s="130"/>
      <c r="AR34" s="130"/>
      <c r="AS34" s="130"/>
      <c r="AT34" s="130"/>
      <c r="AU34" s="130"/>
      <c r="AV34" s="126"/>
      <c r="AW34" s="126"/>
      <c r="AX34" s="126"/>
      <c r="AY34" s="126"/>
      <c r="AZ34" s="126"/>
      <c r="BA34" s="126"/>
      <c r="BB34" s="126"/>
      <c r="BC34" s="126"/>
      <c r="BD34" s="126"/>
      <c r="BE34" s="126"/>
      <c r="BF34" s="131"/>
      <c r="BG34" s="131"/>
    </row>
    <row r="35" spans="3:59" ht="18" customHeight="1" x14ac:dyDescent="0.3">
      <c r="C35" s="120" t="s">
        <v>39</v>
      </c>
      <c r="D35" s="192">
        <v>14175</v>
      </c>
      <c r="E35" s="137"/>
      <c r="F35" s="120" t="s">
        <v>39</v>
      </c>
      <c r="G35" s="137">
        <f>D35</f>
        <v>14175</v>
      </c>
      <c r="H35" s="137"/>
      <c r="I35" s="120" t="s">
        <v>38</v>
      </c>
      <c r="J35" s="137" t="e">
        <f>J21-J33</f>
        <v>#N/A</v>
      </c>
      <c r="K35" s="188"/>
      <c r="L35" s="174"/>
      <c r="M35" s="222"/>
      <c r="N35" s="124"/>
      <c r="O35" s="126"/>
      <c r="P35" s="126"/>
      <c r="Q35" s="126"/>
      <c r="R35" s="190"/>
      <c r="S35" s="126"/>
      <c r="T35" s="127"/>
      <c r="U35" s="128"/>
      <c r="V35" s="128"/>
      <c r="W35" s="126"/>
      <c r="X35" s="126"/>
      <c r="Y35" s="126"/>
      <c r="Z35" s="126"/>
      <c r="AA35" s="126"/>
      <c r="AB35" s="126"/>
      <c r="AC35" s="129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O35" s="130"/>
      <c r="AP35" s="130"/>
      <c r="AQ35" s="130"/>
      <c r="AR35" s="130"/>
      <c r="AS35" s="130"/>
      <c r="AT35" s="130"/>
      <c r="AU35" s="130"/>
      <c r="AV35" s="126"/>
      <c r="AW35" s="126"/>
      <c r="AX35" s="126"/>
      <c r="AY35" s="126"/>
      <c r="AZ35" s="126"/>
      <c r="BA35" s="126"/>
      <c r="BB35" s="126"/>
      <c r="BC35" s="126"/>
      <c r="BD35" s="126"/>
      <c r="BE35" s="126"/>
      <c r="BF35" s="131"/>
      <c r="BG35" s="131"/>
    </row>
    <row r="36" spans="3:59" ht="18" customHeight="1" x14ac:dyDescent="0.3">
      <c r="C36" s="120"/>
      <c r="D36" s="187"/>
      <c r="E36" s="137"/>
      <c r="F36" s="120"/>
      <c r="G36" s="127"/>
      <c r="H36" s="122"/>
      <c r="I36" s="120"/>
      <c r="J36" s="126"/>
      <c r="K36" s="186"/>
      <c r="L36" s="188"/>
      <c r="M36" s="186"/>
      <c r="N36" s="124"/>
      <c r="O36" s="126"/>
      <c r="P36" s="126"/>
      <c r="Q36" s="126"/>
      <c r="R36" s="190"/>
      <c r="S36" s="126"/>
      <c r="T36" s="127"/>
      <c r="U36" s="191"/>
      <c r="V36" s="128"/>
      <c r="W36" s="126"/>
      <c r="X36" s="126"/>
      <c r="Y36" s="126"/>
      <c r="Z36" s="126"/>
      <c r="AA36" s="126"/>
      <c r="AB36" s="126"/>
      <c r="AC36" s="129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26"/>
      <c r="AW36" s="126"/>
      <c r="AX36" s="126"/>
      <c r="AY36" s="126"/>
      <c r="AZ36" s="126"/>
      <c r="BA36" s="126"/>
      <c r="BB36" s="126"/>
      <c r="BC36" s="126"/>
      <c r="BD36" s="126"/>
      <c r="BE36" s="126"/>
      <c r="BF36" s="131"/>
      <c r="BG36" s="131"/>
    </row>
    <row r="37" spans="3:59" ht="18" customHeight="1" x14ac:dyDescent="0.3">
      <c r="C37" s="120" t="s">
        <v>40</v>
      </c>
      <c r="D37" s="187" t="e">
        <f>D33+D35</f>
        <v>#N/A</v>
      </c>
      <c r="E37" s="137"/>
      <c r="F37" s="120" t="s">
        <v>40</v>
      </c>
      <c r="G37" s="194" t="e">
        <f>G39*G13</f>
        <v>#N/A</v>
      </c>
      <c r="H37" s="122"/>
      <c r="I37" s="120" t="s">
        <v>39</v>
      </c>
      <c r="J37" s="163">
        <v>14175</v>
      </c>
      <c r="K37" s="135"/>
      <c r="L37" s="186"/>
      <c r="M37" s="135"/>
      <c r="N37" s="124"/>
      <c r="O37" s="126"/>
      <c r="P37" s="126"/>
      <c r="Q37" s="126"/>
      <c r="R37" s="126"/>
      <c r="S37" s="126"/>
      <c r="T37" s="127"/>
      <c r="U37" s="128"/>
      <c r="V37" s="128"/>
      <c r="W37" s="126"/>
      <c r="X37" s="126"/>
      <c r="Y37" s="126"/>
      <c r="Z37" s="126"/>
      <c r="AA37" s="126"/>
      <c r="AB37" s="126"/>
      <c r="AC37" s="129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26"/>
      <c r="AW37" s="126"/>
      <c r="AX37" s="126"/>
      <c r="AY37" s="126"/>
      <c r="AZ37" s="126"/>
      <c r="BA37" s="126"/>
      <c r="BB37" s="126"/>
      <c r="BC37" s="126"/>
      <c r="BD37" s="126"/>
      <c r="BE37" s="126"/>
      <c r="BF37" s="131"/>
      <c r="BG37" s="131"/>
    </row>
    <row r="38" spans="3:59" ht="18" customHeight="1" x14ac:dyDescent="0.3">
      <c r="C38" s="120"/>
      <c r="D38" s="121"/>
      <c r="E38" s="137"/>
      <c r="F38" s="120"/>
      <c r="G38" s="127"/>
      <c r="H38" s="122"/>
      <c r="I38" s="120"/>
      <c r="J38" s="127"/>
      <c r="K38" s="186"/>
      <c r="L38" s="135"/>
      <c r="M38" s="186"/>
      <c r="N38" s="124"/>
      <c r="O38" s="126"/>
      <c r="P38" s="126"/>
      <c r="Q38" s="126"/>
      <c r="R38" s="126"/>
      <c r="S38" s="126"/>
      <c r="T38" s="127"/>
      <c r="U38" s="128"/>
      <c r="V38" s="128"/>
      <c r="W38" s="126"/>
      <c r="X38" s="126"/>
      <c r="Y38" s="126"/>
      <c r="Z38" s="126"/>
      <c r="AA38" s="126"/>
      <c r="AB38" s="126"/>
      <c r="AC38" s="129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26"/>
      <c r="AW38" s="126"/>
      <c r="AX38" s="126"/>
      <c r="AY38" s="126"/>
      <c r="AZ38" s="126"/>
      <c r="BA38" s="126"/>
      <c r="BB38" s="126"/>
      <c r="BC38" s="126"/>
      <c r="BD38" s="126"/>
      <c r="BE38" s="126"/>
      <c r="BF38" s="131"/>
      <c r="BG38" s="131"/>
    </row>
    <row r="39" spans="3:59" ht="18" customHeight="1" x14ac:dyDescent="0.3">
      <c r="C39" s="120" t="s">
        <v>41</v>
      </c>
      <c r="D39" s="196" t="e">
        <f>D37/D13</f>
        <v>#N/A</v>
      </c>
      <c r="E39" s="137"/>
      <c r="F39" s="120" t="s">
        <v>41</v>
      </c>
      <c r="G39" s="185" t="e">
        <f>G41*G9</f>
        <v>#N/A</v>
      </c>
      <c r="H39" s="122"/>
      <c r="I39" s="120" t="s">
        <v>40</v>
      </c>
      <c r="J39" s="194" t="e">
        <f>J35+J37</f>
        <v>#N/A</v>
      </c>
      <c r="K39" s="193"/>
      <c r="L39" s="186"/>
      <c r="M39" s="193"/>
      <c r="N39" s="124"/>
      <c r="O39" s="126"/>
      <c r="P39" s="126"/>
      <c r="Q39" s="126"/>
      <c r="R39" s="126"/>
      <c r="S39" s="126"/>
      <c r="T39" s="127"/>
      <c r="U39" s="128"/>
      <c r="V39" s="128"/>
      <c r="W39" s="126"/>
      <c r="X39" s="126"/>
      <c r="Y39" s="126"/>
      <c r="Z39" s="126"/>
      <c r="AA39" s="126"/>
      <c r="AB39" s="126"/>
      <c r="AC39" s="129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26"/>
      <c r="AW39" s="126"/>
      <c r="AX39" s="126"/>
      <c r="AY39" s="126"/>
      <c r="AZ39" s="126"/>
      <c r="BA39" s="126"/>
      <c r="BB39" s="126"/>
      <c r="BC39" s="126"/>
      <c r="BD39" s="126"/>
      <c r="BE39" s="126"/>
      <c r="BF39" s="131"/>
      <c r="BG39" s="131"/>
    </row>
    <row r="40" spans="3:59" ht="18" customHeight="1" x14ac:dyDescent="0.3">
      <c r="C40" s="120"/>
      <c r="D40" s="196"/>
      <c r="E40" s="137"/>
      <c r="F40" s="120"/>
      <c r="G40" s="197"/>
      <c r="H40" s="122"/>
      <c r="I40" s="120"/>
      <c r="J40" s="127"/>
      <c r="K40" s="186"/>
      <c r="L40" s="193"/>
      <c r="M40" s="186"/>
      <c r="N40" s="124"/>
      <c r="O40" s="126"/>
      <c r="P40" s="126"/>
      <c r="Q40" s="126"/>
      <c r="R40" s="126"/>
      <c r="S40" s="126"/>
      <c r="T40" s="127"/>
      <c r="U40" s="128"/>
      <c r="V40" s="128"/>
      <c r="W40" s="126"/>
      <c r="X40" s="126"/>
      <c r="Y40" s="126"/>
      <c r="Z40" s="126"/>
      <c r="AA40" s="126"/>
      <c r="AB40" s="126"/>
      <c r="AC40" s="129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26"/>
      <c r="AW40" s="126"/>
      <c r="AX40" s="126"/>
      <c r="AY40" s="126"/>
      <c r="AZ40" s="126"/>
      <c r="BA40" s="126"/>
      <c r="BB40" s="126"/>
      <c r="BC40" s="126"/>
      <c r="BD40" s="126"/>
      <c r="BE40" s="126"/>
      <c r="BF40" s="131"/>
      <c r="BG40" s="131"/>
    </row>
    <row r="41" spans="3:59" ht="18" customHeight="1" x14ac:dyDescent="0.3">
      <c r="C41" s="136" t="s">
        <v>42</v>
      </c>
      <c r="D41" s="296" t="e">
        <f>D39/D9</f>
        <v>#N/A</v>
      </c>
      <c r="E41" s="197"/>
      <c r="F41" s="136" t="s">
        <v>42</v>
      </c>
      <c r="G41" s="200">
        <v>2.3999999999999998E-3</v>
      </c>
      <c r="H41" s="122"/>
      <c r="I41" s="120" t="s">
        <v>41</v>
      </c>
      <c r="J41" s="185">
        <f>IFERROR(J39/J14,0)</f>
        <v>0</v>
      </c>
      <c r="K41" s="195"/>
      <c r="L41" s="186"/>
      <c r="M41" s="195"/>
      <c r="N41" s="124"/>
      <c r="O41" s="126"/>
      <c r="P41" s="126"/>
      <c r="Q41" s="126"/>
      <c r="R41" s="126"/>
      <c r="S41" s="126"/>
      <c r="T41" s="127"/>
      <c r="U41" s="128"/>
      <c r="V41" s="128"/>
      <c r="W41" s="126"/>
      <c r="X41" s="126"/>
      <c r="Y41" s="126"/>
      <c r="Z41" s="126"/>
      <c r="AA41" s="126"/>
      <c r="AB41" s="126"/>
      <c r="AC41" s="129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26"/>
      <c r="AW41" s="126"/>
      <c r="AX41" s="126"/>
      <c r="AY41" s="126"/>
      <c r="AZ41" s="126"/>
      <c r="BA41" s="126"/>
      <c r="BB41" s="126"/>
      <c r="BC41" s="126"/>
      <c r="BD41" s="126"/>
      <c r="BE41" s="126"/>
      <c r="BF41" s="131"/>
      <c r="BG41" s="131"/>
    </row>
    <row r="42" spans="3:59" ht="18" customHeight="1" x14ac:dyDescent="0.3">
      <c r="E42" s="122"/>
      <c r="H42" s="122"/>
      <c r="I42" s="120"/>
      <c r="J42" s="197"/>
      <c r="K42" s="198"/>
      <c r="L42" s="195"/>
      <c r="M42" s="198"/>
      <c r="N42" s="124"/>
      <c r="O42" s="126"/>
      <c r="P42" s="126"/>
      <c r="Q42" s="126"/>
      <c r="R42" s="126"/>
      <c r="S42" s="126"/>
      <c r="T42" s="127"/>
      <c r="U42" s="128"/>
      <c r="V42" s="128"/>
      <c r="W42" s="126"/>
      <c r="X42" s="126"/>
      <c r="Y42" s="126"/>
      <c r="Z42" s="126"/>
      <c r="AA42" s="126"/>
      <c r="AB42" s="126"/>
      <c r="AC42" s="129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26"/>
      <c r="AW42" s="126"/>
      <c r="AX42" s="126"/>
      <c r="AY42" s="126"/>
      <c r="AZ42" s="126"/>
      <c r="BA42" s="126"/>
      <c r="BB42" s="126"/>
      <c r="BC42" s="126"/>
      <c r="BD42" s="126"/>
      <c r="BE42" s="126"/>
      <c r="BF42" s="131"/>
      <c r="BG42" s="131"/>
    </row>
    <row r="43" spans="3:59" ht="18" customHeight="1" x14ac:dyDescent="0.3">
      <c r="C43" s="293" t="s">
        <v>43</v>
      </c>
      <c r="D43" s="139" t="e">
        <f>SUM(D20,D35)-SUM(D26:D28,D30,D13)</f>
        <v>#N/A</v>
      </c>
      <c r="E43" s="199"/>
      <c r="F43" s="293" t="s">
        <v>43</v>
      </c>
      <c r="G43" s="139" t="e">
        <f>SUM(G20,G35)-SUM(G26:G28,G30,G13)</f>
        <v>#N/A</v>
      </c>
      <c r="H43" s="126"/>
      <c r="I43" s="136" t="s">
        <v>42</v>
      </c>
      <c r="J43" s="297">
        <f>J41/J9</f>
        <v>0</v>
      </c>
      <c r="K43" s="195"/>
      <c r="L43" s="198"/>
      <c r="M43" s="195"/>
      <c r="N43" s="124"/>
      <c r="O43" s="126"/>
      <c r="P43" s="126"/>
      <c r="Q43" s="126"/>
      <c r="R43" s="126"/>
      <c r="S43" s="126"/>
      <c r="T43" s="127"/>
      <c r="U43" s="128"/>
      <c r="V43" s="128"/>
      <c r="W43" s="126"/>
      <c r="X43" s="126"/>
      <c r="Y43" s="126"/>
      <c r="Z43" s="126"/>
      <c r="AA43" s="126"/>
      <c r="AB43" s="126"/>
      <c r="AC43" s="129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26"/>
      <c r="AW43" s="126"/>
      <c r="AX43" s="126"/>
      <c r="AY43" s="126"/>
      <c r="AZ43" s="126"/>
      <c r="BA43" s="126"/>
      <c r="BB43" s="126"/>
      <c r="BC43" s="126"/>
      <c r="BD43" s="126"/>
      <c r="BE43" s="126"/>
      <c r="BF43" s="131"/>
      <c r="BG43" s="131"/>
    </row>
    <row r="44" spans="3:59" ht="18" customHeight="1" x14ac:dyDescent="0.3">
      <c r="L44" s="195"/>
      <c r="U44" s="223"/>
      <c r="V44" s="223"/>
    </row>
    <row r="45" spans="3:59" ht="18.600000000000001" customHeight="1" x14ac:dyDescent="0.3">
      <c r="I45" s="294" t="s">
        <v>43</v>
      </c>
      <c r="J45" s="298" t="e">
        <f>SUM(J21,J37)-SUM(J27:J29,J31:J32,J14)</f>
        <v>#N/A</v>
      </c>
      <c r="U45" s="223"/>
      <c r="V45" s="223"/>
    </row>
    <row r="46" spans="3:59" x14ac:dyDescent="0.3">
      <c r="U46" s="223"/>
      <c r="V46" s="223"/>
    </row>
    <row r="47" spans="3:59" x14ac:dyDescent="0.3">
      <c r="C47" s="202" t="s">
        <v>44</v>
      </c>
      <c r="D47" s="224" t="e">
        <f>SUM(D35+D20)</f>
        <v>#N/A</v>
      </c>
      <c r="F47" s="202" t="s">
        <v>44</v>
      </c>
      <c r="G47" s="224" t="e">
        <f>SUM(G35+G20)</f>
        <v>#N/A</v>
      </c>
      <c r="I47" s="202" t="s">
        <v>44</v>
      </c>
      <c r="J47" s="224">
        <f>SUM(J37+J21)</f>
        <v>28341</v>
      </c>
      <c r="U47" s="223"/>
      <c r="V47" s="223"/>
    </row>
    <row r="48" spans="3:59" x14ac:dyDescent="0.3">
      <c r="C48" s="202" t="s">
        <v>45</v>
      </c>
      <c r="D48" s="224" t="e">
        <f>SUM(D13,D26:D28,D30)</f>
        <v>#N/A</v>
      </c>
      <c r="F48" s="202" t="s">
        <v>45</v>
      </c>
      <c r="G48" s="224" t="e">
        <f>SUM(G13,G26:G28,G30)</f>
        <v>#N/A</v>
      </c>
      <c r="I48" s="202" t="s">
        <v>45</v>
      </c>
      <c r="J48" s="224" t="e">
        <f>SUM(J13,J27:J29,J31)</f>
        <v>#N/A</v>
      </c>
      <c r="U48" s="223"/>
      <c r="V48" s="223"/>
    </row>
    <row r="49" spans="3:22" x14ac:dyDescent="0.3">
      <c r="C49" s="202" t="s">
        <v>46</v>
      </c>
      <c r="D49" s="224" t="e">
        <f>D47-D48</f>
        <v>#N/A</v>
      </c>
      <c r="F49" s="202" t="s">
        <v>46</v>
      </c>
      <c r="G49" s="224" t="e">
        <f>G47-G48</f>
        <v>#N/A</v>
      </c>
      <c r="I49" s="202" t="s">
        <v>46</v>
      </c>
      <c r="J49" s="224" t="e">
        <f>J47-J48</f>
        <v>#N/A</v>
      </c>
      <c r="U49" s="223"/>
      <c r="V49" s="223"/>
    </row>
    <row r="50" spans="3:22" x14ac:dyDescent="0.3">
      <c r="F50" s="124"/>
      <c r="U50" s="223"/>
      <c r="V50" s="223"/>
    </row>
    <row r="51" spans="3:22" x14ac:dyDescent="0.3">
      <c r="F51" s="226"/>
      <c r="U51" s="223"/>
      <c r="V51" s="223"/>
    </row>
    <row r="52" spans="3:22" x14ac:dyDescent="0.3">
      <c r="F52" s="227"/>
      <c r="U52" s="223"/>
      <c r="V52" s="223"/>
    </row>
    <row r="53" spans="3:22" x14ac:dyDescent="0.3">
      <c r="F53" s="228"/>
      <c r="U53" s="223"/>
      <c r="V53" s="223"/>
    </row>
    <row r="54" spans="3:22" x14ac:dyDescent="0.3">
      <c r="F54" s="227"/>
      <c r="U54" s="223"/>
      <c r="V54" s="223"/>
    </row>
    <row r="55" spans="3:22" x14ac:dyDescent="0.3">
      <c r="F55" s="124"/>
      <c r="U55" s="223"/>
      <c r="V55" s="223"/>
    </row>
    <row r="56" spans="3:22" x14ac:dyDescent="0.3">
      <c r="F56" s="124"/>
      <c r="U56" s="223"/>
      <c r="V56" s="223"/>
    </row>
    <row r="57" spans="3:22" x14ac:dyDescent="0.3">
      <c r="F57" s="124"/>
      <c r="U57" s="223"/>
      <c r="V57" s="223"/>
    </row>
    <row r="58" spans="3:22" x14ac:dyDescent="0.3">
      <c r="F58" s="124"/>
      <c r="U58" s="223"/>
      <c r="V58" s="223"/>
    </row>
    <row r="59" spans="3:22" x14ac:dyDescent="0.3">
      <c r="F59" s="124"/>
      <c r="U59" s="223"/>
      <c r="V59" s="223"/>
    </row>
    <row r="60" spans="3:22" x14ac:dyDescent="0.3">
      <c r="F60" s="124"/>
      <c r="U60" s="223"/>
      <c r="V60" s="223"/>
    </row>
    <row r="61" spans="3:22" x14ac:dyDescent="0.3">
      <c r="U61" s="223"/>
      <c r="V61" s="223"/>
    </row>
    <row r="62" spans="3:22" x14ac:dyDescent="0.3">
      <c r="U62" s="223"/>
      <c r="V62" s="223"/>
    </row>
    <row r="63" spans="3:22" x14ac:dyDescent="0.3">
      <c r="U63" s="223"/>
      <c r="V63" s="223"/>
    </row>
    <row r="64" spans="3:22" x14ac:dyDescent="0.3">
      <c r="U64" s="223"/>
      <c r="V64" s="223"/>
    </row>
    <row r="65" spans="21:22" x14ac:dyDescent="0.3">
      <c r="U65" s="223"/>
      <c r="V65" s="223"/>
    </row>
    <row r="66" spans="21:22" x14ac:dyDescent="0.3">
      <c r="U66" s="223"/>
      <c r="V66" s="223"/>
    </row>
    <row r="67" spans="21:22" x14ac:dyDescent="0.3">
      <c r="U67" s="223"/>
      <c r="V67" s="223"/>
    </row>
    <row r="68" spans="21:22" x14ac:dyDescent="0.3">
      <c r="U68" s="223"/>
      <c r="V68" s="223"/>
    </row>
    <row r="69" spans="21:22" ht="15.6" customHeight="1" x14ac:dyDescent="0.3">
      <c r="U69" s="223"/>
      <c r="V69" s="223"/>
    </row>
    <row r="70" spans="21:22" x14ac:dyDescent="0.3">
      <c r="U70" s="223"/>
      <c r="V70" s="223"/>
    </row>
    <row r="71" spans="21:22" x14ac:dyDescent="0.3">
      <c r="U71" s="223"/>
      <c r="V71" s="223"/>
    </row>
    <row r="72" spans="21:22" x14ac:dyDescent="0.3">
      <c r="U72" s="223"/>
      <c r="V72" s="223"/>
    </row>
    <row r="73" spans="21:22" x14ac:dyDescent="0.3">
      <c r="U73" s="223"/>
      <c r="V73" s="223"/>
    </row>
    <row r="74" spans="21:22" x14ac:dyDescent="0.3">
      <c r="U74" s="223"/>
      <c r="V74" s="223"/>
    </row>
  </sheetData>
  <mergeCells count="8">
    <mergeCell ref="F4:G4"/>
    <mergeCell ref="I4:J4"/>
    <mergeCell ref="C7:D7"/>
    <mergeCell ref="I7:J7"/>
    <mergeCell ref="M3:N3"/>
    <mergeCell ref="M4:N4"/>
    <mergeCell ref="F7:G7"/>
    <mergeCell ref="C4:D4"/>
  </mergeCells>
  <pageMargins left="0.7" right="0.7" top="0.75" bottom="0.75" header="0.3" footer="0.3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B1:BK74"/>
  <sheetViews>
    <sheetView showGridLines="0" topLeftCell="A12" zoomScale="70" zoomScaleNormal="70" workbookViewId="0">
      <selection activeCell="F49" sqref="F49"/>
    </sheetView>
  </sheetViews>
  <sheetFormatPr baseColWidth="10" defaultColWidth="11.5703125" defaultRowHeight="18.75" customHeight="1" x14ac:dyDescent="0.3"/>
  <cols>
    <col min="1" max="1" width="3.7109375" style="119" customWidth="1"/>
    <col min="2" max="2" width="12.28515625" style="119" customWidth="1"/>
    <col min="3" max="3" width="53.28515625" style="202" customWidth="1"/>
    <col min="4" max="4" width="15.7109375" style="124" bestFit="1" customWidth="1"/>
    <col min="5" max="5" width="12" style="119" customWidth="1"/>
    <col min="6" max="6" width="53.28515625" style="119" customWidth="1"/>
    <col min="7" max="7" width="18.7109375" style="119" customWidth="1"/>
    <col min="8" max="8" width="12" style="119" customWidth="1"/>
    <col min="9" max="9" width="53.28515625" style="119" customWidth="1"/>
    <col min="10" max="10" width="15.7109375" style="119" bestFit="1" customWidth="1"/>
    <col min="11" max="11" width="12" style="119" customWidth="1"/>
    <col min="12" max="12" width="17.28515625" style="119" bestFit="1" customWidth="1"/>
    <col min="13" max="14" width="12" style="119" customWidth="1"/>
    <col min="15" max="15" width="15.28515625" style="119" customWidth="1"/>
    <col min="16" max="16" width="14.42578125" style="119" bestFit="1" customWidth="1"/>
    <col min="17" max="17" width="11.140625" style="119" customWidth="1"/>
    <col min="18" max="18" width="9" style="119" customWidth="1"/>
    <col min="19" max="19" width="8.85546875" style="119" customWidth="1"/>
    <col min="20" max="60" width="11.5703125" style="119" customWidth="1"/>
    <col min="61" max="16384" width="11.5703125" style="119"/>
  </cols>
  <sheetData>
    <row r="1" spans="2:63" ht="18" customHeight="1" x14ac:dyDescent="0.3"/>
    <row r="2" spans="2:63" ht="24.75" customHeight="1" x14ac:dyDescent="0.5">
      <c r="C2" s="88" t="s">
        <v>0</v>
      </c>
      <c r="D2" s="119"/>
    </row>
    <row r="3" spans="2:63" x14ac:dyDescent="0.3">
      <c r="L3" s="255" t="s">
        <v>1</v>
      </c>
      <c r="M3" s="308">
        <f ca="1">TODAY()</f>
        <v>45408</v>
      </c>
      <c r="N3" s="305"/>
      <c r="O3" s="125">
        <f ca="1">YEAR(M3)</f>
        <v>2024</v>
      </c>
    </row>
    <row r="4" spans="2:63" ht="18" customHeight="1" x14ac:dyDescent="0.3">
      <c r="B4" s="203" t="s">
        <v>2</v>
      </c>
      <c r="C4" s="311" t="s">
        <v>50</v>
      </c>
      <c r="D4" s="312"/>
      <c r="E4" s="203" t="s">
        <v>4</v>
      </c>
      <c r="F4" s="304" t="e">
        <f>VLOOKUP($C$4,'BD Ficha'!$E$2:$M$3022,9,0)</f>
        <v>#N/A</v>
      </c>
      <c r="G4" s="305"/>
      <c r="H4" s="203" t="s">
        <v>5</v>
      </c>
      <c r="I4" s="304" t="e">
        <f>VLOOKUP($C$4,'BD Ficha'!$E$2:$N$3022,10,0)</f>
        <v>#N/A</v>
      </c>
      <c r="J4" s="305"/>
      <c r="L4" s="124" t="s">
        <v>6</v>
      </c>
      <c r="M4" s="309">
        <f>VLOOKUP(C4,'Fleet Status Report'!$A$2:$W$3259,23,0)</f>
        <v>44862</v>
      </c>
      <c r="N4" s="305"/>
      <c r="O4" s="248">
        <f>YEAR(M4)</f>
        <v>2022</v>
      </c>
      <c r="Q4" s="290">
        <f ca="1">ROUND(YEARFRAC(M4,TODAY(),3)*12,0)</f>
        <v>18</v>
      </c>
    </row>
    <row r="5" spans="2:63" ht="18" customHeight="1" x14ac:dyDescent="0.3">
      <c r="I5" s="204"/>
      <c r="J5" s="204"/>
      <c r="L5" s="205"/>
    </row>
    <row r="6" spans="2:63" ht="27" customHeight="1" x14ac:dyDescent="0.5">
      <c r="B6" s="206"/>
      <c r="C6" s="207"/>
      <c r="D6" s="207"/>
      <c r="I6" s="299" t="s">
        <v>51</v>
      </c>
      <c r="O6" s="208"/>
    </row>
    <row r="7" spans="2:63" s="209" customFormat="1" ht="18" customHeight="1" x14ac:dyDescent="0.3">
      <c r="C7" s="306" t="s">
        <v>8</v>
      </c>
      <c r="D7" s="307"/>
      <c r="E7" s="44"/>
      <c r="F7" s="310" t="s">
        <v>9</v>
      </c>
      <c r="G7" s="307"/>
      <c r="H7" s="44"/>
      <c r="I7" s="306" t="s">
        <v>10</v>
      </c>
      <c r="J7" s="307"/>
      <c r="K7" s="210"/>
      <c r="L7" s="229"/>
      <c r="M7" s="230" t="s">
        <v>11</v>
      </c>
      <c r="N7" s="210"/>
      <c r="O7" s="211"/>
      <c r="P7" s="212"/>
      <c r="Q7" s="213"/>
      <c r="R7" s="214"/>
      <c r="S7" s="214"/>
      <c r="T7" s="215"/>
      <c r="U7" s="214"/>
      <c r="V7" s="214"/>
      <c r="W7" s="214"/>
      <c r="X7" s="214"/>
      <c r="Y7" s="214"/>
      <c r="Z7" s="214"/>
      <c r="AA7" s="216"/>
      <c r="AB7" s="214"/>
      <c r="AC7" s="214"/>
      <c r="AD7" s="214"/>
      <c r="AE7" s="214"/>
      <c r="AF7" s="217"/>
      <c r="AG7" s="214"/>
      <c r="AH7" s="214"/>
      <c r="AI7" s="214"/>
      <c r="AJ7" s="214"/>
      <c r="AK7" s="214"/>
      <c r="AL7" s="216"/>
      <c r="AM7" s="214"/>
      <c r="AN7" s="214"/>
      <c r="AO7" s="214"/>
      <c r="AP7" s="216"/>
      <c r="AQ7" s="218"/>
      <c r="AR7" s="216"/>
      <c r="AS7" s="216"/>
      <c r="AT7" s="216"/>
      <c r="AU7" s="216"/>
      <c r="AV7" s="219"/>
      <c r="AW7" s="219"/>
      <c r="AX7" s="219"/>
      <c r="AY7" s="219"/>
      <c r="AZ7" s="219"/>
      <c r="BA7" s="217"/>
      <c r="BB7" s="217"/>
      <c r="BC7" s="217"/>
      <c r="BD7" s="217"/>
      <c r="BE7" s="216"/>
      <c r="BF7" s="216"/>
      <c r="BG7" s="216"/>
      <c r="BH7" s="220"/>
      <c r="BI7" s="220"/>
      <c r="BJ7" s="220"/>
      <c r="BK7" s="220"/>
    </row>
    <row r="8" spans="2:63" s="209" customFormat="1" ht="18" customHeight="1" x14ac:dyDescent="0.3">
      <c r="C8" s="53"/>
      <c r="D8" s="53"/>
      <c r="E8" s="53"/>
      <c r="F8" s="54"/>
      <c r="G8" s="54"/>
      <c r="H8" s="53"/>
      <c r="I8" s="53"/>
      <c r="J8" s="53"/>
      <c r="K8" s="210"/>
      <c r="L8" s="210"/>
      <c r="M8" s="210"/>
      <c r="N8" s="210"/>
      <c r="O8" s="214"/>
      <c r="P8" s="214"/>
      <c r="Q8" s="221"/>
      <c r="R8" s="214"/>
      <c r="S8" s="214"/>
      <c r="T8" s="214"/>
      <c r="U8" s="214"/>
      <c r="V8" s="214"/>
      <c r="W8" s="214"/>
      <c r="X8" s="214"/>
      <c r="Y8" s="214"/>
      <c r="Z8" s="214"/>
      <c r="AA8" s="216"/>
      <c r="AB8" s="214"/>
      <c r="AC8" s="214"/>
      <c r="AD8" s="214"/>
      <c r="AE8" s="214"/>
      <c r="AF8" s="217"/>
      <c r="AG8" s="214"/>
      <c r="AH8" s="214"/>
      <c r="AI8" s="214"/>
      <c r="AJ8" s="214"/>
      <c r="AK8" s="214"/>
      <c r="AL8" s="216"/>
      <c r="AM8" s="214"/>
      <c r="AN8" s="214"/>
      <c r="AO8" s="214"/>
      <c r="AP8" s="216"/>
      <c r="AQ8" s="216"/>
      <c r="AR8" s="216"/>
      <c r="AS8" s="216"/>
      <c r="AT8" s="216"/>
      <c r="AU8" s="216"/>
      <c r="AV8" s="219"/>
      <c r="AW8" s="219"/>
      <c r="AX8" s="219"/>
      <c r="AY8" s="219"/>
      <c r="AZ8" s="219"/>
      <c r="BA8" s="217"/>
      <c r="BB8" s="217"/>
      <c r="BC8" s="217"/>
      <c r="BD8" s="217"/>
      <c r="BE8" s="216"/>
      <c r="BF8" s="216"/>
      <c r="BG8" s="216"/>
      <c r="BH8" s="220"/>
      <c r="BI8" s="220"/>
      <c r="BJ8" s="220"/>
      <c r="BK8" s="220"/>
    </row>
    <row r="9" spans="2:63" ht="18" customHeight="1" x14ac:dyDescent="0.3">
      <c r="C9" s="120" t="s">
        <v>12</v>
      </c>
      <c r="D9" s="121" t="e">
        <f>VLOOKUP(C4,'BD Ficha'!$E$2:$H$1048576,4,0)</f>
        <v>#N/A</v>
      </c>
      <c r="E9" s="122"/>
      <c r="F9" s="120" t="s">
        <v>12</v>
      </c>
      <c r="G9" s="122" t="e">
        <f t="shared" ref="G9:G15" si="0">D9</f>
        <v>#N/A</v>
      </c>
      <c r="H9" s="122"/>
      <c r="I9" s="120" t="s">
        <v>12</v>
      </c>
      <c r="J9" s="123">
        <v>18</v>
      </c>
      <c r="K9" s="124"/>
      <c r="P9" s="126"/>
      <c r="Q9" s="126"/>
      <c r="R9" s="126"/>
      <c r="S9" s="126"/>
      <c r="T9" s="127"/>
      <c r="U9" s="128"/>
      <c r="V9" s="128"/>
      <c r="W9" s="126"/>
      <c r="X9" s="126"/>
      <c r="Y9" s="126"/>
      <c r="Z9" s="126"/>
      <c r="AA9" s="126"/>
      <c r="AB9" s="126"/>
      <c r="AC9" s="129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31"/>
      <c r="BG9" s="131"/>
    </row>
    <row r="10" spans="2:63" ht="18" customHeight="1" x14ac:dyDescent="0.3">
      <c r="C10" s="120" t="s">
        <v>13</v>
      </c>
      <c r="D10" s="121" t="e">
        <f>VLOOKUP(C4,'BD Ficha'!$E$2:$P$7588,12,0)</f>
        <v>#N/A</v>
      </c>
      <c r="E10" s="122"/>
      <c r="F10" s="120" t="s">
        <v>14</v>
      </c>
      <c r="G10" s="121" t="e">
        <f t="shared" si="0"/>
        <v>#N/A</v>
      </c>
      <c r="H10" s="126"/>
      <c r="I10" s="120" t="s">
        <v>14</v>
      </c>
      <c r="J10" s="121" t="e">
        <f>G10</f>
        <v>#N/A</v>
      </c>
      <c r="K10" s="132"/>
      <c r="M10" s="125"/>
      <c r="N10" s="125"/>
      <c r="O10" s="126"/>
      <c r="P10" s="126"/>
      <c r="Q10" s="126"/>
      <c r="R10" s="126"/>
      <c r="S10" s="126"/>
      <c r="T10" s="127"/>
      <c r="U10" s="128"/>
      <c r="V10" s="128"/>
      <c r="W10" s="126"/>
      <c r="X10" s="126"/>
      <c r="Y10" s="126"/>
      <c r="Z10" s="126"/>
      <c r="AA10" s="126"/>
      <c r="AB10" s="126"/>
      <c r="AC10" s="129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31"/>
      <c r="BG10" s="131"/>
    </row>
    <row r="11" spans="2:63" ht="18" customHeight="1" x14ac:dyDescent="0.3">
      <c r="C11" s="120" t="s">
        <v>15</v>
      </c>
      <c r="D11" s="133" t="e">
        <f>VLOOKUP(C4,'BD Ficha'!$E$2:$S$7588,15,0)</f>
        <v>#N/A</v>
      </c>
      <c r="E11" s="122"/>
      <c r="F11" s="120" t="s">
        <v>15</v>
      </c>
      <c r="G11" s="134" t="e">
        <f t="shared" si="0"/>
        <v>#N/A</v>
      </c>
      <c r="H11" s="126"/>
      <c r="I11" s="120" t="s">
        <v>15</v>
      </c>
      <c r="J11" s="129" t="e">
        <f>G11</f>
        <v>#N/A</v>
      </c>
      <c r="K11" s="135"/>
      <c r="M11" s="125"/>
      <c r="N11" s="125"/>
      <c r="O11" s="244"/>
      <c r="P11" s="126"/>
      <c r="Q11" s="126"/>
      <c r="R11" s="126"/>
      <c r="S11" s="126"/>
      <c r="T11" s="127"/>
      <c r="U11" s="128"/>
      <c r="V11" s="128"/>
      <c r="W11" s="126"/>
      <c r="X11" s="126"/>
      <c r="Y11" s="126"/>
      <c r="Z11" s="126"/>
      <c r="AA11" s="126"/>
      <c r="AB11" s="126"/>
      <c r="AC11" s="129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26"/>
      <c r="AW11" s="126"/>
      <c r="AX11" s="126"/>
      <c r="AY11" s="126"/>
      <c r="AZ11" s="126"/>
      <c r="BA11" s="126"/>
      <c r="BB11" s="126"/>
      <c r="BC11" s="126"/>
      <c r="BD11" s="126"/>
      <c r="BE11" s="126"/>
      <c r="BF11" s="131"/>
      <c r="BG11" s="131"/>
    </row>
    <row r="12" spans="2:63" ht="18" customHeight="1" x14ac:dyDescent="0.3">
      <c r="C12" s="120" t="s">
        <v>16</v>
      </c>
      <c r="D12" s="187" t="e">
        <f>VLOOKUP(C4,'BD Ficha'!$E$2:$ST$7588,16,0)</f>
        <v>#N/A</v>
      </c>
      <c r="E12" s="137"/>
      <c r="F12" s="120" t="s">
        <v>16</v>
      </c>
      <c r="G12" s="137" t="e">
        <f t="shared" si="0"/>
        <v>#N/A</v>
      </c>
      <c r="H12" s="126"/>
      <c r="I12" s="120" t="s">
        <v>16</v>
      </c>
      <c r="J12" s="137" t="e">
        <f>G12</f>
        <v>#N/A</v>
      </c>
      <c r="K12" s="139"/>
      <c r="M12" s="125"/>
      <c r="N12" s="125"/>
      <c r="O12" s="126"/>
      <c r="P12" s="126"/>
      <c r="Q12" s="126"/>
      <c r="R12" s="126"/>
      <c r="S12" s="126"/>
      <c r="T12" s="127"/>
      <c r="U12" s="128"/>
      <c r="V12" s="128"/>
      <c r="W12" s="126"/>
      <c r="X12" s="126"/>
      <c r="Y12" s="126"/>
      <c r="Z12" s="126"/>
      <c r="AA12" s="126"/>
      <c r="AB12" s="126"/>
      <c r="AC12" s="129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26"/>
      <c r="AW12" s="126"/>
      <c r="AX12" s="126"/>
      <c r="AY12" s="126"/>
      <c r="AZ12" s="126"/>
      <c r="BA12" s="126"/>
      <c r="BB12" s="126"/>
      <c r="BC12" s="126"/>
      <c r="BD12" s="126"/>
      <c r="BE12" s="126"/>
      <c r="BF12" s="131"/>
      <c r="BG12" s="131"/>
    </row>
    <row r="13" spans="2:63" ht="18" customHeight="1" x14ac:dyDescent="0.3">
      <c r="C13" s="202" t="s">
        <v>17</v>
      </c>
      <c r="D13" s="137">
        <v>18530</v>
      </c>
      <c r="F13" s="119" t="s">
        <v>17</v>
      </c>
      <c r="G13" s="225">
        <f t="shared" si="0"/>
        <v>18530</v>
      </c>
      <c r="H13" s="126"/>
      <c r="I13" s="119" t="s">
        <v>18</v>
      </c>
      <c r="J13" s="137" t="e">
        <f>VLOOKUP(C4,'BD Ficha'!$E$2:$V$1048576,18,0)</f>
        <v>#N/A</v>
      </c>
      <c r="M13" s="125"/>
      <c r="N13" s="125"/>
      <c r="O13" s="126"/>
      <c r="P13" s="126"/>
      <c r="Q13" s="126"/>
      <c r="S13" s="126"/>
      <c r="T13" s="127"/>
      <c r="U13" s="128"/>
      <c r="V13" s="128"/>
      <c r="W13" s="126"/>
      <c r="X13" s="126"/>
      <c r="Y13" s="126"/>
      <c r="Z13" s="126"/>
      <c r="AA13" s="126"/>
      <c r="AB13" s="126"/>
      <c r="AC13" s="129"/>
      <c r="AD13" s="130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26"/>
      <c r="AW13" s="126"/>
      <c r="AX13" s="126"/>
      <c r="AY13" s="126"/>
      <c r="AZ13" s="126"/>
      <c r="BA13" s="126"/>
      <c r="BB13" s="126"/>
      <c r="BC13" s="126"/>
      <c r="BD13" s="126"/>
      <c r="BE13" s="126"/>
      <c r="BF13" s="131"/>
      <c r="BG13" s="131"/>
    </row>
    <row r="14" spans="2:63" ht="18" customHeight="1" x14ac:dyDescent="0.3">
      <c r="C14" s="120" t="s">
        <v>19</v>
      </c>
      <c r="D14" s="141" t="e">
        <f>VLOOKUP(C4,'BD Ficha'!$E$2:$Z$7588,22,0)</f>
        <v>#N/A</v>
      </c>
      <c r="E14" s="137"/>
      <c r="F14" s="120" t="s">
        <v>19</v>
      </c>
      <c r="G14" s="142" t="e">
        <f t="shared" si="0"/>
        <v>#N/A</v>
      </c>
      <c r="H14" s="126"/>
      <c r="I14" s="119" t="s">
        <v>20</v>
      </c>
      <c r="J14" s="163">
        <v>18530</v>
      </c>
      <c r="K14" s="139"/>
      <c r="L14" s="140"/>
      <c r="M14" s="125"/>
      <c r="N14" s="125"/>
      <c r="O14" s="126"/>
      <c r="P14" s="126"/>
      <c r="Q14" s="126"/>
      <c r="R14" s="126"/>
      <c r="S14" s="126"/>
      <c r="T14" s="127"/>
      <c r="U14" s="128"/>
      <c r="V14" s="128"/>
      <c r="W14" s="126"/>
      <c r="X14" s="126"/>
      <c r="Y14" s="126"/>
      <c r="Z14" s="126"/>
      <c r="AA14" s="126"/>
      <c r="AB14" s="126"/>
      <c r="AC14" s="129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26"/>
      <c r="AW14" s="126"/>
      <c r="AX14" s="126"/>
      <c r="AY14" s="126"/>
      <c r="AZ14" s="126"/>
      <c r="BA14" s="126"/>
      <c r="BB14" s="126"/>
      <c r="BC14" s="126"/>
      <c r="BD14" s="126"/>
      <c r="BE14" s="126"/>
      <c r="BF14" s="131"/>
      <c r="BG14" s="131"/>
    </row>
    <row r="15" spans="2:63" ht="18" customHeight="1" x14ac:dyDescent="0.3">
      <c r="C15" s="120" t="s">
        <v>21</v>
      </c>
      <c r="D15" s="141" t="e">
        <f>IF(VLOOKUP(C4,'BD Ficha'!$E$2:$Y$7588,2,0)=0,"-",VLOOKUP(C4,'BD Ficha'!$E$2:$Y$7588,2,0))</f>
        <v>#N/A</v>
      </c>
      <c r="E15" s="137"/>
      <c r="F15" s="120" t="s">
        <v>21</v>
      </c>
      <c r="G15" s="141" t="e">
        <f t="shared" si="0"/>
        <v>#N/A</v>
      </c>
      <c r="H15" s="126"/>
      <c r="I15" s="120" t="s">
        <v>19</v>
      </c>
      <c r="J15" s="119">
        <f>J9*30</f>
        <v>540</v>
      </c>
      <c r="K15" s="143">
        <f>(J9*30)-((J9*30)*5%)</f>
        <v>513</v>
      </c>
      <c r="L15" s="144"/>
      <c r="M15" s="125"/>
      <c r="N15" s="125"/>
      <c r="O15" s="126"/>
      <c r="P15" s="126"/>
      <c r="Q15" s="126"/>
      <c r="R15" s="126"/>
      <c r="S15" s="126"/>
      <c r="T15" s="127"/>
      <c r="U15" s="128"/>
      <c r="V15" s="128"/>
      <c r="W15" s="126"/>
      <c r="X15" s="126"/>
      <c r="Y15" s="126"/>
      <c r="Z15" s="126"/>
      <c r="AA15" s="126"/>
      <c r="AB15" s="126"/>
      <c r="AC15" s="129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26"/>
      <c r="AW15" s="126"/>
      <c r="AX15" s="126"/>
      <c r="AY15" s="126"/>
      <c r="AZ15" s="126"/>
      <c r="BA15" s="126"/>
      <c r="BB15" s="126"/>
      <c r="BC15" s="126"/>
      <c r="BD15" s="126"/>
      <c r="BE15" s="126"/>
      <c r="BF15" s="131"/>
      <c r="BG15" s="131"/>
    </row>
    <row r="16" spans="2:63" ht="18" customHeight="1" x14ac:dyDescent="0.3">
      <c r="C16" s="136"/>
      <c r="D16" s="138"/>
      <c r="E16" s="137"/>
      <c r="F16" s="136"/>
      <c r="G16" s="138"/>
      <c r="H16" s="126"/>
      <c r="I16" s="136" t="s">
        <v>21</v>
      </c>
      <c r="J16" s="295" t="e">
        <f>G15</f>
        <v>#N/A</v>
      </c>
      <c r="K16" s="143"/>
      <c r="L16" s="144"/>
      <c r="M16" s="125"/>
      <c r="N16" s="125"/>
      <c r="O16" s="126"/>
      <c r="P16" s="126"/>
      <c r="Q16" s="126"/>
      <c r="R16" s="126"/>
      <c r="S16" s="126"/>
      <c r="T16" s="127"/>
      <c r="U16" s="128"/>
      <c r="V16" s="128"/>
      <c r="W16" s="126"/>
      <c r="X16" s="126"/>
      <c r="Y16" s="126"/>
      <c r="Z16" s="126"/>
      <c r="AA16" s="126"/>
      <c r="AB16" s="126"/>
      <c r="AC16" s="129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26"/>
      <c r="AW16" s="126"/>
      <c r="AX16" s="126"/>
      <c r="AY16" s="126"/>
      <c r="AZ16" s="126"/>
      <c r="BA16" s="126"/>
      <c r="BB16" s="126"/>
      <c r="BC16" s="126"/>
      <c r="BD16" s="126"/>
      <c r="BE16" s="126"/>
      <c r="BF16" s="131"/>
      <c r="BG16" s="131"/>
    </row>
    <row r="17" spans="3:59" ht="18" customHeight="1" x14ac:dyDescent="0.3">
      <c r="C17" s="145" t="s">
        <v>22</v>
      </c>
      <c r="D17" s="146"/>
      <c r="E17" s="137"/>
      <c r="F17" s="145" t="s">
        <v>22</v>
      </c>
      <c r="G17" s="146"/>
      <c r="H17" s="126"/>
      <c r="I17" s="136"/>
      <c r="J17" s="138"/>
      <c r="K17" s="139"/>
      <c r="L17" s="139"/>
      <c r="M17" s="125"/>
      <c r="N17" s="125"/>
      <c r="O17" s="126"/>
      <c r="P17" s="126"/>
      <c r="Q17" s="126"/>
      <c r="R17" s="126"/>
      <c r="S17" s="126"/>
      <c r="T17" s="127"/>
      <c r="U17" s="128"/>
      <c r="V17" s="128"/>
      <c r="W17" s="126"/>
      <c r="X17" s="126"/>
      <c r="Y17" s="126"/>
      <c r="Z17" s="126"/>
      <c r="AA17" s="126"/>
      <c r="AB17" s="126"/>
      <c r="AC17" s="129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26"/>
      <c r="AW17" s="126"/>
      <c r="AX17" s="126"/>
      <c r="AY17" s="126"/>
      <c r="AZ17" s="126"/>
      <c r="BA17" s="126"/>
      <c r="BB17" s="126"/>
      <c r="BC17" s="126"/>
      <c r="BD17" s="126"/>
      <c r="BE17" s="126"/>
      <c r="BF17" s="131"/>
      <c r="BG17" s="131"/>
    </row>
    <row r="18" spans="3:59" ht="18" customHeight="1" x14ac:dyDescent="0.3">
      <c r="C18" s="120" t="s">
        <v>23</v>
      </c>
      <c r="D18" s="148" t="e">
        <f>VLOOKUP(C4,'BD Ficha'!$E$2:$W$7588,19,0)</f>
        <v>#N/A</v>
      </c>
      <c r="E18" s="137"/>
      <c r="F18" s="120" t="s">
        <v>23</v>
      </c>
      <c r="G18" s="149" t="e">
        <f>G31+G33</f>
        <v>#N/A</v>
      </c>
      <c r="H18" s="126"/>
      <c r="I18" s="145" t="s">
        <v>22</v>
      </c>
      <c r="J18" s="146"/>
      <c r="K18" s="147"/>
      <c r="L18" s="139"/>
      <c r="M18" s="125"/>
      <c r="N18" s="125"/>
      <c r="O18" s="150"/>
      <c r="P18" s="126"/>
      <c r="Q18" s="126"/>
      <c r="R18" s="126"/>
      <c r="S18" s="126"/>
      <c r="T18" s="126"/>
      <c r="U18" s="128"/>
      <c r="V18" s="128"/>
      <c r="W18" s="126"/>
      <c r="X18" s="126"/>
      <c r="Y18" s="126"/>
      <c r="Z18" s="126"/>
      <c r="AA18" s="126"/>
      <c r="AB18" s="126"/>
      <c r="AC18" s="129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26"/>
      <c r="AW18" s="126"/>
      <c r="AX18" s="126"/>
      <c r="AY18" s="126"/>
      <c r="AZ18" s="126"/>
      <c r="BA18" s="126"/>
      <c r="BB18" s="126"/>
      <c r="BC18" s="126"/>
      <c r="BD18" s="126"/>
      <c r="BE18" s="126"/>
      <c r="BF18" s="131"/>
      <c r="BG18" s="131"/>
    </row>
    <row r="19" spans="3:59" ht="18" customHeight="1" x14ac:dyDescent="0.3">
      <c r="C19" s="151" t="s">
        <v>24</v>
      </c>
      <c r="D19" s="152" t="e">
        <f>VLOOKUP(C4,'BD Ficha'!$E$2:$X$7588,20,0)</f>
        <v>#N/A</v>
      </c>
      <c r="E19" s="137"/>
      <c r="F19" s="151" t="s">
        <v>24</v>
      </c>
      <c r="G19" s="153"/>
      <c r="H19" s="154"/>
      <c r="I19" s="120" t="s">
        <v>23</v>
      </c>
      <c r="J19" s="148">
        <f>J23*J9</f>
        <v>15606</v>
      </c>
      <c r="L19" s="147"/>
      <c r="M19" s="125"/>
      <c r="N19" s="125"/>
      <c r="O19" s="126"/>
      <c r="P19" s="126"/>
      <c r="Q19" s="126"/>
      <c r="R19" s="126"/>
      <c r="S19" s="126"/>
      <c r="T19" s="126"/>
      <c r="U19" s="128"/>
      <c r="V19" s="128"/>
      <c r="W19" s="126"/>
      <c r="X19" s="126"/>
      <c r="Y19" s="126"/>
      <c r="Z19" s="126"/>
      <c r="AA19" s="126"/>
      <c r="AB19" s="126"/>
      <c r="AC19" s="129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26"/>
      <c r="AW19" s="126"/>
      <c r="AX19" s="126"/>
      <c r="AY19" s="126"/>
      <c r="AZ19" s="126"/>
      <c r="BA19" s="126"/>
      <c r="BB19" s="126"/>
      <c r="BC19" s="126"/>
      <c r="BD19" s="126"/>
      <c r="BE19" s="126"/>
      <c r="BF19" s="131"/>
      <c r="BG19" s="131"/>
    </row>
    <row r="20" spans="3:59" ht="18" customHeight="1" x14ac:dyDescent="0.3">
      <c r="C20" s="155" t="s">
        <v>25</v>
      </c>
      <c r="D20" s="156" t="e">
        <f>SUM(D18:D19)</f>
        <v>#N/A</v>
      </c>
      <c r="E20" s="137"/>
      <c r="F20" s="136" t="s">
        <v>25</v>
      </c>
      <c r="G20" s="138" t="e">
        <f>SUM(G18:G19)</f>
        <v>#N/A</v>
      </c>
      <c r="H20" s="126"/>
      <c r="I20" s="151" t="s">
        <v>24</v>
      </c>
      <c r="J20" s="153"/>
      <c r="K20" s="147"/>
      <c r="M20" s="125"/>
      <c r="N20" s="125"/>
      <c r="O20" s="126"/>
      <c r="P20" s="126"/>
      <c r="Q20" s="126"/>
      <c r="R20" s="126"/>
      <c r="S20" s="126"/>
      <c r="T20" s="127"/>
      <c r="U20" s="128"/>
      <c r="V20" s="128"/>
      <c r="W20" s="126"/>
      <c r="X20" s="126"/>
      <c r="Y20" s="126"/>
      <c r="Z20" s="126"/>
      <c r="AA20" s="126"/>
      <c r="AB20" s="126"/>
      <c r="AC20" s="129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26"/>
      <c r="AW20" s="126"/>
      <c r="AX20" s="126"/>
      <c r="AY20" s="126"/>
      <c r="AZ20" s="126"/>
      <c r="BA20" s="126"/>
      <c r="BB20" s="126"/>
      <c r="BC20" s="126"/>
      <c r="BD20" s="126"/>
      <c r="BE20" s="126"/>
      <c r="BF20" s="131"/>
      <c r="BG20" s="131"/>
    </row>
    <row r="21" spans="3:59" ht="18" customHeight="1" x14ac:dyDescent="0.3">
      <c r="C21" s="120"/>
      <c r="D21" s="137"/>
      <c r="E21" s="137"/>
      <c r="F21" s="120"/>
      <c r="G21" s="149"/>
      <c r="H21" s="159"/>
      <c r="I21" s="136" t="s">
        <v>25</v>
      </c>
      <c r="J21" s="157">
        <f>J19+J20</f>
        <v>15606</v>
      </c>
      <c r="K21" s="158"/>
      <c r="L21" s="147"/>
      <c r="M21" s="125"/>
      <c r="N21" s="125"/>
      <c r="O21" s="126"/>
      <c r="P21" s="126"/>
      <c r="Q21" s="126"/>
      <c r="R21" s="126"/>
      <c r="S21" s="126"/>
      <c r="T21" s="127"/>
      <c r="U21" s="128"/>
      <c r="V21" s="128"/>
      <c r="W21" s="126"/>
      <c r="X21" s="126"/>
      <c r="Y21" s="126"/>
      <c r="Z21" s="126"/>
      <c r="AA21" s="126"/>
      <c r="AB21" s="126"/>
      <c r="AC21" s="129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26"/>
      <c r="AW21" s="126"/>
      <c r="AX21" s="126"/>
      <c r="AY21" s="126"/>
      <c r="AZ21" s="126"/>
      <c r="BA21" s="126"/>
      <c r="BB21" s="126"/>
      <c r="BC21" s="126"/>
      <c r="BD21" s="126"/>
      <c r="BE21" s="126"/>
      <c r="BF21" s="131"/>
      <c r="BG21" s="131"/>
    </row>
    <row r="22" spans="3:59" ht="18" customHeight="1" x14ac:dyDescent="0.3">
      <c r="C22" s="160" t="s">
        <v>26</v>
      </c>
      <c r="D22" s="161" t="e">
        <f>D20/D9</f>
        <v>#N/A</v>
      </c>
      <c r="E22" s="162"/>
      <c r="F22" s="160" t="s">
        <v>26</v>
      </c>
      <c r="G22" s="161" t="e">
        <f>G18/G9</f>
        <v>#N/A</v>
      </c>
      <c r="H22" s="127"/>
      <c r="I22" s="120"/>
      <c r="J22" s="149"/>
      <c r="K22" s="135"/>
      <c r="L22" s="158"/>
      <c r="M22" s="291"/>
      <c r="N22" s="125"/>
      <c r="O22" s="126"/>
      <c r="P22" s="126"/>
      <c r="Q22" s="126"/>
      <c r="R22" s="126"/>
      <c r="S22" s="126"/>
      <c r="T22" s="127"/>
      <c r="U22" s="128"/>
      <c r="V22" s="128"/>
      <c r="W22" s="126"/>
      <c r="X22" s="126"/>
      <c r="Y22" s="126"/>
      <c r="Z22" s="126"/>
      <c r="AA22" s="126"/>
      <c r="AB22" s="126"/>
      <c r="AC22" s="129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26"/>
      <c r="AW22" s="126"/>
      <c r="AX22" s="126"/>
      <c r="AY22" s="126"/>
      <c r="AZ22" s="126"/>
      <c r="BA22" s="126"/>
      <c r="BB22" s="126"/>
      <c r="BC22" s="126"/>
      <c r="BD22" s="126"/>
      <c r="BE22" s="126"/>
      <c r="BF22" s="131"/>
      <c r="BG22" s="131"/>
    </row>
    <row r="23" spans="3:59" ht="18" customHeight="1" x14ac:dyDescent="0.3">
      <c r="C23" s="160" t="s">
        <v>27</v>
      </c>
      <c r="D23" s="161" t="e">
        <f>D20/D14</f>
        <v>#N/A</v>
      </c>
      <c r="E23" s="162"/>
      <c r="F23" s="160" t="s">
        <v>27</v>
      </c>
      <c r="G23" s="161" t="e">
        <f>G20/G14</f>
        <v>#N/A</v>
      </c>
      <c r="H23" s="127"/>
      <c r="I23" s="160" t="s">
        <v>26</v>
      </c>
      <c r="J23" s="163">
        <v>867</v>
      </c>
      <c r="K23" s="164"/>
      <c r="L23" s="135"/>
      <c r="M23" s="291"/>
      <c r="N23" s="125"/>
      <c r="O23" s="126"/>
      <c r="P23" s="126"/>
      <c r="Q23" s="126"/>
      <c r="R23" s="126"/>
      <c r="S23" s="126"/>
      <c r="T23" s="127"/>
      <c r="U23" s="128"/>
      <c r="V23" s="128"/>
      <c r="W23" s="126"/>
      <c r="X23" s="126"/>
      <c r="Y23" s="126"/>
      <c r="Z23" s="126"/>
      <c r="AA23" s="126"/>
      <c r="AB23" s="126"/>
      <c r="AC23" s="129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26"/>
      <c r="AW23" s="126"/>
      <c r="AX23" s="126"/>
      <c r="AY23" s="126"/>
      <c r="AZ23" s="126"/>
      <c r="BA23" s="126"/>
      <c r="BB23" s="126"/>
      <c r="BC23" s="126"/>
      <c r="BD23" s="126"/>
      <c r="BE23" s="126"/>
      <c r="BF23" s="131"/>
      <c r="BG23" s="131"/>
    </row>
    <row r="24" spans="3:59" ht="18" customHeight="1" x14ac:dyDescent="0.3">
      <c r="C24" s="120"/>
      <c r="D24" s="137"/>
      <c r="E24" s="137"/>
      <c r="F24" s="120"/>
      <c r="G24" s="122"/>
      <c r="H24" s="126"/>
      <c r="I24" s="160" t="s">
        <v>27</v>
      </c>
      <c r="J24" s="161">
        <f>J21/J15</f>
        <v>28.9</v>
      </c>
      <c r="K24" s="164"/>
      <c r="L24" s="164"/>
      <c r="M24" s="125"/>
      <c r="N24" s="125"/>
      <c r="O24" s="126"/>
      <c r="P24" s="126"/>
      <c r="Q24" s="126"/>
      <c r="R24" s="126"/>
      <c r="S24" s="126"/>
      <c r="T24" s="127"/>
      <c r="U24" s="128"/>
      <c r="V24" s="128"/>
      <c r="W24" s="126"/>
      <c r="X24" s="126"/>
      <c r="Y24" s="126"/>
      <c r="Z24" s="126"/>
      <c r="AA24" s="126"/>
      <c r="AB24" s="126"/>
      <c r="AC24" s="129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26"/>
      <c r="AW24" s="126"/>
      <c r="AX24" s="126"/>
      <c r="AY24" s="126"/>
      <c r="AZ24" s="126"/>
      <c r="BA24" s="126"/>
      <c r="BB24" s="126"/>
      <c r="BC24" s="126"/>
      <c r="BD24" s="126"/>
      <c r="BE24" s="126"/>
      <c r="BF24" s="131"/>
      <c r="BG24" s="131"/>
    </row>
    <row r="25" spans="3:59" ht="18" customHeight="1" x14ac:dyDescent="0.3">
      <c r="C25" s="145" t="s">
        <v>28</v>
      </c>
      <c r="D25" s="146"/>
      <c r="E25" s="137"/>
      <c r="F25" s="145" t="s">
        <v>28</v>
      </c>
      <c r="G25" s="146"/>
      <c r="H25" s="126"/>
      <c r="I25" s="120"/>
      <c r="J25" s="122"/>
      <c r="K25" s="164"/>
      <c r="L25" s="164"/>
      <c r="M25" s="125"/>
      <c r="N25" s="125"/>
      <c r="O25" s="126"/>
      <c r="P25" s="126"/>
      <c r="Q25" s="126"/>
      <c r="R25" s="126"/>
      <c r="S25" s="126"/>
      <c r="T25" s="127"/>
      <c r="U25" s="128"/>
      <c r="V25" s="128"/>
      <c r="W25" s="126"/>
      <c r="X25" s="126"/>
      <c r="Y25" s="126"/>
      <c r="Z25" s="126"/>
      <c r="AA25" s="126"/>
      <c r="AB25" s="126"/>
      <c r="AC25" s="129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26"/>
      <c r="AW25" s="126"/>
      <c r="AX25" s="126"/>
      <c r="AY25" s="126"/>
      <c r="AZ25" s="126"/>
      <c r="BA25" s="126"/>
      <c r="BB25" s="126"/>
      <c r="BC25" s="126"/>
      <c r="BD25" s="126"/>
      <c r="BE25" s="126"/>
      <c r="BF25" s="131"/>
      <c r="BG25" s="131"/>
    </row>
    <row r="26" spans="3:59" ht="18" customHeight="1" x14ac:dyDescent="0.3">
      <c r="C26" s="120" t="s">
        <v>29</v>
      </c>
      <c r="D26" s="170" t="e">
        <f>VLOOKUP(C4,'BD Ficha'!$E$2:$AH$7588,30,0)</f>
        <v>#N/A</v>
      </c>
      <c r="E26" s="137"/>
      <c r="F26" s="120" t="s">
        <v>29</v>
      </c>
      <c r="G26" s="148" t="e">
        <f>D26</f>
        <v>#N/A</v>
      </c>
      <c r="H26" s="171"/>
      <c r="I26" s="145" t="s">
        <v>28</v>
      </c>
      <c r="J26" s="146"/>
      <c r="K26" s="169"/>
      <c r="L26" s="292"/>
      <c r="M26" s="125"/>
      <c r="N26" s="125"/>
      <c r="O26" s="126"/>
      <c r="P26" s="126"/>
      <c r="Q26" s="126"/>
      <c r="R26" s="126"/>
      <c r="S26" s="126"/>
      <c r="T26" s="127"/>
      <c r="U26" s="128"/>
      <c r="V26" s="128"/>
      <c r="W26" s="126"/>
      <c r="X26" s="126"/>
      <c r="Y26" s="126"/>
      <c r="Z26" s="126"/>
      <c r="AA26" s="126"/>
      <c r="AB26" s="126"/>
      <c r="AC26" s="129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26"/>
      <c r="AW26" s="126"/>
      <c r="AX26" s="126"/>
      <c r="AY26" s="126"/>
      <c r="AZ26" s="126"/>
      <c r="BA26" s="126"/>
      <c r="BB26" s="126"/>
      <c r="BC26" s="126"/>
      <c r="BD26" s="126"/>
      <c r="BE26" s="126"/>
      <c r="BF26" s="131"/>
      <c r="BG26" s="131"/>
    </row>
    <row r="27" spans="3:59" ht="18" customHeight="1" x14ac:dyDescent="0.3">
      <c r="C27" s="120" t="s">
        <v>30</v>
      </c>
      <c r="D27" s="170" t="e">
        <f>VLOOKUP(C4,'BD Ficha'!$E$2:$AI$7588,31,0)</f>
        <v>#N/A</v>
      </c>
      <c r="E27" s="137"/>
      <c r="F27" s="120" t="s">
        <v>30</v>
      </c>
      <c r="G27" s="148" t="e">
        <f>D27</f>
        <v>#N/A</v>
      </c>
      <c r="H27" s="171"/>
      <c r="I27" s="120" t="s">
        <v>29</v>
      </c>
      <c r="J27" s="147" t="e">
        <f>G26/G9*J9</f>
        <v>#N/A</v>
      </c>
      <c r="K27" s="172"/>
      <c r="L27" s="154"/>
      <c r="M27" s="174"/>
      <c r="N27" s="125"/>
      <c r="O27" s="126"/>
      <c r="P27" s="126"/>
      <c r="Q27" s="126"/>
      <c r="R27" s="126"/>
      <c r="S27" s="126"/>
      <c r="T27" s="127"/>
      <c r="U27" s="128"/>
      <c r="V27" s="128"/>
      <c r="W27" s="126"/>
      <c r="X27" s="126"/>
      <c r="Y27" s="126"/>
      <c r="Z27" s="126"/>
      <c r="AA27" s="126"/>
      <c r="AB27" s="126"/>
      <c r="AC27" s="129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26"/>
      <c r="AW27" s="126"/>
      <c r="AX27" s="126"/>
      <c r="AY27" s="126"/>
      <c r="AZ27" s="126"/>
      <c r="BA27" s="126"/>
      <c r="BB27" s="126"/>
      <c r="BC27" s="126"/>
      <c r="BD27" s="126"/>
      <c r="BE27" s="126"/>
      <c r="BF27" s="131"/>
      <c r="BG27" s="131"/>
    </row>
    <row r="28" spans="3:59" ht="18" customHeight="1" x14ac:dyDescent="0.3">
      <c r="C28" s="120" t="s">
        <v>31</v>
      </c>
      <c r="D28" s="170" t="e">
        <f>VLOOKUP(C4,'BD Ficha'!$E$2:$AJ$7588,32,0)</f>
        <v>#N/A</v>
      </c>
      <c r="E28" s="137"/>
      <c r="F28" s="120" t="s">
        <v>31</v>
      </c>
      <c r="G28" s="148" t="e">
        <f>D28</f>
        <v>#N/A</v>
      </c>
      <c r="H28" s="171"/>
      <c r="I28" s="120" t="s">
        <v>30</v>
      </c>
      <c r="J28" s="154">
        <f>(((J14*6%)/360)*30)*J9</f>
        <v>1667.7</v>
      </c>
      <c r="K28" s="288" t="s">
        <v>32</v>
      </c>
      <c r="L28" s="237"/>
      <c r="M28" s="176"/>
      <c r="N28" s="124"/>
      <c r="O28" s="126"/>
      <c r="P28" s="148"/>
      <c r="Q28" s="126"/>
      <c r="R28" s="126"/>
      <c r="S28" s="126"/>
      <c r="T28" s="127"/>
      <c r="U28" s="128"/>
      <c r="V28" s="128"/>
      <c r="W28" s="126"/>
      <c r="X28" s="126"/>
      <c r="Y28" s="126"/>
      <c r="Z28" s="126"/>
      <c r="AA28" s="126"/>
      <c r="AB28" s="126"/>
      <c r="AC28" s="129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O28" s="130"/>
      <c r="AP28" s="130"/>
      <c r="AQ28" s="130"/>
      <c r="AR28" s="130"/>
      <c r="AS28" s="130"/>
      <c r="AT28" s="130"/>
      <c r="AU28" s="130"/>
      <c r="AV28" s="126"/>
      <c r="AW28" s="126"/>
      <c r="AX28" s="126"/>
      <c r="AY28" s="126"/>
      <c r="AZ28" s="126"/>
      <c r="BA28" s="126"/>
      <c r="BB28" s="126"/>
      <c r="BC28" s="126"/>
      <c r="BD28" s="126"/>
      <c r="BE28" s="126"/>
      <c r="BF28" s="131"/>
      <c r="BG28" s="131"/>
    </row>
    <row r="29" spans="3:59" ht="18" customHeight="1" x14ac:dyDescent="0.3">
      <c r="C29" s="120" t="s">
        <v>33</v>
      </c>
      <c r="D29" s="170" t="e">
        <f>VLOOKUP(C4,'BD Ficha'!$E$2:$AK$7588,33,0)</f>
        <v>#N/A</v>
      </c>
      <c r="E29" s="137"/>
      <c r="F29" s="120" t="s">
        <v>33</v>
      </c>
      <c r="G29" s="148" t="e">
        <f>D29</f>
        <v>#N/A</v>
      </c>
      <c r="H29" s="171"/>
      <c r="I29" s="120" t="s">
        <v>31</v>
      </c>
      <c r="J29" s="154">
        <f ca="1">(O3-O4+1)*40</f>
        <v>120</v>
      </c>
      <c r="K29" s="288" t="s">
        <v>34</v>
      </c>
      <c r="L29" s="245"/>
      <c r="M29" s="246"/>
      <c r="N29" s="124"/>
      <c r="O29" s="126"/>
      <c r="P29" s="126"/>
      <c r="Q29" s="126"/>
      <c r="R29" s="126"/>
      <c r="S29" s="126"/>
      <c r="T29" s="127"/>
      <c r="U29" s="128"/>
      <c r="V29" s="128"/>
      <c r="W29" s="126"/>
      <c r="X29" s="126"/>
      <c r="Y29" s="126"/>
      <c r="Z29" s="126"/>
      <c r="AA29" s="126"/>
      <c r="AB29" s="126"/>
      <c r="AC29" s="129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O29" s="130"/>
      <c r="AP29" s="130"/>
      <c r="AQ29" s="130"/>
      <c r="AR29" s="130"/>
      <c r="AS29" s="130"/>
      <c r="AT29" s="130"/>
      <c r="AU29" s="130"/>
      <c r="AV29" s="126"/>
      <c r="AW29" s="126"/>
      <c r="AX29" s="126"/>
      <c r="AY29" s="126"/>
      <c r="AZ29" s="126"/>
      <c r="BA29" s="126"/>
      <c r="BB29" s="126"/>
      <c r="BC29" s="126"/>
      <c r="BD29" s="126"/>
      <c r="BE29" s="126"/>
      <c r="BF29" s="131"/>
      <c r="BG29" s="131"/>
    </row>
    <row r="30" spans="3:59" ht="18" customHeight="1" x14ac:dyDescent="0.3">
      <c r="C30" s="231" t="s">
        <v>35</v>
      </c>
      <c r="D30" s="233" t="e">
        <f>VLOOKUP(C4,'BD Ficha'!$E$2:$BA$7588,49,0)</f>
        <v>#N/A</v>
      </c>
      <c r="E30" s="162"/>
      <c r="F30" s="231" t="s">
        <v>35</v>
      </c>
      <c r="G30" s="242" t="e">
        <f>D30</f>
        <v>#N/A</v>
      </c>
      <c r="H30" s="253"/>
      <c r="I30" s="120" t="s">
        <v>33</v>
      </c>
      <c r="J30" s="243" t="e">
        <f>((J12/3)/12)*(J9-1)</f>
        <v>#N/A</v>
      </c>
      <c r="K30" s="236"/>
      <c r="L30" s="238"/>
      <c r="M30" s="176"/>
      <c r="N30" s="124"/>
      <c r="O30" s="126"/>
      <c r="P30" s="126"/>
      <c r="Q30" s="126"/>
      <c r="R30" s="126"/>
      <c r="S30" s="126"/>
      <c r="T30" s="127"/>
      <c r="U30" s="128"/>
      <c r="V30" s="128"/>
      <c r="W30" s="126"/>
      <c r="X30" s="126"/>
      <c r="Y30" s="126"/>
      <c r="Z30" s="126"/>
      <c r="AA30" s="126"/>
      <c r="AB30" s="126"/>
      <c r="AC30" s="129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O30" s="130"/>
      <c r="AP30" s="130"/>
      <c r="AQ30" s="130"/>
      <c r="AR30" s="130"/>
      <c r="AS30" s="130"/>
      <c r="AT30" s="130"/>
      <c r="AU30" s="130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31"/>
      <c r="BG30" s="131"/>
    </row>
    <row r="31" spans="3:59" ht="18" customHeight="1" x14ac:dyDescent="0.3">
      <c r="C31" s="136" t="s">
        <v>36</v>
      </c>
      <c r="D31" s="178" t="e">
        <f>SUM(D26:D30)</f>
        <v>#N/A</v>
      </c>
      <c r="E31" s="162"/>
      <c r="F31" s="136" t="s">
        <v>36</v>
      </c>
      <c r="G31" s="178" t="e">
        <f>SUM(G26:G30)</f>
        <v>#N/A</v>
      </c>
      <c r="H31" s="171"/>
      <c r="I31" s="160" t="s">
        <v>35</v>
      </c>
      <c r="J31" s="254">
        <f>(387*J9)</f>
        <v>6966</v>
      </c>
      <c r="K31" s="241"/>
      <c r="L31" s="239"/>
      <c r="M31" s="176"/>
      <c r="N31" s="124"/>
      <c r="O31" s="126"/>
      <c r="P31" s="126"/>
      <c r="Q31" s="126"/>
      <c r="R31" s="126"/>
      <c r="S31" s="126"/>
      <c r="T31" s="127"/>
      <c r="U31" s="128"/>
      <c r="V31" s="128"/>
      <c r="W31" s="126"/>
      <c r="X31" s="126"/>
      <c r="Y31" s="126"/>
      <c r="Z31" s="126"/>
      <c r="AA31" s="126"/>
      <c r="AB31" s="126"/>
      <c r="AC31" s="129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O31" s="130"/>
      <c r="AP31" s="130"/>
      <c r="AQ31" s="130"/>
      <c r="AR31" s="130"/>
      <c r="AS31" s="130"/>
      <c r="AT31" s="130"/>
      <c r="AU31" s="130"/>
      <c r="AV31" s="126"/>
      <c r="AW31" s="126"/>
      <c r="AX31" s="126"/>
      <c r="AY31" s="126"/>
      <c r="AZ31" s="126"/>
      <c r="BA31" s="126"/>
      <c r="BB31" s="126"/>
      <c r="BC31" s="126"/>
      <c r="BD31" s="126"/>
      <c r="BE31" s="126"/>
      <c r="BF31" s="131"/>
      <c r="BG31" s="131"/>
    </row>
    <row r="32" spans="3:59" ht="18" customHeight="1" x14ac:dyDescent="0.3">
      <c r="C32" s="120"/>
      <c r="D32" s="187"/>
      <c r="E32" s="162"/>
      <c r="F32" s="120"/>
      <c r="G32" s="126"/>
      <c r="H32" s="171"/>
      <c r="I32" s="231" t="s">
        <v>37</v>
      </c>
      <c r="J32" s="163"/>
      <c r="K32" s="241"/>
      <c r="L32" s="240"/>
      <c r="M32" s="176"/>
      <c r="N32" s="124"/>
      <c r="O32" s="126"/>
      <c r="P32" s="126"/>
      <c r="Q32" s="126"/>
      <c r="R32" s="126"/>
      <c r="S32" s="126"/>
      <c r="T32" s="127"/>
      <c r="U32" s="128"/>
      <c r="V32" s="128"/>
      <c r="W32" s="126"/>
      <c r="X32" s="126"/>
      <c r="Y32" s="126"/>
      <c r="Z32" s="126"/>
      <c r="AA32" s="126"/>
      <c r="AB32" s="126"/>
      <c r="AC32" s="129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O32" s="130"/>
      <c r="AP32" s="130"/>
      <c r="AQ32" s="130"/>
      <c r="AR32" s="130"/>
      <c r="AS32" s="130"/>
      <c r="AT32" s="130"/>
      <c r="AU32" s="130"/>
      <c r="AV32" s="126"/>
      <c r="AW32" s="126"/>
      <c r="AX32" s="126"/>
      <c r="AY32" s="126"/>
      <c r="AZ32" s="126"/>
      <c r="BA32" s="126"/>
      <c r="BB32" s="126"/>
      <c r="BC32" s="126"/>
      <c r="BD32" s="126"/>
      <c r="BE32" s="126"/>
      <c r="BF32" s="131"/>
      <c r="BG32" s="131"/>
    </row>
    <row r="33" spans="3:59" s="186" customFormat="1" ht="18" customHeight="1" x14ac:dyDescent="0.3">
      <c r="C33" s="120" t="s">
        <v>38</v>
      </c>
      <c r="D33" s="187" t="e">
        <f>D20-D31</f>
        <v>#N/A</v>
      </c>
      <c r="E33" s="137"/>
      <c r="F33" s="120" t="s">
        <v>38</v>
      </c>
      <c r="G33" s="137" t="e">
        <f>G37-G35</f>
        <v>#N/A</v>
      </c>
      <c r="H33" s="179"/>
      <c r="I33" s="136" t="s">
        <v>36</v>
      </c>
      <c r="J33" s="157" t="e">
        <f>SUM(J27:J32)</f>
        <v>#N/A</v>
      </c>
      <c r="K33" s="174"/>
      <c r="L33" s="176"/>
      <c r="N33" s="124"/>
      <c r="O33" s="180"/>
      <c r="P33" s="127"/>
      <c r="Q33" s="127"/>
      <c r="R33" s="127"/>
      <c r="S33" s="127"/>
      <c r="T33" s="181"/>
      <c r="U33" s="182"/>
      <c r="V33" s="182"/>
      <c r="W33" s="127"/>
      <c r="X33" s="127"/>
      <c r="Y33" s="127"/>
      <c r="Z33" s="127"/>
      <c r="AA33" s="127"/>
      <c r="AB33" s="127"/>
      <c r="AC33" s="183"/>
      <c r="AD33" s="184"/>
      <c r="AE33" s="184"/>
      <c r="AF33" s="184"/>
      <c r="AG33" s="184"/>
      <c r="AH33" s="184"/>
      <c r="AI33" s="184"/>
      <c r="AJ33" s="184"/>
      <c r="AK33" s="184"/>
      <c r="AL33" s="184"/>
      <c r="AM33" s="184"/>
      <c r="AN33" s="119"/>
      <c r="AO33" s="184"/>
      <c r="AP33" s="184"/>
      <c r="AQ33" s="184"/>
      <c r="AR33" s="184"/>
      <c r="AS33" s="184"/>
      <c r="AT33" s="184"/>
      <c r="AU33" s="184"/>
      <c r="AV33" s="127"/>
      <c r="AW33" s="127"/>
      <c r="AX33" s="127"/>
      <c r="AY33" s="127"/>
      <c r="AZ33" s="127"/>
      <c r="BA33" s="127"/>
      <c r="BB33" s="127"/>
      <c r="BC33" s="127"/>
      <c r="BD33" s="127"/>
      <c r="BE33" s="127"/>
      <c r="BF33" s="185"/>
      <c r="BG33" s="185"/>
    </row>
    <row r="34" spans="3:59" ht="18" customHeight="1" x14ac:dyDescent="0.3">
      <c r="C34" s="120"/>
      <c r="D34" s="121"/>
      <c r="E34" s="137"/>
      <c r="F34" s="120"/>
      <c r="G34" s="126"/>
      <c r="H34" s="149"/>
      <c r="I34" s="120"/>
      <c r="J34" s="126"/>
      <c r="K34" s="174"/>
      <c r="L34" s="176"/>
      <c r="N34" s="124"/>
      <c r="O34" s="189"/>
      <c r="P34" s="189"/>
      <c r="Q34" s="126"/>
      <c r="R34" s="190"/>
      <c r="S34" s="126"/>
      <c r="T34" s="127"/>
      <c r="U34" s="128"/>
      <c r="V34" s="128"/>
      <c r="W34" s="126"/>
      <c r="X34" s="126"/>
      <c r="Y34" s="126"/>
      <c r="Z34" s="126"/>
      <c r="AA34" s="126"/>
      <c r="AB34" s="126"/>
      <c r="AC34" s="129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O34" s="130"/>
      <c r="AP34" s="130"/>
      <c r="AQ34" s="130"/>
      <c r="AR34" s="130"/>
      <c r="AS34" s="130"/>
      <c r="AT34" s="130"/>
      <c r="AU34" s="130"/>
      <c r="AV34" s="126"/>
      <c r="AW34" s="126"/>
      <c r="AX34" s="126"/>
      <c r="AY34" s="126"/>
      <c r="AZ34" s="126"/>
      <c r="BA34" s="126"/>
      <c r="BB34" s="126"/>
      <c r="BC34" s="126"/>
      <c r="BD34" s="126"/>
      <c r="BE34" s="126"/>
      <c r="BF34" s="131"/>
      <c r="BG34" s="131"/>
    </row>
    <row r="35" spans="3:59" ht="18" customHeight="1" x14ac:dyDescent="0.3">
      <c r="C35" s="120" t="s">
        <v>39</v>
      </c>
      <c r="D35" s="192">
        <v>9265</v>
      </c>
      <c r="E35" s="137"/>
      <c r="F35" s="120" t="s">
        <v>39</v>
      </c>
      <c r="G35" s="137">
        <f>D35</f>
        <v>9265</v>
      </c>
      <c r="H35" s="137"/>
      <c r="I35" s="120" t="s">
        <v>38</v>
      </c>
      <c r="J35" s="137" t="e">
        <f>J21-J33</f>
        <v>#N/A</v>
      </c>
      <c r="K35" s="188"/>
      <c r="L35" s="174"/>
      <c r="M35" s="222"/>
      <c r="N35" s="124"/>
      <c r="O35" s="126"/>
      <c r="P35" s="126"/>
      <c r="Q35" s="126"/>
      <c r="R35" s="190"/>
      <c r="S35" s="126"/>
      <c r="T35" s="127"/>
      <c r="U35" s="128"/>
      <c r="V35" s="128"/>
      <c r="W35" s="126"/>
      <c r="X35" s="126"/>
      <c r="Y35" s="126"/>
      <c r="Z35" s="126"/>
      <c r="AA35" s="126"/>
      <c r="AB35" s="126"/>
      <c r="AC35" s="129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O35" s="130"/>
      <c r="AP35" s="130"/>
      <c r="AQ35" s="130"/>
      <c r="AR35" s="130"/>
      <c r="AS35" s="130"/>
      <c r="AT35" s="130"/>
      <c r="AU35" s="130"/>
      <c r="AV35" s="126"/>
      <c r="AW35" s="126"/>
      <c r="AX35" s="126"/>
      <c r="AY35" s="126"/>
      <c r="AZ35" s="126"/>
      <c r="BA35" s="126"/>
      <c r="BB35" s="126"/>
      <c r="BC35" s="126"/>
      <c r="BD35" s="126"/>
      <c r="BE35" s="126"/>
      <c r="BF35" s="131"/>
      <c r="BG35" s="131"/>
    </row>
    <row r="36" spans="3:59" ht="18" customHeight="1" x14ac:dyDescent="0.3">
      <c r="C36" s="120"/>
      <c r="D36" s="187"/>
      <c r="E36" s="137"/>
      <c r="F36" s="120"/>
      <c r="G36" s="127"/>
      <c r="H36" s="122"/>
      <c r="I36" s="120"/>
      <c r="J36" s="126"/>
      <c r="K36" s="186"/>
      <c r="L36" s="188"/>
      <c r="M36" s="186"/>
      <c r="N36" s="124"/>
      <c r="O36" s="126"/>
      <c r="P36" s="126"/>
      <c r="Q36" s="126"/>
      <c r="R36" s="190"/>
      <c r="S36" s="126"/>
      <c r="T36" s="127"/>
      <c r="U36" s="191"/>
      <c r="V36" s="128"/>
      <c r="W36" s="126"/>
      <c r="X36" s="126"/>
      <c r="Y36" s="126"/>
      <c r="Z36" s="126"/>
      <c r="AA36" s="126"/>
      <c r="AB36" s="126"/>
      <c r="AC36" s="129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26"/>
      <c r="AW36" s="126"/>
      <c r="AX36" s="126"/>
      <c r="AY36" s="126"/>
      <c r="AZ36" s="126"/>
      <c r="BA36" s="126"/>
      <c r="BB36" s="126"/>
      <c r="BC36" s="126"/>
      <c r="BD36" s="126"/>
      <c r="BE36" s="126"/>
      <c r="BF36" s="131"/>
      <c r="BG36" s="131"/>
    </row>
    <row r="37" spans="3:59" ht="18" customHeight="1" x14ac:dyDescent="0.3">
      <c r="C37" s="120" t="s">
        <v>40</v>
      </c>
      <c r="D37" s="187" t="e">
        <f>D33+D35</f>
        <v>#N/A</v>
      </c>
      <c r="E37" s="137"/>
      <c r="F37" s="120" t="s">
        <v>40</v>
      </c>
      <c r="G37" s="194" t="e">
        <f>G39*G13</f>
        <v>#N/A</v>
      </c>
      <c r="H37" s="122"/>
      <c r="I37" s="120" t="s">
        <v>39</v>
      </c>
      <c r="J37" s="163">
        <v>9265</v>
      </c>
      <c r="K37" s="135"/>
      <c r="L37" s="186"/>
      <c r="M37" s="135"/>
      <c r="N37" s="124"/>
      <c r="O37" s="126"/>
      <c r="P37" s="126"/>
      <c r="Q37" s="126"/>
      <c r="R37" s="126"/>
      <c r="S37" s="126"/>
      <c r="T37" s="127"/>
      <c r="U37" s="128"/>
      <c r="V37" s="128"/>
      <c r="W37" s="126"/>
      <c r="X37" s="126"/>
      <c r="Y37" s="126"/>
      <c r="Z37" s="126"/>
      <c r="AA37" s="126"/>
      <c r="AB37" s="126"/>
      <c r="AC37" s="129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26"/>
      <c r="AW37" s="126"/>
      <c r="AX37" s="126"/>
      <c r="AY37" s="126"/>
      <c r="AZ37" s="126"/>
      <c r="BA37" s="126"/>
      <c r="BB37" s="126"/>
      <c r="BC37" s="126"/>
      <c r="BD37" s="126"/>
      <c r="BE37" s="126"/>
      <c r="BF37" s="131"/>
      <c r="BG37" s="131"/>
    </row>
    <row r="38" spans="3:59" ht="18" customHeight="1" x14ac:dyDescent="0.3">
      <c r="C38" s="120"/>
      <c r="D38" s="121"/>
      <c r="E38" s="137"/>
      <c r="F38" s="120"/>
      <c r="G38" s="127"/>
      <c r="H38" s="122"/>
      <c r="I38" s="120"/>
      <c r="J38" s="127"/>
      <c r="K38" s="186"/>
      <c r="L38" s="135"/>
      <c r="M38" s="186"/>
      <c r="N38" s="124"/>
      <c r="O38" s="126"/>
      <c r="P38" s="126"/>
      <c r="Q38" s="126"/>
      <c r="R38" s="126"/>
      <c r="S38" s="126"/>
      <c r="T38" s="127"/>
      <c r="U38" s="128"/>
      <c r="V38" s="128"/>
      <c r="W38" s="126"/>
      <c r="X38" s="126"/>
      <c r="Y38" s="126"/>
      <c r="Z38" s="126"/>
      <c r="AA38" s="126"/>
      <c r="AB38" s="126"/>
      <c r="AC38" s="129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26"/>
      <c r="AW38" s="126"/>
      <c r="AX38" s="126"/>
      <c r="AY38" s="126"/>
      <c r="AZ38" s="126"/>
      <c r="BA38" s="126"/>
      <c r="BB38" s="126"/>
      <c r="BC38" s="126"/>
      <c r="BD38" s="126"/>
      <c r="BE38" s="126"/>
      <c r="BF38" s="131"/>
      <c r="BG38" s="131"/>
    </row>
    <row r="39" spans="3:59" ht="18" customHeight="1" x14ac:dyDescent="0.3">
      <c r="C39" s="120" t="s">
        <v>41</v>
      </c>
      <c r="D39" s="196" t="e">
        <f>D37/D13</f>
        <v>#N/A</v>
      </c>
      <c r="E39" s="137"/>
      <c r="F39" s="120" t="s">
        <v>41</v>
      </c>
      <c r="G39" s="185" t="e">
        <f>G41*G9</f>
        <v>#N/A</v>
      </c>
      <c r="H39" s="122"/>
      <c r="I39" s="120" t="s">
        <v>40</v>
      </c>
      <c r="J39" s="194" t="e">
        <f>J35+J37</f>
        <v>#N/A</v>
      </c>
      <c r="K39" s="193"/>
      <c r="L39" s="186"/>
      <c r="M39" s="193"/>
      <c r="N39" s="124"/>
      <c r="O39" s="126"/>
      <c r="P39" s="126"/>
      <c r="Q39" s="126"/>
      <c r="R39" s="126"/>
      <c r="S39" s="126"/>
      <c r="T39" s="127"/>
      <c r="U39" s="128"/>
      <c r="V39" s="128"/>
      <c r="W39" s="126"/>
      <c r="X39" s="126"/>
      <c r="Y39" s="126"/>
      <c r="Z39" s="126"/>
      <c r="AA39" s="126"/>
      <c r="AB39" s="126"/>
      <c r="AC39" s="129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26"/>
      <c r="AW39" s="126"/>
      <c r="AX39" s="126"/>
      <c r="AY39" s="126"/>
      <c r="AZ39" s="126"/>
      <c r="BA39" s="126"/>
      <c r="BB39" s="126"/>
      <c r="BC39" s="126"/>
      <c r="BD39" s="126"/>
      <c r="BE39" s="126"/>
      <c r="BF39" s="131"/>
      <c r="BG39" s="131"/>
    </row>
    <row r="40" spans="3:59" ht="18" customHeight="1" x14ac:dyDescent="0.3">
      <c r="C40" s="120"/>
      <c r="D40" s="196"/>
      <c r="E40" s="137"/>
      <c r="F40" s="120"/>
      <c r="G40" s="197"/>
      <c r="H40" s="122"/>
      <c r="I40" s="120"/>
      <c r="J40" s="127"/>
      <c r="K40" s="186"/>
      <c r="L40" s="193"/>
      <c r="M40" s="186"/>
      <c r="N40" s="124"/>
      <c r="O40" s="126"/>
      <c r="P40" s="126"/>
      <c r="Q40" s="126"/>
      <c r="R40" s="126"/>
      <c r="S40" s="126"/>
      <c r="T40" s="127"/>
      <c r="U40" s="128"/>
      <c r="V40" s="128"/>
      <c r="W40" s="126"/>
      <c r="X40" s="126"/>
      <c r="Y40" s="126"/>
      <c r="Z40" s="126"/>
      <c r="AA40" s="126"/>
      <c r="AB40" s="126"/>
      <c r="AC40" s="129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26"/>
      <c r="AW40" s="126"/>
      <c r="AX40" s="126"/>
      <c r="AY40" s="126"/>
      <c r="AZ40" s="126"/>
      <c r="BA40" s="126"/>
      <c r="BB40" s="126"/>
      <c r="BC40" s="126"/>
      <c r="BD40" s="126"/>
      <c r="BE40" s="126"/>
      <c r="BF40" s="131"/>
      <c r="BG40" s="131"/>
    </row>
    <row r="41" spans="3:59" ht="18" customHeight="1" x14ac:dyDescent="0.3">
      <c r="C41" s="136" t="s">
        <v>42</v>
      </c>
      <c r="D41" s="296" t="e">
        <f>D39/D9</f>
        <v>#N/A</v>
      </c>
      <c r="E41" s="197"/>
      <c r="F41" s="136" t="s">
        <v>42</v>
      </c>
      <c r="G41" s="200">
        <v>2.3900000000000001E-2</v>
      </c>
      <c r="H41" s="122"/>
      <c r="I41" s="120" t="s">
        <v>41</v>
      </c>
      <c r="J41" s="185">
        <f>IFERROR(J39/J14,0)</f>
        <v>0</v>
      </c>
      <c r="K41" s="195"/>
      <c r="L41" s="186"/>
      <c r="M41" s="195"/>
      <c r="N41" s="124"/>
      <c r="O41" s="126"/>
      <c r="P41" s="126"/>
      <c r="Q41" s="126"/>
      <c r="R41" s="126"/>
      <c r="S41" s="126"/>
      <c r="T41" s="127"/>
      <c r="U41" s="128"/>
      <c r="V41" s="128"/>
      <c r="W41" s="126"/>
      <c r="X41" s="126"/>
      <c r="Y41" s="126"/>
      <c r="Z41" s="126"/>
      <c r="AA41" s="126"/>
      <c r="AB41" s="126"/>
      <c r="AC41" s="129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26"/>
      <c r="AW41" s="126"/>
      <c r="AX41" s="126"/>
      <c r="AY41" s="126"/>
      <c r="AZ41" s="126"/>
      <c r="BA41" s="126"/>
      <c r="BB41" s="126"/>
      <c r="BC41" s="126"/>
      <c r="BD41" s="126"/>
      <c r="BE41" s="126"/>
      <c r="BF41" s="131"/>
      <c r="BG41" s="131"/>
    </row>
    <row r="42" spans="3:59" ht="18" customHeight="1" x14ac:dyDescent="0.3">
      <c r="E42" s="122"/>
      <c r="H42" s="122"/>
      <c r="I42" s="120"/>
      <c r="J42" s="197"/>
      <c r="K42" s="198"/>
      <c r="L42" s="195"/>
      <c r="M42" s="198"/>
      <c r="N42" s="124"/>
      <c r="O42" s="126"/>
      <c r="P42" s="126"/>
      <c r="Q42" s="126"/>
      <c r="R42" s="126"/>
      <c r="S42" s="126"/>
      <c r="T42" s="127"/>
      <c r="U42" s="128"/>
      <c r="V42" s="128"/>
      <c r="W42" s="126"/>
      <c r="X42" s="126"/>
      <c r="Y42" s="126"/>
      <c r="Z42" s="126"/>
      <c r="AA42" s="126"/>
      <c r="AB42" s="126"/>
      <c r="AC42" s="129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26"/>
      <c r="AW42" s="126"/>
      <c r="AX42" s="126"/>
      <c r="AY42" s="126"/>
      <c r="AZ42" s="126"/>
      <c r="BA42" s="126"/>
      <c r="BB42" s="126"/>
      <c r="BC42" s="126"/>
      <c r="BD42" s="126"/>
      <c r="BE42" s="126"/>
      <c r="BF42" s="131"/>
      <c r="BG42" s="131"/>
    </row>
    <row r="43" spans="3:59" ht="18" customHeight="1" x14ac:dyDescent="0.3">
      <c r="C43" s="293" t="s">
        <v>43</v>
      </c>
      <c r="D43" s="139" t="e">
        <f>SUM(D20,D35)-SUM(D26:D28,D30,D13)</f>
        <v>#N/A</v>
      </c>
      <c r="E43" s="199"/>
      <c r="F43" s="293" t="s">
        <v>43</v>
      </c>
      <c r="G43" s="139" t="e">
        <f>SUM(G20,G35)-SUM(G26:G28,G30,G13)</f>
        <v>#N/A</v>
      </c>
      <c r="H43" s="126"/>
      <c r="I43" s="136" t="s">
        <v>42</v>
      </c>
      <c r="J43" s="185">
        <f>J41/J9</f>
        <v>0</v>
      </c>
      <c r="K43" s="195"/>
      <c r="L43" s="198"/>
      <c r="M43" s="195"/>
      <c r="N43" s="124"/>
      <c r="O43" s="126"/>
      <c r="P43" s="126"/>
      <c r="Q43" s="126"/>
      <c r="R43" s="126"/>
      <c r="S43" s="126"/>
      <c r="T43" s="127"/>
      <c r="U43" s="128"/>
      <c r="V43" s="128"/>
      <c r="W43" s="126"/>
      <c r="X43" s="126"/>
      <c r="Y43" s="126"/>
      <c r="Z43" s="126"/>
      <c r="AA43" s="126"/>
      <c r="AB43" s="126"/>
      <c r="AC43" s="129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26"/>
      <c r="AW43" s="126"/>
      <c r="AX43" s="126"/>
      <c r="AY43" s="126"/>
      <c r="AZ43" s="126"/>
      <c r="BA43" s="126"/>
      <c r="BB43" s="126"/>
      <c r="BC43" s="126"/>
      <c r="BD43" s="126"/>
      <c r="BE43" s="126"/>
      <c r="BF43" s="131"/>
      <c r="BG43" s="131"/>
    </row>
    <row r="44" spans="3:59" ht="18" customHeight="1" x14ac:dyDescent="0.3">
      <c r="L44" s="195"/>
      <c r="U44" s="223"/>
      <c r="V44" s="223"/>
    </row>
    <row r="45" spans="3:59" ht="18.600000000000001" customHeight="1" x14ac:dyDescent="0.3">
      <c r="I45" s="294" t="s">
        <v>43</v>
      </c>
      <c r="J45" s="139" t="e">
        <f>SUM(J21,J37)-SUM(J27:J29,J31:J32,J14)</f>
        <v>#N/A</v>
      </c>
      <c r="U45" s="223"/>
      <c r="V45" s="223"/>
    </row>
    <row r="46" spans="3:59" x14ac:dyDescent="0.3">
      <c r="U46" s="223"/>
      <c r="V46" s="223"/>
    </row>
    <row r="47" spans="3:59" x14ac:dyDescent="0.3">
      <c r="C47" s="202" t="s">
        <v>44</v>
      </c>
      <c r="D47" s="224" t="e">
        <f>SUM(D35+D20)</f>
        <v>#N/A</v>
      </c>
      <c r="F47" s="202" t="s">
        <v>44</v>
      </c>
      <c r="G47" s="224" t="e">
        <f>SUM(G35+G20)</f>
        <v>#N/A</v>
      </c>
      <c r="I47" s="202" t="s">
        <v>44</v>
      </c>
      <c r="J47" s="224">
        <f>SUM(J37+J21)</f>
        <v>24871</v>
      </c>
      <c r="U47" s="223"/>
      <c r="V47" s="223"/>
    </row>
    <row r="48" spans="3:59" x14ac:dyDescent="0.3">
      <c r="C48" s="202" t="s">
        <v>45</v>
      </c>
      <c r="D48" s="224" t="e">
        <f>SUM(D13,D26:D28,D30)</f>
        <v>#N/A</v>
      </c>
      <c r="F48" s="202" t="s">
        <v>45</v>
      </c>
      <c r="G48" s="224" t="e">
        <f>SUM(G13,G26:G28,G30)</f>
        <v>#N/A</v>
      </c>
      <c r="I48" s="202" t="s">
        <v>45</v>
      </c>
      <c r="J48" s="224" t="e">
        <f>SUM(J13,J27:J29,J31)</f>
        <v>#N/A</v>
      </c>
      <c r="U48" s="223"/>
      <c r="V48" s="223"/>
    </row>
    <row r="49" spans="3:22" x14ac:dyDescent="0.3">
      <c r="C49" s="202" t="s">
        <v>46</v>
      </c>
      <c r="D49" s="224" t="e">
        <f>D47-D48</f>
        <v>#N/A</v>
      </c>
      <c r="F49" s="202" t="s">
        <v>46</v>
      </c>
      <c r="G49" s="224" t="e">
        <f>G47-G48</f>
        <v>#N/A</v>
      </c>
      <c r="I49" s="202" t="s">
        <v>46</v>
      </c>
      <c r="J49" s="224" t="e">
        <f>J47-J48</f>
        <v>#N/A</v>
      </c>
      <c r="U49" s="223"/>
      <c r="V49" s="223"/>
    </row>
    <row r="50" spans="3:22" x14ac:dyDescent="0.3">
      <c r="F50" s="124"/>
      <c r="U50" s="223"/>
      <c r="V50" s="223"/>
    </row>
    <row r="51" spans="3:22" x14ac:dyDescent="0.3">
      <c r="F51" s="226"/>
      <c r="U51" s="223"/>
      <c r="V51" s="223"/>
    </row>
    <row r="52" spans="3:22" x14ac:dyDescent="0.3">
      <c r="F52" s="227"/>
      <c r="U52" s="223"/>
      <c r="V52" s="223"/>
    </row>
    <row r="53" spans="3:22" x14ac:dyDescent="0.3">
      <c r="F53" s="228"/>
      <c r="U53" s="223"/>
      <c r="V53" s="223"/>
    </row>
    <row r="54" spans="3:22" x14ac:dyDescent="0.3">
      <c r="F54" s="227"/>
      <c r="U54" s="223"/>
      <c r="V54" s="223"/>
    </row>
    <row r="55" spans="3:22" x14ac:dyDescent="0.3">
      <c r="F55" s="124"/>
      <c r="U55" s="223"/>
      <c r="V55" s="223"/>
    </row>
    <row r="56" spans="3:22" x14ac:dyDescent="0.3">
      <c r="F56" s="124"/>
      <c r="U56" s="223"/>
      <c r="V56" s="223"/>
    </row>
    <row r="57" spans="3:22" x14ac:dyDescent="0.3">
      <c r="F57" s="124"/>
      <c r="U57" s="223"/>
      <c r="V57" s="223"/>
    </row>
    <row r="58" spans="3:22" x14ac:dyDescent="0.3">
      <c r="F58" s="124"/>
      <c r="U58" s="223"/>
      <c r="V58" s="223"/>
    </row>
    <row r="59" spans="3:22" x14ac:dyDescent="0.3">
      <c r="F59" s="124"/>
      <c r="U59" s="223"/>
      <c r="V59" s="223"/>
    </row>
    <row r="60" spans="3:22" x14ac:dyDescent="0.3">
      <c r="F60" s="124"/>
      <c r="U60" s="223"/>
      <c r="V60" s="223"/>
    </row>
    <row r="61" spans="3:22" x14ac:dyDescent="0.3">
      <c r="U61" s="223"/>
      <c r="V61" s="223"/>
    </row>
    <row r="62" spans="3:22" x14ac:dyDescent="0.3">
      <c r="U62" s="223"/>
      <c r="V62" s="223"/>
    </row>
    <row r="63" spans="3:22" x14ac:dyDescent="0.3">
      <c r="U63" s="223"/>
      <c r="V63" s="223"/>
    </row>
    <row r="64" spans="3:22" x14ac:dyDescent="0.3">
      <c r="U64" s="223"/>
      <c r="V64" s="223"/>
    </row>
    <row r="65" spans="21:22" x14ac:dyDescent="0.3">
      <c r="U65" s="223"/>
      <c r="V65" s="223"/>
    </row>
    <row r="66" spans="21:22" x14ac:dyDescent="0.3">
      <c r="U66" s="223"/>
      <c r="V66" s="223"/>
    </row>
    <row r="67" spans="21:22" x14ac:dyDescent="0.3">
      <c r="U67" s="223"/>
      <c r="V67" s="223"/>
    </row>
    <row r="68" spans="21:22" x14ac:dyDescent="0.3">
      <c r="U68" s="223"/>
      <c r="V68" s="223"/>
    </row>
    <row r="69" spans="21:22" ht="15.6" customHeight="1" x14ac:dyDescent="0.3">
      <c r="U69" s="223"/>
      <c r="V69" s="223"/>
    </row>
    <row r="70" spans="21:22" x14ac:dyDescent="0.3">
      <c r="U70" s="223"/>
      <c r="V70" s="223"/>
    </row>
    <row r="71" spans="21:22" x14ac:dyDescent="0.3">
      <c r="U71" s="223"/>
      <c r="V71" s="223"/>
    </row>
    <row r="72" spans="21:22" x14ac:dyDescent="0.3">
      <c r="U72" s="223"/>
      <c r="V72" s="223"/>
    </row>
    <row r="73" spans="21:22" x14ac:dyDescent="0.3">
      <c r="U73" s="223"/>
      <c r="V73" s="223"/>
    </row>
    <row r="74" spans="21:22" x14ac:dyDescent="0.3">
      <c r="U74" s="223"/>
      <c r="V74" s="223"/>
    </row>
  </sheetData>
  <mergeCells count="8">
    <mergeCell ref="F4:G4"/>
    <mergeCell ref="I4:J4"/>
    <mergeCell ref="C7:D7"/>
    <mergeCell ref="I7:J7"/>
    <mergeCell ref="M3:N3"/>
    <mergeCell ref="M4:N4"/>
    <mergeCell ref="F7:G7"/>
    <mergeCell ref="C4:D4"/>
  </mergeCells>
  <pageMargins left="0.7" right="0.7" top="0.75" bottom="0.75" header="0.3" footer="0.3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B1:BK74"/>
  <sheetViews>
    <sheetView showGridLines="0" topLeftCell="A12" zoomScale="70" zoomScaleNormal="70" workbookViewId="0">
      <selection activeCell="F49" sqref="F49"/>
    </sheetView>
  </sheetViews>
  <sheetFormatPr baseColWidth="10" defaultColWidth="11.5703125" defaultRowHeight="18.75" customHeight="1" x14ac:dyDescent="0.3"/>
  <cols>
    <col min="1" max="1" width="3.7109375" style="119" customWidth="1"/>
    <col min="2" max="2" width="12.28515625" style="119" customWidth="1"/>
    <col min="3" max="3" width="53.28515625" style="202" customWidth="1"/>
    <col min="4" max="4" width="15.7109375" style="124" bestFit="1" customWidth="1"/>
    <col min="5" max="5" width="12" style="119" customWidth="1"/>
    <col min="6" max="6" width="53.28515625" style="119" customWidth="1"/>
    <col min="7" max="7" width="18.7109375" style="119" customWidth="1"/>
    <col min="8" max="8" width="12" style="119" customWidth="1"/>
    <col min="9" max="9" width="53.28515625" style="119" customWidth="1"/>
    <col min="10" max="10" width="15.7109375" style="119" bestFit="1" customWidth="1"/>
    <col min="11" max="11" width="12" style="119" customWidth="1"/>
    <col min="12" max="12" width="17.28515625" style="119" bestFit="1" customWidth="1"/>
    <col min="13" max="14" width="12" style="119" customWidth="1"/>
    <col min="15" max="15" width="15.28515625" style="119" customWidth="1"/>
    <col min="16" max="16" width="14.42578125" style="119" bestFit="1" customWidth="1"/>
    <col min="17" max="17" width="11.140625" style="119" customWidth="1"/>
    <col min="18" max="18" width="9" style="119" customWidth="1"/>
    <col min="19" max="19" width="8.85546875" style="119" customWidth="1"/>
    <col min="20" max="60" width="11.5703125" style="119" customWidth="1"/>
    <col min="61" max="16384" width="11.5703125" style="119"/>
  </cols>
  <sheetData>
    <row r="1" spans="2:63" ht="18" customHeight="1" x14ac:dyDescent="0.3"/>
    <row r="2" spans="2:63" ht="24.75" customHeight="1" x14ac:dyDescent="0.5">
      <c r="C2" s="88" t="s">
        <v>0</v>
      </c>
      <c r="D2" s="119"/>
    </row>
    <row r="3" spans="2:63" x14ac:dyDescent="0.3">
      <c r="L3" s="255" t="s">
        <v>1</v>
      </c>
      <c r="M3" s="308">
        <f ca="1">TODAY()</f>
        <v>45408</v>
      </c>
      <c r="N3" s="305"/>
      <c r="O3" s="125">
        <f ca="1">YEAR(M3)</f>
        <v>2024</v>
      </c>
    </row>
    <row r="4" spans="2:63" ht="18" customHeight="1" x14ac:dyDescent="0.3">
      <c r="B4" s="203" t="s">
        <v>2</v>
      </c>
      <c r="C4" s="311" t="s">
        <v>52</v>
      </c>
      <c r="D4" s="312"/>
      <c r="E4" s="203" t="s">
        <v>4</v>
      </c>
      <c r="F4" s="304" t="e">
        <f>VLOOKUP($C$4,'BD Ficha'!$E$2:$M$3022,9,0)</f>
        <v>#N/A</v>
      </c>
      <c r="G4" s="305"/>
      <c r="H4" s="203" t="s">
        <v>5</v>
      </c>
      <c r="I4" s="304" t="e">
        <f>VLOOKUP($C$4,'BD Ficha'!$E$2:$N$3022,10,0)</f>
        <v>#N/A</v>
      </c>
      <c r="J4" s="305"/>
      <c r="L4" s="124" t="s">
        <v>6</v>
      </c>
      <c r="M4" s="309">
        <f>VLOOKUP(C4,'Fleet Status Report'!$A$2:$W$3259,23,0)</f>
        <v>44852</v>
      </c>
      <c r="N4" s="305"/>
      <c r="O4" s="248">
        <f>YEAR(M4)</f>
        <v>2022</v>
      </c>
      <c r="Q4" s="290">
        <f ca="1">ROUND(YEARFRAC(M4,TODAY(),3)*12,0)</f>
        <v>18</v>
      </c>
    </row>
    <row r="5" spans="2:63" ht="18" customHeight="1" x14ac:dyDescent="0.3">
      <c r="I5" s="204"/>
      <c r="J5" s="204"/>
      <c r="L5" s="205"/>
    </row>
    <row r="6" spans="2:63" ht="27" customHeight="1" x14ac:dyDescent="0.5">
      <c r="B6" s="206"/>
      <c r="C6" s="207"/>
      <c r="D6" s="207"/>
      <c r="I6" s="299" t="s">
        <v>53</v>
      </c>
      <c r="O6" s="208"/>
    </row>
    <row r="7" spans="2:63" s="209" customFormat="1" ht="18" customHeight="1" x14ac:dyDescent="0.3">
      <c r="C7" s="306" t="s">
        <v>8</v>
      </c>
      <c r="D7" s="307"/>
      <c r="E7" s="44"/>
      <c r="F7" s="310" t="s">
        <v>9</v>
      </c>
      <c r="G7" s="307"/>
      <c r="H7" s="44"/>
      <c r="I7" s="306" t="s">
        <v>10</v>
      </c>
      <c r="J7" s="307"/>
      <c r="K7" s="210"/>
      <c r="L7" s="229"/>
      <c r="M7" s="230" t="s">
        <v>11</v>
      </c>
      <c r="N7" s="210"/>
      <c r="O7" s="211"/>
      <c r="P7" s="212"/>
      <c r="Q7" s="213"/>
      <c r="R7" s="214"/>
      <c r="S7" s="214"/>
      <c r="T7" s="215"/>
      <c r="U7" s="214"/>
      <c r="V7" s="214"/>
      <c r="W7" s="214"/>
      <c r="X7" s="214"/>
      <c r="Y7" s="214"/>
      <c r="Z7" s="214"/>
      <c r="AA7" s="216"/>
      <c r="AB7" s="214"/>
      <c r="AC7" s="214"/>
      <c r="AD7" s="214"/>
      <c r="AE7" s="214"/>
      <c r="AF7" s="217"/>
      <c r="AG7" s="214"/>
      <c r="AH7" s="214"/>
      <c r="AI7" s="214"/>
      <c r="AJ7" s="214"/>
      <c r="AK7" s="214"/>
      <c r="AL7" s="216"/>
      <c r="AM7" s="214"/>
      <c r="AN7" s="214"/>
      <c r="AO7" s="214"/>
      <c r="AP7" s="216"/>
      <c r="AQ7" s="218"/>
      <c r="AR7" s="216"/>
      <c r="AS7" s="216"/>
      <c r="AT7" s="216"/>
      <c r="AU7" s="216"/>
      <c r="AV7" s="219"/>
      <c r="AW7" s="219"/>
      <c r="AX7" s="219"/>
      <c r="AY7" s="219"/>
      <c r="AZ7" s="219"/>
      <c r="BA7" s="217"/>
      <c r="BB7" s="217"/>
      <c r="BC7" s="217"/>
      <c r="BD7" s="217"/>
      <c r="BE7" s="216"/>
      <c r="BF7" s="216"/>
      <c r="BG7" s="216"/>
      <c r="BH7" s="220"/>
      <c r="BI7" s="220"/>
      <c r="BJ7" s="220"/>
      <c r="BK7" s="220"/>
    </row>
    <row r="8" spans="2:63" s="209" customFormat="1" ht="18" customHeight="1" x14ac:dyDescent="0.3">
      <c r="C8" s="53"/>
      <c r="D8" s="53"/>
      <c r="E8" s="53"/>
      <c r="F8" s="54"/>
      <c r="G8" s="54"/>
      <c r="H8" s="53"/>
      <c r="I8" s="53"/>
      <c r="J8" s="53"/>
      <c r="K8" s="210"/>
      <c r="L8" s="210"/>
      <c r="M8" s="210"/>
      <c r="N8" s="210"/>
      <c r="O8" s="214"/>
      <c r="P8" s="214"/>
      <c r="Q8" s="221"/>
      <c r="R8" s="214"/>
      <c r="S8" s="214"/>
      <c r="T8" s="214"/>
      <c r="U8" s="214"/>
      <c r="V8" s="214"/>
      <c r="W8" s="214"/>
      <c r="X8" s="214"/>
      <c r="Y8" s="214"/>
      <c r="Z8" s="214"/>
      <c r="AA8" s="216"/>
      <c r="AB8" s="214"/>
      <c r="AC8" s="214"/>
      <c r="AD8" s="214"/>
      <c r="AE8" s="214"/>
      <c r="AF8" s="217"/>
      <c r="AG8" s="214"/>
      <c r="AH8" s="214"/>
      <c r="AI8" s="214"/>
      <c r="AJ8" s="214"/>
      <c r="AK8" s="214"/>
      <c r="AL8" s="216"/>
      <c r="AM8" s="214"/>
      <c r="AN8" s="214"/>
      <c r="AO8" s="214"/>
      <c r="AP8" s="216"/>
      <c r="AQ8" s="216"/>
      <c r="AR8" s="216"/>
      <c r="AS8" s="216"/>
      <c r="AT8" s="216"/>
      <c r="AU8" s="216"/>
      <c r="AV8" s="219"/>
      <c r="AW8" s="219"/>
      <c r="AX8" s="219"/>
      <c r="AY8" s="219"/>
      <c r="AZ8" s="219"/>
      <c r="BA8" s="217"/>
      <c r="BB8" s="217"/>
      <c r="BC8" s="217"/>
      <c r="BD8" s="217"/>
      <c r="BE8" s="216"/>
      <c r="BF8" s="216"/>
      <c r="BG8" s="216"/>
      <c r="BH8" s="220"/>
      <c r="BI8" s="220"/>
      <c r="BJ8" s="220"/>
      <c r="BK8" s="220"/>
    </row>
    <row r="9" spans="2:63" ht="18" customHeight="1" x14ac:dyDescent="0.3">
      <c r="C9" s="120" t="s">
        <v>12</v>
      </c>
      <c r="D9" s="121" t="e">
        <f>VLOOKUP(C4,'BD Ficha'!$E$2:$H$1048576,4,0)</f>
        <v>#N/A</v>
      </c>
      <c r="E9" s="122"/>
      <c r="F9" s="120" t="s">
        <v>12</v>
      </c>
      <c r="G9" s="122" t="e">
        <f t="shared" ref="G9:G15" si="0">D9</f>
        <v>#N/A</v>
      </c>
      <c r="H9" s="122"/>
      <c r="I9" s="120" t="s">
        <v>12</v>
      </c>
      <c r="J9" s="123">
        <v>18</v>
      </c>
      <c r="K9" s="124"/>
      <c r="P9" s="126"/>
      <c r="Q9" s="126"/>
      <c r="R9" s="126"/>
      <c r="S9" s="126"/>
      <c r="T9" s="127"/>
      <c r="U9" s="128"/>
      <c r="V9" s="128"/>
      <c r="W9" s="126"/>
      <c r="X9" s="126"/>
      <c r="Y9" s="126"/>
      <c r="Z9" s="126"/>
      <c r="AA9" s="126"/>
      <c r="AB9" s="126"/>
      <c r="AC9" s="129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31"/>
      <c r="BG9" s="131"/>
    </row>
    <row r="10" spans="2:63" ht="18" customHeight="1" x14ac:dyDescent="0.3">
      <c r="C10" s="120" t="s">
        <v>13</v>
      </c>
      <c r="D10" s="121" t="e">
        <f>VLOOKUP(C4,'BD Ficha'!$E$2:$P$7588,12,0)</f>
        <v>#N/A</v>
      </c>
      <c r="E10" s="122"/>
      <c r="F10" s="120" t="s">
        <v>14</v>
      </c>
      <c r="G10" s="121" t="e">
        <f t="shared" si="0"/>
        <v>#N/A</v>
      </c>
      <c r="H10" s="126"/>
      <c r="I10" s="120" t="s">
        <v>14</v>
      </c>
      <c r="J10" s="121" t="e">
        <f>G10</f>
        <v>#N/A</v>
      </c>
      <c r="K10" s="132"/>
      <c r="M10" s="125"/>
      <c r="N10" s="125"/>
      <c r="O10" s="126"/>
      <c r="P10" s="126"/>
      <c r="Q10" s="126"/>
      <c r="R10" s="126"/>
      <c r="S10" s="126"/>
      <c r="T10" s="127"/>
      <c r="U10" s="128"/>
      <c r="V10" s="128"/>
      <c r="W10" s="126"/>
      <c r="X10" s="126"/>
      <c r="Y10" s="126"/>
      <c r="Z10" s="126"/>
      <c r="AA10" s="126"/>
      <c r="AB10" s="126"/>
      <c r="AC10" s="129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31"/>
      <c r="BG10" s="131"/>
    </row>
    <row r="11" spans="2:63" ht="18" customHeight="1" x14ac:dyDescent="0.3">
      <c r="C11" s="120" t="s">
        <v>15</v>
      </c>
      <c r="D11" s="133" t="e">
        <f>VLOOKUP(C4,'BD Ficha'!$E$2:$S$7588,15,0)</f>
        <v>#N/A</v>
      </c>
      <c r="E11" s="122"/>
      <c r="F11" s="120" t="s">
        <v>15</v>
      </c>
      <c r="G11" s="134" t="e">
        <f t="shared" si="0"/>
        <v>#N/A</v>
      </c>
      <c r="H11" s="126"/>
      <c r="I11" s="120" t="s">
        <v>15</v>
      </c>
      <c r="J11" s="129" t="e">
        <f>G11</f>
        <v>#N/A</v>
      </c>
      <c r="K11" s="135"/>
      <c r="M11" s="125"/>
      <c r="N11" s="125"/>
      <c r="O11" s="244"/>
      <c r="P11" s="126"/>
      <c r="Q11" s="126"/>
      <c r="R11" s="126"/>
      <c r="S11" s="126"/>
      <c r="T11" s="127"/>
      <c r="U11" s="128"/>
      <c r="V11" s="128"/>
      <c r="W11" s="126"/>
      <c r="X11" s="126"/>
      <c r="Y11" s="126"/>
      <c r="Z11" s="126"/>
      <c r="AA11" s="126"/>
      <c r="AB11" s="126"/>
      <c r="AC11" s="129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26"/>
      <c r="AW11" s="126"/>
      <c r="AX11" s="126"/>
      <c r="AY11" s="126"/>
      <c r="AZ11" s="126"/>
      <c r="BA11" s="126"/>
      <c r="BB11" s="126"/>
      <c r="BC11" s="126"/>
      <c r="BD11" s="126"/>
      <c r="BE11" s="126"/>
      <c r="BF11" s="131"/>
      <c r="BG11" s="131"/>
    </row>
    <row r="12" spans="2:63" ht="18" customHeight="1" x14ac:dyDescent="0.3">
      <c r="C12" s="120" t="s">
        <v>16</v>
      </c>
      <c r="D12" s="187" t="e">
        <f>VLOOKUP(C4,'BD Ficha'!$E$2:$ST$7588,16,0)</f>
        <v>#N/A</v>
      </c>
      <c r="E12" s="137"/>
      <c r="F12" s="120" t="s">
        <v>16</v>
      </c>
      <c r="G12" s="137" t="e">
        <f t="shared" si="0"/>
        <v>#N/A</v>
      </c>
      <c r="H12" s="126"/>
      <c r="I12" s="120" t="s">
        <v>16</v>
      </c>
      <c r="J12" s="137" t="e">
        <f>G12</f>
        <v>#N/A</v>
      </c>
      <c r="K12" s="139"/>
      <c r="M12" s="125"/>
      <c r="N12" s="125"/>
      <c r="O12" s="126"/>
      <c r="P12" s="126"/>
      <c r="Q12" s="126"/>
      <c r="R12" s="126"/>
      <c r="S12" s="126"/>
      <c r="T12" s="127"/>
      <c r="U12" s="128"/>
      <c r="V12" s="128"/>
      <c r="W12" s="126"/>
      <c r="X12" s="126"/>
      <c r="Y12" s="126"/>
      <c r="Z12" s="126"/>
      <c r="AA12" s="126"/>
      <c r="AB12" s="126"/>
      <c r="AC12" s="129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26"/>
      <c r="AW12" s="126"/>
      <c r="AX12" s="126"/>
      <c r="AY12" s="126"/>
      <c r="AZ12" s="126"/>
      <c r="BA12" s="126"/>
      <c r="BB12" s="126"/>
      <c r="BC12" s="126"/>
      <c r="BD12" s="126"/>
      <c r="BE12" s="126"/>
      <c r="BF12" s="131"/>
      <c r="BG12" s="131"/>
    </row>
    <row r="13" spans="2:63" ht="18" customHeight="1" x14ac:dyDescent="0.3">
      <c r="C13" s="202" t="s">
        <v>17</v>
      </c>
      <c r="D13" s="137">
        <v>94900</v>
      </c>
      <c r="F13" s="119" t="s">
        <v>17</v>
      </c>
      <c r="G13" s="225">
        <f t="shared" si="0"/>
        <v>94900</v>
      </c>
      <c r="H13" s="126"/>
      <c r="I13" s="119" t="s">
        <v>18</v>
      </c>
      <c r="J13" s="137" t="e">
        <f>VLOOKUP(C4,'BD Ficha'!$E$2:$V$1048576,18,0)</f>
        <v>#N/A</v>
      </c>
      <c r="M13" s="125"/>
      <c r="N13" s="125"/>
      <c r="O13" s="126"/>
      <c r="P13" s="126"/>
      <c r="Q13" s="126"/>
      <c r="S13" s="126"/>
      <c r="T13" s="127"/>
      <c r="U13" s="128"/>
      <c r="V13" s="128"/>
      <c r="W13" s="126"/>
      <c r="X13" s="126"/>
      <c r="Y13" s="126"/>
      <c r="Z13" s="126"/>
      <c r="AA13" s="126"/>
      <c r="AB13" s="126"/>
      <c r="AC13" s="129"/>
      <c r="AD13" s="130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26"/>
      <c r="AW13" s="126"/>
      <c r="AX13" s="126"/>
      <c r="AY13" s="126"/>
      <c r="AZ13" s="126"/>
      <c r="BA13" s="126"/>
      <c r="BB13" s="126"/>
      <c r="BC13" s="126"/>
      <c r="BD13" s="126"/>
      <c r="BE13" s="126"/>
      <c r="BF13" s="131"/>
      <c r="BG13" s="131"/>
    </row>
    <row r="14" spans="2:63" ht="18" customHeight="1" x14ac:dyDescent="0.3">
      <c r="C14" s="120" t="s">
        <v>19</v>
      </c>
      <c r="D14" s="141" t="e">
        <f>VLOOKUP(C4,'BD Ficha'!$E$2:$Z$7588,22,0)</f>
        <v>#N/A</v>
      </c>
      <c r="E14" s="137"/>
      <c r="F14" s="120" t="s">
        <v>19</v>
      </c>
      <c r="G14" s="142" t="e">
        <f t="shared" si="0"/>
        <v>#N/A</v>
      </c>
      <c r="H14" s="126"/>
      <c r="I14" s="119" t="s">
        <v>20</v>
      </c>
      <c r="J14" s="163">
        <v>94900</v>
      </c>
      <c r="K14" s="139"/>
      <c r="L14" s="140"/>
      <c r="M14" s="125"/>
      <c r="N14" s="125"/>
      <c r="O14" s="126"/>
      <c r="P14" s="126"/>
      <c r="Q14" s="126"/>
      <c r="R14" s="126"/>
      <c r="S14" s="126"/>
      <c r="T14" s="127"/>
      <c r="U14" s="128"/>
      <c r="V14" s="128"/>
      <c r="W14" s="126"/>
      <c r="X14" s="126"/>
      <c r="Y14" s="126"/>
      <c r="Z14" s="126"/>
      <c r="AA14" s="126"/>
      <c r="AB14" s="126"/>
      <c r="AC14" s="129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26"/>
      <c r="AW14" s="126"/>
      <c r="AX14" s="126"/>
      <c r="AY14" s="126"/>
      <c r="AZ14" s="126"/>
      <c r="BA14" s="126"/>
      <c r="BB14" s="126"/>
      <c r="BC14" s="126"/>
      <c r="BD14" s="126"/>
      <c r="BE14" s="126"/>
      <c r="BF14" s="131"/>
      <c r="BG14" s="131"/>
    </row>
    <row r="15" spans="2:63" ht="18" customHeight="1" x14ac:dyDescent="0.3">
      <c r="C15" s="120" t="s">
        <v>21</v>
      </c>
      <c r="D15" s="141" t="e">
        <f>IF(VLOOKUP(C4,'BD Ficha'!$E$2:$Y$7588,2,0)=0,"-",VLOOKUP(C4,'BD Ficha'!$E$2:$Y$7588,2,0))</f>
        <v>#N/A</v>
      </c>
      <c r="E15" s="137"/>
      <c r="F15" s="120" t="s">
        <v>21</v>
      </c>
      <c r="G15" s="141" t="e">
        <f t="shared" si="0"/>
        <v>#N/A</v>
      </c>
      <c r="H15" s="126"/>
      <c r="I15" s="120" t="s">
        <v>19</v>
      </c>
      <c r="J15" s="119">
        <f>J9*30</f>
        <v>540</v>
      </c>
      <c r="K15" s="143">
        <f>(J9*30)-((J9*30)*5%)</f>
        <v>513</v>
      </c>
      <c r="L15" s="144"/>
      <c r="M15" s="125"/>
      <c r="N15" s="125"/>
      <c r="O15" s="126"/>
      <c r="P15" s="126"/>
      <c r="Q15" s="126"/>
      <c r="R15" s="126"/>
      <c r="S15" s="126"/>
      <c r="T15" s="127"/>
      <c r="U15" s="128"/>
      <c r="V15" s="128"/>
      <c r="W15" s="126"/>
      <c r="X15" s="126"/>
      <c r="Y15" s="126"/>
      <c r="Z15" s="126"/>
      <c r="AA15" s="126"/>
      <c r="AB15" s="126"/>
      <c r="AC15" s="129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26"/>
      <c r="AW15" s="126"/>
      <c r="AX15" s="126"/>
      <c r="AY15" s="126"/>
      <c r="AZ15" s="126"/>
      <c r="BA15" s="126"/>
      <c r="BB15" s="126"/>
      <c r="BC15" s="126"/>
      <c r="BD15" s="126"/>
      <c r="BE15" s="126"/>
      <c r="BF15" s="131"/>
      <c r="BG15" s="131"/>
    </row>
    <row r="16" spans="2:63" ht="18" customHeight="1" x14ac:dyDescent="0.3">
      <c r="C16" s="136"/>
      <c r="D16" s="138"/>
      <c r="E16" s="137"/>
      <c r="F16" s="136"/>
      <c r="G16" s="138"/>
      <c r="H16" s="126"/>
      <c r="I16" s="136" t="s">
        <v>21</v>
      </c>
      <c r="J16" s="295" t="e">
        <f>G15</f>
        <v>#N/A</v>
      </c>
      <c r="K16" s="143"/>
      <c r="L16" s="144"/>
      <c r="M16" s="125"/>
      <c r="N16" s="125"/>
      <c r="O16" s="126"/>
      <c r="P16" s="126"/>
      <c r="Q16" s="126"/>
      <c r="R16" s="126"/>
      <c r="S16" s="126"/>
      <c r="T16" s="127"/>
      <c r="U16" s="128"/>
      <c r="V16" s="128"/>
      <c r="W16" s="126"/>
      <c r="X16" s="126"/>
      <c r="Y16" s="126"/>
      <c r="Z16" s="126"/>
      <c r="AA16" s="126"/>
      <c r="AB16" s="126"/>
      <c r="AC16" s="129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26"/>
      <c r="AW16" s="126"/>
      <c r="AX16" s="126"/>
      <c r="AY16" s="126"/>
      <c r="AZ16" s="126"/>
      <c r="BA16" s="126"/>
      <c r="BB16" s="126"/>
      <c r="BC16" s="126"/>
      <c r="BD16" s="126"/>
      <c r="BE16" s="126"/>
      <c r="BF16" s="131"/>
      <c r="BG16" s="131"/>
    </row>
    <row r="17" spans="3:59" ht="18" customHeight="1" x14ac:dyDescent="0.3">
      <c r="C17" s="145" t="s">
        <v>22</v>
      </c>
      <c r="D17" s="146"/>
      <c r="E17" s="137"/>
      <c r="F17" s="145" t="s">
        <v>22</v>
      </c>
      <c r="G17" s="146"/>
      <c r="H17" s="126"/>
      <c r="I17" s="136"/>
      <c r="J17" s="138"/>
      <c r="K17" s="139"/>
      <c r="L17" s="139"/>
      <c r="M17" s="125"/>
      <c r="N17" s="125"/>
      <c r="O17" s="126"/>
      <c r="P17" s="126"/>
      <c r="Q17" s="126"/>
      <c r="R17" s="126"/>
      <c r="S17" s="126"/>
      <c r="T17" s="127"/>
      <c r="U17" s="128"/>
      <c r="V17" s="128"/>
      <c r="W17" s="126"/>
      <c r="X17" s="126"/>
      <c r="Y17" s="126"/>
      <c r="Z17" s="126"/>
      <c r="AA17" s="126"/>
      <c r="AB17" s="126"/>
      <c r="AC17" s="129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26"/>
      <c r="AW17" s="126"/>
      <c r="AX17" s="126"/>
      <c r="AY17" s="126"/>
      <c r="AZ17" s="126"/>
      <c r="BA17" s="126"/>
      <c r="BB17" s="126"/>
      <c r="BC17" s="126"/>
      <c r="BD17" s="126"/>
      <c r="BE17" s="126"/>
      <c r="BF17" s="131"/>
      <c r="BG17" s="131"/>
    </row>
    <row r="18" spans="3:59" ht="18" customHeight="1" x14ac:dyDescent="0.3">
      <c r="C18" s="120" t="s">
        <v>23</v>
      </c>
      <c r="D18" s="148" t="e">
        <f>VLOOKUP(C4,'BD Ficha'!$E$2:$W$7588,19,0)</f>
        <v>#N/A</v>
      </c>
      <c r="E18" s="137"/>
      <c r="F18" s="120" t="s">
        <v>23</v>
      </c>
      <c r="G18" s="149" t="e">
        <f>G31+G33</f>
        <v>#N/A</v>
      </c>
      <c r="H18" s="126"/>
      <c r="I18" s="145" t="s">
        <v>22</v>
      </c>
      <c r="J18" s="146"/>
      <c r="K18" s="147"/>
      <c r="L18" s="139"/>
      <c r="M18" s="125"/>
      <c r="N18" s="125"/>
      <c r="O18" s="150"/>
      <c r="P18" s="126"/>
      <c r="Q18" s="126"/>
      <c r="R18" s="126"/>
      <c r="S18" s="126"/>
      <c r="T18" s="126"/>
      <c r="U18" s="128"/>
      <c r="V18" s="128"/>
      <c r="W18" s="126"/>
      <c r="X18" s="126"/>
      <c r="Y18" s="126"/>
      <c r="Z18" s="126"/>
      <c r="AA18" s="126"/>
      <c r="AB18" s="126"/>
      <c r="AC18" s="129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26"/>
      <c r="AW18" s="126"/>
      <c r="AX18" s="126"/>
      <c r="AY18" s="126"/>
      <c r="AZ18" s="126"/>
      <c r="BA18" s="126"/>
      <c r="BB18" s="126"/>
      <c r="BC18" s="126"/>
      <c r="BD18" s="126"/>
      <c r="BE18" s="126"/>
      <c r="BF18" s="131"/>
      <c r="BG18" s="131"/>
    </row>
    <row r="19" spans="3:59" ht="18" customHeight="1" x14ac:dyDescent="0.3">
      <c r="C19" s="151" t="s">
        <v>24</v>
      </c>
      <c r="D19" s="152" t="e">
        <f>VLOOKUP(C4,'BD Ficha'!$E$2:$X$7588,20,0)</f>
        <v>#N/A</v>
      </c>
      <c r="E19" s="137"/>
      <c r="F19" s="151" t="s">
        <v>24</v>
      </c>
      <c r="G19" s="153"/>
      <c r="H19" s="154"/>
      <c r="I19" s="120" t="s">
        <v>23</v>
      </c>
      <c r="J19" s="148">
        <f>J23*J9</f>
        <v>33462</v>
      </c>
      <c r="L19" s="147"/>
      <c r="M19" s="125"/>
      <c r="N19" s="125"/>
      <c r="O19" s="126"/>
      <c r="P19" s="126"/>
      <c r="Q19" s="126"/>
      <c r="R19" s="126"/>
      <c r="S19" s="126"/>
      <c r="T19" s="126"/>
      <c r="U19" s="128"/>
      <c r="V19" s="128"/>
      <c r="W19" s="126"/>
      <c r="X19" s="126"/>
      <c r="Y19" s="126"/>
      <c r="Z19" s="126"/>
      <c r="AA19" s="126"/>
      <c r="AB19" s="126"/>
      <c r="AC19" s="129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26"/>
      <c r="AW19" s="126"/>
      <c r="AX19" s="126"/>
      <c r="AY19" s="126"/>
      <c r="AZ19" s="126"/>
      <c r="BA19" s="126"/>
      <c r="BB19" s="126"/>
      <c r="BC19" s="126"/>
      <c r="BD19" s="126"/>
      <c r="BE19" s="126"/>
      <c r="BF19" s="131"/>
      <c r="BG19" s="131"/>
    </row>
    <row r="20" spans="3:59" ht="18" customHeight="1" x14ac:dyDescent="0.3">
      <c r="C20" s="155" t="s">
        <v>25</v>
      </c>
      <c r="D20" s="156" t="e">
        <f>SUM(D18:D19)</f>
        <v>#N/A</v>
      </c>
      <c r="E20" s="137"/>
      <c r="F20" s="136" t="s">
        <v>25</v>
      </c>
      <c r="G20" s="138" t="e">
        <f>SUM(G18:G19)</f>
        <v>#N/A</v>
      </c>
      <c r="H20" s="126"/>
      <c r="I20" s="151" t="s">
        <v>24</v>
      </c>
      <c r="J20" s="153"/>
      <c r="K20" s="147"/>
      <c r="M20" s="125"/>
      <c r="N20" s="125"/>
      <c r="O20" s="126"/>
      <c r="P20" s="126"/>
      <c r="Q20" s="126"/>
      <c r="R20" s="126"/>
      <c r="S20" s="126"/>
      <c r="T20" s="127"/>
      <c r="U20" s="128"/>
      <c r="V20" s="128"/>
      <c r="W20" s="126"/>
      <c r="X20" s="126"/>
      <c r="Y20" s="126"/>
      <c r="Z20" s="126"/>
      <c r="AA20" s="126"/>
      <c r="AB20" s="126"/>
      <c r="AC20" s="129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26"/>
      <c r="AW20" s="126"/>
      <c r="AX20" s="126"/>
      <c r="AY20" s="126"/>
      <c r="AZ20" s="126"/>
      <c r="BA20" s="126"/>
      <c r="BB20" s="126"/>
      <c r="BC20" s="126"/>
      <c r="BD20" s="126"/>
      <c r="BE20" s="126"/>
      <c r="BF20" s="131"/>
      <c r="BG20" s="131"/>
    </row>
    <row r="21" spans="3:59" ht="18" customHeight="1" x14ac:dyDescent="0.3">
      <c r="C21" s="120"/>
      <c r="D21" s="137"/>
      <c r="E21" s="137"/>
      <c r="F21" s="120"/>
      <c r="G21" s="149"/>
      <c r="H21" s="159"/>
      <c r="I21" s="136" t="s">
        <v>25</v>
      </c>
      <c r="J21" s="157">
        <f>J19+J20</f>
        <v>33462</v>
      </c>
      <c r="K21" s="158"/>
      <c r="L21" s="147"/>
      <c r="M21" s="125"/>
      <c r="N21" s="125"/>
      <c r="O21" s="126"/>
      <c r="P21" s="126"/>
      <c r="Q21" s="126"/>
      <c r="R21" s="126"/>
      <c r="S21" s="126"/>
      <c r="T21" s="127"/>
      <c r="U21" s="128"/>
      <c r="V21" s="128"/>
      <c r="W21" s="126"/>
      <c r="X21" s="126"/>
      <c r="Y21" s="126"/>
      <c r="Z21" s="126"/>
      <c r="AA21" s="126"/>
      <c r="AB21" s="126"/>
      <c r="AC21" s="129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26"/>
      <c r="AW21" s="126"/>
      <c r="AX21" s="126"/>
      <c r="AY21" s="126"/>
      <c r="AZ21" s="126"/>
      <c r="BA21" s="126"/>
      <c r="BB21" s="126"/>
      <c r="BC21" s="126"/>
      <c r="BD21" s="126"/>
      <c r="BE21" s="126"/>
      <c r="BF21" s="131"/>
      <c r="BG21" s="131"/>
    </row>
    <row r="22" spans="3:59" ht="18" customHeight="1" x14ac:dyDescent="0.3">
      <c r="C22" s="160" t="s">
        <v>26</v>
      </c>
      <c r="D22" s="161" t="e">
        <f>D20/D9</f>
        <v>#N/A</v>
      </c>
      <c r="E22" s="162"/>
      <c r="F22" s="160" t="s">
        <v>26</v>
      </c>
      <c r="G22" s="161" t="e">
        <f>G18/G9</f>
        <v>#N/A</v>
      </c>
      <c r="H22" s="127"/>
      <c r="I22" s="120"/>
      <c r="J22" s="149"/>
      <c r="K22" s="135"/>
      <c r="L22" s="158"/>
      <c r="M22" s="291"/>
      <c r="N22" s="125"/>
      <c r="O22" s="126"/>
      <c r="P22" s="126"/>
      <c r="Q22" s="126"/>
      <c r="R22" s="126"/>
      <c r="S22" s="126"/>
      <c r="T22" s="127"/>
      <c r="U22" s="128"/>
      <c r="V22" s="128"/>
      <c r="W22" s="126"/>
      <c r="X22" s="126"/>
      <c r="Y22" s="126"/>
      <c r="Z22" s="126"/>
      <c r="AA22" s="126"/>
      <c r="AB22" s="126"/>
      <c r="AC22" s="129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26"/>
      <c r="AW22" s="126"/>
      <c r="AX22" s="126"/>
      <c r="AY22" s="126"/>
      <c r="AZ22" s="126"/>
      <c r="BA22" s="126"/>
      <c r="BB22" s="126"/>
      <c r="BC22" s="126"/>
      <c r="BD22" s="126"/>
      <c r="BE22" s="126"/>
      <c r="BF22" s="131"/>
      <c r="BG22" s="131"/>
    </row>
    <row r="23" spans="3:59" ht="18" customHeight="1" x14ac:dyDescent="0.3">
      <c r="C23" s="160" t="s">
        <v>27</v>
      </c>
      <c r="D23" s="161" t="e">
        <f>D20/D14</f>
        <v>#N/A</v>
      </c>
      <c r="E23" s="162"/>
      <c r="F23" s="160" t="s">
        <v>27</v>
      </c>
      <c r="G23" s="161" t="e">
        <f>G20/G14</f>
        <v>#N/A</v>
      </c>
      <c r="H23" s="127"/>
      <c r="I23" s="160" t="s">
        <v>26</v>
      </c>
      <c r="J23" s="163">
        <v>1859</v>
      </c>
      <c r="K23" s="164"/>
      <c r="L23" s="135"/>
      <c r="M23" s="291"/>
      <c r="N23" s="125"/>
      <c r="O23" s="126"/>
      <c r="P23" s="126"/>
      <c r="Q23" s="126"/>
      <c r="R23" s="126"/>
      <c r="S23" s="126"/>
      <c r="T23" s="127"/>
      <c r="U23" s="128"/>
      <c r="V23" s="128"/>
      <c r="W23" s="126"/>
      <c r="X23" s="126"/>
      <c r="Y23" s="126"/>
      <c r="Z23" s="126"/>
      <c r="AA23" s="126"/>
      <c r="AB23" s="126"/>
      <c r="AC23" s="129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26"/>
      <c r="AW23" s="126"/>
      <c r="AX23" s="126"/>
      <c r="AY23" s="126"/>
      <c r="AZ23" s="126"/>
      <c r="BA23" s="126"/>
      <c r="BB23" s="126"/>
      <c r="BC23" s="126"/>
      <c r="BD23" s="126"/>
      <c r="BE23" s="126"/>
      <c r="BF23" s="131"/>
      <c r="BG23" s="131"/>
    </row>
    <row r="24" spans="3:59" ht="18" customHeight="1" x14ac:dyDescent="0.3">
      <c r="C24" s="120"/>
      <c r="D24" s="137"/>
      <c r="E24" s="137"/>
      <c r="F24" s="120"/>
      <c r="G24" s="122"/>
      <c r="H24" s="126"/>
      <c r="I24" s="160" t="s">
        <v>27</v>
      </c>
      <c r="J24" s="161">
        <f>J21/J15</f>
        <v>61.966666666666669</v>
      </c>
      <c r="K24" s="164"/>
      <c r="L24" s="164"/>
      <c r="M24" s="125"/>
      <c r="N24" s="125"/>
      <c r="O24" s="126"/>
      <c r="P24" s="126"/>
      <c r="Q24" s="126"/>
      <c r="R24" s="126"/>
      <c r="S24" s="126"/>
      <c r="T24" s="127"/>
      <c r="U24" s="128"/>
      <c r="V24" s="128"/>
      <c r="W24" s="126"/>
      <c r="X24" s="126"/>
      <c r="Y24" s="126"/>
      <c r="Z24" s="126"/>
      <c r="AA24" s="126"/>
      <c r="AB24" s="126"/>
      <c r="AC24" s="129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26"/>
      <c r="AW24" s="126"/>
      <c r="AX24" s="126"/>
      <c r="AY24" s="126"/>
      <c r="AZ24" s="126"/>
      <c r="BA24" s="126"/>
      <c r="BB24" s="126"/>
      <c r="BC24" s="126"/>
      <c r="BD24" s="126"/>
      <c r="BE24" s="126"/>
      <c r="BF24" s="131"/>
      <c r="BG24" s="131"/>
    </row>
    <row r="25" spans="3:59" ht="18" customHeight="1" x14ac:dyDescent="0.3">
      <c r="C25" s="145" t="s">
        <v>28</v>
      </c>
      <c r="D25" s="146"/>
      <c r="E25" s="137"/>
      <c r="F25" s="145" t="s">
        <v>28</v>
      </c>
      <c r="G25" s="146"/>
      <c r="H25" s="126"/>
      <c r="I25" s="120"/>
      <c r="J25" s="122"/>
      <c r="K25" s="164"/>
      <c r="L25" s="164"/>
      <c r="M25" s="125"/>
      <c r="N25" s="125"/>
      <c r="O25" s="126"/>
      <c r="P25" s="126"/>
      <c r="Q25" s="126"/>
      <c r="R25" s="126"/>
      <c r="S25" s="126"/>
      <c r="T25" s="127"/>
      <c r="U25" s="128"/>
      <c r="V25" s="128"/>
      <c r="W25" s="126"/>
      <c r="X25" s="126"/>
      <c r="Y25" s="126"/>
      <c r="Z25" s="126"/>
      <c r="AA25" s="126"/>
      <c r="AB25" s="126"/>
      <c r="AC25" s="129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26"/>
      <c r="AW25" s="126"/>
      <c r="AX25" s="126"/>
      <c r="AY25" s="126"/>
      <c r="AZ25" s="126"/>
      <c r="BA25" s="126"/>
      <c r="BB25" s="126"/>
      <c r="BC25" s="126"/>
      <c r="BD25" s="126"/>
      <c r="BE25" s="126"/>
      <c r="BF25" s="131"/>
      <c r="BG25" s="131"/>
    </row>
    <row r="26" spans="3:59" ht="18" customHeight="1" x14ac:dyDescent="0.3">
      <c r="C26" s="120" t="s">
        <v>29</v>
      </c>
      <c r="D26" s="170" t="e">
        <f>VLOOKUP(C4,'BD Ficha'!$E$2:$AH$7588,30,0)</f>
        <v>#N/A</v>
      </c>
      <c r="E26" s="137"/>
      <c r="F26" s="120" t="s">
        <v>29</v>
      </c>
      <c r="G26" s="148" t="e">
        <f>D26</f>
        <v>#N/A</v>
      </c>
      <c r="H26" s="171"/>
      <c r="I26" s="145" t="s">
        <v>28</v>
      </c>
      <c r="J26" s="146"/>
      <c r="K26" s="169"/>
      <c r="L26" s="292"/>
      <c r="M26" s="125"/>
      <c r="N26" s="125"/>
      <c r="O26" s="126"/>
      <c r="P26" s="126"/>
      <c r="Q26" s="126"/>
      <c r="R26" s="126"/>
      <c r="S26" s="126"/>
      <c r="T26" s="127"/>
      <c r="U26" s="128"/>
      <c r="V26" s="128"/>
      <c r="W26" s="126"/>
      <c r="X26" s="126"/>
      <c r="Y26" s="126"/>
      <c r="Z26" s="126"/>
      <c r="AA26" s="126"/>
      <c r="AB26" s="126"/>
      <c r="AC26" s="129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26"/>
      <c r="AW26" s="126"/>
      <c r="AX26" s="126"/>
      <c r="AY26" s="126"/>
      <c r="AZ26" s="126"/>
      <c r="BA26" s="126"/>
      <c r="BB26" s="126"/>
      <c r="BC26" s="126"/>
      <c r="BD26" s="126"/>
      <c r="BE26" s="126"/>
      <c r="BF26" s="131"/>
      <c r="BG26" s="131"/>
    </row>
    <row r="27" spans="3:59" ht="18" customHeight="1" x14ac:dyDescent="0.3">
      <c r="C27" s="120" t="s">
        <v>30</v>
      </c>
      <c r="D27" s="170" t="e">
        <f>VLOOKUP(C4,'BD Ficha'!$E$2:$AI$7588,31,0)</f>
        <v>#N/A</v>
      </c>
      <c r="E27" s="137"/>
      <c r="F27" s="120" t="s">
        <v>30</v>
      </c>
      <c r="G27" s="148" t="e">
        <f>D27</f>
        <v>#N/A</v>
      </c>
      <c r="H27" s="171"/>
      <c r="I27" s="120" t="s">
        <v>29</v>
      </c>
      <c r="J27" s="147" t="e">
        <f>G26/G9*J9</f>
        <v>#N/A</v>
      </c>
      <c r="K27" s="172"/>
      <c r="L27" s="154"/>
      <c r="M27" s="174"/>
      <c r="N27" s="125"/>
      <c r="O27" s="126"/>
      <c r="P27" s="126"/>
      <c r="Q27" s="126"/>
      <c r="R27" s="126"/>
      <c r="S27" s="126"/>
      <c r="T27" s="127"/>
      <c r="U27" s="128"/>
      <c r="V27" s="128"/>
      <c r="W27" s="126"/>
      <c r="X27" s="126"/>
      <c r="Y27" s="126"/>
      <c r="Z27" s="126"/>
      <c r="AA27" s="126"/>
      <c r="AB27" s="126"/>
      <c r="AC27" s="129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26"/>
      <c r="AW27" s="126"/>
      <c r="AX27" s="126"/>
      <c r="AY27" s="126"/>
      <c r="AZ27" s="126"/>
      <c r="BA27" s="126"/>
      <c r="BB27" s="126"/>
      <c r="BC27" s="126"/>
      <c r="BD27" s="126"/>
      <c r="BE27" s="126"/>
      <c r="BF27" s="131"/>
      <c r="BG27" s="131"/>
    </row>
    <row r="28" spans="3:59" ht="18" customHeight="1" x14ac:dyDescent="0.3">
      <c r="C28" s="120" t="s">
        <v>31</v>
      </c>
      <c r="D28" s="170" t="e">
        <f>VLOOKUP(C4,'BD Ficha'!$E$2:$AJ$7588,32,0)</f>
        <v>#N/A</v>
      </c>
      <c r="E28" s="137"/>
      <c r="F28" s="120" t="s">
        <v>31</v>
      </c>
      <c r="G28" s="148" t="e">
        <f>D28</f>
        <v>#N/A</v>
      </c>
      <c r="H28" s="171"/>
      <c r="I28" s="120" t="s">
        <v>30</v>
      </c>
      <c r="J28" s="154">
        <f>(((J14*6%)/360)*30)*J9</f>
        <v>8541</v>
      </c>
      <c r="K28" s="288" t="s">
        <v>32</v>
      </c>
      <c r="L28" s="237"/>
      <c r="M28" s="176"/>
      <c r="N28" s="124"/>
      <c r="O28" s="126"/>
      <c r="P28" s="148"/>
      <c r="Q28" s="126"/>
      <c r="R28" s="126"/>
      <c r="S28" s="126"/>
      <c r="T28" s="127"/>
      <c r="U28" s="128"/>
      <c r="V28" s="128"/>
      <c r="W28" s="126"/>
      <c r="X28" s="126"/>
      <c r="Y28" s="126"/>
      <c r="Z28" s="126"/>
      <c r="AA28" s="126"/>
      <c r="AB28" s="126"/>
      <c r="AC28" s="129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O28" s="130"/>
      <c r="AP28" s="130"/>
      <c r="AQ28" s="130"/>
      <c r="AR28" s="130"/>
      <c r="AS28" s="130"/>
      <c r="AT28" s="130"/>
      <c r="AU28" s="130"/>
      <c r="AV28" s="126"/>
      <c r="AW28" s="126"/>
      <c r="AX28" s="126"/>
      <c r="AY28" s="126"/>
      <c r="AZ28" s="126"/>
      <c r="BA28" s="126"/>
      <c r="BB28" s="126"/>
      <c r="BC28" s="126"/>
      <c r="BD28" s="126"/>
      <c r="BE28" s="126"/>
      <c r="BF28" s="131"/>
      <c r="BG28" s="131"/>
    </row>
    <row r="29" spans="3:59" ht="18" customHeight="1" x14ac:dyDescent="0.3">
      <c r="C29" s="120" t="s">
        <v>33</v>
      </c>
      <c r="D29" s="170" t="e">
        <f>VLOOKUP(C4,'BD Ficha'!$E$2:$AK$7588,33,0)</f>
        <v>#N/A</v>
      </c>
      <c r="E29" s="137"/>
      <c r="F29" s="120" t="s">
        <v>33</v>
      </c>
      <c r="G29" s="148" t="e">
        <f>D29</f>
        <v>#N/A</v>
      </c>
      <c r="H29" s="171"/>
      <c r="I29" s="120" t="s">
        <v>31</v>
      </c>
      <c r="J29" s="154">
        <f ca="1">(O3-O4+1)*40</f>
        <v>120</v>
      </c>
      <c r="K29" s="288" t="s">
        <v>34</v>
      </c>
      <c r="L29" s="245"/>
      <c r="M29" s="246"/>
      <c r="N29" s="124"/>
      <c r="O29" s="126"/>
      <c r="P29" s="126"/>
      <c r="Q29" s="126"/>
      <c r="R29" s="126"/>
      <c r="S29" s="126"/>
      <c r="T29" s="127"/>
      <c r="U29" s="128"/>
      <c r="V29" s="128"/>
      <c r="W29" s="126"/>
      <c r="X29" s="126"/>
      <c r="Y29" s="126"/>
      <c r="Z29" s="126"/>
      <c r="AA29" s="126"/>
      <c r="AB29" s="126"/>
      <c r="AC29" s="129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O29" s="130"/>
      <c r="AP29" s="130"/>
      <c r="AQ29" s="130"/>
      <c r="AR29" s="130"/>
      <c r="AS29" s="130"/>
      <c r="AT29" s="130"/>
      <c r="AU29" s="130"/>
      <c r="AV29" s="126"/>
      <c r="AW29" s="126"/>
      <c r="AX29" s="126"/>
      <c r="AY29" s="126"/>
      <c r="AZ29" s="126"/>
      <c r="BA29" s="126"/>
      <c r="BB29" s="126"/>
      <c r="BC29" s="126"/>
      <c r="BD29" s="126"/>
      <c r="BE29" s="126"/>
      <c r="BF29" s="131"/>
      <c r="BG29" s="131"/>
    </row>
    <row r="30" spans="3:59" ht="18" customHeight="1" x14ac:dyDescent="0.3">
      <c r="C30" s="231" t="s">
        <v>35</v>
      </c>
      <c r="D30" s="233" t="e">
        <f>VLOOKUP(C4,'BD Ficha'!$E$2:$BA$7588,49,0)</f>
        <v>#N/A</v>
      </c>
      <c r="E30" s="162"/>
      <c r="F30" s="231" t="s">
        <v>35</v>
      </c>
      <c r="G30" s="242" t="e">
        <f>D30</f>
        <v>#N/A</v>
      </c>
      <c r="H30" s="253"/>
      <c r="I30" s="120" t="s">
        <v>33</v>
      </c>
      <c r="J30" s="243" t="e">
        <f>((J12/3)/12)*(J9-1)</f>
        <v>#N/A</v>
      </c>
      <c r="K30" s="236"/>
      <c r="L30" s="238"/>
      <c r="M30" s="176"/>
      <c r="N30" s="124"/>
      <c r="O30" s="126"/>
      <c r="P30" s="126"/>
      <c r="Q30" s="126"/>
      <c r="R30" s="126"/>
      <c r="S30" s="126"/>
      <c r="T30" s="127"/>
      <c r="U30" s="128"/>
      <c r="V30" s="128"/>
      <c r="W30" s="126"/>
      <c r="X30" s="126"/>
      <c r="Y30" s="126"/>
      <c r="Z30" s="126"/>
      <c r="AA30" s="126"/>
      <c r="AB30" s="126"/>
      <c r="AC30" s="129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O30" s="130"/>
      <c r="AP30" s="130"/>
      <c r="AQ30" s="130"/>
      <c r="AR30" s="130"/>
      <c r="AS30" s="130"/>
      <c r="AT30" s="130"/>
      <c r="AU30" s="130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31"/>
      <c r="BG30" s="131"/>
    </row>
    <row r="31" spans="3:59" ht="18" customHeight="1" x14ac:dyDescent="0.3">
      <c r="C31" s="136" t="s">
        <v>36</v>
      </c>
      <c r="D31" s="178" t="e">
        <f>SUM(D26:D30)</f>
        <v>#N/A</v>
      </c>
      <c r="E31" s="162"/>
      <c r="F31" s="136" t="s">
        <v>36</v>
      </c>
      <c r="G31" s="178" t="e">
        <f>SUM(G26:G30)</f>
        <v>#N/A</v>
      </c>
      <c r="H31" s="171"/>
      <c r="I31" s="160" t="s">
        <v>35</v>
      </c>
      <c r="J31" s="254">
        <f>(387*J9)</f>
        <v>6966</v>
      </c>
      <c r="K31" s="241"/>
      <c r="L31" s="239"/>
      <c r="M31" s="176"/>
      <c r="N31" s="124"/>
      <c r="O31" s="126"/>
      <c r="P31" s="126"/>
      <c r="Q31" s="126"/>
      <c r="R31" s="126"/>
      <c r="S31" s="126"/>
      <c r="T31" s="127"/>
      <c r="U31" s="128"/>
      <c r="V31" s="128"/>
      <c r="W31" s="126"/>
      <c r="X31" s="126"/>
      <c r="Y31" s="126"/>
      <c r="Z31" s="126"/>
      <c r="AA31" s="126"/>
      <c r="AB31" s="126"/>
      <c r="AC31" s="129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O31" s="130"/>
      <c r="AP31" s="130"/>
      <c r="AQ31" s="130"/>
      <c r="AR31" s="130"/>
      <c r="AS31" s="130"/>
      <c r="AT31" s="130"/>
      <c r="AU31" s="130"/>
      <c r="AV31" s="126"/>
      <c r="AW31" s="126"/>
      <c r="AX31" s="126"/>
      <c r="AY31" s="126"/>
      <c r="AZ31" s="126"/>
      <c r="BA31" s="126"/>
      <c r="BB31" s="126"/>
      <c r="BC31" s="126"/>
      <c r="BD31" s="126"/>
      <c r="BE31" s="126"/>
      <c r="BF31" s="131"/>
      <c r="BG31" s="131"/>
    </row>
    <row r="32" spans="3:59" ht="18" customHeight="1" x14ac:dyDescent="0.3">
      <c r="C32" s="120"/>
      <c r="D32" s="187"/>
      <c r="E32" s="162"/>
      <c r="F32" s="120"/>
      <c r="G32" s="126"/>
      <c r="H32" s="171"/>
      <c r="I32" s="231" t="s">
        <v>37</v>
      </c>
      <c r="J32" s="163"/>
      <c r="K32" s="241"/>
      <c r="L32" s="240"/>
      <c r="M32" s="176"/>
      <c r="N32" s="124"/>
      <c r="O32" s="126"/>
      <c r="P32" s="126"/>
      <c r="Q32" s="126"/>
      <c r="R32" s="126"/>
      <c r="S32" s="126"/>
      <c r="T32" s="127"/>
      <c r="U32" s="128"/>
      <c r="V32" s="128"/>
      <c r="W32" s="126"/>
      <c r="X32" s="126"/>
      <c r="Y32" s="126"/>
      <c r="Z32" s="126"/>
      <c r="AA32" s="126"/>
      <c r="AB32" s="126"/>
      <c r="AC32" s="129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O32" s="130"/>
      <c r="AP32" s="130"/>
      <c r="AQ32" s="130"/>
      <c r="AR32" s="130"/>
      <c r="AS32" s="130"/>
      <c r="AT32" s="130"/>
      <c r="AU32" s="130"/>
      <c r="AV32" s="126"/>
      <c r="AW32" s="126"/>
      <c r="AX32" s="126"/>
      <c r="AY32" s="126"/>
      <c r="AZ32" s="126"/>
      <c r="BA32" s="126"/>
      <c r="BB32" s="126"/>
      <c r="BC32" s="126"/>
      <c r="BD32" s="126"/>
      <c r="BE32" s="126"/>
      <c r="BF32" s="131"/>
      <c r="BG32" s="131"/>
    </row>
    <row r="33" spans="3:59" s="186" customFormat="1" ht="18" customHeight="1" x14ac:dyDescent="0.3">
      <c r="C33" s="120" t="s">
        <v>38</v>
      </c>
      <c r="D33" s="187" t="e">
        <f>D20-D31</f>
        <v>#N/A</v>
      </c>
      <c r="E33" s="137"/>
      <c r="F33" s="120" t="s">
        <v>38</v>
      </c>
      <c r="G33" s="137" t="e">
        <f>G37-G35</f>
        <v>#N/A</v>
      </c>
      <c r="H33" s="179"/>
      <c r="I33" s="136" t="s">
        <v>36</v>
      </c>
      <c r="J33" s="157" t="e">
        <f>SUM(J27:J32)</f>
        <v>#N/A</v>
      </c>
      <c r="K33" s="174"/>
      <c r="L33" s="176"/>
      <c r="N33" s="124"/>
      <c r="O33" s="180"/>
      <c r="P33" s="127"/>
      <c r="Q33" s="127"/>
      <c r="R33" s="127"/>
      <c r="S33" s="127"/>
      <c r="T33" s="181"/>
      <c r="U33" s="182"/>
      <c r="V33" s="182"/>
      <c r="W33" s="127"/>
      <c r="X33" s="127"/>
      <c r="Y33" s="127"/>
      <c r="Z33" s="127"/>
      <c r="AA33" s="127"/>
      <c r="AB33" s="127"/>
      <c r="AC33" s="183"/>
      <c r="AD33" s="184"/>
      <c r="AE33" s="184"/>
      <c r="AF33" s="184"/>
      <c r="AG33" s="184"/>
      <c r="AH33" s="184"/>
      <c r="AI33" s="184"/>
      <c r="AJ33" s="184"/>
      <c r="AK33" s="184"/>
      <c r="AL33" s="184"/>
      <c r="AM33" s="184"/>
      <c r="AN33" s="119"/>
      <c r="AO33" s="184"/>
      <c r="AP33" s="184"/>
      <c r="AQ33" s="184"/>
      <c r="AR33" s="184"/>
      <c r="AS33" s="184"/>
      <c r="AT33" s="184"/>
      <c r="AU33" s="184"/>
      <c r="AV33" s="127"/>
      <c r="AW33" s="127"/>
      <c r="AX33" s="127"/>
      <c r="AY33" s="127"/>
      <c r="AZ33" s="127"/>
      <c r="BA33" s="127"/>
      <c r="BB33" s="127"/>
      <c r="BC33" s="127"/>
      <c r="BD33" s="127"/>
      <c r="BE33" s="127"/>
      <c r="BF33" s="185"/>
      <c r="BG33" s="185"/>
    </row>
    <row r="34" spans="3:59" ht="18" customHeight="1" x14ac:dyDescent="0.3">
      <c r="C34" s="120"/>
      <c r="D34" s="121"/>
      <c r="E34" s="137"/>
      <c r="F34" s="120"/>
      <c r="G34" s="126"/>
      <c r="H34" s="149"/>
      <c r="I34" s="120"/>
      <c r="J34" s="126"/>
      <c r="K34" s="174"/>
      <c r="L34" s="176"/>
      <c r="N34" s="124"/>
      <c r="O34" s="189"/>
      <c r="P34" s="189"/>
      <c r="Q34" s="126"/>
      <c r="R34" s="190"/>
      <c r="S34" s="126"/>
      <c r="T34" s="127"/>
      <c r="U34" s="128"/>
      <c r="V34" s="128"/>
      <c r="W34" s="126"/>
      <c r="X34" s="126"/>
      <c r="Y34" s="126"/>
      <c r="Z34" s="126"/>
      <c r="AA34" s="126"/>
      <c r="AB34" s="126"/>
      <c r="AC34" s="129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O34" s="130"/>
      <c r="AP34" s="130"/>
      <c r="AQ34" s="130"/>
      <c r="AR34" s="130"/>
      <c r="AS34" s="130"/>
      <c r="AT34" s="130"/>
      <c r="AU34" s="130"/>
      <c r="AV34" s="126"/>
      <c r="AW34" s="126"/>
      <c r="AX34" s="126"/>
      <c r="AY34" s="126"/>
      <c r="AZ34" s="126"/>
      <c r="BA34" s="126"/>
      <c r="BB34" s="126"/>
      <c r="BC34" s="126"/>
      <c r="BD34" s="126"/>
      <c r="BE34" s="126"/>
      <c r="BF34" s="131"/>
      <c r="BG34" s="131"/>
    </row>
    <row r="35" spans="3:59" ht="18" customHeight="1" x14ac:dyDescent="0.3">
      <c r="C35" s="120" t="s">
        <v>39</v>
      </c>
      <c r="D35" s="192">
        <v>47450</v>
      </c>
      <c r="E35" s="137"/>
      <c r="F35" s="120" t="s">
        <v>39</v>
      </c>
      <c r="G35" s="137">
        <f>D35</f>
        <v>47450</v>
      </c>
      <c r="H35" s="137"/>
      <c r="I35" s="120" t="s">
        <v>38</v>
      </c>
      <c r="J35" s="137" t="e">
        <f>J21-J33</f>
        <v>#N/A</v>
      </c>
      <c r="K35" s="188"/>
      <c r="L35" s="174"/>
      <c r="M35" s="222"/>
      <c r="N35" s="124"/>
      <c r="O35" s="126"/>
      <c r="P35" s="126"/>
      <c r="Q35" s="126"/>
      <c r="R35" s="190"/>
      <c r="S35" s="126"/>
      <c r="T35" s="127"/>
      <c r="U35" s="128"/>
      <c r="V35" s="128"/>
      <c r="W35" s="126"/>
      <c r="X35" s="126"/>
      <c r="Y35" s="126"/>
      <c r="Z35" s="126"/>
      <c r="AA35" s="126"/>
      <c r="AB35" s="126"/>
      <c r="AC35" s="129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O35" s="130"/>
      <c r="AP35" s="130"/>
      <c r="AQ35" s="130"/>
      <c r="AR35" s="130"/>
      <c r="AS35" s="130"/>
      <c r="AT35" s="130"/>
      <c r="AU35" s="130"/>
      <c r="AV35" s="126"/>
      <c r="AW35" s="126"/>
      <c r="AX35" s="126"/>
      <c r="AY35" s="126"/>
      <c r="AZ35" s="126"/>
      <c r="BA35" s="126"/>
      <c r="BB35" s="126"/>
      <c r="BC35" s="126"/>
      <c r="BD35" s="126"/>
      <c r="BE35" s="126"/>
      <c r="BF35" s="131"/>
      <c r="BG35" s="131"/>
    </row>
    <row r="36" spans="3:59" ht="18" customHeight="1" x14ac:dyDescent="0.3">
      <c r="C36" s="120"/>
      <c r="D36" s="187"/>
      <c r="E36" s="137"/>
      <c r="F36" s="120"/>
      <c r="G36" s="127"/>
      <c r="H36" s="122"/>
      <c r="I36" s="120"/>
      <c r="J36" s="126"/>
      <c r="K36" s="186"/>
      <c r="L36" s="188"/>
      <c r="M36" s="186"/>
      <c r="N36" s="124"/>
      <c r="O36" s="126"/>
      <c r="P36" s="126"/>
      <c r="Q36" s="126"/>
      <c r="R36" s="190"/>
      <c r="S36" s="126"/>
      <c r="T36" s="127"/>
      <c r="U36" s="191"/>
      <c r="V36" s="128"/>
      <c r="W36" s="126"/>
      <c r="X36" s="126"/>
      <c r="Y36" s="126"/>
      <c r="Z36" s="126"/>
      <c r="AA36" s="126"/>
      <c r="AB36" s="126"/>
      <c r="AC36" s="129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26"/>
      <c r="AW36" s="126"/>
      <c r="AX36" s="126"/>
      <c r="AY36" s="126"/>
      <c r="AZ36" s="126"/>
      <c r="BA36" s="126"/>
      <c r="BB36" s="126"/>
      <c r="BC36" s="126"/>
      <c r="BD36" s="126"/>
      <c r="BE36" s="126"/>
      <c r="BF36" s="131"/>
      <c r="BG36" s="131"/>
    </row>
    <row r="37" spans="3:59" ht="18" customHeight="1" x14ac:dyDescent="0.3">
      <c r="C37" s="120" t="s">
        <v>40</v>
      </c>
      <c r="D37" s="187" t="e">
        <f>D33+D35</f>
        <v>#N/A</v>
      </c>
      <c r="E37" s="137"/>
      <c r="F37" s="120" t="s">
        <v>40</v>
      </c>
      <c r="G37" s="194" t="e">
        <f>G39*G13</f>
        <v>#N/A</v>
      </c>
      <c r="H37" s="122"/>
      <c r="I37" s="120" t="s">
        <v>39</v>
      </c>
      <c r="J37" s="163">
        <v>47450</v>
      </c>
      <c r="K37" s="135"/>
      <c r="L37" s="186"/>
      <c r="M37" s="135"/>
      <c r="N37" s="124"/>
      <c r="O37" s="126"/>
      <c r="P37" s="126"/>
      <c r="Q37" s="126"/>
      <c r="R37" s="126"/>
      <c r="S37" s="126"/>
      <c r="T37" s="127"/>
      <c r="U37" s="128"/>
      <c r="V37" s="128"/>
      <c r="W37" s="126"/>
      <c r="X37" s="126"/>
      <c r="Y37" s="126"/>
      <c r="Z37" s="126"/>
      <c r="AA37" s="126"/>
      <c r="AB37" s="126"/>
      <c r="AC37" s="129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26"/>
      <c r="AW37" s="126"/>
      <c r="AX37" s="126"/>
      <c r="AY37" s="126"/>
      <c r="AZ37" s="126"/>
      <c r="BA37" s="126"/>
      <c r="BB37" s="126"/>
      <c r="BC37" s="126"/>
      <c r="BD37" s="126"/>
      <c r="BE37" s="126"/>
      <c r="BF37" s="131"/>
      <c r="BG37" s="131"/>
    </row>
    <row r="38" spans="3:59" ht="18" customHeight="1" x14ac:dyDescent="0.3">
      <c r="C38" s="120"/>
      <c r="D38" s="121"/>
      <c r="E38" s="137"/>
      <c r="F38" s="120"/>
      <c r="G38" s="127"/>
      <c r="H38" s="122"/>
      <c r="I38" s="120"/>
      <c r="J38" s="127"/>
      <c r="K38" s="186"/>
      <c r="L38" s="135"/>
      <c r="M38" s="186"/>
      <c r="N38" s="124"/>
      <c r="O38" s="126"/>
      <c r="P38" s="126"/>
      <c r="Q38" s="126"/>
      <c r="R38" s="126"/>
      <c r="S38" s="126"/>
      <c r="T38" s="127"/>
      <c r="U38" s="128"/>
      <c r="V38" s="128"/>
      <c r="W38" s="126"/>
      <c r="X38" s="126"/>
      <c r="Y38" s="126"/>
      <c r="Z38" s="126"/>
      <c r="AA38" s="126"/>
      <c r="AB38" s="126"/>
      <c r="AC38" s="129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26"/>
      <c r="AW38" s="126"/>
      <c r="AX38" s="126"/>
      <c r="AY38" s="126"/>
      <c r="AZ38" s="126"/>
      <c r="BA38" s="126"/>
      <c r="BB38" s="126"/>
      <c r="BC38" s="126"/>
      <c r="BD38" s="126"/>
      <c r="BE38" s="126"/>
      <c r="BF38" s="131"/>
      <c r="BG38" s="131"/>
    </row>
    <row r="39" spans="3:59" ht="18" customHeight="1" x14ac:dyDescent="0.3">
      <c r="C39" s="120" t="s">
        <v>41</v>
      </c>
      <c r="D39" s="196" t="e">
        <f>D37/D13</f>
        <v>#N/A</v>
      </c>
      <c r="E39" s="137"/>
      <c r="F39" s="120" t="s">
        <v>41</v>
      </c>
      <c r="G39" s="185" t="e">
        <f>G41*G9</f>
        <v>#N/A</v>
      </c>
      <c r="H39" s="122"/>
      <c r="I39" s="120" t="s">
        <v>40</v>
      </c>
      <c r="J39" s="194" t="e">
        <f>J35+J37</f>
        <v>#N/A</v>
      </c>
      <c r="K39" s="193"/>
      <c r="L39" s="186"/>
      <c r="M39" s="193"/>
      <c r="N39" s="124"/>
      <c r="O39" s="126"/>
      <c r="P39" s="126"/>
      <c r="Q39" s="126"/>
      <c r="R39" s="126"/>
      <c r="S39" s="126"/>
      <c r="T39" s="127"/>
      <c r="U39" s="128"/>
      <c r="V39" s="128"/>
      <c r="W39" s="126"/>
      <c r="X39" s="126"/>
      <c r="Y39" s="126"/>
      <c r="Z39" s="126"/>
      <c r="AA39" s="126"/>
      <c r="AB39" s="126"/>
      <c r="AC39" s="129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26"/>
      <c r="AW39" s="126"/>
      <c r="AX39" s="126"/>
      <c r="AY39" s="126"/>
      <c r="AZ39" s="126"/>
      <c r="BA39" s="126"/>
      <c r="BB39" s="126"/>
      <c r="BC39" s="126"/>
      <c r="BD39" s="126"/>
      <c r="BE39" s="126"/>
      <c r="BF39" s="131"/>
      <c r="BG39" s="131"/>
    </row>
    <row r="40" spans="3:59" ht="18" customHeight="1" x14ac:dyDescent="0.3">
      <c r="C40" s="120"/>
      <c r="D40" s="196"/>
      <c r="E40" s="137"/>
      <c r="F40" s="120"/>
      <c r="G40" s="197"/>
      <c r="H40" s="122"/>
      <c r="I40" s="120"/>
      <c r="J40" s="127"/>
      <c r="K40" s="186"/>
      <c r="L40" s="193"/>
      <c r="M40" s="186"/>
      <c r="N40" s="124"/>
      <c r="O40" s="126"/>
      <c r="P40" s="126"/>
      <c r="Q40" s="126"/>
      <c r="R40" s="126"/>
      <c r="S40" s="126"/>
      <c r="T40" s="127"/>
      <c r="U40" s="128"/>
      <c r="V40" s="128"/>
      <c r="W40" s="126"/>
      <c r="X40" s="126"/>
      <c r="Y40" s="126"/>
      <c r="Z40" s="126"/>
      <c r="AA40" s="126"/>
      <c r="AB40" s="126"/>
      <c r="AC40" s="129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26"/>
      <c r="AW40" s="126"/>
      <c r="AX40" s="126"/>
      <c r="AY40" s="126"/>
      <c r="AZ40" s="126"/>
      <c r="BA40" s="126"/>
      <c r="BB40" s="126"/>
      <c r="BC40" s="126"/>
      <c r="BD40" s="126"/>
      <c r="BE40" s="126"/>
      <c r="BF40" s="131"/>
      <c r="BG40" s="131"/>
    </row>
    <row r="41" spans="3:59" ht="18" customHeight="1" x14ac:dyDescent="0.3">
      <c r="C41" s="136" t="s">
        <v>42</v>
      </c>
      <c r="D41" s="296" t="e">
        <f>D39/D9</f>
        <v>#N/A</v>
      </c>
      <c r="E41" s="197"/>
      <c r="F41" s="136" t="s">
        <v>42</v>
      </c>
      <c r="G41" s="200">
        <v>2.5399999999999999E-2</v>
      </c>
      <c r="H41" s="122"/>
      <c r="I41" s="120" t="s">
        <v>41</v>
      </c>
      <c r="J41" s="185">
        <f>IFERROR(J39/J14,0)</f>
        <v>0</v>
      </c>
      <c r="K41" s="195"/>
      <c r="L41" s="186"/>
      <c r="M41" s="195"/>
      <c r="N41" s="124"/>
      <c r="O41" s="126"/>
      <c r="P41" s="126"/>
      <c r="Q41" s="126"/>
      <c r="R41" s="126"/>
      <c r="S41" s="126"/>
      <c r="T41" s="127"/>
      <c r="U41" s="128"/>
      <c r="V41" s="128"/>
      <c r="W41" s="126"/>
      <c r="X41" s="126"/>
      <c r="Y41" s="126"/>
      <c r="Z41" s="126"/>
      <c r="AA41" s="126"/>
      <c r="AB41" s="126"/>
      <c r="AC41" s="129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26"/>
      <c r="AW41" s="126"/>
      <c r="AX41" s="126"/>
      <c r="AY41" s="126"/>
      <c r="AZ41" s="126"/>
      <c r="BA41" s="126"/>
      <c r="BB41" s="126"/>
      <c r="BC41" s="126"/>
      <c r="BD41" s="126"/>
      <c r="BE41" s="126"/>
      <c r="BF41" s="131"/>
      <c r="BG41" s="131"/>
    </row>
    <row r="42" spans="3:59" ht="18" customHeight="1" x14ac:dyDescent="0.3">
      <c r="E42" s="122"/>
      <c r="H42" s="122"/>
      <c r="I42" s="120"/>
      <c r="J42" s="197"/>
      <c r="K42" s="198"/>
      <c r="L42" s="195"/>
      <c r="M42" s="198"/>
      <c r="N42" s="124"/>
      <c r="O42" s="126"/>
      <c r="P42" s="126"/>
      <c r="Q42" s="126"/>
      <c r="R42" s="126"/>
      <c r="S42" s="126"/>
      <c r="T42" s="127"/>
      <c r="U42" s="128"/>
      <c r="V42" s="128"/>
      <c r="W42" s="126"/>
      <c r="X42" s="126"/>
      <c r="Y42" s="126"/>
      <c r="Z42" s="126"/>
      <c r="AA42" s="126"/>
      <c r="AB42" s="126"/>
      <c r="AC42" s="129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26"/>
      <c r="AW42" s="126"/>
      <c r="AX42" s="126"/>
      <c r="AY42" s="126"/>
      <c r="AZ42" s="126"/>
      <c r="BA42" s="126"/>
      <c r="BB42" s="126"/>
      <c r="BC42" s="126"/>
      <c r="BD42" s="126"/>
      <c r="BE42" s="126"/>
      <c r="BF42" s="131"/>
      <c r="BG42" s="131"/>
    </row>
    <row r="43" spans="3:59" ht="18" customHeight="1" x14ac:dyDescent="0.3">
      <c r="C43" s="293" t="s">
        <v>43</v>
      </c>
      <c r="D43" s="139" t="e">
        <f>SUM(D20,D35)-SUM(D26:D28,D30,D13)</f>
        <v>#N/A</v>
      </c>
      <c r="E43" s="199"/>
      <c r="F43" s="293" t="s">
        <v>43</v>
      </c>
      <c r="G43" s="139" t="e">
        <f>SUM(G20,G35)-SUM(G26:G28,G30,G13)</f>
        <v>#N/A</v>
      </c>
      <c r="H43" s="126"/>
      <c r="I43" s="136" t="s">
        <v>42</v>
      </c>
      <c r="J43" s="185">
        <f>J41/J9</f>
        <v>0</v>
      </c>
      <c r="K43" s="195"/>
      <c r="L43" s="198"/>
      <c r="M43" s="195"/>
      <c r="N43" s="124"/>
      <c r="O43" s="126"/>
      <c r="P43" s="126"/>
      <c r="Q43" s="126"/>
      <c r="R43" s="126"/>
      <c r="S43" s="126"/>
      <c r="T43" s="127"/>
      <c r="U43" s="128"/>
      <c r="V43" s="128"/>
      <c r="W43" s="126"/>
      <c r="X43" s="126"/>
      <c r="Y43" s="126"/>
      <c r="Z43" s="126"/>
      <c r="AA43" s="126"/>
      <c r="AB43" s="126"/>
      <c r="AC43" s="129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26"/>
      <c r="AW43" s="126"/>
      <c r="AX43" s="126"/>
      <c r="AY43" s="126"/>
      <c r="AZ43" s="126"/>
      <c r="BA43" s="126"/>
      <c r="BB43" s="126"/>
      <c r="BC43" s="126"/>
      <c r="BD43" s="126"/>
      <c r="BE43" s="126"/>
      <c r="BF43" s="131"/>
      <c r="BG43" s="131"/>
    </row>
    <row r="44" spans="3:59" ht="18" customHeight="1" x14ac:dyDescent="0.3">
      <c r="L44" s="195"/>
      <c r="U44" s="223"/>
      <c r="V44" s="223"/>
    </row>
    <row r="45" spans="3:59" ht="18.600000000000001" customHeight="1" x14ac:dyDescent="0.3">
      <c r="I45" s="294" t="s">
        <v>43</v>
      </c>
      <c r="J45" s="139" t="e">
        <f>SUM(J21,J37)-SUM(J27:J29,J31:J32,J14)</f>
        <v>#N/A</v>
      </c>
      <c r="U45" s="223"/>
      <c r="V45" s="223"/>
    </row>
    <row r="46" spans="3:59" x14ac:dyDescent="0.3">
      <c r="U46" s="223"/>
      <c r="V46" s="223"/>
    </row>
    <row r="47" spans="3:59" x14ac:dyDescent="0.3">
      <c r="C47" s="202" t="s">
        <v>44</v>
      </c>
      <c r="D47" s="224" t="e">
        <f>SUM(D35+D20)</f>
        <v>#N/A</v>
      </c>
      <c r="F47" s="202" t="s">
        <v>44</v>
      </c>
      <c r="G47" s="224" t="e">
        <f>SUM(G35+G20)</f>
        <v>#N/A</v>
      </c>
      <c r="I47" s="202" t="s">
        <v>44</v>
      </c>
      <c r="J47" s="224">
        <f>SUM(J37+J21)</f>
        <v>80912</v>
      </c>
      <c r="U47" s="223"/>
      <c r="V47" s="223"/>
    </row>
    <row r="48" spans="3:59" x14ac:dyDescent="0.3">
      <c r="C48" s="202" t="s">
        <v>45</v>
      </c>
      <c r="D48" s="224" t="e">
        <f>SUM(D13,D26:D28,D30)</f>
        <v>#N/A</v>
      </c>
      <c r="F48" s="202" t="s">
        <v>45</v>
      </c>
      <c r="G48" s="224" t="e">
        <f>SUM(G13,G26:G28,G30)</f>
        <v>#N/A</v>
      </c>
      <c r="I48" s="202" t="s">
        <v>45</v>
      </c>
      <c r="J48" s="224" t="e">
        <f>SUM(J13,J27:J29,J31)</f>
        <v>#N/A</v>
      </c>
      <c r="U48" s="223"/>
      <c r="V48" s="223"/>
    </row>
    <row r="49" spans="3:22" x14ac:dyDescent="0.3">
      <c r="C49" s="202" t="s">
        <v>46</v>
      </c>
      <c r="D49" s="224" t="e">
        <f>D47-D48</f>
        <v>#N/A</v>
      </c>
      <c r="F49" s="202" t="s">
        <v>46</v>
      </c>
      <c r="G49" s="224" t="e">
        <f>G47-G48</f>
        <v>#N/A</v>
      </c>
      <c r="I49" s="202" t="s">
        <v>46</v>
      </c>
      <c r="J49" s="224" t="e">
        <f>J47-J48</f>
        <v>#N/A</v>
      </c>
      <c r="U49" s="223"/>
      <c r="V49" s="223"/>
    </row>
    <row r="50" spans="3:22" x14ac:dyDescent="0.3">
      <c r="F50" s="124"/>
      <c r="U50" s="223"/>
      <c r="V50" s="223"/>
    </row>
    <row r="51" spans="3:22" x14ac:dyDescent="0.3">
      <c r="F51" s="226"/>
      <c r="U51" s="223"/>
      <c r="V51" s="223"/>
    </row>
    <row r="52" spans="3:22" x14ac:dyDescent="0.3">
      <c r="F52" s="227"/>
      <c r="U52" s="223"/>
      <c r="V52" s="223"/>
    </row>
    <row r="53" spans="3:22" x14ac:dyDescent="0.3">
      <c r="F53" s="228"/>
      <c r="U53" s="223"/>
      <c r="V53" s="223"/>
    </row>
    <row r="54" spans="3:22" x14ac:dyDescent="0.3">
      <c r="F54" s="227"/>
      <c r="U54" s="223"/>
      <c r="V54" s="223"/>
    </row>
    <row r="55" spans="3:22" x14ac:dyDescent="0.3">
      <c r="F55" s="124"/>
      <c r="U55" s="223"/>
      <c r="V55" s="223"/>
    </row>
    <row r="56" spans="3:22" x14ac:dyDescent="0.3">
      <c r="F56" s="124"/>
      <c r="U56" s="223"/>
      <c r="V56" s="223"/>
    </row>
    <row r="57" spans="3:22" x14ac:dyDescent="0.3">
      <c r="F57" s="124"/>
      <c r="U57" s="223"/>
      <c r="V57" s="223"/>
    </row>
    <row r="58" spans="3:22" x14ac:dyDescent="0.3">
      <c r="F58" s="124"/>
      <c r="U58" s="223"/>
      <c r="V58" s="223"/>
    </row>
    <row r="59" spans="3:22" x14ac:dyDescent="0.3">
      <c r="F59" s="124"/>
      <c r="U59" s="223"/>
      <c r="V59" s="223"/>
    </row>
    <row r="60" spans="3:22" x14ac:dyDescent="0.3">
      <c r="F60" s="124"/>
      <c r="U60" s="223"/>
      <c r="V60" s="223"/>
    </row>
    <row r="61" spans="3:22" x14ac:dyDescent="0.3">
      <c r="U61" s="223"/>
      <c r="V61" s="223"/>
    </row>
    <row r="62" spans="3:22" x14ac:dyDescent="0.3">
      <c r="U62" s="223"/>
      <c r="V62" s="223"/>
    </row>
    <row r="63" spans="3:22" x14ac:dyDescent="0.3">
      <c r="U63" s="223"/>
      <c r="V63" s="223"/>
    </row>
    <row r="64" spans="3:22" x14ac:dyDescent="0.3">
      <c r="U64" s="223"/>
      <c r="V64" s="223"/>
    </row>
    <row r="65" spans="21:22" x14ac:dyDescent="0.3">
      <c r="U65" s="223"/>
      <c r="V65" s="223"/>
    </row>
    <row r="66" spans="21:22" x14ac:dyDescent="0.3">
      <c r="U66" s="223"/>
      <c r="V66" s="223"/>
    </row>
    <row r="67" spans="21:22" x14ac:dyDescent="0.3">
      <c r="U67" s="223"/>
      <c r="V67" s="223"/>
    </row>
    <row r="68" spans="21:22" x14ac:dyDescent="0.3">
      <c r="U68" s="223"/>
      <c r="V68" s="223"/>
    </row>
    <row r="69" spans="21:22" ht="15.6" customHeight="1" x14ac:dyDescent="0.3">
      <c r="U69" s="223"/>
      <c r="V69" s="223"/>
    </row>
    <row r="70" spans="21:22" x14ac:dyDescent="0.3">
      <c r="U70" s="223"/>
      <c r="V70" s="223"/>
    </row>
    <row r="71" spans="21:22" x14ac:dyDescent="0.3">
      <c r="U71" s="223"/>
      <c r="V71" s="223"/>
    </row>
    <row r="72" spans="21:22" x14ac:dyDescent="0.3">
      <c r="U72" s="223"/>
      <c r="V72" s="223"/>
    </row>
    <row r="73" spans="21:22" x14ac:dyDescent="0.3">
      <c r="U73" s="223"/>
      <c r="V73" s="223"/>
    </row>
    <row r="74" spans="21:22" x14ac:dyDescent="0.3">
      <c r="U74" s="223"/>
      <c r="V74" s="223"/>
    </row>
  </sheetData>
  <mergeCells count="8">
    <mergeCell ref="F4:G4"/>
    <mergeCell ref="I4:J4"/>
    <mergeCell ref="C7:D7"/>
    <mergeCell ref="I7:J7"/>
    <mergeCell ref="M3:N3"/>
    <mergeCell ref="M4:N4"/>
    <mergeCell ref="F7:G7"/>
    <mergeCell ref="C4:D4"/>
  </mergeCells>
  <pageMargins left="0.7" right="0.7" top="0.75" bottom="0.75" header="0.3" footer="0.3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B1:BK74"/>
  <sheetViews>
    <sheetView showGridLines="0" topLeftCell="A18" zoomScale="70" zoomScaleNormal="70" workbookViewId="0">
      <selection activeCell="F55" sqref="F55"/>
    </sheetView>
  </sheetViews>
  <sheetFormatPr baseColWidth="10" defaultColWidth="11.5703125" defaultRowHeight="18.75" customHeight="1" x14ac:dyDescent="0.3"/>
  <cols>
    <col min="1" max="1" width="3.7109375" style="119" customWidth="1"/>
    <col min="2" max="2" width="12.28515625" style="119" customWidth="1"/>
    <col min="3" max="3" width="53.28515625" style="202" customWidth="1"/>
    <col min="4" max="4" width="15.7109375" style="124" bestFit="1" customWidth="1"/>
    <col min="5" max="5" width="12" style="119" customWidth="1"/>
    <col min="6" max="6" width="53.28515625" style="119" customWidth="1"/>
    <col min="7" max="7" width="18.7109375" style="119" customWidth="1"/>
    <col min="8" max="8" width="12" style="119" customWidth="1"/>
    <col min="9" max="9" width="53.28515625" style="119" customWidth="1"/>
    <col min="10" max="10" width="15.7109375" style="119" bestFit="1" customWidth="1"/>
    <col min="11" max="11" width="62.42578125" style="119" customWidth="1"/>
    <col min="12" max="12" width="17.28515625" style="119" bestFit="1" customWidth="1"/>
    <col min="13" max="14" width="12" style="119" customWidth="1"/>
    <col min="15" max="15" width="15.28515625" style="119" customWidth="1"/>
    <col min="16" max="16" width="14.42578125" style="119" bestFit="1" customWidth="1"/>
    <col min="17" max="17" width="11.140625" style="119" customWidth="1"/>
    <col min="18" max="18" width="9" style="119" customWidth="1"/>
    <col min="19" max="19" width="8.85546875" style="119" customWidth="1"/>
    <col min="20" max="60" width="11.5703125" style="119" customWidth="1"/>
    <col min="61" max="16384" width="11.5703125" style="119"/>
  </cols>
  <sheetData>
    <row r="1" spans="2:63" ht="18" customHeight="1" x14ac:dyDescent="0.3"/>
    <row r="2" spans="2:63" ht="24.75" customHeight="1" x14ac:dyDescent="0.5">
      <c r="C2" s="88" t="s">
        <v>0</v>
      </c>
      <c r="D2" s="119"/>
    </row>
    <row r="3" spans="2:63" x14ac:dyDescent="0.3">
      <c r="L3" s="255" t="s">
        <v>1</v>
      </c>
      <c r="M3" s="308">
        <f ca="1">TODAY()</f>
        <v>45408</v>
      </c>
      <c r="N3" s="305"/>
      <c r="O3" s="125">
        <f ca="1">YEAR(M3)</f>
        <v>2024</v>
      </c>
    </row>
    <row r="4" spans="2:63" ht="18" customHeight="1" x14ac:dyDescent="0.3">
      <c r="B4" s="203" t="s">
        <v>2</v>
      </c>
      <c r="C4" s="311" t="s">
        <v>52</v>
      </c>
      <c r="D4" s="312"/>
      <c r="E4" s="203" t="s">
        <v>4</v>
      </c>
      <c r="F4" s="304" t="e">
        <f>VLOOKUP($C$4,'BD Ficha'!$E$2:$M$3022,9,0)</f>
        <v>#N/A</v>
      </c>
      <c r="G4" s="305"/>
      <c r="H4" s="203" t="s">
        <v>5</v>
      </c>
      <c r="I4" s="304" t="e">
        <f>VLOOKUP($C$4,'BD Ficha'!$E$2:$N$3022,10,0)</f>
        <v>#N/A</v>
      </c>
      <c r="J4" s="305"/>
      <c r="L4" s="124" t="s">
        <v>6</v>
      </c>
      <c r="M4" s="309">
        <f>VLOOKUP(C4,'Fleet Status Report'!$A$2:$W$3259,23,0)</f>
        <v>44852</v>
      </c>
      <c r="N4" s="305"/>
      <c r="O4" s="248">
        <f>YEAR(M4)</f>
        <v>2022</v>
      </c>
      <c r="Q4" s="290">
        <f ca="1">ROUND(YEARFRAC(M4,TODAY(),3)*12,0)</f>
        <v>18</v>
      </c>
    </row>
    <row r="5" spans="2:63" ht="18" customHeight="1" x14ac:dyDescent="0.3">
      <c r="I5" s="204"/>
      <c r="J5" s="204"/>
      <c r="L5" s="205"/>
    </row>
    <row r="6" spans="2:63" ht="27" customHeight="1" x14ac:dyDescent="0.5">
      <c r="B6" s="206"/>
      <c r="C6" s="207"/>
      <c r="D6" s="207"/>
      <c r="I6" s="299" t="s">
        <v>54</v>
      </c>
      <c r="O6" s="208"/>
    </row>
    <row r="7" spans="2:63" s="209" customFormat="1" ht="18" customHeight="1" x14ac:dyDescent="0.3">
      <c r="C7" s="306" t="s">
        <v>8</v>
      </c>
      <c r="D7" s="307"/>
      <c r="E7" s="44"/>
      <c r="F7" s="310" t="s">
        <v>9</v>
      </c>
      <c r="G7" s="307"/>
      <c r="H7" s="44"/>
      <c r="I7" s="306" t="s">
        <v>10</v>
      </c>
      <c r="J7" s="307"/>
      <c r="K7" s="210"/>
      <c r="L7" s="229"/>
      <c r="M7" s="230" t="s">
        <v>11</v>
      </c>
      <c r="N7" s="210"/>
      <c r="O7" s="211"/>
      <c r="P7" s="212"/>
      <c r="Q7" s="213"/>
      <c r="R7" s="214"/>
      <c r="S7" s="214"/>
      <c r="T7" s="215"/>
      <c r="U7" s="214"/>
      <c r="V7" s="214"/>
      <c r="W7" s="214"/>
      <c r="X7" s="214"/>
      <c r="Y7" s="214"/>
      <c r="Z7" s="214"/>
      <c r="AA7" s="216"/>
      <c r="AB7" s="214"/>
      <c r="AC7" s="214"/>
      <c r="AD7" s="214"/>
      <c r="AE7" s="214"/>
      <c r="AF7" s="217"/>
      <c r="AG7" s="214"/>
      <c r="AH7" s="214"/>
      <c r="AI7" s="214"/>
      <c r="AJ7" s="214"/>
      <c r="AK7" s="214"/>
      <c r="AL7" s="216"/>
      <c r="AM7" s="214"/>
      <c r="AN7" s="214"/>
      <c r="AO7" s="214"/>
      <c r="AP7" s="216"/>
      <c r="AQ7" s="218"/>
      <c r="AR7" s="216"/>
      <c r="AS7" s="216"/>
      <c r="AT7" s="216"/>
      <c r="AU7" s="216"/>
      <c r="AV7" s="219"/>
      <c r="AW7" s="219"/>
      <c r="AX7" s="219"/>
      <c r="AY7" s="219"/>
      <c r="AZ7" s="219"/>
      <c r="BA7" s="217"/>
      <c r="BB7" s="217"/>
      <c r="BC7" s="217"/>
      <c r="BD7" s="217"/>
      <c r="BE7" s="216"/>
      <c r="BF7" s="216"/>
      <c r="BG7" s="216"/>
      <c r="BH7" s="220"/>
      <c r="BI7" s="220"/>
      <c r="BJ7" s="220"/>
      <c r="BK7" s="220"/>
    </row>
    <row r="8" spans="2:63" s="209" customFormat="1" ht="18" customHeight="1" x14ac:dyDescent="0.3">
      <c r="C8" s="53"/>
      <c r="D8" s="53"/>
      <c r="E8" s="53"/>
      <c r="F8" s="54"/>
      <c r="G8" s="54"/>
      <c r="H8" s="53"/>
      <c r="I8" s="53"/>
      <c r="J8" s="53"/>
      <c r="K8" s="210"/>
      <c r="L8" s="210"/>
      <c r="M8" s="210"/>
      <c r="N8" s="210"/>
      <c r="O8" s="214"/>
      <c r="P8" s="214"/>
      <c r="Q8" s="221"/>
      <c r="R8" s="214"/>
      <c r="S8" s="214"/>
      <c r="T8" s="214"/>
      <c r="U8" s="214"/>
      <c r="V8" s="214"/>
      <c r="W8" s="214"/>
      <c r="X8" s="214"/>
      <c r="Y8" s="214"/>
      <c r="Z8" s="214"/>
      <c r="AA8" s="216"/>
      <c r="AB8" s="214"/>
      <c r="AC8" s="214"/>
      <c r="AD8" s="214"/>
      <c r="AE8" s="214"/>
      <c r="AF8" s="217"/>
      <c r="AG8" s="214"/>
      <c r="AH8" s="214"/>
      <c r="AI8" s="214"/>
      <c r="AJ8" s="214"/>
      <c r="AK8" s="214"/>
      <c r="AL8" s="216"/>
      <c r="AM8" s="214"/>
      <c r="AN8" s="214"/>
      <c r="AO8" s="214"/>
      <c r="AP8" s="216"/>
      <c r="AQ8" s="216"/>
      <c r="AR8" s="216"/>
      <c r="AS8" s="216"/>
      <c r="AT8" s="216"/>
      <c r="AU8" s="216"/>
      <c r="AV8" s="219"/>
      <c r="AW8" s="219"/>
      <c r="AX8" s="219"/>
      <c r="AY8" s="219"/>
      <c r="AZ8" s="219"/>
      <c r="BA8" s="217"/>
      <c r="BB8" s="217"/>
      <c r="BC8" s="217"/>
      <c r="BD8" s="217"/>
      <c r="BE8" s="216"/>
      <c r="BF8" s="216"/>
      <c r="BG8" s="216"/>
      <c r="BH8" s="220"/>
      <c r="BI8" s="220"/>
      <c r="BJ8" s="220"/>
      <c r="BK8" s="220"/>
    </row>
    <row r="9" spans="2:63" ht="18" customHeight="1" x14ac:dyDescent="0.3">
      <c r="C9" s="120" t="s">
        <v>12</v>
      </c>
      <c r="D9" s="121" t="e">
        <f>VLOOKUP(C4,'BD Ficha'!$E$2:$H$1048576,4,0)</f>
        <v>#N/A</v>
      </c>
      <c r="E9" s="122"/>
      <c r="F9" s="120" t="s">
        <v>12</v>
      </c>
      <c r="G9" s="122" t="e">
        <f t="shared" ref="G9:G15" si="0">D9</f>
        <v>#N/A</v>
      </c>
      <c r="H9" s="122"/>
      <c r="I9" s="120" t="s">
        <v>12</v>
      </c>
      <c r="J9" s="123">
        <v>18</v>
      </c>
      <c r="K9" s="124"/>
      <c r="P9" s="126"/>
      <c r="Q9" s="126"/>
      <c r="R9" s="126"/>
      <c r="S9" s="126"/>
      <c r="T9" s="127"/>
      <c r="U9" s="128"/>
      <c r="V9" s="128"/>
      <c r="W9" s="126"/>
      <c r="X9" s="126"/>
      <c r="Y9" s="126"/>
      <c r="Z9" s="126"/>
      <c r="AA9" s="126"/>
      <c r="AB9" s="126"/>
      <c r="AC9" s="129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31"/>
      <c r="BG9" s="131"/>
    </row>
    <row r="10" spans="2:63" ht="18" customHeight="1" x14ac:dyDescent="0.3">
      <c r="C10" s="120" t="s">
        <v>13</v>
      </c>
      <c r="D10" s="121" t="e">
        <f>VLOOKUP(C4,'BD Ficha'!$E$2:$P$7588,12,0)</f>
        <v>#N/A</v>
      </c>
      <c r="E10" s="122"/>
      <c r="F10" s="120" t="s">
        <v>14</v>
      </c>
      <c r="G10" s="121" t="e">
        <f t="shared" si="0"/>
        <v>#N/A</v>
      </c>
      <c r="H10" s="126"/>
      <c r="I10" s="120" t="s">
        <v>14</v>
      </c>
      <c r="J10" s="121" t="e">
        <f>G10</f>
        <v>#N/A</v>
      </c>
      <c r="K10" s="132"/>
      <c r="M10" s="125"/>
      <c r="N10" s="125"/>
      <c r="O10" s="126"/>
      <c r="P10" s="126"/>
      <c r="Q10" s="126"/>
      <c r="R10" s="126"/>
      <c r="S10" s="126"/>
      <c r="T10" s="127"/>
      <c r="U10" s="128"/>
      <c r="V10" s="128"/>
      <c r="W10" s="126"/>
      <c r="X10" s="126"/>
      <c r="Y10" s="126"/>
      <c r="Z10" s="126"/>
      <c r="AA10" s="126"/>
      <c r="AB10" s="126"/>
      <c r="AC10" s="129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31"/>
      <c r="BG10" s="131"/>
    </row>
    <row r="11" spans="2:63" ht="18" customHeight="1" x14ac:dyDescent="0.3">
      <c r="C11" s="120" t="s">
        <v>15</v>
      </c>
      <c r="D11" s="133" t="e">
        <f>VLOOKUP(C4,'BD Ficha'!$E$2:$S$7588,15,0)</f>
        <v>#N/A</v>
      </c>
      <c r="E11" s="122"/>
      <c r="F11" s="120" t="s">
        <v>15</v>
      </c>
      <c r="G11" s="134" t="e">
        <f t="shared" si="0"/>
        <v>#N/A</v>
      </c>
      <c r="H11" s="126"/>
      <c r="I11" s="120" t="s">
        <v>15</v>
      </c>
      <c r="J11" s="129" t="e">
        <f>G11</f>
        <v>#N/A</v>
      </c>
      <c r="K11" s="135"/>
      <c r="M11" s="125"/>
      <c r="N11" s="125"/>
      <c r="O11" s="244"/>
      <c r="P11" s="126"/>
      <c r="Q11" s="126"/>
      <c r="R11" s="126"/>
      <c r="S11" s="126"/>
      <c r="T11" s="127"/>
      <c r="U11" s="128"/>
      <c r="V11" s="128"/>
      <c r="W11" s="126"/>
      <c r="X11" s="126"/>
      <c r="Y11" s="126"/>
      <c r="Z11" s="126"/>
      <c r="AA11" s="126"/>
      <c r="AB11" s="126"/>
      <c r="AC11" s="129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26"/>
      <c r="AW11" s="126"/>
      <c r="AX11" s="126"/>
      <c r="AY11" s="126"/>
      <c r="AZ11" s="126"/>
      <c r="BA11" s="126"/>
      <c r="BB11" s="126"/>
      <c r="BC11" s="126"/>
      <c r="BD11" s="126"/>
      <c r="BE11" s="126"/>
      <c r="BF11" s="131"/>
      <c r="BG11" s="131"/>
    </row>
    <row r="12" spans="2:63" ht="18" customHeight="1" x14ac:dyDescent="0.3">
      <c r="C12" s="120" t="s">
        <v>16</v>
      </c>
      <c r="D12" s="187" t="e">
        <f>VLOOKUP(C4,'BD Ficha'!$E$2:$ST$7588,16,0)</f>
        <v>#N/A</v>
      </c>
      <c r="E12" s="137"/>
      <c r="F12" s="120" t="s">
        <v>16</v>
      </c>
      <c r="G12" s="137" t="e">
        <f t="shared" si="0"/>
        <v>#N/A</v>
      </c>
      <c r="H12" s="126"/>
      <c r="I12" s="120" t="s">
        <v>16</v>
      </c>
      <c r="J12" s="137" t="e">
        <f>G12</f>
        <v>#N/A</v>
      </c>
      <c r="K12" s="139"/>
      <c r="M12" s="125"/>
      <c r="N12" s="125"/>
      <c r="O12" s="126"/>
      <c r="P12" s="126"/>
      <c r="Q12" s="126"/>
      <c r="R12" s="126"/>
      <c r="S12" s="126"/>
      <c r="T12" s="127"/>
      <c r="U12" s="128"/>
      <c r="V12" s="128"/>
      <c r="W12" s="126"/>
      <c r="X12" s="126"/>
      <c r="Y12" s="126"/>
      <c r="Z12" s="126"/>
      <c r="AA12" s="126"/>
      <c r="AB12" s="126"/>
      <c r="AC12" s="129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26"/>
      <c r="AW12" s="126"/>
      <c r="AX12" s="126"/>
      <c r="AY12" s="126"/>
      <c r="AZ12" s="126"/>
      <c r="BA12" s="126"/>
      <c r="BB12" s="126"/>
      <c r="BC12" s="126"/>
      <c r="BD12" s="126"/>
      <c r="BE12" s="126"/>
      <c r="BF12" s="131"/>
      <c r="BG12" s="131"/>
    </row>
    <row r="13" spans="2:63" ht="18" customHeight="1" x14ac:dyDescent="0.3">
      <c r="C13" s="202" t="s">
        <v>17</v>
      </c>
      <c r="D13" s="137">
        <v>58500</v>
      </c>
      <c r="F13" s="119" t="s">
        <v>17</v>
      </c>
      <c r="G13" s="225">
        <f t="shared" si="0"/>
        <v>58500</v>
      </c>
      <c r="H13" s="126"/>
      <c r="I13" s="119" t="s">
        <v>18</v>
      </c>
      <c r="J13" s="137" t="e">
        <f>VLOOKUP(C4,'BD Ficha'!$E$2:$V$1048576,18,0)</f>
        <v>#N/A</v>
      </c>
      <c r="M13" s="125"/>
      <c r="N13" s="125"/>
      <c r="O13" s="126"/>
      <c r="P13" s="126"/>
      <c r="Q13" s="126"/>
      <c r="S13" s="126"/>
      <c r="T13" s="127"/>
      <c r="U13" s="128"/>
      <c r="V13" s="128"/>
      <c r="W13" s="126"/>
      <c r="X13" s="126"/>
      <c r="Y13" s="126"/>
      <c r="Z13" s="126"/>
      <c r="AA13" s="126"/>
      <c r="AB13" s="126"/>
      <c r="AC13" s="129"/>
      <c r="AD13" s="130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26"/>
      <c r="AW13" s="126"/>
      <c r="AX13" s="126"/>
      <c r="AY13" s="126"/>
      <c r="AZ13" s="126"/>
      <c r="BA13" s="126"/>
      <c r="BB13" s="126"/>
      <c r="BC13" s="126"/>
      <c r="BD13" s="126"/>
      <c r="BE13" s="126"/>
      <c r="BF13" s="131"/>
      <c r="BG13" s="131"/>
    </row>
    <row r="14" spans="2:63" ht="18" customHeight="1" x14ac:dyDescent="0.3">
      <c r="C14" s="120" t="s">
        <v>19</v>
      </c>
      <c r="D14" s="141" t="e">
        <f>VLOOKUP(C4,'BD Ficha'!$E$2:$Z$7588,22,0)</f>
        <v>#N/A</v>
      </c>
      <c r="E14" s="137"/>
      <c r="F14" s="120" t="s">
        <v>19</v>
      </c>
      <c r="G14" s="142" t="e">
        <f t="shared" si="0"/>
        <v>#N/A</v>
      </c>
      <c r="H14" s="126"/>
      <c r="I14" s="119" t="s">
        <v>20</v>
      </c>
      <c r="J14" s="163">
        <v>58500</v>
      </c>
      <c r="K14" s="139"/>
      <c r="L14" s="140"/>
      <c r="M14" s="125"/>
      <c r="N14" s="125"/>
      <c r="O14" s="126"/>
      <c r="P14" s="126"/>
      <c r="Q14" s="126"/>
      <c r="R14" s="126"/>
      <c r="S14" s="126"/>
      <c r="T14" s="127"/>
      <c r="U14" s="128"/>
      <c r="V14" s="128"/>
      <c r="W14" s="126"/>
      <c r="X14" s="126"/>
      <c r="Y14" s="126"/>
      <c r="Z14" s="126"/>
      <c r="AA14" s="126"/>
      <c r="AB14" s="126"/>
      <c r="AC14" s="129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26"/>
      <c r="AW14" s="126"/>
      <c r="AX14" s="126"/>
      <c r="AY14" s="126"/>
      <c r="AZ14" s="126"/>
      <c r="BA14" s="126"/>
      <c r="BB14" s="126"/>
      <c r="BC14" s="126"/>
      <c r="BD14" s="126"/>
      <c r="BE14" s="126"/>
      <c r="BF14" s="131"/>
      <c r="BG14" s="131"/>
    </row>
    <row r="15" spans="2:63" ht="18" customHeight="1" x14ac:dyDescent="0.3">
      <c r="C15" s="120" t="s">
        <v>21</v>
      </c>
      <c r="D15" s="141" t="e">
        <f>IF(VLOOKUP(C4,'BD Ficha'!$E$2:$Y$7588,2,0)=0,"-",VLOOKUP(C4,'BD Ficha'!$E$2:$Y$7588,2,0))</f>
        <v>#N/A</v>
      </c>
      <c r="E15" s="137"/>
      <c r="F15" s="120" t="s">
        <v>21</v>
      </c>
      <c r="G15" s="141" t="e">
        <f t="shared" si="0"/>
        <v>#N/A</v>
      </c>
      <c r="H15" s="126"/>
      <c r="I15" s="120" t="s">
        <v>19</v>
      </c>
      <c r="J15" s="119">
        <f>J9*30</f>
        <v>540</v>
      </c>
      <c r="K15" s="143">
        <f>(J9*30)-((J9*30)*5%)</f>
        <v>513</v>
      </c>
      <c r="L15" s="144"/>
      <c r="M15" s="125"/>
      <c r="N15" s="125"/>
      <c r="O15" s="126"/>
      <c r="P15" s="126"/>
      <c r="Q15" s="126"/>
      <c r="R15" s="126"/>
      <c r="S15" s="126"/>
      <c r="T15" s="127"/>
      <c r="U15" s="128"/>
      <c r="V15" s="128"/>
      <c r="W15" s="126"/>
      <c r="X15" s="126"/>
      <c r="Y15" s="126"/>
      <c r="Z15" s="126"/>
      <c r="AA15" s="126"/>
      <c r="AB15" s="126"/>
      <c r="AC15" s="129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26"/>
      <c r="AW15" s="126"/>
      <c r="AX15" s="126"/>
      <c r="AY15" s="126"/>
      <c r="AZ15" s="126"/>
      <c r="BA15" s="126"/>
      <c r="BB15" s="126"/>
      <c r="BC15" s="126"/>
      <c r="BD15" s="126"/>
      <c r="BE15" s="126"/>
      <c r="BF15" s="131"/>
      <c r="BG15" s="131"/>
    </row>
    <row r="16" spans="2:63" ht="18" customHeight="1" x14ac:dyDescent="0.3">
      <c r="C16" s="136"/>
      <c r="D16" s="138"/>
      <c r="E16" s="137"/>
      <c r="F16" s="136"/>
      <c r="G16" s="138"/>
      <c r="H16" s="126"/>
      <c r="I16" s="136" t="s">
        <v>21</v>
      </c>
      <c r="J16" s="295" t="e">
        <f>G15</f>
        <v>#N/A</v>
      </c>
      <c r="K16" s="143"/>
      <c r="L16" s="144"/>
      <c r="M16" s="125"/>
      <c r="N16" s="125"/>
      <c r="O16" s="126"/>
      <c r="P16" s="126"/>
      <c r="Q16" s="126"/>
      <c r="R16" s="126"/>
      <c r="S16" s="126"/>
      <c r="T16" s="127"/>
      <c r="U16" s="128"/>
      <c r="V16" s="128"/>
      <c r="W16" s="126"/>
      <c r="X16" s="126"/>
      <c r="Y16" s="126"/>
      <c r="Z16" s="126"/>
      <c r="AA16" s="126"/>
      <c r="AB16" s="126"/>
      <c r="AC16" s="129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26"/>
      <c r="AW16" s="126"/>
      <c r="AX16" s="126"/>
      <c r="AY16" s="126"/>
      <c r="AZ16" s="126"/>
      <c r="BA16" s="126"/>
      <c r="BB16" s="126"/>
      <c r="BC16" s="126"/>
      <c r="BD16" s="126"/>
      <c r="BE16" s="126"/>
      <c r="BF16" s="131"/>
      <c r="BG16" s="131"/>
    </row>
    <row r="17" spans="3:59" ht="18" customHeight="1" x14ac:dyDescent="0.3">
      <c r="C17" s="145" t="s">
        <v>22</v>
      </c>
      <c r="D17" s="146"/>
      <c r="E17" s="137"/>
      <c r="F17" s="145" t="s">
        <v>22</v>
      </c>
      <c r="G17" s="146"/>
      <c r="H17" s="126"/>
      <c r="I17" s="136"/>
      <c r="J17" s="138"/>
      <c r="K17" s="139"/>
      <c r="L17" s="139"/>
      <c r="M17" s="125"/>
      <c r="N17" s="125"/>
      <c r="O17" s="126"/>
      <c r="P17" s="126"/>
      <c r="Q17" s="126"/>
      <c r="R17" s="126"/>
      <c r="S17" s="126"/>
      <c r="T17" s="127"/>
      <c r="U17" s="128"/>
      <c r="V17" s="128"/>
      <c r="W17" s="126"/>
      <c r="X17" s="126"/>
      <c r="Y17" s="126"/>
      <c r="Z17" s="126"/>
      <c r="AA17" s="126"/>
      <c r="AB17" s="126"/>
      <c r="AC17" s="129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26"/>
      <c r="AW17" s="126"/>
      <c r="AX17" s="126"/>
      <c r="AY17" s="126"/>
      <c r="AZ17" s="126"/>
      <c r="BA17" s="126"/>
      <c r="BB17" s="126"/>
      <c r="BC17" s="126"/>
      <c r="BD17" s="126"/>
      <c r="BE17" s="126"/>
      <c r="BF17" s="131"/>
      <c r="BG17" s="131"/>
    </row>
    <row r="18" spans="3:59" ht="18" customHeight="1" x14ac:dyDescent="0.3">
      <c r="C18" s="120" t="s">
        <v>23</v>
      </c>
      <c r="D18" s="148" t="e">
        <f>VLOOKUP(C4,'BD Ficha'!$E$2:$W$7588,19,0)</f>
        <v>#N/A</v>
      </c>
      <c r="E18" s="137"/>
      <c r="F18" s="120" t="s">
        <v>23</v>
      </c>
      <c r="G18" s="149" t="e">
        <f>G31+G33</f>
        <v>#N/A</v>
      </c>
      <c r="H18" s="126"/>
      <c r="I18" s="145" t="s">
        <v>22</v>
      </c>
      <c r="J18" s="146"/>
      <c r="K18" s="147"/>
      <c r="L18" s="139"/>
      <c r="M18" s="125"/>
      <c r="N18" s="125"/>
      <c r="O18" s="150"/>
      <c r="P18" s="126"/>
      <c r="Q18" s="126"/>
      <c r="R18" s="126"/>
      <c r="S18" s="126"/>
      <c r="T18" s="126"/>
      <c r="U18" s="128"/>
      <c r="V18" s="128"/>
      <c r="W18" s="126"/>
      <c r="X18" s="126"/>
      <c r="Y18" s="126"/>
      <c r="Z18" s="126"/>
      <c r="AA18" s="126"/>
      <c r="AB18" s="126"/>
      <c r="AC18" s="129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26"/>
      <c r="AW18" s="126"/>
      <c r="AX18" s="126"/>
      <c r="AY18" s="126"/>
      <c r="AZ18" s="126"/>
      <c r="BA18" s="126"/>
      <c r="BB18" s="126"/>
      <c r="BC18" s="126"/>
      <c r="BD18" s="126"/>
      <c r="BE18" s="126"/>
      <c r="BF18" s="131"/>
      <c r="BG18" s="131"/>
    </row>
    <row r="19" spans="3:59" ht="18" customHeight="1" x14ac:dyDescent="0.3">
      <c r="C19" s="151" t="s">
        <v>24</v>
      </c>
      <c r="D19" s="152" t="e">
        <f>VLOOKUP(C4,'BD Ficha'!$E$2:$X$7588,20,0)</f>
        <v>#N/A</v>
      </c>
      <c r="E19" s="137"/>
      <c r="F19" s="151" t="s">
        <v>24</v>
      </c>
      <c r="G19" s="153"/>
      <c r="H19" s="154"/>
      <c r="I19" s="120" t="s">
        <v>23</v>
      </c>
      <c r="J19" s="148">
        <f>J23*J9</f>
        <v>33480</v>
      </c>
      <c r="L19" s="147"/>
      <c r="M19" s="125"/>
      <c r="N19" s="125"/>
      <c r="O19" s="126"/>
      <c r="P19" s="126"/>
      <c r="Q19" s="126"/>
      <c r="R19" s="126"/>
      <c r="S19" s="126"/>
      <c r="T19" s="126"/>
      <c r="U19" s="128"/>
      <c r="V19" s="128"/>
      <c r="W19" s="126"/>
      <c r="X19" s="126"/>
      <c r="Y19" s="126"/>
      <c r="Z19" s="126"/>
      <c r="AA19" s="126"/>
      <c r="AB19" s="126"/>
      <c r="AC19" s="129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26"/>
      <c r="AW19" s="126"/>
      <c r="AX19" s="126"/>
      <c r="AY19" s="126"/>
      <c r="AZ19" s="126"/>
      <c r="BA19" s="126"/>
      <c r="BB19" s="126"/>
      <c r="BC19" s="126"/>
      <c r="BD19" s="126"/>
      <c r="BE19" s="126"/>
      <c r="BF19" s="131"/>
      <c r="BG19" s="131"/>
    </row>
    <row r="20" spans="3:59" ht="18" customHeight="1" x14ac:dyDescent="0.3">
      <c r="C20" s="155" t="s">
        <v>25</v>
      </c>
      <c r="D20" s="156" t="e">
        <f>SUM(D18:D19)</f>
        <v>#N/A</v>
      </c>
      <c r="E20" s="137"/>
      <c r="F20" s="136" t="s">
        <v>25</v>
      </c>
      <c r="G20" s="138" t="e">
        <f>SUM(G18:G19)</f>
        <v>#N/A</v>
      </c>
      <c r="H20" s="126"/>
      <c r="I20" s="151" t="s">
        <v>24</v>
      </c>
      <c r="J20" s="153"/>
      <c r="K20" s="147"/>
      <c r="M20" s="125"/>
      <c r="N20" s="125"/>
      <c r="O20" s="126"/>
      <c r="P20" s="126"/>
      <c r="Q20" s="126"/>
      <c r="R20" s="126"/>
      <c r="S20" s="126"/>
      <c r="T20" s="127"/>
      <c r="U20" s="128"/>
      <c r="V20" s="128"/>
      <c r="W20" s="126"/>
      <c r="X20" s="126"/>
      <c r="Y20" s="126"/>
      <c r="Z20" s="126"/>
      <c r="AA20" s="126"/>
      <c r="AB20" s="126"/>
      <c r="AC20" s="129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26"/>
      <c r="AW20" s="126"/>
      <c r="AX20" s="126"/>
      <c r="AY20" s="126"/>
      <c r="AZ20" s="126"/>
      <c r="BA20" s="126"/>
      <c r="BB20" s="126"/>
      <c r="BC20" s="126"/>
      <c r="BD20" s="126"/>
      <c r="BE20" s="126"/>
      <c r="BF20" s="131"/>
      <c r="BG20" s="131"/>
    </row>
    <row r="21" spans="3:59" ht="18" customHeight="1" x14ac:dyDescent="0.3">
      <c r="C21" s="120"/>
      <c r="D21" s="137"/>
      <c r="E21" s="137"/>
      <c r="F21" s="120"/>
      <c r="G21" s="149"/>
      <c r="H21" s="159"/>
      <c r="I21" s="136" t="s">
        <v>25</v>
      </c>
      <c r="J21" s="157">
        <f>J19+J20</f>
        <v>33480</v>
      </c>
      <c r="K21" s="158"/>
      <c r="L21" s="147"/>
      <c r="M21" s="125"/>
      <c r="N21" s="125"/>
      <c r="O21" s="126"/>
      <c r="P21" s="126"/>
      <c r="Q21" s="126"/>
      <c r="R21" s="126"/>
      <c r="S21" s="126"/>
      <c r="T21" s="127"/>
      <c r="U21" s="128"/>
      <c r="V21" s="128"/>
      <c r="W21" s="126"/>
      <c r="X21" s="126"/>
      <c r="Y21" s="126"/>
      <c r="Z21" s="126"/>
      <c r="AA21" s="126"/>
      <c r="AB21" s="126"/>
      <c r="AC21" s="129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26"/>
      <c r="AW21" s="126"/>
      <c r="AX21" s="126"/>
      <c r="AY21" s="126"/>
      <c r="AZ21" s="126"/>
      <c r="BA21" s="126"/>
      <c r="BB21" s="126"/>
      <c r="BC21" s="126"/>
      <c r="BD21" s="126"/>
      <c r="BE21" s="126"/>
      <c r="BF21" s="131"/>
      <c r="BG21" s="131"/>
    </row>
    <row r="22" spans="3:59" ht="18" customHeight="1" x14ac:dyDescent="0.3">
      <c r="C22" s="160" t="s">
        <v>26</v>
      </c>
      <c r="D22" s="161" t="e">
        <f>D20/D9</f>
        <v>#N/A</v>
      </c>
      <c r="E22" s="162"/>
      <c r="F22" s="160" t="s">
        <v>26</v>
      </c>
      <c r="G22" s="161" t="e">
        <f>G18/G9</f>
        <v>#N/A</v>
      </c>
      <c r="H22" s="127"/>
      <c r="I22" s="120"/>
      <c r="J22" s="149"/>
      <c r="K22" s="135"/>
      <c r="L22" s="158"/>
      <c r="M22" s="291"/>
      <c r="N22" s="125"/>
      <c r="O22" s="126"/>
      <c r="P22" s="126"/>
      <c r="Q22" s="126"/>
      <c r="R22" s="126"/>
      <c r="S22" s="126"/>
      <c r="T22" s="127"/>
      <c r="U22" s="128"/>
      <c r="V22" s="128"/>
      <c r="W22" s="126"/>
      <c r="X22" s="126"/>
      <c r="Y22" s="126"/>
      <c r="Z22" s="126"/>
      <c r="AA22" s="126"/>
      <c r="AB22" s="126"/>
      <c r="AC22" s="129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26"/>
      <c r="AW22" s="126"/>
      <c r="AX22" s="126"/>
      <c r="AY22" s="126"/>
      <c r="AZ22" s="126"/>
      <c r="BA22" s="126"/>
      <c r="BB22" s="126"/>
      <c r="BC22" s="126"/>
      <c r="BD22" s="126"/>
      <c r="BE22" s="126"/>
      <c r="BF22" s="131"/>
      <c r="BG22" s="131"/>
    </row>
    <row r="23" spans="3:59" ht="18" customHeight="1" x14ac:dyDescent="0.3">
      <c r="C23" s="160" t="s">
        <v>27</v>
      </c>
      <c r="D23" s="161" t="e">
        <f>D20/D14</f>
        <v>#N/A</v>
      </c>
      <c r="E23" s="162"/>
      <c r="F23" s="160" t="s">
        <v>27</v>
      </c>
      <c r="G23" s="161" t="e">
        <f>G20/G14</f>
        <v>#N/A</v>
      </c>
      <c r="H23" s="127"/>
      <c r="I23" s="160" t="s">
        <v>26</v>
      </c>
      <c r="J23" s="163">
        <v>1860</v>
      </c>
      <c r="K23" s="164"/>
      <c r="L23" s="135"/>
      <c r="M23" s="291"/>
      <c r="N23" s="125"/>
      <c r="O23" s="126"/>
      <c r="P23" s="126"/>
      <c r="Q23" s="126"/>
      <c r="R23" s="126"/>
      <c r="S23" s="126"/>
      <c r="T23" s="127"/>
      <c r="U23" s="128"/>
      <c r="V23" s="128"/>
      <c r="W23" s="126"/>
      <c r="X23" s="126"/>
      <c r="Y23" s="126"/>
      <c r="Z23" s="126"/>
      <c r="AA23" s="126"/>
      <c r="AB23" s="126"/>
      <c r="AC23" s="129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26"/>
      <c r="AW23" s="126"/>
      <c r="AX23" s="126"/>
      <c r="AY23" s="126"/>
      <c r="AZ23" s="126"/>
      <c r="BA23" s="126"/>
      <c r="BB23" s="126"/>
      <c r="BC23" s="126"/>
      <c r="BD23" s="126"/>
      <c r="BE23" s="126"/>
      <c r="BF23" s="131"/>
      <c r="BG23" s="131"/>
    </row>
    <row r="24" spans="3:59" ht="18" customHeight="1" x14ac:dyDescent="0.3">
      <c r="C24" s="120"/>
      <c r="D24" s="137"/>
      <c r="E24" s="137"/>
      <c r="F24" s="120"/>
      <c r="G24" s="122"/>
      <c r="H24" s="126"/>
      <c r="I24" s="160" t="s">
        <v>27</v>
      </c>
      <c r="J24" s="161">
        <f>J21/J15</f>
        <v>62</v>
      </c>
      <c r="K24" s="164"/>
      <c r="L24" s="164"/>
      <c r="M24" s="125"/>
      <c r="N24" s="125"/>
      <c r="O24" s="126"/>
      <c r="P24" s="126"/>
      <c r="Q24" s="126"/>
      <c r="R24" s="126"/>
      <c r="S24" s="126"/>
      <c r="T24" s="127"/>
      <c r="U24" s="128"/>
      <c r="V24" s="128"/>
      <c r="W24" s="126"/>
      <c r="X24" s="126"/>
      <c r="Y24" s="126"/>
      <c r="Z24" s="126"/>
      <c r="AA24" s="126"/>
      <c r="AB24" s="126"/>
      <c r="AC24" s="129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26"/>
      <c r="AW24" s="126"/>
      <c r="AX24" s="126"/>
      <c r="AY24" s="126"/>
      <c r="AZ24" s="126"/>
      <c r="BA24" s="126"/>
      <c r="BB24" s="126"/>
      <c r="BC24" s="126"/>
      <c r="BD24" s="126"/>
      <c r="BE24" s="126"/>
      <c r="BF24" s="131"/>
      <c r="BG24" s="131"/>
    </row>
    <row r="25" spans="3:59" ht="18" customHeight="1" x14ac:dyDescent="0.3">
      <c r="C25" s="145" t="s">
        <v>28</v>
      </c>
      <c r="D25" s="146"/>
      <c r="E25" s="137"/>
      <c r="F25" s="145" t="s">
        <v>28</v>
      </c>
      <c r="G25" s="146"/>
      <c r="H25" s="126"/>
      <c r="I25" s="120"/>
      <c r="J25" s="122"/>
      <c r="K25" s="164"/>
      <c r="L25" s="164"/>
      <c r="M25" s="125"/>
      <c r="N25" s="125"/>
      <c r="O25" s="126"/>
      <c r="P25" s="126"/>
      <c r="Q25" s="126"/>
      <c r="R25" s="126"/>
      <c r="S25" s="126"/>
      <c r="T25" s="127"/>
      <c r="U25" s="128"/>
      <c r="V25" s="128"/>
      <c r="W25" s="126"/>
      <c r="X25" s="126"/>
      <c r="Y25" s="126"/>
      <c r="Z25" s="126"/>
      <c r="AA25" s="126"/>
      <c r="AB25" s="126"/>
      <c r="AC25" s="129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26"/>
      <c r="AW25" s="126"/>
      <c r="AX25" s="126"/>
      <c r="AY25" s="126"/>
      <c r="AZ25" s="126"/>
      <c r="BA25" s="126"/>
      <c r="BB25" s="126"/>
      <c r="BC25" s="126"/>
      <c r="BD25" s="126"/>
      <c r="BE25" s="126"/>
      <c r="BF25" s="131"/>
      <c r="BG25" s="131"/>
    </row>
    <row r="26" spans="3:59" ht="18" customHeight="1" x14ac:dyDescent="0.3">
      <c r="C26" s="120" t="s">
        <v>29</v>
      </c>
      <c r="D26" s="170" t="e">
        <f>VLOOKUP(C4,'BD Ficha'!$E$2:$AH$7588,30,0)</f>
        <v>#N/A</v>
      </c>
      <c r="E26" s="137"/>
      <c r="F26" s="120" t="s">
        <v>29</v>
      </c>
      <c r="G26" s="148" t="e">
        <f>D26</f>
        <v>#N/A</v>
      </c>
      <c r="H26" s="171"/>
      <c r="I26" s="145" t="s">
        <v>28</v>
      </c>
      <c r="J26" s="146"/>
      <c r="K26" s="169"/>
      <c r="L26" s="292"/>
      <c r="M26" s="125"/>
      <c r="N26" s="125"/>
      <c r="O26" s="126"/>
      <c r="P26" s="126"/>
      <c r="Q26" s="126"/>
      <c r="R26" s="126"/>
      <c r="S26" s="126"/>
      <c r="T26" s="127"/>
      <c r="U26" s="128"/>
      <c r="V26" s="128"/>
      <c r="W26" s="126"/>
      <c r="X26" s="126"/>
      <c r="Y26" s="126"/>
      <c r="Z26" s="126"/>
      <c r="AA26" s="126"/>
      <c r="AB26" s="126"/>
      <c r="AC26" s="129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26"/>
      <c r="AW26" s="126"/>
      <c r="AX26" s="126"/>
      <c r="AY26" s="126"/>
      <c r="AZ26" s="126"/>
      <c r="BA26" s="126"/>
      <c r="BB26" s="126"/>
      <c r="BC26" s="126"/>
      <c r="BD26" s="126"/>
      <c r="BE26" s="126"/>
      <c r="BF26" s="131"/>
      <c r="BG26" s="131"/>
    </row>
    <row r="27" spans="3:59" ht="18" customHeight="1" x14ac:dyDescent="0.3">
      <c r="C27" s="120" t="s">
        <v>30</v>
      </c>
      <c r="D27" s="170" t="e">
        <f>VLOOKUP(C4,'BD Ficha'!$E$2:$AI$7588,31,0)</f>
        <v>#N/A</v>
      </c>
      <c r="E27" s="137"/>
      <c r="F27" s="120" t="s">
        <v>30</v>
      </c>
      <c r="G27" s="148" t="e">
        <f>D27</f>
        <v>#N/A</v>
      </c>
      <c r="H27" s="171"/>
      <c r="I27" s="120" t="s">
        <v>29</v>
      </c>
      <c r="J27" s="147" t="e">
        <f>G26/G9*J9</f>
        <v>#N/A</v>
      </c>
      <c r="K27" s="172"/>
      <c r="L27" s="154"/>
      <c r="M27" s="174"/>
      <c r="N27" s="125"/>
      <c r="O27" s="126"/>
      <c r="P27" s="126"/>
      <c r="Q27" s="126"/>
      <c r="R27" s="126"/>
      <c r="S27" s="126"/>
      <c r="T27" s="127"/>
      <c r="U27" s="128"/>
      <c r="V27" s="128"/>
      <c r="W27" s="126"/>
      <c r="X27" s="126"/>
      <c r="Y27" s="126"/>
      <c r="Z27" s="126"/>
      <c r="AA27" s="126"/>
      <c r="AB27" s="126"/>
      <c r="AC27" s="129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26"/>
      <c r="AW27" s="126"/>
      <c r="AX27" s="126"/>
      <c r="AY27" s="126"/>
      <c r="AZ27" s="126"/>
      <c r="BA27" s="126"/>
      <c r="BB27" s="126"/>
      <c r="BC27" s="126"/>
      <c r="BD27" s="126"/>
      <c r="BE27" s="126"/>
      <c r="BF27" s="131"/>
      <c r="BG27" s="131"/>
    </row>
    <row r="28" spans="3:59" ht="18" customHeight="1" x14ac:dyDescent="0.3">
      <c r="C28" s="120" t="s">
        <v>31</v>
      </c>
      <c r="D28" s="170" t="e">
        <f>VLOOKUP(C4,'BD Ficha'!$E$2:$AJ$7588,32,0)</f>
        <v>#N/A</v>
      </c>
      <c r="E28" s="137"/>
      <c r="F28" s="120" t="s">
        <v>31</v>
      </c>
      <c r="G28" s="148" t="e">
        <f>D28</f>
        <v>#N/A</v>
      </c>
      <c r="H28" s="171"/>
      <c r="I28" s="120" t="s">
        <v>30</v>
      </c>
      <c r="J28" s="154">
        <f>(((J14*6%)/360)*30)*J9</f>
        <v>5265</v>
      </c>
      <c r="K28" s="288" t="s">
        <v>32</v>
      </c>
      <c r="L28" s="237"/>
      <c r="M28" s="176"/>
      <c r="N28" s="124"/>
      <c r="O28" s="126"/>
      <c r="P28" s="148"/>
      <c r="Q28" s="126"/>
      <c r="R28" s="126"/>
      <c r="S28" s="126"/>
      <c r="T28" s="127"/>
      <c r="U28" s="128"/>
      <c r="V28" s="128"/>
      <c r="W28" s="126"/>
      <c r="X28" s="126"/>
      <c r="Y28" s="126"/>
      <c r="Z28" s="126"/>
      <c r="AA28" s="126"/>
      <c r="AB28" s="126"/>
      <c r="AC28" s="129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O28" s="130"/>
      <c r="AP28" s="130"/>
      <c r="AQ28" s="130"/>
      <c r="AR28" s="130"/>
      <c r="AS28" s="130"/>
      <c r="AT28" s="130"/>
      <c r="AU28" s="130"/>
      <c r="AV28" s="126"/>
      <c r="AW28" s="126"/>
      <c r="AX28" s="126"/>
      <c r="AY28" s="126"/>
      <c r="AZ28" s="126"/>
      <c r="BA28" s="126"/>
      <c r="BB28" s="126"/>
      <c r="BC28" s="126"/>
      <c r="BD28" s="126"/>
      <c r="BE28" s="126"/>
      <c r="BF28" s="131"/>
      <c r="BG28" s="131"/>
    </row>
    <row r="29" spans="3:59" ht="18" customHeight="1" x14ac:dyDescent="0.3">
      <c r="C29" s="120" t="s">
        <v>33</v>
      </c>
      <c r="D29" s="170" t="e">
        <f>VLOOKUP(C4,'BD Ficha'!$E$2:$AK$7588,33,0)</f>
        <v>#N/A</v>
      </c>
      <c r="E29" s="137"/>
      <c r="F29" s="120" t="s">
        <v>33</v>
      </c>
      <c r="G29" s="148" t="e">
        <f>D29</f>
        <v>#N/A</v>
      </c>
      <c r="H29" s="171"/>
      <c r="I29" s="120" t="s">
        <v>31</v>
      </c>
      <c r="J29" s="154">
        <f ca="1">(O3-O4+1)*40</f>
        <v>120</v>
      </c>
      <c r="K29" s="288" t="s">
        <v>34</v>
      </c>
      <c r="L29" s="245"/>
      <c r="M29" s="246"/>
      <c r="N29" s="124"/>
      <c r="O29" s="126"/>
      <c r="P29" s="126"/>
      <c r="Q29" s="126"/>
      <c r="R29" s="126"/>
      <c r="S29" s="126"/>
      <c r="T29" s="127"/>
      <c r="U29" s="128"/>
      <c r="V29" s="128"/>
      <c r="W29" s="126"/>
      <c r="X29" s="126"/>
      <c r="Y29" s="126"/>
      <c r="Z29" s="126"/>
      <c r="AA29" s="126"/>
      <c r="AB29" s="126"/>
      <c r="AC29" s="129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O29" s="130"/>
      <c r="AP29" s="130"/>
      <c r="AQ29" s="130"/>
      <c r="AR29" s="130"/>
      <c r="AS29" s="130"/>
      <c r="AT29" s="130"/>
      <c r="AU29" s="130"/>
      <c r="AV29" s="126"/>
      <c r="AW29" s="126"/>
      <c r="AX29" s="126"/>
      <c r="AY29" s="126"/>
      <c r="AZ29" s="126"/>
      <c r="BA29" s="126"/>
      <c r="BB29" s="126"/>
      <c r="BC29" s="126"/>
      <c r="BD29" s="126"/>
      <c r="BE29" s="126"/>
      <c r="BF29" s="131"/>
      <c r="BG29" s="131"/>
    </row>
    <row r="30" spans="3:59" ht="18" customHeight="1" x14ac:dyDescent="0.3">
      <c r="C30" s="231" t="s">
        <v>35</v>
      </c>
      <c r="D30" s="233" t="e">
        <f>VLOOKUP(C4,'BD Ficha'!$E$2:$BA$7588,49,0)</f>
        <v>#N/A</v>
      </c>
      <c r="E30" s="162"/>
      <c r="F30" s="231" t="s">
        <v>35</v>
      </c>
      <c r="G30" s="242" t="e">
        <f>D30</f>
        <v>#N/A</v>
      </c>
      <c r="H30" s="253"/>
      <c r="I30" s="120" t="s">
        <v>33</v>
      </c>
      <c r="J30" s="243" t="e">
        <f>((J12/3)/12)*(J9-1)</f>
        <v>#N/A</v>
      </c>
      <c r="K30" s="236"/>
      <c r="L30" s="238"/>
      <c r="M30" s="176"/>
      <c r="N30" s="124"/>
      <c r="O30" s="126"/>
      <c r="P30" s="126"/>
      <c r="Q30" s="126"/>
      <c r="R30" s="126"/>
      <c r="S30" s="126"/>
      <c r="T30" s="127"/>
      <c r="U30" s="128"/>
      <c r="V30" s="128"/>
      <c r="W30" s="126"/>
      <c r="X30" s="126"/>
      <c r="Y30" s="126"/>
      <c r="Z30" s="126"/>
      <c r="AA30" s="126"/>
      <c r="AB30" s="126"/>
      <c r="AC30" s="129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O30" s="130"/>
      <c r="AP30" s="130"/>
      <c r="AQ30" s="130"/>
      <c r="AR30" s="130"/>
      <c r="AS30" s="130"/>
      <c r="AT30" s="130"/>
      <c r="AU30" s="130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31"/>
      <c r="BG30" s="131"/>
    </row>
    <row r="31" spans="3:59" ht="18" customHeight="1" x14ac:dyDescent="0.3">
      <c r="C31" s="136" t="s">
        <v>36</v>
      </c>
      <c r="D31" s="178" t="e">
        <f>SUM(D26:D30)</f>
        <v>#N/A</v>
      </c>
      <c r="E31" s="162"/>
      <c r="F31" s="136" t="s">
        <v>36</v>
      </c>
      <c r="G31" s="178" t="e">
        <f>SUM(G26:G30)</f>
        <v>#N/A</v>
      </c>
      <c r="H31" s="171"/>
      <c r="I31" s="160" t="s">
        <v>35</v>
      </c>
      <c r="J31" s="254">
        <f>(387*J9)</f>
        <v>6966</v>
      </c>
      <c r="K31" s="241"/>
      <c r="L31" s="239"/>
      <c r="M31" s="176"/>
      <c r="N31" s="124"/>
      <c r="O31" s="126"/>
      <c r="P31" s="126"/>
      <c r="Q31" s="126"/>
      <c r="R31" s="126"/>
      <c r="S31" s="126"/>
      <c r="T31" s="127"/>
      <c r="U31" s="128"/>
      <c r="V31" s="128"/>
      <c r="W31" s="126"/>
      <c r="X31" s="126"/>
      <c r="Y31" s="126"/>
      <c r="Z31" s="126"/>
      <c r="AA31" s="126"/>
      <c r="AB31" s="126"/>
      <c r="AC31" s="129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O31" s="130"/>
      <c r="AP31" s="130"/>
      <c r="AQ31" s="130"/>
      <c r="AR31" s="130"/>
      <c r="AS31" s="130"/>
      <c r="AT31" s="130"/>
      <c r="AU31" s="130"/>
      <c r="AV31" s="126"/>
      <c r="AW31" s="126"/>
      <c r="AX31" s="126"/>
      <c r="AY31" s="126"/>
      <c r="AZ31" s="126"/>
      <c r="BA31" s="126"/>
      <c r="BB31" s="126"/>
      <c r="BC31" s="126"/>
      <c r="BD31" s="126"/>
      <c r="BE31" s="126"/>
      <c r="BF31" s="131"/>
      <c r="BG31" s="131"/>
    </row>
    <row r="32" spans="3:59" ht="18" customHeight="1" x14ac:dyDescent="0.3">
      <c r="C32" s="120"/>
      <c r="D32" s="187"/>
      <c r="E32" s="162"/>
      <c r="F32" s="120"/>
      <c r="G32" s="126"/>
      <c r="H32" s="171"/>
      <c r="I32" s="231" t="s">
        <v>37</v>
      </c>
      <c r="J32" s="163"/>
      <c r="K32" s="241"/>
      <c r="L32" s="240"/>
      <c r="M32" s="176"/>
      <c r="N32" s="124"/>
      <c r="O32" s="126"/>
      <c r="P32" s="126"/>
      <c r="Q32" s="126"/>
      <c r="R32" s="126"/>
      <c r="S32" s="126"/>
      <c r="T32" s="127"/>
      <c r="U32" s="128"/>
      <c r="V32" s="128"/>
      <c r="W32" s="126"/>
      <c r="X32" s="126"/>
      <c r="Y32" s="126"/>
      <c r="Z32" s="126"/>
      <c r="AA32" s="126"/>
      <c r="AB32" s="126"/>
      <c r="AC32" s="129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O32" s="130"/>
      <c r="AP32" s="130"/>
      <c r="AQ32" s="130"/>
      <c r="AR32" s="130"/>
      <c r="AS32" s="130"/>
      <c r="AT32" s="130"/>
      <c r="AU32" s="130"/>
      <c r="AV32" s="126"/>
      <c r="AW32" s="126"/>
      <c r="AX32" s="126"/>
      <c r="AY32" s="126"/>
      <c r="AZ32" s="126"/>
      <c r="BA32" s="126"/>
      <c r="BB32" s="126"/>
      <c r="BC32" s="126"/>
      <c r="BD32" s="126"/>
      <c r="BE32" s="126"/>
      <c r="BF32" s="131"/>
      <c r="BG32" s="131"/>
    </row>
    <row r="33" spans="3:59" s="186" customFormat="1" ht="18" customHeight="1" x14ac:dyDescent="0.3">
      <c r="C33" s="120" t="s">
        <v>38</v>
      </c>
      <c r="D33" s="187" t="e">
        <f>D20-D31</f>
        <v>#N/A</v>
      </c>
      <c r="E33" s="137"/>
      <c r="F33" s="120" t="s">
        <v>38</v>
      </c>
      <c r="G33" s="137" t="e">
        <f>G37-G35</f>
        <v>#N/A</v>
      </c>
      <c r="H33" s="179"/>
      <c r="I33" s="136" t="s">
        <v>36</v>
      </c>
      <c r="J33" s="157" t="e">
        <f>SUM(J27:J32)</f>
        <v>#N/A</v>
      </c>
      <c r="K33" s="174"/>
      <c r="L33" s="176"/>
      <c r="N33" s="124"/>
      <c r="O33" s="180"/>
      <c r="P33" s="127"/>
      <c r="Q33" s="127"/>
      <c r="R33" s="127"/>
      <c r="S33" s="127"/>
      <c r="T33" s="181"/>
      <c r="U33" s="182"/>
      <c r="V33" s="182"/>
      <c r="W33" s="127"/>
      <c r="X33" s="127"/>
      <c r="Y33" s="127"/>
      <c r="Z33" s="127"/>
      <c r="AA33" s="127"/>
      <c r="AB33" s="127"/>
      <c r="AC33" s="183"/>
      <c r="AD33" s="184"/>
      <c r="AE33" s="184"/>
      <c r="AF33" s="184"/>
      <c r="AG33" s="184"/>
      <c r="AH33" s="184"/>
      <c r="AI33" s="184"/>
      <c r="AJ33" s="184"/>
      <c r="AK33" s="184"/>
      <c r="AL33" s="184"/>
      <c r="AM33" s="184"/>
      <c r="AN33" s="119"/>
      <c r="AO33" s="184"/>
      <c r="AP33" s="184"/>
      <c r="AQ33" s="184"/>
      <c r="AR33" s="184"/>
      <c r="AS33" s="184"/>
      <c r="AT33" s="184"/>
      <c r="AU33" s="184"/>
      <c r="AV33" s="127"/>
      <c r="AW33" s="127"/>
      <c r="AX33" s="127"/>
      <c r="AY33" s="127"/>
      <c r="AZ33" s="127"/>
      <c r="BA33" s="127"/>
      <c r="BB33" s="127"/>
      <c r="BC33" s="127"/>
      <c r="BD33" s="127"/>
      <c r="BE33" s="127"/>
      <c r="BF33" s="185"/>
      <c r="BG33" s="185"/>
    </row>
    <row r="34" spans="3:59" ht="18" customHeight="1" x14ac:dyDescent="0.3">
      <c r="C34" s="120"/>
      <c r="D34" s="121"/>
      <c r="E34" s="137"/>
      <c r="F34" s="120"/>
      <c r="G34" s="126"/>
      <c r="H34" s="149"/>
      <c r="I34" s="120"/>
      <c r="J34" s="126"/>
      <c r="K34" s="174"/>
      <c r="L34" s="176"/>
      <c r="N34" s="124"/>
      <c r="O34" s="189"/>
      <c r="P34" s="189"/>
      <c r="Q34" s="126"/>
      <c r="R34" s="190"/>
      <c r="S34" s="126"/>
      <c r="T34" s="127"/>
      <c r="U34" s="128"/>
      <c r="V34" s="128"/>
      <c r="W34" s="126"/>
      <c r="X34" s="126"/>
      <c r="Y34" s="126"/>
      <c r="Z34" s="126"/>
      <c r="AA34" s="126"/>
      <c r="AB34" s="126"/>
      <c r="AC34" s="129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O34" s="130"/>
      <c r="AP34" s="130"/>
      <c r="AQ34" s="130"/>
      <c r="AR34" s="130"/>
      <c r="AS34" s="130"/>
      <c r="AT34" s="130"/>
      <c r="AU34" s="130"/>
      <c r="AV34" s="126"/>
      <c r="AW34" s="126"/>
      <c r="AX34" s="126"/>
      <c r="AY34" s="126"/>
      <c r="AZ34" s="126"/>
      <c r="BA34" s="126"/>
      <c r="BB34" s="126"/>
      <c r="BC34" s="126"/>
      <c r="BD34" s="126"/>
      <c r="BE34" s="126"/>
      <c r="BF34" s="131"/>
      <c r="BG34" s="131"/>
    </row>
    <row r="35" spans="3:59" ht="18" customHeight="1" x14ac:dyDescent="0.3">
      <c r="C35" s="120" t="s">
        <v>39</v>
      </c>
      <c r="D35" s="192">
        <v>29250</v>
      </c>
      <c r="E35" s="137"/>
      <c r="F35" s="120" t="s">
        <v>39</v>
      </c>
      <c r="G35" s="137">
        <f>D35</f>
        <v>29250</v>
      </c>
      <c r="H35" s="137"/>
      <c r="I35" s="120" t="s">
        <v>38</v>
      </c>
      <c r="J35" s="137" t="e">
        <f>J21-J33</f>
        <v>#N/A</v>
      </c>
      <c r="K35" s="188"/>
      <c r="L35" s="174"/>
      <c r="M35" s="222"/>
      <c r="N35" s="124"/>
      <c r="O35" s="126"/>
      <c r="P35" s="126"/>
      <c r="Q35" s="126"/>
      <c r="R35" s="190"/>
      <c r="S35" s="126"/>
      <c r="T35" s="127"/>
      <c r="U35" s="128"/>
      <c r="V35" s="128"/>
      <c r="W35" s="126"/>
      <c r="X35" s="126"/>
      <c r="Y35" s="126"/>
      <c r="Z35" s="126"/>
      <c r="AA35" s="126"/>
      <c r="AB35" s="126"/>
      <c r="AC35" s="129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O35" s="130"/>
      <c r="AP35" s="130"/>
      <c r="AQ35" s="130"/>
      <c r="AR35" s="130"/>
      <c r="AS35" s="130"/>
      <c r="AT35" s="130"/>
      <c r="AU35" s="130"/>
      <c r="AV35" s="126"/>
      <c r="AW35" s="126"/>
      <c r="AX35" s="126"/>
      <c r="AY35" s="126"/>
      <c r="AZ35" s="126"/>
      <c r="BA35" s="126"/>
      <c r="BB35" s="126"/>
      <c r="BC35" s="126"/>
      <c r="BD35" s="126"/>
      <c r="BE35" s="126"/>
      <c r="BF35" s="131"/>
      <c r="BG35" s="131"/>
    </row>
    <row r="36" spans="3:59" ht="18" customHeight="1" x14ac:dyDescent="0.3">
      <c r="C36" s="120"/>
      <c r="D36" s="187"/>
      <c r="E36" s="137"/>
      <c r="F36" s="120"/>
      <c r="G36" s="127"/>
      <c r="H36" s="122"/>
      <c r="I36" s="120"/>
      <c r="J36" s="126"/>
      <c r="K36" s="186"/>
      <c r="L36" s="188"/>
      <c r="M36" s="186"/>
      <c r="N36" s="124"/>
      <c r="O36" s="126"/>
      <c r="P36" s="126"/>
      <c r="Q36" s="126"/>
      <c r="R36" s="190"/>
      <c r="S36" s="126"/>
      <c r="T36" s="127"/>
      <c r="U36" s="191"/>
      <c r="V36" s="128"/>
      <c r="W36" s="126"/>
      <c r="X36" s="126"/>
      <c r="Y36" s="126"/>
      <c r="Z36" s="126"/>
      <c r="AA36" s="126"/>
      <c r="AB36" s="126"/>
      <c r="AC36" s="129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26"/>
      <c r="AW36" s="126"/>
      <c r="AX36" s="126"/>
      <c r="AY36" s="126"/>
      <c r="AZ36" s="126"/>
      <c r="BA36" s="126"/>
      <c r="BB36" s="126"/>
      <c r="BC36" s="126"/>
      <c r="BD36" s="126"/>
      <c r="BE36" s="126"/>
      <c r="BF36" s="131"/>
      <c r="BG36" s="131"/>
    </row>
    <row r="37" spans="3:59" ht="18" customHeight="1" x14ac:dyDescent="0.3">
      <c r="C37" s="120" t="s">
        <v>40</v>
      </c>
      <c r="D37" s="187" t="e">
        <f>D33+D35</f>
        <v>#N/A</v>
      </c>
      <c r="E37" s="137"/>
      <c r="F37" s="120" t="s">
        <v>40</v>
      </c>
      <c r="G37" s="194" t="e">
        <f>G39*G13</f>
        <v>#N/A</v>
      </c>
      <c r="H37" s="122"/>
      <c r="I37" s="120" t="s">
        <v>39</v>
      </c>
      <c r="J37" s="163">
        <v>29250</v>
      </c>
      <c r="K37" s="135"/>
      <c r="L37" s="186"/>
      <c r="M37" s="135"/>
      <c r="N37" s="124"/>
      <c r="O37" s="126"/>
      <c r="P37" s="126"/>
      <c r="Q37" s="126"/>
      <c r="R37" s="126"/>
      <c r="S37" s="126"/>
      <c r="T37" s="127"/>
      <c r="U37" s="128"/>
      <c r="V37" s="128"/>
      <c r="W37" s="126"/>
      <c r="X37" s="126"/>
      <c r="Y37" s="126"/>
      <c r="Z37" s="126"/>
      <c r="AA37" s="126"/>
      <c r="AB37" s="126"/>
      <c r="AC37" s="129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26"/>
      <c r="AW37" s="126"/>
      <c r="AX37" s="126"/>
      <c r="AY37" s="126"/>
      <c r="AZ37" s="126"/>
      <c r="BA37" s="126"/>
      <c r="BB37" s="126"/>
      <c r="BC37" s="126"/>
      <c r="BD37" s="126"/>
      <c r="BE37" s="126"/>
      <c r="BF37" s="131"/>
      <c r="BG37" s="131"/>
    </row>
    <row r="38" spans="3:59" ht="18" customHeight="1" x14ac:dyDescent="0.3">
      <c r="C38" s="120"/>
      <c r="D38" s="121"/>
      <c r="E38" s="137"/>
      <c r="F38" s="120"/>
      <c r="G38" s="127"/>
      <c r="H38" s="122"/>
      <c r="I38" s="120"/>
      <c r="J38" s="127"/>
      <c r="K38" s="186"/>
      <c r="L38" s="135"/>
      <c r="M38" s="186"/>
      <c r="N38" s="124"/>
      <c r="O38" s="126"/>
      <c r="P38" s="126"/>
      <c r="Q38" s="126"/>
      <c r="R38" s="126"/>
      <c r="S38" s="126"/>
      <c r="T38" s="127"/>
      <c r="U38" s="128"/>
      <c r="V38" s="128"/>
      <c r="W38" s="126"/>
      <c r="X38" s="126"/>
      <c r="Y38" s="126"/>
      <c r="Z38" s="126"/>
      <c r="AA38" s="126"/>
      <c r="AB38" s="126"/>
      <c r="AC38" s="129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26"/>
      <c r="AW38" s="126"/>
      <c r="AX38" s="126"/>
      <c r="AY38" s="126"/>
      <c r="AZ38" s="126"/>
      <c r="BA38" s="126"/>
      <c r="BB38" s="126"/>
      <c r="BC38" s="126"/>
      <c r="BD38" s="126"/>
      <c r="BE38" s="126"/>
      <c r="BF38" s="131"/>
      <c r="BG38" s="131"/>
    </row>
    <row r="39" spans="3:59" ht="18" customHeight="1" x14ac:dyDescent="0.3">
      <c r="C39" s="120" t="s">
        <v>41</v>
      </c>
      <c r="D39" s="196" t="e">
        <f>D37/D13</f>
        <v>#N/A</v>
      </c>
      <c r="E39" s="137"/>
      <c r="F39" s="120" t="s">
        <v>41</v>
      </c>
      <c r="G39" s="185" t="e">
        <f>G41*G9</f>
        <v>#N/A</v>
      </c>
      <c r="H39" s="122"/>
      <c r="I39" s="120" t="s">
        <v>40</v>
      </c>
      <c r="J39" s="194" t="e">
        <f>J35+J37</f>
        <v>#N/A</v>
      </c>
      <c r="K39" s="193"/>
      <c r="L39" s="186"/>
      <c r="M39" s="193"/>
      <c r="N39" s="124"/>
      <c r="O39" s="126"/>
      <c r="P39" s="126"/>
      <c r="Q39" s="126"/>
      <c r="R39" s="126"/>
      <c r="S39" s="126"/>
      <c r="T39" s="127"/>
      <c r="U39" s="128"/>
      <c r="V39" s="128"/>
      <c r="W39" s="126"/>
      <c r="X39" s="126"/>
      <c r="Y39" s="126"/>
      <c r="Z39" s="126"/>
      <c r="AA39" s="126"/>
      <c r="AB39" s="126"/>
      <c r="AC39" s="129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26"/>
      <c r="AW39" s="126"/>
      <c r="AX39" s="126"/>
      <c r="AY39" s="126"/>
      <c r="AZ39" s="126"/>
      <c r="BA39" s="126"/>
      <c r="BB39" s="126"/>
      <c r="BC39" s="126"/>
      <c r="BD39" s="126"/>
      <c r="BE39" s="126"/>
      <c r="BF39" s="131"/>
      <c r="BG39" s="131"/>
    </row>
    <row r="40" spans="3:59" ht="18" customHeight="1" x14ac:dyDescent="0.3">
      <c r="C40" s="120"/>
      <c r="D40" s="196"/>
      <c r="E40" s="137"/>
      <c r="F40" s="120"/>
      <c r="G40" s="197"/>
      <c r="H40" s="122"/>
      <c r="I40" s="120"/>
      <c r="J40" s="127"/>
      <c r="K40" s="186"/>
      <c r="L40" s="193"/>
      <c r="M40" s="186"/>
      <c r="N40" s="124"/>
      <c r="O40" s="126"/>
      <c r="P40" s="126"/>
      <c r="Q40" s="126"/>
      <c r="R40" s="126"/>
      <c r="S40" s="126"/>
      <c r="T40" s="127"/>
      <c r="U40" s="128"/>
      <c r="V40" s="128"/>
      <c r="W40" s="126"/>
      <c r="X40" s="126"/>
      <c r="Y40" s="126"/>
      <c r="Z40" s="126"/>
      <c r="AA40" s="126"/>
      <c r="AB40" s="126"/>
      <c r="AC40" s="129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26"/>
      <c r="AW40" s="126"/>
      <c r="AX40" s="126"/>
      <c r="AY40" s="126"/>
      <c r="AZ40" s="126"/>
      <c r="BA40" s="126"/>
      <c r="BB40" s="126"/>
      <c r="BC40" s="126"/>
      <c r="BD40" s="126"/>
      <c r="BE40" s="126"/>
      <c r="BF40" s="131"/>
      <c r="BG40" s="131"/>
    </row>
    <row r="41" spans="3:59" ht="18" customHeight="1" x14ac:dyDescent="0.3">
      <c r="C41" s="136" t="s">
        <v>42</v>
      </c>
      <c r="D41" s="296" t="e">
        <f>D39/D9</f>
        <v>#N/A</v>
      </c>
      <c r="E41" s="197"/>
      <c r="F41" s="136" t="s">
        <v>42</v>
      </c>
      <c r="G41" s="200">
        <v>2.3900000000000001E-2</v>
      </c>
      <c r="H41" s="122"/>
      <c r="I41" s="120" t="s">
        <v>41</v>
      </c>
      <c r="J41" s="185">
        <f>IFERROR(J39/J14,0)</f>
        <v>0</v>
      </c>
      <c r="K41" s="195"/>
      <c r="L41" s="186"/>
      <c r="M41" s="195"/>
      <c r="N41" s="124"/>
      <c r="O41" s="126"/>
      <c r="P41" s="126"/>
      <c r="Q41" s="126"/>
      <c r="R41" s="126"/>
      <c r="S41" s="126"/>
      <c r="T41" s="127"/>
      <c r="U41" s="128"/>
      <c r="V41" s="128"/>
      <c r="W41" s="126"/>
      <c r="X41" s="126"/>
      <c r="Y41" s="126"/>
      <c r="Z41" s="126"/>
      <c r="AA41" s="126"/>
      <c r="AB41" s="126"/>
      <c r="AC41" s="129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26"/>
      <c r="AW41" s="126"/>
      <c r="AX41" s="126"/>
      <c r="AY41" s="126"/>
      <c r="AZ41" s="126"/>
      <c r="BA41" s="126"/>
      <c r="BB41" s="126"/>
      <c r="BC41" s="126"/>
      <c r="BD41" s="126"/>
      <c r="BE41" s="126"/>
      <c r="BF41" s="131"/>
      <c r="BG41" s="131"/>
    </row>
    <row r="42" spans="3:59" ht="18" customHeight="1" x14ac:dyDescent="0.3">
      <c r="E42" s="122"/>
      <c r="H42" s="122"/>
      <c r="I42" s="120"/>
      <c r="J42" s="197"/>
      <c r="K42" s="198"/>
      <c r="L42" s="195"/>
      <c r="M42" s="198"/>
      <c r="N42" s="124"/>
      <c r="O42" s="126"/>
      <c r="P42" s="126"/>
      <c r="Q42" s="126"/>
      <c r="R42" s="126"/>
      <c r="S42" s="126"/>
      <c r="T42" s="127"/>
      <c r="U42" s="128"/>
      <c r="V42" s="128"/>
      <c r="W42" s="126"/>
      <c r="X42" s="126"/>
      <c r="Y42" s="126"/>
      <c r="Z42" s="126"/>
      <c r="AA42" s="126"/>
      <c r="AB42" s="126"/>
      <c r="AC42" s="129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26"/>
      <c r="AW42" s="126"/>
      <c r="AX42" s="126"/>
      <c r="AY42" s="126"/>
      <c r="AZ42" s="126"/>
      <c r="BA42" s="126"/>
      <c r="BB42" s="126"/>
      <c r="BC42" s="126"/>
      <c r="BD42" s="126"/>
      <c r="BE42" s="126"/>
      <c r="BF42" s="131"/>
      <c r="BG42" s="131"/>
    </row>
    <row r="43" spans="3:59" ht="18" customHeight="1" x14ac:dyDescent="0.3">
      <c r="C43" s="293" t="s">
        <v>43</v>
      </c>
      <c r="D43" s="139" t="e">
        <f>SUM(D20,D35)-SUM(D26:D28,D30,D13)</f>
        <v>#N/A</v>
      </c>
      <c r="E43" s="199"/>
      <c r="F43" s="293" t="s">
        <v>43</v>
      </c>
      <c r="G43" s="139" t="e">
        <f>SUM(G20,G35)-SUM(G26:G28,G30,G13)</f>
        <v>#N/A</v>
      </c>
      <c r="H43" s="126"/>
      <c r="I43" s="136" t="s">
        <v>42</v>
      </c>
      <c r="J43" s="185">
        <f>J41/J9</f>
        <v>0</v>
      </c>
      <c r="K43" s="195"/>
      <c r="L43" s="198"/>
      <c r="M43" s="195"/>
      <c r="N43" s="124"/>
      <c r="O43" s="126"/>
      <c r="P43" s="126"/>
      <c r="Q43" s="126"/>
      <c r="R43" s="126"/>
      <c r="S43" s="126"/>
      <c r="T43" s="127"/>
      <c r="U43" s="128"/>
      <c r="V43" s="128"/>
      <c r="W43" s="126"/>
      <c r="X43" s="126"/>
      <c r="Y43" s="126"/>
      <c r="Z43" s="126"/>
      <c r="AA43" s="126"/>
      <c r="AB43" s="126"/>
      <c r="AC43" s="129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26"/>
      <c r="AW43" s="126"/>
      <c r="AX43" s="126"/>
      <c r="AY43" s="126"/>
      <c r="AZ43" s="126"/>
      <c r="BA43" s="126"/>
      <c r="BB43" s="126"/>
      <c r="BC43" s="126"/>
      <c r="BD43" s="126"/>
      <c r="BE43" s="126"/>
      <c r="BF43" s="131"/>
      <c r="BG43" s="131"/>
    </row>
    <row r="44" spans="3:59" ht="18" customHeight="1" x14ac:dyDescent="0.3">
      <c r="L44" s="195"/>
      <c r="U44" s="223"/>
      <c r="V44" s="223"/>
    </row>
    <row r="45" spans="3:59" ht="18.600000000000001" customHeight="1" x14ac:dyDescent="0.3">
      <c r="I45" s="294" t="s">
        <v>43</v>
      </c>
      <c r="J45" s="139" t="e">
        <f>SUM(J21,J37)-SUM(J27:J29,J31:J32,J14)</f>
        <v>#N/A</v>
      </c>
      <c r="U45" s="223"/>
      <c r="V45" s="223"/>
    </row>
    <row r="46" spans="3:59" x14ac:dyDescent="0.3">
      <c r="U46" s="223"/>
      <c r="V46" s="223"/>
    </row>
    <row r="47" spans="3:59" x14ac:dyDescent="0.3">
      <c r="C47" s="202" t="s">
        <v>44</v>
      </c>
      <c r="D47" s="224" t="e">
        <f>SUM(D35+D20)</f>
        <v>#N/A</v>
      </c>
      <c r="F47" s="202" t="s">
        <v>44</v>
      </c>
      <c r="G47" s="224" t="e">
        <f>SUM(G35+G20)</f>
        <v>#N/A</v>
      </c>
      <c r="I47" s="202" t="s">
        <v>44</v>
      </c>
      <c r="J47" s="224">
        <f>SUM(J37+J21)</f>
        <v>62730</v>
      </c>
      <c r="U47" s="223"/>
      <c r="V47" s="223"/>
    </row>
    <row r="48" spans="3:59" x14ac:dyDescent="0.3">
      <c r="C48" s="202" t="s">
        <v>45</v>
      </c>
      <c r="D48" s="224" t="e">
        <f>SUM(D13,D26:D28,D30)</f>
        <v>#N/A</v>
      </c>
      <c r="F48" s="202" t="s">
        <v>45</v>
      </c>
      <c r="G48" s="224" t="e">
        <f>SUM(G13,G26:G28,G30)</f>
        <v>#N/A</v>
      </c>
      <c r="I48" s="202" t="s">
        <v>45</v>
      </c>
      <c r="J48" s="224" t="e">
        <f>SUM(J13,J27:J29,J31)</f>
        <v>#N/A</v>
      </c>
      <c r="U48" s="223"/>
      <c r="V48" s="223"/>
    </row>
    <row r="49" spans="3:22" x14ac:dyDescent="0.3">
      <c r="C49" s="202" t="s">
        <v>46</v>
      </c>
      <c r="D49" s="224" t="e">
        <f>D47-D48</f>
        <v>#N/A</v>
      </c>
      <c r="F49" s="202" t="s">
        <v>46</v>
      </c>
      <c r="G49" s="224" t="e">
        <f>G47-G48</f>
        <v>#N/A</v>
      </c>
      <c r="I49" s="202" t="s">
        <v>46</v>
      </c>
      <c r="J49" s="224" t="e">
        <f>J47-J48</f>
        <v>#N/A</v>
      </c>
      <c r="U49" s="223"/>
      <c r="V49" s="223"/>
    </row>
    <row r="50" spans="3:22" x14ac:dyDescent="0.3">
      <c r="F50" s="124"/>
      <c r="U50" s="223"/>
      <c r="V50" s="223"/>
    </row>
    <row r="51" spans="3:22" x14ac:dyDescent="0.3">
      <c r="F51" s="226"/>
      <c r="U51" s="223"/>
      <c r="V51" s="223"/>
    </row>
    <row r="52" spans="3:22" x14ac:dyDescent="0.3">
      <c r="F52" s="227"/>
      <c r="U52" s="223"/>
      <c r="V52" s="223"/>
    </row>
    <row r="53" spans="3:22" x14ac:dyDescent="0.3">
      <c r="F53" s="228"/>
      <c r="U53" s="223"/>
      <c r="V53" s="223"/>
    </row>
    <row r="54" spans="3:22" x14ac:dyDescent="0.3">
      <c r="F54" s="227"/>
      <c r="U54" s="223"/>
      <c r="V54" s="223"/>
    </row>
    <row r="55" spans="3:22" x14ac:dyDescent="0.3">
      <c r="F55" s="124"/>
      <c r="U55" s="223"/>
      <c r="V55" s="223"/>
    </row>
    <row r="56" spans="3:22" x14ac:dyDescent="0.3">
      <c r="F56" s="124"/>
      <c r="U56" s="223"/>
      <c r="V56" s="223"/>
    </row>
    <row r="57" spans="3:22" x14ac:dyDescent="0.3">
      <c r="F57" s="124"/>
      <c r="U57" s="223"/>
      <c r="V57" s="223"/>
    </row>
    <row r="58" spans="3:22" x14ac:dyDescent="0.3">
      <c r="F58" s="124"/>
      <c r="U58" s="223"/>
      <c r="V58" s="223"/>
    </row>
    <row r="59" spans="3:22" x14ac:dyDescent="0.3">
      <c r="F59" s="124"/>
      <c r="U59" s="223"/>
      <c r="V59" s="223"/>
    </row>
    <row r="60" spans="3:22" x14ac:dyDescent="0.3">
      <c r="F60" s="124"/>
      <c r="U60" s="223"/>
      <c r="V60" s="223"/>
    </row>
    <row r="61" spans="3:22" x14ac:dyDescent="0.3">
      <c r="U61" s="223"/>
      <c r="V61" s="223"/>
    </row>
    <row r="62" spans="3:22" x14ac:dyDescent="0.3">
      <c r="U62" s="223"/>
      <c r="V62" s="223"/>
    </row>
    <row r="63" spans="3:22" x14ac:dyDescent="0.3">
      <c r="U63" s="223"/>
      <c r="V63" s="223"/>
    </row>
    <row r="64" spans="3:22" x14ac:dyDescent="0.3">
      <c r="U64" s="223"/>
      <c r="V64" s="223"/>
    </row>
    <row r="65" spans="21:22" x14ac:dyDescent="0.3">
      <c r="U65" s="223"/>
      <c r="V65" s="223"/>
    </row>
    <row r="66" spans="21:22" x14ac:dyDescent="0.3">
      <c r="U66" s="223"/>
      <c r="V66" s="223"/>
    </row>
    <row r="67" spans="21:22" x14ac:dyDescent="0.3">
      <c r="U67" s="223"/>
      <c r="V67" s="223"/>
    </row>
    <row r="68" spans="21:22" x14ac:dyDescent="0.3">
      <c r="U68" s="223"/>
      <c r="V68" s="223"/>
    </row>
    <row r="69" spans="21:22" ht="15.6" customHeight="1" x14ac:dyDescent="0.3">
      <c r="U69" s="223"/>
      <c r="V69" s="223"/>
    </row>
    <row r="70" spans="21:22" x14ac:dyDescent="0.3">
      <c r="U70" s="223"/>
      <c r="V70" s="223"/>
    </row>
    <row r="71" spans="21:22" x14ac:dyDescent="0.3">
      <c r="U71" s="223"/>
      <c r="V71" s="223"/>
    </row>
    <row r="72" spans="21:22" x14ac:dyDescent="0.3">
      <c r="U72" s="223"/>
      <c r="V72" s="223"/>
    </row>
    <row r="73" spans="21:22" x14ac:dyDescent="0.3">
      <c r="U73" s="223"/>
      <c r="V73" s="223"/>
    </row>
    <row r="74" spans="21:22" x14ac:dyDescent="0.3">
      <c r="U74" s="223"/>
      <c r="V74" s="223"/>
    </row>
  </sheetData>
  <mergeCells count="8">
    <mergeCell ref="F4:G4"/>
    <mergeCell ref="I4:J4"/>
    <mergeCell ref="C7:D7"/>
    <mergeCell ref="I7:J7"/>
    <mergeCell ref="M3:N3"/>
    <mergeCell ref="M4:N4"/>
    <mergeCell ref="F7:G7"/>
    <mergeCell ref="C4:D4"/>
  </mergeCells>
  <pageMargins left="0.7" right="0.7" top="0.75" bottom="0.75" header="0.3" footer="0.3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/>
  </sheetPr>
  <dimension ref="B1:BK74"/>
  <sheetViews>
    <sheetView showGridLines="0" tabSelected="1" topLeftCell="A10" zoomScale="90" zoomScaleNormal="90" workbookViewId="0">
      <selection activeCell="D36" sqref="D36"/>
    </sheetView>
  </sheetViews>
  <sheetFormatPr baseColWidth="10" defaultColWidth="11.5703125" defaultRowHeight="18.75" customHeight="1" x14ac:dyDescent="0.3"/>
  <cols>
    <col min="1" max="1" width="3.7109375" style="119" customWidth="1"/>
    <col min="2" max="2" width="12.28515625" style="119" customWidth="1"/>
    <col min="3" max="3" width="53.28515625" style="202" customWidth="1"/>
    <col min="4" max="4" width="15.7109375" style="124" bestFit="1" customWidth="1"/>
    <col min="5" max="5" width="13" style="119" bestFit="1" customWidth="1"/>
    <col min="6" max="6" width="53.28515625" style="119" customWidth="1"/>
    <col min="7" max="7" width="18.7109375" style="119" customWidth="1"/>
    <col min="8" max="8" width="12" style="119" customWidth="1"/>
    <col min="9" max="9" width="53.28515625" style="119" customWidth="1"/>
    <col min="10" max="10" width="15.7109375" style="119" bestFit="1" customWidth="1"/>
    <col min="11" max="11" width="12" style="119" customWidth="1"/>
    <col min="12" max="12" width="17.28515625" style="119" bestFit="1" customWidth="1"/>
    <col min="13" max="14" width="12" style="119" customWidth="1"/>
    <col min="15" max="15" width="15.28515625" style="119" customWidth="1"/>
    <col min="16" max="16" width="14.42578125" style="119" bestFit="1" customWidth="1"/>
    <col min="17" max="17" width="11.140625" style="119" customWidth="1"/>
    <col min="18" max="18" width="9" style="119" customWidth="1"/>
    <col min="19" max="19" width="8.85546875" style="119" customWidth="1"/>
    <col min="20" max="60" width="11.5703125" style="119" customWidth="1"/>
    <col min="61" max="16384" width="11.5703125" style="119"/>
  </cols>
  <sheetData>
    <row r="1" spans="2:63" ht="18" customHeight="1" x14ac:dyDescent="0.3"/>
    <row r="2" spans="2:63" ht="24.75" customHeight="1" x14ac:dyDescent="0.5">
      <c r="C2" s="88" t="s">
        <v>0</v>
      </c>
      <c r="D2" s="119"/>
    </row>
    <row r="3" spans="2:63" x14ac:dyDescent="0.3">
      <c r="L3" s="255"/>
      <c r="M3" s="308"/>
      <c r="N3" s="305"/>
      <c r="O3" s="125"/>
    </row>
    <row r="4" spans="2:63" ht="18" customHeight="1" x14ac:dyDescent="0.3">
      <c r="B4" s="203" t="s">
        <v>2</v>
      </c>
      <c r="C4" s="311" t="s">
        <v>55</v>
      </c>
      <c r="D4" s="312"/>
      <c r="E4" s="203" t="s">
        <v>4</v>
      </c>
      <c r="F4" s="304" t="e">
        <f>VLOOKUP($C$4,'BD Ficha'!$E$2:$M$3522,9,0)</f>
        <v>#N/A</v>
      </c>
      <c r="G4" s="305"/>
      <c r="H4" s="203" t="s">
        <v>5</v>
      </c>
      <c r="I4" s="304" t="e">
        <f>VLOOKUP($C$4,'BD Ficha'!$E$2:$N$3522,10,0)</f>
        <v>#N/A</v>
      </c>
      <c r="J4" s="305"/>
      <c r="L4" s="124"/>
      <c r="M4" s="309"/>
      <c r="N4" s="305"/>
      <c r="O4" s="248"/>
      <c r="Q4" s="290"/>
    </row>
    <row r="5" spans="2:63" ht="18" customHeight="1" x14ac:dyDescent="0.3">
      <c r="I5" s="204"/>
      <c r="J5" s="204"/>
      <c r="L5" s="205"/>
    </row>
    <row r="6" spans="2:63" ht="18" customHeight="1" x14ac:dyDescent="0.3">
      <c r="B6" s="206"/>
      <c r="C6" s="207"/>
      <c r="D6" s="207"/>
      <c r="O6" s="208"/>
    </row>
    <row r="7" spans="2:63" s="209" customFormat="1" ht="18" customHeight="1" x14ac:dyDescent="0.3">
      <c r="C7" s="306" t="s">
        <v>8</v>
      </c>
      <c r="D7" s="307"/>
      <c r="E7" s="44"/>
      <c r="F7" s="310" t="s">
        <v>9</v>
      </c>
      <c r="G7" s="307"/>
      <c r="H7" s="44"/>
      <c r="I7" s="306" t="s">
        <v>10</v>
      </c>
      <c r="J7" s="307"/>
      <c r="K7" s="210"/>
      <c r="L7" s="229"/>
      <c r="M7" s="230" t="s">
        <v>11</v>
      </c>
      <c r="N7" s="210"/>
      <c r="O7" s="211"/>
      <c r="P7" s="212"/>
      <c r="Q7" s="213"/>
      <c r="R7" s="214"/>
      <c r="S7" s="214"/>
      <c r="T7" s="215"/>
      <c r="U7" s="214"/>
      <c r="V7" s="214"/>
      <c r="W7" s="214"/>
      <c r="X7" s="214"/>
      <c r="Y7" s="214"/>
      <c r="Z7" s="214"/>
      <c r="AA7" s="216"/>
      <c r="AB7" s="214"/>
      <c r="AC7" s="214"/>
      <c r="AD7" s="214"/>
      <c r="AE7" s="214"/>
      <c r="AF7" s="217"/>
      <c r="AG7" s="214"/>
      <c r="AH7" s="214"/>
      <c r="AI7" s="214"/>
      <c r="AJ7" s="214"/>
      <c r="AK7" s="214"/>
      <c r="AL7" s="216"/>
      <c r="AM7" s="214"/>
      <c r="AN7" s="214"/>
      <c r="AO7" s="214"/>
      <c r="AP7" s="216"/>
      <c r="AQ7" s="218"/>
      <c r="AR7" s="216"/>
      <c r="AS7" s="216"/>
      <c r="AT7" s="216"/>
      <c r="AU7" s="216"/>
      <c r="AV7" s="219"/>
      <c r="AW7" s="219"/>
      <c r="AX7" s="219"/>
      <c r="AY7" s="219"/>
      <c r="AZ7" s="219"/>
      <c r="BA7" s="217"/>
      <c r="BB7" s="217"/>
      <c r="BC7" s="217"/>
      <c r="BD7" s="217"/>
      <c r="BE7" s="216"/>
      <c r="BF7" s="216"/>
      <c r="BG7" s="216"/>
      <c r="BH7" s="220"/>
      <c r="BI7" s="220"/>
      <c r="BJ7" s="220"/>
      <c r="BK7" s="220"/>
    </row>
    <row r="8" spans="2:63" s="209" customFormat="1" ht="18" customHeight="1" x14ac:dyDescent="0.3">
      <c r="C8" s="53"/>
      <c r="D8" s="53"/>
      <c r="E8" s="53"/>
      <c r="F8" s="54"/>
      <c r="G8" s="54"/>
      <c r="H8" s="53"/>
      <c r="I8" s="53"/>
      <c r="J8" s="53"/>
      <c r="K8" s="210"/>
      <c r="L8" s="210"/>
      <c r="M8" s="210"/>
      <c r="N8" s="210"/>
      <c r="O8" s="214"/>
      <c r="P8" s="214"/>
      <c r="Q8" s="221"/>
      <c r="R8" s="214"/>
      <c r="S8" s="214"/>
      <c r="T8" s="214"/>
      <c r="U8" s="214"/>
      <c r="V8" s="214"/>
      <c r="W8" s="214"/>
      <c r="X8" s="214"/>
      <c r="Y8" s="214"/>
      <c r="Z8" s="214"/>
      <c r="AA8" s="216"/>
      <c r="AB8" s="214"/>
      <c r="AC8" s="214"/>
      <c r="AD8" s="214"/>
      <c r="AE8" s="214"/>
      <c r="AF8" s="217"/>
      <c r="AG8" s="214"/>
      <c r="AH8" s="214"/>
      <c r="AI8" s="214"/>
      <c r="AJ8" s="214"/>
      <c r="AK8" s="214"/>
      <c r="AL8" s="216"/>
      <c r="AM8" s="214"/>
      <c r="AN8" s="214"/>
      <c r="AO8" s="214"/>
      <c r="AP8" s="216"/>
      <c r="AQ8" s="216"/>
      <c r="AR8" s="216"/>
      <c r="AS8" s="216"/>
      <c r="AT8" s="216"/>
      <c r="AU8" s="216"/>
      <c r="AV8" s="219"/>
      <c r="AW8" s="219"/>
      <c r="AX8" s="219"/>
      <c r="AY8" s="219"/>
      <c r="AZ8" s="219"/>
      <c r="BA8" s="217"/>
      <c r="BB8" s="217"/>
      <c r="BC8" s="217"/>
      <c r="BD8" s="217"/>
      <c r="BE8" s="216"/>
      <c r="BF8" s="216"/>
      <c r="BG8" s="216"/>
      <c r="BH8" s="220"/>
      <c r="BI8" s="220"/>
      <c r="BJ8" s="220"/>
      <c r="BK8" s="220"/>
    </row>
    <row r="9" spans="2:63" ht="18" customHeight="1" x14ac:dyDescent="0.3">
      <c r="C9" s="120" t="s">
        <v>12</v>
      </c>
      <c r="D9" s="121" t="e">
        <f>VLOOKUP(C4,'BD Ficha'!$E$2:$H$1048576,4,0)</f>
        <v>#N/A</v>
      </c>
      <c r="E9" s="122"/>
      <c r="F9" s="120" t="s">
        <v>12</v>
      </c>
      <c r="G9" s="122" t="e">
        <f t="shared" ref="G9:G15" si="0">D9</f>
        <v>#N/A</v>
      </c>
      <c r="H9" s="122"/>
      <c r="I9" s="120" t="s">
        <v>12</v>
      </c>
      <c r="J9" s="123">
        <v>14</v>
      </c>
      <c r="K9" s="124"/>
      <c r="P9" s="126"/>
      <c r="Q9" s="126"/>
      <c r="R9" s="126"/>
      <c r="S9" s="126"/>
      <c r="T9" s="127"/>
      <c r="U9" s="128"/>
      <c r="V9" s="128"/>
      <c r="W9" s="126"/>
      <c r="X9" s="126"/>
      <c r="Y9" s="126"/>
      <c r="Z9" s="126"/>
      <c r="AA9" s="126"/>
      <c r="AB9" s="126"/>
      <c r="AC9" s="129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31"/>
      <c r="BG9" s="131"/>
    </row>
    <row r="10" spans="2:63" ht="18" customHeight="1" x14ac:dyDescent="0.3">
      <c r="C10" s="120" t="s">
        <v>13</v>
      </c>
      <c r="D10" s="121" t="e">
        <f>VLOOKUP(C4,'BD Ficha'!$E$2:$P$7588,12,0)</f>
        <v>#N/A</v>
      </c>
      <c r="E10" s="122"/>
      <c r="F10" s="120" t="s">
        <v>14</v>
      </c>
      <c r="G10" s="121" t="e">
        <f t="shared" si="0"/>
        <v>#N/A</v>
      </c>
      <c r="H10" s="126"/>
      <c r="I10" s="120" t="s">
        <v>14</v>
      </c>
      <c r="J10" s="121" t="e">
        <f>G10</f>
        <v>#N/A</v>
      </c>
      <c r="K10" s="132"/>
      <c r="M10" s="125"/>
      <c r="N10" s="125"/>
      <c r="O10" s="126"/>
      <c r="P10" s="126"/>
      <c r="Q10" s="126"/>
      <c r="R10" s="126"/>
      <c r="S10" s="126"/>
      <c r="T10" s="127"/>
      <c r="U10" s="128"/>
      <c r="V10" s="128"/>
      <c r="W10" s="126"/>
      <c r="X10" s="126"/>
      <c r="Y10" s="126"/>
      <c r="Z10" s="126"/>
      <c r="AA10" s="126"/>
      <c r="AB10" s="126"/>
      <c r="AC10" s="129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31"/>
      <c r="BG10" s="131"/>
    </row>
    <row r="11" spans="2:63" ht="18" customHeight="1" x14ac:dyDescent="0.3">
      <c r="C11" s="120" t="s">
        <v>15</v>
      </c>
      <c r="D11" s="133" t="e">
        <f>VLOOKUP(C4,'BD Ficha'!$E$2:$S$7588,15,0)</f>
        <v>#N/A</v>
      </c>
      <c r="E11" s="122"/>
      <c r="F11" s="120" t="s">
        <v>15</v>
      </c>
      <c r="G11" s="134" t="e">
        <f t="shared" si="0"/>
        <v>#N/A</v>
      </c>
      <c r="H11" s="126"/>
      <c r="I11" s="120" t="s">
        <v>15</v>
      </c>
      <c r="J11" s="129" t="e">
        <f>G11</f>
        <v>#N/A</v>
      </c>
      <c r="K11" s="135"/>
      <c r="M11" s="125"/>
      <c r="N11" s="125"/>
      <c r="O11" s="244"/>
      <c r="P11" s="126"/>
      <c r="Q11" s="126"/>
      <c r="R11" s="126"/>
      <c r="S11" s="126"/>
      <c r="T11" s="127"/>
      <c r="U11" s="128"/>
      <c r="V11" s="128"/>
      <c r="W11" s="126"/>
      <c r="X11" s="126"/>
      <c r="Y11" s="126"/>
      <c r="Z11" s="126"/>
      <c r="AA11" s="126"/>
      <c r="AB11" s="126"/>
      <c r="AC11" s="129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26"/>
      <c r="AW11" s="126"/>
      <c r="AX11" s="126"/>
      <c r="AY11" s="126"/>
      <c r="AZ11" s="126"/>
      <c r="BA11" s="126"/>
      <c r="BB11" s="126"/>
      <c r="BC11" s="126"/>
      <c r="BD11" s="126"/>
      <c r="BE11" s="126"/>
      <c r="BF11" s="131"/>
      <c r="BG11" s="131"/>
    </row>
    <row r="12" spans="2:63" ht="18" customHeight="1" x14ac:dyDescent="0.3">
      <c r="C12" s="120" t="s">
        <v>16</v>
      </c>
      <c r="D12" s="187" t="e">
        <f>VLOOKUP(C4,'BD Ficha'!$E$2:$ST$7588,16,0)</f>
        <v>#N/A</v>
      </c>
      <c r="E12" s="137"/>
      <c r="F12" s="120" t="s">
        <v>16</v>
      </c>
      <c r="G12" s="137" t="e">
        <f t="shared" si="0"/>
        <v>#N/A</v>
      </c>
      <c r="H12" s="126"/>
      <c r="I12" s="120" t="s">
        <v>16</v>
      </c>
      <c r="J12" s="137" t="e">
        <f>G12</f>
        <v>#N/A</v>
      </c>
      <c r="K12" s="139"/>
      <c r="M12" s="125"/>
      <c r="N12" s="125"/>
      <c r="O12" s="126"/>
      <c r="P12" s="126"/>
      <c r="Q12" s="126"/>
      <c r="R12" s="126"/>
      <c r="S12" s="126"/>
      <c r="T12" s="127"/>
      <c r="U12" s="128"/>
      <c r="V12" s="128"/>
      <c r="W12" s="126"/>
      <c r="X12" s="126"/>
      <c r="Y12" s="126"/>
      <c r="Z12" s="126"/>
      <c r="AA12" s="126"/>
      <c r="AB12" s="126"/>
      <c r="AC12" s="129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26"/>
      <c r="AW12" s="126"/>
      <c r="AX12" s="126"/>
      <c r="AY12" s="126"/>
      <c r="AZ12" s="126"/>
      <c r="BA12" s="126"/>
      <c r="BB12" s="126"/>
      <c r="BC12" s="126"/>
      <c r="BD12" s="126"/>
      <c r="BE12" s="126"/>
      <c r="BF12" s="131"/>
      <c r="BG12" s="131"/>
    </row>
    <row r="13" spans="2:63" ht="18" customHeight="1" x14ac:dyDescent="0.3">
      <c r="C13" s="202" t="s">
        <v>17</v>
      </c>
      <c r="D13" s="137" t="e">
        <f>VLOOKUP(C4,'BD Ficha'!$E$2:$V$1048576,18,0)</f>
        <v>#N/A</v>
      </c>
      <c r="F13" s="119" t="s">
        <v>17</v>
      </c>
      <c r="G13" s="225" t="e">
        <f t="shared" si="0"/>
        <v>#N/A</v>
      </c>
      <c r="H13" s="126"/>
      <c r="I13" s="119" t="s">
        <v>18</v>
      </c>
      <c r="J13" s="137" t="e">
        <f>VLOOKUP(C4,'BD Ficha'!$E$2:$V$1048576,18,0)</f>
        <v>#N/A</v>
      </c>
      <c r="M13" s="125"/>
      <c r="N13" s="125"/>
      <c r="O13" s="126"/>
      <c r="P13" s="126"/>
      <c r="Q13" s="126"/>
      <c r="S13" s="126"/>
      <c r="T13" s="127"/>
      <c r="U13" s="128"/>
      <c r="V13" s="128"/>
      <c r="W13" s="126"/>
      <c r="X13" s="126"/>
      <c r="Y13" s="126"/>
      <c r="Z13" s="126"/>
      <c r="AA13" s="126"/>
      <c r="AB13" s="126"/>
      <c r="AC13" s="129"/>
      <c r="AD13" s="130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26"/>
      <c r="AW13" s="126"/>
      <c r="AX13" s="126"/>
      <c r="AY13" s="126"/>
      <c r="AZ13" s="126"/>
      <c r="BA13" s="126"/>
      <c r="BB13" s="126"/>
      <c r="BC13" s="126"/>
      <c r="BD13" s="126"/>
      <c r="BE13" s="126"/>
      <c r="BF13" s="131"/>
      <c r="BG13" s="131"/>
    </row>
    <row r="14" spans="2:63" ht="18" customHeight="1" x14ac:dyDescent="0.3">
      <c r="C14" s="120" t="s">
        <v>19</v>
      </c>
      <c r="D14" s="141" t="e">
        <f>VLOOKUP(C4,'BD Ficha'!$E$2:$Z$7588,22,0)</f>
        <v>#N/A</v>
      </c>
      <c r="E14" s="137"/>
      <c r="F14" s="120" t="s">
        <v>19</v>
      </c>
      <c r="G14" s="142" t="e">
        <f t="shared" si="0"/>
        <v>#N/A</v>
      </c>
      <c r="H14" s="126"/>
      <c r="I14" s="119" t="s">
        <v>20</v>
      </c>
      <c r="J14" s="163">
        <v>24205</v>
      </c>
      <c r="K14" s="139"/>
      <c r="L14" s="140"/>
      <c r="M14" s="125"/>
      <c r="N14" s="125"/>
      <c r="O14" s="126"/>
      <c r="P14" s="126"/>
      <c r="Q14" s="126"/>
      <c r="R14" s="126"/>
      <c r="S14" s="126"/>
      <c r="T14" s="127"/>
      <c r="U14" s="128"/>
      <c r="V14" s="128"/>
      <c r="W14" s="126"/>
      <c r="X14" s="126"/>
      <c r="Y14" s="126"/>
      <c r="Z14" s="126"/>
      <c r="AA14" s="126"/>
      <c r="AB14" s="126"/>
      <c r="AC14" s="129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26"/>
      <c r="AW14" s="126"/>
      <c r="AX14" s="126"/>
      <c r="AY14" s="126"/>
      <c r="AZ14" s="126"/>
      <c r="BA14" s="126"/>
      <c r="BB14" s="126"/>
      <c r="BC14" s="126"/>
      <c r="BD14" s="126"/>
      <c r="BE14" s="126"/>
      <c r="BF14" s="131"/>
      <c r="BG14" s="131"/>
    </row>
    <row r="15" spans="2:63" ht="18" customHeight="1" x14ac:dyDescent="0.3">
      <c r="C15" s="120" t="s">
        <v>21</v>
      </c>
      <c r="D15" s="141" t="e">
        <f>IF(VLOOKUP(C4,'BD Ficha'!$E$2:$Y$7588,2,0)=0,"-",VLOOKUP(C4,'BD Ficha'!$E$2:$Y$7588,2,0))</f>
        <v>#N/A</v>
      </c>
      <c r="E15" s="137"/>
      <c r="F15" s="120" t="s">
        <v>21</v>
      </c>
      <c r="G15" s="141" t="e">
        <f t="shared" si="0"/>
        <v>#N/A</v>
      </c>
      <c r="H15" s="126"/>
      <c r="I15" s="120" t="s">
        <v>19</v>
      </c>
      <c r="J15" s="119">
        <f>J9*30</f>
        <v>420</v>
      </c>
      <c r="K15" s="143">
        <f>(J9*30)-((J9*30)*5%)</f>
        <v>399</v>
      </c>
      <c r="L15" s="144"/>
      <c r="M15" s="125"/>
      <c r="N15" s="125"/>
      <c r="O15" s="126"/>
      <c r="P15" s="126"/>
      <c r="Q15" s="126"/>
      <c r="R15" s="126"/>
      <c r="S15" s="126"/>
      <c r="T15" s="127"/>
      <c r="U15" s="128"/>
      <c r="V15" s="128"/>
      <c r="W15" s="126"/>
      <c r="X15" s="126"/>
      <c r="Y15" s="126"/>
      <c r="Z15" s="126"/>
      <c r="AA15" s="126"/>
      <c r="AB15" s="126"/>
      <c r="AC15" s="129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26"/>
      <c r="AW15" s="126"/>
      <c r="AX15" s="126"/>
      <c r="AY15" s="126"/>
      <c r="AZ15" s="126"/>
      <c r="BA15" s="126"/>
      <c r="BB15" s="126"/>
      <c r="BC15" s="126"/>
      <c r="BD15" s="126"/>
      <c r="BE15" s="126"/>
      <c r="BF15" s="131"/>
      <c r="BG15" s="131"/>
    </row>
    <row r="16" spans="2:63" ht="18" customHeight="1" x14ac:dyDescent="0.3">
      <c r="C16" s="136"/>
      <c r="D16" s="138"/>
      <c r="E16" s="137"/>
      <c r="F16" s="136"/>
      <c r="G16" s="138"/>
      <c r="H16" s="126"/>
      <c r="I16" s="136" t="s">
        <v>21</v>
      </c>
      <c r="J16" s="295" t="e">
        <f>G15</f>
        <v>#N/A</v>
      </c>
      <c r="K16" s="143"/>
      <c r="L16" s="144"/>
      <c r="M16" s="125"/>
      <c r="N16" s="125"/>
      <c r="O16" s="126"/>
      <c r="P16" s="126"/>
      <c r="Q16" s="126"/>
      <c r="R16" s="126"/>
      <c r="S16" s="126"/>
      <c r="T16" s="127"/>
      <c r="U16" s="128"/>
      <c r="V16" s="128"/>
      <c r="W16" s="126"/>
      <c r="X16" s="126"/>
      <c r="Y16" s="126"/>
      <c r="Z16" s="126"/>
      <c r="AA16" s="126"/>
      <c r="AB16" s="126"/>
      <c r="AC16" s="129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26"/>
      <c r="AW16" s="126"/>
      <c r="AX16" s="126"/>
      <c r="AY16" s="126"/>
      <c r="AZ16" s="126"/>
      <c r="BA16" s="126"/>
      <c r="BB16" s="126"/>
      <c r="BC16" s="126"/>
      <c r="BD16" s="126"/>
      <c r="BE16" s="126"/>
      <c r="BF16" s="131"/>
      <c r="BG16" s="131"/>
    </row>
    <row r="17" spans="3:59" ht="18" customHeight="1" x14ac:dyDescent="0.3">
      <c r="C17" s="145" t="s">
        <v>22</v>
      </c>
      <c r="D17" s="146"/>
      <c r="E17" s="137"/>
      <c r="F17" s="145" t="s">
        <v>22</v>
      </c>
      <c r="G17" s="146"/>
      <c r="H17" s="126"/>
      <c r="I17" s="136"/>
      <c r="J17" s="138"/>
      <c r="K17" s="139"/>
      <c r="L17" s="139"/>
      <c r="M17" s="125"/>
      <c r="N17" s="125"/>
      <c r="O17" s="126"/>
      <c r="P17" s="126"/>
      <c r="Q17" s="126"/>
      <c r="R17" s="126"/>
      <c r="S17" s="126"/>
      <c r="T17" s="127"/>
      <c r="U17" s="128"/>
      <c r="V17" s="128"/>
      <c r="W17" s="126"/>
      <c r="X17" s="126"/>
      <c r="Y17" s="126"/>
      <c r="Z17" s="126"/>
      <c r="AA17" s="126"/>
      <c r="AB17" s="126"/>
      <c r="AC17" s="129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26"/>
      <c r="AW17" s="126"/>
      <c r="AX17" s="126"/>
      <c r="AY17" s="126"/>
      <c r="AZ17" s="126"/>
      <c r="BA17" s="126"/>
      <c r="BB17" s="126"/>
      <c r="BC17" s="126"/>
      <c r="BD17" s="126"/>
      <c r="BE17" s="126"/>
      <c r="BF17" s="131"/>
      <c r="BG17" s="131"/>
    </row>
    <row r="18" spans="3:59" ht="18" customHeight="1" x14ac:dyDescent="0.3">
      <c r="C18" s="120" t="s">
        <v>23</v>
      </c>
      <c r="D18" s="148" t="e">
        <f>VLOOKUP(C4,'BD Ficha'!$E$2:$W$7588,19,0)</f>
        <v>#N/A</v>
      </c>
      <c r="E18" s="137"/>
      <c r="F18" s="120" t="s">
        <v>23</v>
      </c>
      <c r="G18" s="149" t="e">
        <f>G31+G33</f>
        <v>#N/A</v>
      </c>
      <c r="H18" s="126"/>
      <c r="I18" s="145" t="s">
        <v>22</v>
      </c>
      <c r="J18" s="146"/>
      <c r="K18" s="147"/>
      <c r="L18" s="139"/>
      <c r="M18" s="125"/>
      <c r="N18" s="125"/>
      <c r="O18" s="150"/>
      <c r="P18" s="126"/>
      <c r="Q18" s="126"/>
      <c r="R18" s="126"/>
      <c r="S18" s="126"/>
      <c r="T18" s="126"/>
      <c r="U18" s="128"/>
      <c r="V18" s="128"/>
      <c r="W18" s="126"/>
      <c r="X18" s="126"/>
      <c r="Y18" s="126"/>
      <c r="Z18" s="126"/>
      <c r="AA18" s="126"/>
      <c r="AB18" s="126"/>
      <c r="AC18" s="129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26"/>
      <c r="AW18" s="126"/>
      <c r="AX18" s="126"/>
      <c r="AY18" s="126"/>
      <c r="AZ18" s="126"/>
      <c r="BA18" s="126"/>
      <c r="BB18" s="126"/>
      <c r="BC18" s="126"/>
      <c r="BD18" s="126"/>
      <c r="BE18" s="126"/>
      <c r="BF18" s="131"/>
      <c r="BG18" s="131"/>
    </row>
    <row r="19" spans="3:59" ht="18" customHeight="1" x14ac:dyDescent="0.3">
      <c r="C19" s="151" t="s">
        <v>24</v>
      </c>
      <c r="D19" s="152" t="e">
        <f>VLOOKUP(C4,'BD Ficha'!$E$2:$X$7588,20,0)</f>
        <v>#N/A</v>
      </c>
      <c r="E19" s="137"/>
      <c r="F19" s="151" t="s">
        <v>24</v>
      </c>
      <c r="G19" s="153"/>
      <c r="H19" s="154"/>
      <c r="I19" s="120" t="s">
        <v>23</v>
      </c>
      <c r="J19" s="148">
        <f>J23*J9</f>
        <v>10720.64</v>
      </c>
      <c r="L19" s="147"/>
      <c r="M19" s="125"/>
      <c r="N19" s="125"/>
      <c r="O19" s="126"/>
      <c r="P19" s="126"/>
      <c r="Q19" s="126"/>
      <c r="R19" s="126"/>
      <c r="S19" s="126"/>
      <c r="T19" s="126"/>
      <c r="U19" s="128"/>
      <c r="V19" s="128"/>
      <c r="W19" s="126"/>
      <c r="X19" s="126"/>
      <c r="Y19" s="126"/>
      <c r="Z19" s="126"/>
      <c r="AA19" s="126"/>
      <c r="AB19" s="126"/>
      <c r="AC19" s="129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26"/>
      <c r="AW19" s="126"/>
      <c r="AX19" s="126"/>
      <c r="AY19" s="126"/>
      <c r="AZ19" s="126"/>
      <c r="BA19" s="126"/>
      <c r="BB19" s="126"/>
      <c r="BC19" s="126"/>
      <c r="BD19" s="126"/>
      <c r="BE19" s="126"/>
      <c r="BF19" s="131"/>
      <c r="BG19" s="131"/>
    </row>
    <row r="20" spans="3:59" ht="18" customHeight="1" x14ac:dyDescent="0.3">
      <c r="C20" s="155" t="s">
        <v>25</v>
      </c>
      <c r="D20" s="156" t="e">
        <f>SUM(D18:D19)</f>
        <v>#N/A</v>
      </c>
      <c r="E20" s="137"/>
      <c r="F20" s="136" t="s">
        <v>25</v>
      </c>
      <c r="G20" s="138" t="e">
        <f>SUM(G18:G19)</f>
        <v>#N/A</v>
      </c>
      <c r="H20" s="126"/>
      <c r="I20" s="151" t="s">
        <v>24</v>
      </c>
      <c r="J20" s="153"/>
      <c r="K20" s="147"/>
      <c r="M20" s="125"/>
      <c r="N20" s="125"/>
      <c r="O20" s="126"/>
      <c r="P20" s="126"/>
      <c r="Q20" s="126"/>
      <c r="R20" s="126"/>
      <c r="S20" s="126"/>
      <c r="T20" s="127"/>
      <c r="U20" s="128"/>
      <c r="V20" s="128"/>
      <c r="W20" s="126"/>
      <c r="X20" s="126"/>
      <c r="Y20" s="126"/>
      <c r="Z20" s="126"/>
      <c r="AA20" s="126"/>
      <c r="AB20" s="126"/>
      <c r="AC20" s="129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26"/>
      <c r="AW20" s="126"/>
      <c r="AX20" s="126"/>
      <c r="AY20" s="126"/>
      <c r="AZ20" s="126"/>
      <c r="BA20" s="126"/>
      <c r="BB20" s="126"/>
      <c r="BC20" s="126"/>
      <c r="BD20" s="126"/>
      <c r="BE20" s="126"/>
      <c r="BF20" s="131"/>
      <c r="BG20" s="131"/>
    </row>
    <row r="21" spans="3:59" ht="18" customHeight="1" x14ac:dyDescent="0.3">
      <c r="C21" s="120"/>
      <c r="D21" s="137"/>
      <c r="E21" s="137"/>
      <c r="F21" s="120"/>
      <c r="G21" s="149"/>
      <c r="H21" s="159"/>
      <c r="I21" s="136" t="s">
        <v>25</v>
      </c>
      <c r="J21" s="157">
        <f>J19+J20</f>
        <v>10720.64</v>
      </c>
      <c r="K21" s="158"/>
      <c r="L21" s="147"/>
      <c r="M21" s="125"/>
      <c r="N21" s="125"/>
      <c r="O21" s="126"/>
      <c r="P21" s="126"/>
      <c r="Q21" s="126"/>
      <c r="R21" s="126"/>
      <c r="S21" s="126"/>
      <c r="T21" s="127"/>
      <c r="U21" s="128"/>
      <c r="V21" s="128"/>
      <c r="W21" s="126"/>
      <c r="X21" s="126"/>
      <c r="Y21" s="126"/>
      <c r="Z21" s="126"/>
      <c r="AA21" s="126"/>
      <c r="AB21" s="126"/>
      <c r="AC21" s="129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26"/>
      <c r="AW21" s="126"/>
      <c r="AX21" s="126"/>
      <c r="AY21" s="126"/>
      <c r="AZ21" s="126"/>
      <c r="BA21" s="126"/>
      <c r="BB21" s="126"/>
      <c r="BC21" s="126"/>
      <c r="BD21" s="126"/>
      <c r="BE21" s="126"/>
      <c r="BF21" s="131"/>
      <c r="BG21" s="131"/>
    </row>
    <row r="22" spans="3:59" ht="18" customHeight="1" x14ac:dyDescent="0.3">
      <c r="C22" s="160" t="s">
        <v>26</v>
      </c>
      <c r="D22" s="161" t="e">
        <f>D20/D9</f>
        <v>#N/A</v>
      </c>
      <c r="E22" s="162"/>
      <c r="F22" s="160" t="s">
        <v>26</v>
      </c>
      <c r="G22" s="161" t="e">
        <f>G18/G9</f>
        <v>#N/A</v>
      </c>
      <c r="H22" s="127"/>
      <c r="I22" s="120"/>
      <c r="J22" s="149"/>
      <c r="K22" s="135"/>
      <c r="L22" s="158"/>
      <c r="M22" s="291"/>
      <c r="N22" s="125"/>
      <c r="O22" s="126"/>
      <c r="P22" s="126"/>
      <c r="Q22" s="126"/>
      <c r="R22" s="126"/>
      <c r="S22" s="126"/>
      <c r="T22" s="127"/>
      <c r="U22" s="128"/>
      <c r="V22" s="128"/>
      <c r="W22" s="126"/>
      <c r="X22" s="126"/>
      <c r="Y22" s="126"/>
      <c r="Z22" s="126"/>
      <c r="AA22" s="126"/>
      <c r="AB22" s="126"/>
      <c r="AC22" s="129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26"/>
      <c r="AW22" s="126"/>
      <c r="AX22" s="126"/>
      <c r="AY22" s="126"/>
      <c r="AZ22" s="126"/>
      <c r="BA22" s="126"/>
      <c r="BB22" s="126"/>
      <c r="BC22" s="126"/>
      <c r="BD22" s="126"/>
      <c r="BE22" s="126"/>
      <c r="BF22" s="131"/>
      <c r="BG22" s="131"/>
    </row>
    <row r="23" spans="3:59" ht="18" customHeight="1" x14ac:dyDescent="0.3">
      <c r="C23" s="160" t="s">
        <v>27</v>
      </c>
      <c r="D23" s="161" t="e">
        <f>D20/D14</f>
        <v>#N/A</v>
      </c>
      <c r="E23" s="162"/>
      <c r="F23" s="160" t="s">
        <v>27</v>
      </c>
      <c r="G23" s="161" t="e">
        <f>G20/G14</f>
        <v>#N/A</v>
      </c>
      <c r="H23" s="127"/>
      <c r="I23" s="160" t="s">
        <v>26</v>
      </c>
      <c r="J23" s="163">
        <v>765.76</v>
      </c>
      <c r="K23" s="164"/>
      <c r="L23" s="135"/>
      <c r="M23" s="291"/>
      <c r="N23" s="125"/>
      <c r="O23" s="126"/>
      <c r="P23" s="126"/>
      <c r="Q23" s="126"/>
      <c r="R23" s="126"/>
      <c r="S23" s="126"/>
      <c r="T23" s="127"/>
      <c r="U23" s="128"/>
      <c r="V23" s="128"/>
      <c r="W23" s="126"/>
      <c r="X23" s="126"/>
      <c r="Y23" s="126"/>
      <c r="Z23" s="126"/>
      <c r="AA23" s="126"/>
      <c r="AB23" s="126"/>
      <c r="AC23" s="129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26"/>
      <c r="AW23" s="126"/>
      <c r="AX23" s="126"/>
      <c r="AY23" s="126"/>
      <c r="AZ23" s="126"/>
      <c r="BA23" s="126"/>
      <c r="BB23" s="126"/>
      <c r="BC23" s="126"/>
      <c r="BD23" s="126"/>
      <c r="BE23" s="126"/>
      <c r="BF23" s="131"/>
      <c r="BG23" s="131"/>
    </row>
    <row r="24" spans="3:59" ht="18" customHeight="1" x14ac:dyDescent="0.3">
      <c r="C24" s="120"/>
      <c r="D24" s="137"/>
      <c r="E24" s="137"/>
      <c r="F24" s="120"/>
      <c r="G24" s="122"/>
      <c r="H24" s="126"/>
      <c r="I24" s="160" t="s">
        <v>27</v>
      </c>
      <c r="J24" s="161">
        <f>J21/J15</f>
        <v>25.525333333333332</v>
      </c>
      <c r="K24" s="164"/>
      <c r="L24" s="164"/>
      <c r="M24" s="125"/>
      <c r="N24" s="125"/>
      <c r="O24" s="126"/>
      <c r="P24" s="126"/>
      <c r="Q24" s="126"/>
      <c r="R24" s="126"/>
      <c r="S24" s="126"/>
      <c r="T24" s="127"/>
      <c r="U24" s="128"/>
      <c r="V24" s="128"/>
      <c r="W24" s="126"/>
      <c r="X24" s="126"/>
      <c r="Y24" s="126"/>
      <c r="Z24" s="126"/>
      <c r="AA24" s="126"/>
      <c r="AB24" s="126"/>
      <c r="AC24" s="129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26"/>
      <c r="AW24" s="126"/>
      <c r="AX24" s="126"/>
      <c r="AY24" s="126"/>
      <c r="AZ24" s="126"/>
      <c r="BA24" s="126"/>
      <c r="BB24" s="126"/>
      <c r="BC24" s="126"/>
      <c r="BD24" s="126"/>
      <c r="BE24" s="126"/>
      <c r="BF24" s="131"/>
      <c r="BG24" s="131"/>
    </row>
    <row r="25" spans="3:59" ht="18" customHeight="1" x14ac:dyDescent="0.3">
      <c r="C25" s="145" t="s">
        <v>28</v>
      </c>
      <c r="D25" s="146"/>
      <c r="E25" s="137"/>
      <c r="F25" s="145" t="s">
        <v>28</v>
      </c>
      <c r="G25" s="146"/>
      <c r="H25" s="126"/>
      <c r="I25" s="120"/>
      <c r="J25" s="122"/>
      <c r="K25" s="164"/>
      <c r="L25" s="164"/>
      <c r="M25" s="125"/>
      <c r="N25" s="125"/>
      <c r="O25" s="126"/>
      <c r="P25" s="126"/>
      <c r="Q25" s="126"/>
      <c r="R25" s="126"/>
      <c r="S25" s="126"/>
      <c r="T25" s="127"/>
      <c r="U25" s="128"/>
      <c r="V25" s="128"/>
      <c r="W25" s="126"/>
      <c r="X25" s="126"/>
      <c r="Y25" s="126"/>
      <c r="Z25" s="126"/>
      <c r="AA25" s="126"/>
      <c r="AB25" s="126"/>
      <c r="AC25" s="129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26"/>
      <c r="AW25" s="126"/>
      <c r="AX25" s="126"/>
      <c r="AY25" s="126"/>
      <c r="AZ25" s="126"/>
      <c r="BA25" s="126"/>
      <c r="BB25" s="126"/>
      <c r="BC25" s="126"/>
      <c r="BD25" s="126"/>
      <c r="BE25" s="126"/>
      <c r="BF25" s="131"/>
      <c r="BG25" s="131"/>
    </row>
    <row r="26" spans="3:59" ht="18" customHeight="1" x14ac:dyDescent="0.3">
      <c r="C26" s="120" t="s">
        <v>29</v>
      </c>
      <c r="D26" s="170" t="e">
        <f>VLOOKUP(C4,'BD Ficha'!$E$2:$AH$7588,30,0)</f>
        <v>#N/A</v>
      </c>
      <c r="E26" s="137"/>
      <c r="F26" s="120" t="s">
        <v>29</v>
      </c>
      <c r="G26" s="148" t="e">
        <f>D26</f>
        <v>#N/A</v>
      </c>
      <c r="H26" s="171"/>
      <c r="I26" s="145" t="s">
        <v>28</v>
      </c>
      <c r="J26" s="146"/>
      <c r="K26" s="169"/>
      <c r="L26" s="292"/>
      <c r="M26" s="125"/>
      <c r="N26" s="125"/>
      <c r="O26" s="126"/>
      <c r="P26" s="126"/>
      <c r="Q26" s="126"/>
      <c r="R26" s="126"/>
      <c r="S26" s="126"/>
      <c r="T26" s="127"/>
      <c r="U26" s="128"/>
      <c r="V26" s="128"/>
      <c r="W26" s="126"/>
      <c r="X26" s="126"/>
      <c r="Y26" s="126"/>
      <c r="Z26" s="126"/>
      <c r="AA26" s="126"/>
      <c r="AB26" s="126"/>
      <c r="AC26" s="129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26"/>
      <c r="AW26" s="126"/>
      <c r="AX26" s="126"/>
      <c r="AY26" s="126"/>
      <c r="AZ26" s="126"/>
      <c r="BA26" s="126"/>
      <c r="BB26" s="126"/>
      <c r="BC26" s="126"/>
      <c r="BD26" s="126"/>
      <c r="BE26" s="126"/>
      <c r="BF26" s="131"/>
      <c r="BG26" s="131"/>
    </row>
    <row r="27" spans="3:59" ht="18" customHeight="1" x14ac:dyDescent="0.3">
      <c r="C27" s="120" t="s">
        <v>30</v>
      </c>
      <c r="D27" s="170" t="e">
        <f>VLOOKUP(C4,'BD Ficha'!$E$2:$AI$7588,31,0)</f>
        <v>#N/A</v>
      </c>
      <c r="E27" s="137"/>
      <c r="F27" s="120" t="s">
        <v>30</v>
      </c>
      <c r="G27" s="148" t="e">
        <f>D27</f>
        <v>#N/A</v>
      </c>
      <c r="H27" s="171"/>
      <c r="I27" s="120" t="s">
        <v>29</v>
      </c>
      <c r="J27" s="147" t="e">
        <f>G26/G9*J9</f>
        <v>#N/A</v>
      </c>
      <c r="K27" s="172"/>
      <c r="L27" s="154"/>
      <c r="M27" s="174"/>
      <c r="N27" s="125"/>
      <c r="O27" s="126"/>
      <c r="P27" s="126"/>
      <c r="Q27" s="126"/>
      <c r="R27" s="126"/>
      <c r="S27" s="126"/>
      <c r="T27" s="127"/>
      <c r="U27" s="128"/>
      <c r="V27" s="128"/>
      <c r="W27" s="126"/>
      <c r="X27" s="126"/>
      <c r="Y27" s="126"/>
      <c r="Z27" s="126"/>
      <c r="AA27" s="126"/>
      <c r="AB27" s="126"/>
      <c r="AC27" s="129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26"/>
      <c r="AW27" s="126"/>
      <c r="AX27" s="126"/>
      <c r="AY27" s="126"/>
      <c r="AZ27" s="126"/>
      <c r="BA27" s="126"/>
      <c r="BB27" s="126"/>
      <c r="BC27" s="126"/>
      <c r="BD27" s="126"/>
      <c r="BE27" s="126"/>
      <c r="BF27" s="131"/>
      <c r="BG27" s="131"/>
    </row>
    <row r="28" spans="3:59" ht="18" customHeight="1" x14ac:dyDescent="0.3">
      <c r="C28" s="120" t="s">
        <v>31</v>
      </c>
      <c r="D28" s="170" t="e">
        <f>VLOOKUP(C4,'BD Ficha'!$E$2:$AJ$7588,32,0)</f>
        <v>#N/A</v>
      </c>
      <c r="E28" s="137"/>
      <c r="F28" s="120" t="s">
        <v>31</v>
      </c>
      <c r="G28" s="148" t="e">
        <f>D28</f>
        <v>#N/A</v>
      </c>
      <c r="H28" s="171"/>
      <c r="I28" s="120" t="s">
        <v>30</v>
      </c>
      <c r="J28" s="154">
        <f>(((J14*6%)/360)*30)*J9</f>
        <v>1694.3500000000001</v>
      </c>
      <c r="K28" s="288" t="s">
        <v>32</v>
      </c>
      <c r="L28" s="237"/>
      <c r="M28" s="176"/>
      <c r="N28" s="124"/>
      <c r="O28" s="126"/>
      <c r="P28" s="148"/>
      <c r="Q28" s="126"/>
      <c r="R28" s="126"/>
      <c r="S28" s="126"/>
      <c r="T28" s="127"/>
      <c r="U28" s="128"/>
      <c r="V28" s="128"/>
      <c r="W28" s="126"/>
      <c r="X28" s="126"/>
      <c r="Y28" s="126"/>
      <c r="Z28" s="126"/>
      <c r="AA28" s="126"/>
      <c r="AB28" s="126"/>
      <c r="AC28" s="129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O28" s="130"/>
      <c r="AP28" s="130"/>
      <c r="AQ28" s="130"/>
      <c r="AR28" s="130"/>
      <c r="AS28" s="130"/>
      <c r="AT28" s="130"/>
      <c r="AU28" s="130"/>
      <c r="AV28" s="126"/>
      <c r="AW28" s="126"/>
      <c r="AX28" s="126"/>
      <c r="AY28" s="126"/>
      <c r="AZ28" s="126"/>
      <c r="BA28" s="126"/>
      <c r="BB28" s="126"/>
      <c r="BC28" s="126"/>
      <c r="BD28" s="126"/>
      <c r="BE28" s="126"/>
      <c r="BF28" s="131"/>
      <c r="BG28" s="131"/>
    </row>
    <row r="29" spans="3:59" ht="18" customHeight="1" x14ac:dyDescent="0.3">
      <c r="C29" s="120" t="s">
        <v>33</v>
      </c>
      <c r="D29" s="170" t="e">
        <f>VLOOKUP(C4,'BD Ficha'!$E$2:$AK$7588,33,0)</f>
        <v>#N/A</v>
      </c>
      <c r="E29" s="137"/>
      <c r="F29" s="120" t="s">
        <v>33</v>
      </c>
      <c r="G29" s="148" t="e">
        <f>D29</f>
        <v>#N/A</v>
      </c>
      <c r="H29" s="171"/>
      <c r="I29" s="120" t="s">
        <v>31</v>
      </c>
      <c r="J29" s="154">
        <f>(O3-O4+1)*40</f>
        <v>40</v>
      </c>
      <c r="K29" s="288" t="s">
        <v>34</v>
      </c>
      <c r="L29" s="245"/>
      <c r="M29" s="246"/>
      <c r="N29" s="124"/>
      <c r="O29" s="126"/>
      <c r="P29" s="126"/>
      <c r="Q29" s="126"/>
      <c r="R29" s="126"/>
      <c r="S29" s="126"/>
      <c r="T29" s="127"/>
      <c r="U29" s="128"/>
      <c r="V29" s="128"/>
      <c r="W29" s="126"/>
      <c r="X29" s="126"/>
      <c r="Y29" s="126"/>
      <c r="Z29" s="126"/>
      <c r="AA29" s="126"/>
      <c r="AB29" s="126"/>
      <c r="AC29" s="129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O29" s="130"/>
      <c r="AP29" s="130"/>
      <c r="AQ29" s="130"/>
      <c r="AR29" s="130"/>
      <c r="AS29" s="130"/>
      <c r="AT29" s="130"/>
      <c r="AU29" s="130"/>
      <c r="AV29" s="126"/>
      <c r="AW29" s="126"/>
      <c r="AX29" s="126"/>
      <c r="AY29" s="126"/>
      <c r="AZ29" s="126"/>
      <c r="BA29" s="126"/>
      <c r="BB29" s="126"/>
      <c r="BC29" s="126"/>
      <c r="BD29" s="126"/>
      <c r="BE29" s="126"/>
      <c r="BF29" s="131"/>
      <c r="BG29" s="131"/>
    </row>
    <row r="30" spans="3:59" ht="18" customHeight="1" x14ac:dyDescent="0.3">
      <c r="C30" s="231" t="s">
        <v>35</v>
      </c>
      <c r="D30" s="233" t="e">
        <f>VLOOKUP(C4,'BD Ficha'!$E$2:$BA$7588,49,0)</f>
        <v>#N/A</v>
      </c>
      <c r="E30" s="162"/>
      <c r="F30" s="231" t="s">
        <v>35</v>
      </c>
      <c r="G30" s="242" t="e">
        <f>D30</f>
        <v>#N/A</v>
      </c>
      <c r="H30" s="253"/>
      <c r="I30" s="120" t="s">
        <v>33</v>
      </c>
      <c r="J30" s="243" t="e">
        <f>((J12/3)/12)*(J9-1)</f>
        <v>#N/A</v>
      </c>
      <c r="K30" s="236"/>
      <c r="L30" s="238"/>
      <c r="M30" s="176"/>
      <c r="N30" s="124"/>
      <c r="O30" s="126"/>
      <c r="P30" s="126"/>
      <c r="Q30" s="126"/>
      <c r="R30" s="126"/>
      <c r="S30" s="126"/>
      <c r="T30" s="127"/>
      <c r="U30" s="128"/>
      <c r="V30" s="128"/>
      <c r="W30" s="126"/>
      <c r="X30" s="126"/>
      <c r="Y30" s="126"/>
      <c r="Z30" s="126"/>
      <c r="AA30" s="126"/>
      <c r="AB30" s="126"/>
      <c r="AC30" s="129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O30" s="130"/>
      <c r="AP30" s="130"/>
      <c r="AQ30" s="130"/>
      <c r="AR30" s="130"/>
      <c r="AS30" s="130"/>
      <c r="AT30" s="130"/>
      <c r="AU30" s="130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31"/>
      <c r="BG30" s="131"/>
    </row>
    <row r="31" spans="3:59" ht="18" customHeight="1" x14ac:dyDescent="0.3">
      <c r="C31" s="136" t="s">
        <v>36</v>
      </c>
      <c r="D31" s="178" t="e">
        <f>SUM(D26:D30)</f>
        <v>#N/A</v>
      </c>
      <c r="E31" s="162"/>
      <c r="F31" s="136" t="s">
        <v>36</v>
      </c>
      <c r="G31" s="178" t="e">
        <f>SUM(G26:G30)</f>
        <v>#N/A</v>
      </c>
      <c r="H31" s="171"/>
      <c r="I31" s="160" t="s">
        <v>35</v>
      </c>
      <c r="J31" s="254">
        <f>(387*J9)</f>
        <v>5418</v>
      </c>
      <c r="K31" s="241"/>
      <c r="L31" s="239"/>
      <c r="M31" s="176"/>
      <c r="N31" s="124"/>
      <c r="O31" s="126"/>
      <c r="P31" s="126"/>
      <c r="Q31" s="126"/>
      <c r="R31" s="126"/>
      <c r="S31" s="126"/>
      <c r="T31" s="127"/>
      <c r="U31" s="128"/>
      <c r="V31" s="128"/>
      <c r="W31" s="126"/>
      <c r="X31" s="126"/>
      <c r="Y31" s="126"/>
      <c r="Z31" s="126"/>
      <c r="AA31" s="126"/>
      <c r="AB31" s="126"/>
      <c r="AC31" s="129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O31" s="130"/>
      <c r="AP31" s="130"/>
      <c r="AQ31" s="130"/>
      <c r="AR31" s="130"/>
      <c r="AS31" s="130"/>
      <c r="AT31" s="130"/>
      <c r="AU31" s="130"/>
      <c r="AV31" s="126"/>
      <c r="AW31" s="126"/>
      <c r="AX31" s="126"/>
      <c r="AY31" s="126"/>
      <c r="AZ31" s="126"/>
      <c r="BA31" s="126"/>
      <c r="BB31" s="126"/>
      <c r="BC31" s="126"/>
      <c r="BD31" s="126"/>
      <c r="BE31" s="126"/>
      <c r="BF31" s="131"/>
      <c r="BG31" s="131"/>
    </row>
    <row r="32" spans="3:59" ht="18" customHeight="1" x14ac:dyDescent="0.3">
      <c r="C32" s="120"/>
      <c r="D32" s="187"/>
      <c r="E32" s="162"/>
      <c r="F32" s="120"/>
      <c r="G32" s="126"/>
      <c r="H32" s="171"/>
      <c r="I32" s="231" t="s">
        <v>37</v>
      </c>
      <c r="J32" s="163"/>
      <c r="K32" s="241"/>
      <c r="L32" s="240"/>
      <c r="M32" s="176"/>
      <c r="N32" s="124"/>
      <c r="O32" s="126"/>
      <c r="P32" s="126"/>
      <c r="Q32" s="126"/>
      <c r="R32" s="126"/>
      <c r="S32" s="126"/>
      <c r="T32" s="127"/>
      <c r="U32" s="128"/>
      <c r="V32" s="128"/>
      <c r="W32" s="126"/>
      <c r="X32" s="126"/>
      <c r="Y32" s="126"/>
      <c r="Z32" s="126"/>
      <c r="AA32" s="126"/>
      <c r="AB32" s="126"/>
      <c r="AC32" s="129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O32" s="130"/>
      <c r="AP32" s="130"/>
      <c r="AQ32" s="130"/>
      <c r="AR32" s="130"/>
      <c r="AS32" s="130"/>
      <c r="AT32" s="130"/>
      <c r="AU32" s="130"/>
      <c r="AV32" s="126"/>
      <c r="AW32" s="126"/>
      <c r="AX32" s="126"/>
      <c r="AY32" s="126"/>
      <c r="AZ32" s="126"/>
      <c r="BA32" s="126"/>
      <c r="BB32" s="126"/>
      <c r="BC32" s="126"/>
      <c r="BD32" s="126"/>
      <c r="BE32" s="126"/>
      <c r="BF32" s="131"/>
      <c r="BG32" s="131"/>
    </row>
    <row r="33" spans="3:59" s="186" customFormat="1" ht="18" customHeight="1" x14ac:dyDescent="0.3">
      <c r="C33" s="120" t="s">
        <v>38</v>
      </c>
      <c r="D33" s="187" t="e">
        <f>D20-D31</f>
        <v>#N/A</v>
      </c>
      <c r="E33" s="137"/>
      <c r="F33" s="120" t="s">
        <v>38</v>
      </c>
      <c r="G33" s="137" t="e">
        <f>G37-G35</f>
        <v>#N/A</v>
      </c>
      <c r="H33" s="179"/>
      <c r="I33" s="136" t="s">
        <v>36</v>
      </c>
      <c r="J33" s="157" t="e">
        <f>SUM(J27:J32)</f>
        <v>#N/A</v>
      </c>
      <c r="K33" s="174"/>
      <c r="L33" s="176"/>
      <c r="N33" s="124"/>
      <c r="O33" s="180"/>
      <c r="P33" s="127"/>
      <c r="Q33" s="127"/>
      <c r="R33" s="127"/>
      <c r="S33" s="127"/>
      <c r="T33" s="181"/>
      <c r="U33" s="182"/>
      <c r="V33" s="182"/>
      <c r="W33" s="127"/>
      <c r="X33" s="127"/>
      <c r="Y33" s="127"/>
      <c r="Z33" s="127"/>
      <c r="AA33" s="127"/>
      <c r="AB33" s="127"/>
      <c r="AC33" s="183"/>
      <c r="AD33" s="184"/>
      <c r="AE33" s="184"/>
      <c r="AF33" s="184"/>
      <c r="AG33" s="184"/>
      <c r="AH33" s="184"/>
      <c r="AI33" s="184"/>
      <c r="AJ33" s="184"/>
      <c r="AK33" s="184"/>
      <c r="AL33" s="184"/>
      <c r="AM33" s="184"/>
      <c r="AN33" s="119"/>
      <c r="AO33" s="184"/>
      <c r="AP33" s="184"/>
      <c r="AQ33" s="184"/>
      <c r="AR33" s="184"/>
      <c r="AS33" s="184"/>
      <c r="AT33" s="184"/>
      <c r="AU33" s="184"/>
      <c r="AV33" s="127"/>
      <c r="AW33" s="127"/>
      <c r="AX33" s="127"/>
      <c r="AY33" s="127"/>
      <c r="AZ33" s="127"/>
      <c r="BA33" s="127"/>
      <c r="BB33" s="127"/>
      <c r="BC33" s="127"/>
      <c r="BD33" s="127"/>
      <c r="BE33" s="127"/>
      <c r="BF33" s="185"/>
      <c r="BG33" s="185"/>
    </row>
    <row r="34" spans="3:59" ht="18" customHeight="1" x14ac:dyDescent="0.3">
      <c r="C34" s="120"/>
      <c r="D34" s="121"/>
      <c r="E34" s="137"/>
      <c r="F34" s="120"/>
      <c r="G34" s="126"/>
      <c r="H34" s="149"/>
      <c r="I34" s="120"/>
      <c r="J34" s="126"/>
      <c r="K34" s="174"/>
      <c r="L34" s="176"/>
      <c r="N34" s="124"/>
      <c r="O34" s="189"/>
      <c r="P34" s="189"/>
      <c r="Q34" s="126"/>
      <c r="R34" s="190"/>
      <c r="S34" s="126"/>
      <c r="T34" s="127"/>
      <c r="U34" s="128"/>
      <c r="V34" s="128"/>
      <c r="W34" s="126"/>
      <c r="X34" s="126"/>
      <c r="Y34" s="126"/>
      <c r="Z34" s="126"/>
      <c r="AA34" s="126"/>
      <c r="AB34" s="126"/>
      <c r="AC34" s="129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O34" s="130"/>
      <c r="AP34" s="130"/>
      <c r="AQ34" s="130"/>
      <c r="AR34" s="130"/>
      <c r="AS34" s="130"/>
      <c r="AT34" s="130"/>
      <c r="AU34" s="130"/>
      <c r="AV34" s="126"/>
      <c r="AW34" s="126"/>
      <c r="AX34" s="126"/>
      <c r="AY34" s="126"/>
      <c r="AZ34" s="126"/>
      <c r="BA34" s="126"/>
      <c r="BB34" s="126"/>
      <c r="BC34" s="126"/>
      <c r="BD34" s="126"/>
      <c r="BE34" s="126"/>
      <c r="BF34" s="131"/>
      <c r="BG34" s="131"/>
    </row>
    <row r="35" spans="3:59" ht="18" customHeight="1" x14ac:dyDescent="0.3">
      <c r="C35" s="120" t="s">
        <v>39</v>
      </c>
      <c r="D35" s="192">
        <v>10000</v>
      </c>
      <c r="E35" s="137"/>
      <c r="F35" s="120" t="s">
        <v>39</v>
      </c>
      <c r="G35" s="137">
        <f>D35</f>
        <v>10000</v>
      </c>
      <c r="H35" s="137"/>
      <c r="I35" s="120" t="s">
        <v>38</v>
      </c>
      <c r="J35" s="137" t="e">
        <f>J21-J33</f>
        <v>#N/A</v>
      </c>
      <c r="K35" s="188"/>
      <c r="L35" s="174"/>
      <c r="M35" s="222"/>
      <c r="N35" s="124"/>
      <c r="O35" s="126"/>
      <c r="P35" s="126"/>
      <c r="Q35" s="126"/>
      <c r="R35" s="190"/>
      <c r="S35" s="126"/>
      <c r="T35" s="127"/>
      <c r="U35" s="128"/>
      <c r="V35" s="128"/>
      <c r="W35" s="126"/>
      <c r="X35" s="126"/>
      <c r="Y35" s="126"/>
      <c r="Z35" s="126"/>
      <c r="AA35" s="126"/>
      <c r="AB35" s="126"/>
      <c r="AC35" s="129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O35" s="130"/>
      <c r="AP35" s="130"/>
      <c r="AQ35" s="130"/>
      <c r="AR35" s="130"/>
      <c r="AS35" s="130"/>
      <c r="AT35" s="130"/>
      <c r="AU35" s="130"/>
      <c r="AV35" s="126"/>
      <c r="AW35" s="126"/>
      <c r="AX35" s="126"/>
      <c r="AY35" s="126"/>
      <c r="AZ35" s="126"/>
      <c r="BA35" s="126"/>
      <c r="BB35" s="126"/>
      <c r="BC35" s="126"/>
      <c r="BD35" s="126"/>
      <c r="BE35" s="126"/>
      <c r="BF35" s="131"/>
      <c r="BG35" s="131"/>
    </row>
    <row r="36" spans="3:59" ht="18" customHeight="1" x14ac:dyDescent="0.3">
      <c r="C36" s="120"/>
      <c r="D36" s="187"/>
      <c r="E36" s="137"/>
      <c r="F36" s="120"/>
      <c r="G36" s="127"/>
      <c r="H36" s="122"/>
      <c r="I36" s="120"/>
      <c r="J36" s="126"/>
      <c r="K36" s="186"/>
      <c r="L36" s="188"/>
      <c r="M36" s="186"/>
      <c r="N36" s="124"/>
      <c r="O36" s="126"/>
      <c r="P36" s="126"/>
      <c r="Q36" s="126"/>
      <c r="R36" s="190"/>
      <c r="S36" s="126"/>
      <c r="T36" s="127"/>
      <c r="U36" s="191"/>
      <c r="V36" s="128"/>
      <c r="W36" s="126"/>
      <c r="X36" s="126"/>
      <c r="Y36" s="126"/>
      <c r="Z36" s="126"/>
      <c r="AA36" s="126"/>
      <c r="AB36" s="126"/>
      <c r="AC36" s="129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26"/>
      <c r="AW36" s="126"/>
      <c r="AX36" s="126"/>
      <c r="AY36" s="126"/>
      <c r="AZ36" s="126"/>
      <c r="BA36" s="126"/>
      <c r="BB36" s="126"/>
      <c r="BC36" s="126"/>
      <c r="BD36" s="126"/>
      <c r="BE36" s="126"/>
      <c r="BF36" s="131"/>
      <c r="BG36" s="131"/>
    </row>
    <row r="37" spans="3:59" ht="18" customHeight="1" x14ac:dyDescent="0.3">
      <c r="C37" s="120" t="s">
        <v>40</v>
      </c>
      <c r="D37" s="187" t="e">
        <f>D33+D35</f>
        <v>#N/A</v>
      </c>
      <c r="E37" s="137"/>
      <c r="F37" s="120" t="s">
        <v>40</v>
      </c>
      <c r="G37" s="194" t="e">
        <f>G39*G12</f>
        <v>#N/A</v>
      </c>
      <c r="H37" s="122"/>
      <c r="I37" s="120" t="s">
        <v>39</v>
      </c>
      <c r="J37" s="163">
        <v>27000</v>
      </c>
      <c r="K37" s="135"/>
      <c r="L37" s="186"/>
      <c r="M37" s="135"/>
      <c r="N37" s="124"/>
      <c r="O37" s="126"/>
      <c r="P37" s="126"/>
      <c r="Q37" s="126"/>
      <c r="R37" s="126"/>
      <c r="S37" s="126"/>
      <c r="T37" s="127"/>
      <c r="U37" s="128"/>
      <c r="V37" s="128"/>
      <c r="W37" s="126"/>
      <c r="X37" s="126"/>
      <c r="Y37" s="126"/>
      <c r="Z37" s="126"/>
      <c r="AA37" s="126"/>
      <c r="AB37" s="126"/>
      <c r="AC37" s="129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26"/>
      <c r="AW37" s="126"/>
      <c r="AX37" s="126"/>
      <c r="AY37" s="126"/>
      <c r="AZ37" s="126"/>
      <c r="BA37" s="126"/>
      <c r="BB37" s="126"/>
      <c r="BC37" s="126"/>
      <c r="BD37" s="126"/>
      <c r="BE37" s="126"/>
      <c r="BF37" s="131"/>
      <c r="BG37" s="131"/>
    </row>
    <row r="38" spans="3:59" ht="18" customHeight="1" x14ac:dyDescent="0.3">
      <c r="C38" s="120"/>
      <c r="D38" s="121"/>
      <c r="E38" s="137"/>
      <c r="F38" s="120"/>
      <c r="G38" s="127"/>
      <c r="H38" s="122"/>
      <c r="I38" s="120"/>
      <c r="J38" s="127"/>
      <c r="K38" s="186"/>
      <c r="L38" s="135"/>
      <c r="M38" s="186"/>
      <c r="N38" s="124"/>
      <c r="O38" s="126"/>
      <c r="P38" s="126"/>
      <c r="Q38" s="126"/>
      <c r="R38" s="126"/>
      <c r="S38" s="126"/>
      <c r="T38" s="127"/>
      <c r="U38" s="128"/>
      <c r="V38" s="128"/>
      <c r="W38" s="126"/>
      <c r="X38" s="126"/>
      <c r="Y38" s="126"/>
      <c r="Z38" s="126"/>
      <c r="AA38" s="126"/>
      <c r="AB38" s="126"/>
      <c r="AC38" s="129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26"/>
      <c r="AW38" s="126"/>
      <c r="AX38" s="126"/>
      <c r="AY38" s="126"/>
      <c r="AZ38" s="126"/>
      <c r="BA38" s="126"/>
      <c r="BB38" s="126"/>
      <c r="BC38" s="126"/>
      <c r="BD38" s="126"/>
      <c r="BE38" s="126"/>
      <c r="BF38" s="131"/>
      <c r="BG38" s="131"/>
    </row>
    <row r="39" spans="3:59" ht="18" customHeight="1" x14ac:dyDescent="0.3">
      <c r="C39" s="120" t="s">
        <v>41</v>
      </c>
      <c r="D39" s="196" t="e">
        <f>D37/D12</f>
        <v>#N/A</v>
      </c>
      <c r="E39" s="137"/>
      <c r="F39" s="120" t="s">
        <v>41</v>
      </c>
      <c r="G39" s="185" t="e">
        <f>G41*G9</f>
        <v>#N/A</v>
      </c>
      <c r="H39" s="122"/>
      <c r="I39" s="120" t="s">
        <v>40</v>
      </c>
      <c r="J39" s="194" t="e">
        <f>J35+J37</f>
        <v>#N/A</v>
      </c>
      <c r="K39" s="193"/>
      <c r="L39" s="186"/>
      <c r="M39" s="193"/>
      <c r="N39" s="124"/>
      <c r="O39" s="126"/>
      <c r="P39" s="126"/>
      <c r="Q39" s="126"/>
      <c r="R39" s="126"/>
      <c r="S39" s="126"/>
      <c r="T39" s="127"/>
      <c r="U39" s="128"/>
      <c r="V39" s="128"/>
      <c r="W39" s="126"/>
      <c r="X39" s="126"/>
      <c r="Y39" s="126"/>
      <c r="Z39" s="126"/>
      <c r="AA39" s="126"/>
      <c r="AB39" s="126"/>
      <c r="AC39" s="129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26"/>
      <c r="AW39" s="126"/>
      <c r="AX39" s="126"/>
      <c r="AY39" s="126"/>
      <c r="AZ39" s="126"/>
      <c r="BA39" s="126"/>
      <c r="BB39" s="126"/>
      <c r="BC39" s="126"/>
      <c r="BD39" s="126"/>
      <c r="BE39" s="126"/>
      <c r="BF39" s="131"/>
      <c r="BG39" s="131"/>
    </row>
    <row r="40" spans="3:59" ht="18" customHeight="1" x14ac:dyDescent="0.3">
      <c r="C40" s="120"/>
      <c r="D40" s="196"/>
      <c r="E40" s="137"/>
      <c r="F40" s="120"/>
      <c r="G40" s="197"/>
      <c r="H40" s="122"/>
      <c r="I40" s="120"/>
      <c r="J40" s="127"/>
      <c r="K40" s="186"/>
      <c r="L40" s="193"/>
      <c r="M40" s="186"/>
      <c r="N40" s="124"/>
      <c r="O40" s="126"/>
      <c r="P40" s="126"/>
      <c r="Q40" s="126"/>
      <c r="R40" s="126"/>
      <c r="S40" s="126"/>
      <c r="T40" s="127"/>
      <c r="U40" s="128"/>
      <c r="V40" s="128"/>
      <c r="W40" s="126"/>
      <c r="X40" s="126"/>
      <c r="Y40" s="126"/>
      <c r="Z40" s="126"/>
      <c r="AA40" s="126"/>
      <c r="AB40" s="126"/>
      <c r="AC40" s="129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26"/>
      <c r="AW40" s="126"/>
      <c r="AX40" s="126"/>
      <c r="AY40" s="126"/>
      <c r="AZ40" s="126"/>
      <c r="BA40" s="126"/>
      <c r="BB40" s="126"/>
      <c r="BC40" s="126"/>
      <c r="BD40" s="126"/>
      <c r="BE40" s="126"/>
      <c r="BF40" s="131"/>
      <c r="BG40" s="131"/>
    </row>
    <row r="41" spans="3:59" ht="18" customHeight="1" x14ac:dyDescent="0.3">
      <c r="C41" s="136" t="s">
        <v>42</v>
      </c>
      <c r="D41" s="296" t="e">
        <f>D39/D9</f>
        <v>#N/A</v>
      </c>
      <c r="E41" s="197"/>
      <c r="F41" s="136" t="s">
        <v>42</v>
      </c>
      <c r="G41" s="200">
        <v>6.9800000000000001E-2</v>
      </c>
      <c r="H41" s="122"/>
      <c r="I41" s="120" t="s">
        <v>41</v>
      </c>
      <c r="J41" s="185">
        <f>IFERROR(J39/J14,0)</f>
        <v>0</v>
      </c>
      <c r="K41" s="195"/>
      <c r="L41" s="186"/>
      <c r="M41" s="195"/>
      <c r="N41" s="124"/>
      <c r="O41" s="126"/>
      <c r="P41" s="126"/>
      <c r="Q41" s="126"/>
      <c r="R41" s="126"/>
      <c r="S41" s="126"/>
      <c r="T41" s="127"/>
      <c r="U41" s="128"/>
      <c r="V41" s="128"/>
      <c r="W41" s="126"/>
      <c r="X41" s="126"/>
      <c r="Y41" s="126"/>
      <c r="Z41" s="126"/>
      <c r="AA41" s="126"/>
      <c r="AB41" s="126"/>
      <c r="AC41" s="129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26"/>
      <c r="AW41" s="126"/>
      <c r="AX41" s="126"/>
      <c r="AY41" s="126"/>
      <c r="AZ41" s="126"/>
      <c r="BA41" s="126"/>
      <c r="BB41" s="126"/>
      <c r="BC41" s="126"/>
      <c r="BD41" s="126"/>
      <c r="BE41" s="126"/>
      <c r="BF41" s="131"/>
      <c r="BG41" s="131"/>
    </row>
    <row r="42" spans="3:59" ht="18" customHeight="1" x14ac:dyDescent="0.3">
      <c r="E42" s="122"/>
      <c r="H42" s="122"/>
      <c r="I42" s="120"/>
      <c r="J42" s="197"/>
      <c r="K42" s="198"/>
      <c r="L42" s="195"/>
      <c r="M42" s="198"/>
      <c r="N42" s="124"/>
      <c r="O42" s="126"/>
      <c r="P42" s="126"/>
      <c r="Q42" s="126"/>
      <c r="R42" s="126"/>
      <c r="S42" s="126"/>
      <c r="T42" s="127"/>
      <c r="U42" s="128"/>
      <c r="V42" s="128"/>
      <c r="W42" s="126"/>
      <c r="X42" s="126"/>
      <c r="Y42" s="126"/>
      <c r="Z42" s="126"/>
      <c r="AA42" s="126"/>
      <c r="AB42" s="126"/>
      <c r="AC42" s="129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26"/>
      <c r="AW42" s="126"/>
      <c r="AX42" s="126"/>
      <c r="AY42" s="126"/>
      <c r="AZ42" s="126"/>
      <c r="BA42" s="126"/>
      <c r="BB42" s="126"/>
      <c r="BC42" s="126"/>
      <c r="BD42" s="126"/>
      <c r="BE42" s="126"/>
      <c r="BF42" s="131"/>
      <c r="BG42" s="131"/>
    </row>
    <row r="43" spans="3:59" ht="18" customHeight="1" x14ac:dyDescent="0.3">
      <c r="C43" s="293" t="s">
        <v>43</v>
      </c>
      <c r="D43" s="139" t="e">
        <f>SUM(D20,D35)-SUM(D26:D28,D30,D13)</f>
        <v>#N/A</v>
      </c>
      <c r="E43" s="199"/>
      <c r="F43" s="293" t="s">
        <v>43</v>
      </c>
      <c r="G43" s="139" t="e">
        <f>SUM(G20,G35)-SUM(G26:G28,G30,G13)</f>
        <v>#N/A</v>
      </c>
      <c r="H43" s="126"/>
      <c r="I43" s="136" t="s">
        <v>42</v>
      </c>
      <c r="J43" s="185">
        <f>J41/J9</f>
        <v>0</v>
      </c>
      <c r="K43" s="195"/>
      <c r="L43" s="198"/>
      <c r="M43" s="195"/>
      <c r="N43" s="124"/>
      <c r="O43" s="126"/>
      <c r="P43" s="126"/>
      <c r="Q43" s="126"/>
      <c r="R43" s="126"/>
      <c r="S43" s="126"/>
      <c r="T43" s="127"/>
      <c r="U43" s="128"/>
      <c r="V43" s="128"/>
      <c r="W43" s="126"/>
      <c r="X43" s="126"/>
      <c r="Y43" s="126"/>
      <c r="Z43" s="126"/>
      <c r="AA43" s="126"/>
      <c r="AB43" s="126"/>
      <c r="AC43" s="129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26"/>
      <c r="AW43" s="126"/>
      <c r="AX43" s="126"/>
      <c r="AY43" s="126"/>
      <c r="AZ43" s="126"/>
      <c r="BA43" s="126"/>
      <c r="BB43" s="126"/>
      <c r="BC43" s="126"/>
      <c r="BD43" s="126"/>
      <c r="BE43" s="126"/>
      <c r="BF43" s="131"/>
      <c r="BG43" s="131"/>
    </row>
    <row r="44" spans="3:59" ht="18" customHeight="1" x14ac:dyDescent="0.3">
      <c r="L44" s="195"/>
      <c r="U44" s="223"/>
      <c r="V44" s="223"/>
    </row>
    <row r="45" spans="3:59" ht="18.600000000000001" customHeight="1" x14ac:dyDescent="0.3">
      <c r="I45" s="294" t="s">
        <v>43</v>
      </c>
      <c r="J45" s="139" t="e">
        <f>SUM(J21,J37)-SUM(J27:J29,J31:J32,J14)</f>
        <v>#N/A</v>
      </c>
      <c r="U45" s="223"/>
      <c r="V45" s="223"/>
    </row>
    <row r="46" spans="3:59" x14ac:dyDescent="0.3">
      <c r="U46" s="223"/>
      <c r="V46" s="223"/>
    </row>
    <row r="47" spans="3:59" x14ac:dyDescent="0.3">
      <c r="C47" s="202" t="s">
        <v>44</v>
      </c>
      <c r="D47" s="224" t="e">
        <f>SUM(D35+D20)</f>
        <v>#N/A</v>
      </c>
      <c r="F47" s="202" t="s">
        <v>44</v>
      </c>
      <c r="G47" s="224" t="e">
        <f>SUM(G35+G20)</f>
        <v>#N/A</v>
      </c>
      <c r="I47" s="202" t="s">
        <v>44</v>
      </c>
      <c r="J47" s="224">
        <f>SUM(J37+J21)</f>
        <v>37720.639999999999</v>
      </c>
      <c r="U47" s="223"/>
      <c r="V47" s="223"/>
    </row>
    <row r="48" spans="3:59" x14ac:dyDescent="0.3">
      <c r="C48" s="202" t="s">
        <v>45</v>
      </c>
      <c r="D48" s="224" t="e">
        <f>SUM(D13,D26:D28,D30)</f>
        <v>#N/A</v>
      </c>
      <c r="F48" s="202" t="s">
        <v>45</v>
      </c>
      <c r="G48" s="224" t="e">
        <f>SUM(G13,G26:G28,G30)</f>
        <v>#N/A</v>
      </c>
      <c r="I48" s="202" t="s">
        <v>45</v>
      </c>
      <c r="J48" s="224" t="e">
        <f>SUM(J14,J27:J29,J31:J32)</f>
        <v>#N/A</v>
      </c>
      <c r="U48" s="223"/>
      <c r="V48" s="223"/>
    </row>
    <row r="49" spans="3:22" x14ac:dyDescent="0.3">
      <c r="C49" s="202" t="s">
        <v>46</v>
      </c>
      <c r="D49" s="224" t="e">
        <f>D47-D48</f>
        <v>#N/A</v>
      </c>
      <c r="F49" s="202" t="s">
        <v>46</v>
      </c>
      <c r="G49" s="224" t="e">
        <f>G47-G48</f>
        <v>#N/A</v>
      </c>
      <c r="I49" s="202" t="s">
        <v>46</v>
      </c>
      <c r="J49" s="224" t="e">
        <f>J47-J48</f>
        <v>#N/A</v>
      </c>
      <c r="U49" s="223"/>
      <c r="V49" s="223"/>
    </row>
    <row r="50" spans="3:22" x14ac:dyDescent="0.3">
      <c r="F50" s="124"/>
      <c r="U50" s="223"/>
      <c r="V50" s="223"/>
    </row>
    <row r="51" spans="3:22" x14ac:dyDescent="0.3">
      <c r="F51" s="226"/>
      <c r="U51" s="223"/>
      <c r="V51" s="223"/>
    </row>
    <row r="52" spans="3:22" x14ac:dyDescent="0.3">
      <c r="F52" s="227"/>
      <c r="U52" s="223"/>
      <c r="V52" s="223"/>
    </row>
    <row r="53" spans="3:22" x14ac:dyDescent="0.3">
      <c r="F53" s="228"/>
      <c r="U53" s="223"/>
      <c r="V53" s="223"/>
    </row>
    <row r="54" spans="3:22" x14ac:dyDescent="0.3">
      <c r="F54" s="227"/>
      <c r="U54" s="223"/>
      <c r="V54" s="223"/>
    </row>
    <row r="55" spans="3:22" x14ac:dyDescent="0.3">
      <c r="F55" s="124"/>
      <c r="U55" s="223"/>
      <c r="V55" s="223"/>
    </row>
    <row r="56" spans="3:22" x14ac:dyDescent="0.3">
      <c r="F56" s="124"/>
      <c r="U56" s="223"/>
      <c r="V56" s="223"/>
    </row>
    <row r="57" spans="3:22" x14ac:dyDescent="0.3">
      <c r="F57" s="124"/>
      <c r="U57" s="223"/>
      <c r="V57" s="223"/>
    </row>
    <row r="58" spans="3:22" x14ac:dyDescent="0.3">
      <c r="F58" s="124"/>
      <c r="U58" s="223"/>
      <c r="V58" s="223"/>
    </row>
    <row r="59" spans="3:22" x14ac:dyDescent="0.3">
      <c r="F59" s="124"/>
      <c r="U59" s="223"/>
      <c r="V59" s="223"/>
    </row>
    <row r="60" spans="3:22" x14ac:dyDescent="0.3">
      <c r="F60" s="124"/>
      <c r="U60" s="223"/>
      <c r="V60" s="223"/>
    </row>
    <row r="61" spans="3:22" x14ac:dyDescent="0.3">
      <c r="U61" s="223"/>
      <c r="V61" s="223"/>
    </row>
    <row r="62" spans="3:22" x14ac:dyDescent="0.3">
      <c r="U62" s="223"/>
      <c r="V62" s="223"/>
    </row>
    <row r="63" spans="3:22" x14ac:dyDescent="0.3">
      <c r="U63" s="223"/>
      <c r="V63" s="223"/>
    </row>
    <row r="64" spans="3:22" x14ac:dyDescent="0.3">
      <c r="U64" s="223"/>
      <c r="V64" s="223"/>
    </row>
    <row r="65" spans="21:22" x14ac:dyDescent="0.3">
      <c r="U65" s="223"/>
      <c r="V65" s="223"/>
    </row>
    <row r="66" spans="21:22" x14ac:dyDescent="0.3">
      <c r="U66" s="223"/>
      <c r="V66" s="223"/>
    </row>
    <row r="67" spans="21:22" x14ac:dyDescent="0.3">
      <c r="U67" s="223"/>
      <c r="V67" s="223"/>
    </row>
    <row r="68" spans="21:22" x14ac:dyDescent="0.3">
      <c r="U68" s="223"/>
      <c r="V68" s="223"/>
    </row>
    <row r="69" spans="21:22" ht="15.6" customHeight="1" x14ac:dyDescent="0.3">
      <c r="U69" s="223"/>
      <c r="V69" s="223"/>
    </row>
    <row r="70" spans="21:22" x14ac:dyDescent="0.3">
      <c r="U70" s="223"/>
      <c r="V70" s="223"/>
    </row>
    <row r="71" spans="21:22" x14ac:dyDescent="0.3">
      <c r="U71" s="223"/>
      <c r="V71" s="223"/>
    </row>
    <row r="72" spans="21:22" x14ac:dyDescent="0.3">
      <c r="U72" s="223"/>
      <c r="V72" s="223"/>
    </row>
    <row r="73" spans="21:22" x14ac:dyDescent="0.3">
      <c r="U73" s="223"/>
      <c r="V73" s="223"/>
    </row>
    <row r="74" spans="21:22" x14ac:dyDescent="0.3">
      <c r="U74" s="223"/>
      <c r="V74" s="223"/>
    </row>
  </sheetData>
  <mergeCells count="8">
    <mergeCell ref="F4:G4"/>
    <mergeCell ref="I4:J4"/>
    <mergeCell ref="C7:D7"/>
    <mergeCell ref="I7:J7"/>
    <mergeCell ref="M3:N3"/>
    <mergeCell ref="M4:N4"/>
    <mergeCell ref="F7:G7"/>
    <mergeCell ref="C4:D4"/>
  </mergeCells>
  <pageMargins left="0.7" right="0.7" top="0.75" bottom="0.75" header="0.3" footer="0.3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819"/>
  <sheetViews>
    <sheetView showGridLines="0" workbookViewId="0">
      <pane ySplit="1" topLeftCell="A2" activePane="bottomLeft" state="frozen"/>
      <selection activeCell="K74" sqref="K74"/>
      <selection pane="bottomLeft" activeCell="F8" sqref="F8"/>
    </sheetView>
  </sheetViews>
  <sheetFormatPr baseColWidth="10" defaultColWidth="11.5703125" defaultRowHeight="15" x14ac:dyDescent="0.25"/>
  <cols>
    <col min="1" max="44" width="11.5703125" style="113" customWidth="1"/>
    <col min="45" max="45" width="15.85546875" style="113" bestFit="1" customWidth="1"/>
    <col min="46" max="48" width="11.5703125" style="113" customWidth="1"/>
    <col min="49" max="49" width="13.7109375" style="113" customWidth="1"/>
    <col min="50" max="50" width="11.5703125" style="113" customWidth="1"/>
    <col min="51" max="16384" width="11.5703125" style="113"/>
  </cols>
  <sheetData>
    <row r="1" spans="1:57" s="115" customFormat="1" ht="75" customHeight="1" x14ac:dyDescent="0.25">
      <c r="A1" s="301" t="s">
        <v>56</v>
      </c>
      <c r="B1" s="301" t="s">
        <v>57</v>
      </c>
      <c r="C1" s="301" t="s">
        <v>58</v>
      </c>
      <c r="D1" s="301" t="s">
        <v>59</v>
      </c>
      <c r="E1" s="301" t="s">
        <v>60</v>
      </c>
      <c r="F1" s="301" t="s">
        <v>21</v>
      </c>
      <c r="G1" s="301" t="s">
        <v>61</v>
      </c>
      <c r="H1" s="301" t="s">
        <v>62</v>
      </c>
      <c r="I1" s="301" t="s">
        <v>63</v>
      </c>
      <c r="J1" s="114" t="s">
        <v>64</v>
      </c>
      <c r="K1" s="114" t="s">
        <v>65</v>
      </c>
      <c r="L1" s="301" t="s">
        <v>66</v>
      </c>
      <c r="M1" s="301" t="s">
        <v>67</v>
      </c>
      <c r="N1" s="301" t="s">
        <v>68</v>
      </c>
      <c r="O1" s="301" t="s">
        <v>69</v>
      </c>
      <c r="P1" s="302" t="s">
        <v>13</v>
      </c>
      <c r="Q1" s="301" t="s">
        <v>70</v>
      </c>
      <c r="R1" s="301" t="s">
        <v>71</v>
      </c>
      <c r="S1" s="301" t="s">
        <v>72</v>
      </c>
      <c r="T1" s="301" t="s">
        <v>73</v>
      </c>
      <c r="U1" s="301" t="s">
        <v>74</v>
      </c>
      <c r="V1" s="301" t="s">
        <v>75</v>
      </c>
      <c r="W1" s="301" t="s">
        <v>76</v>
      </c>
      <c r="X1" s="301" t="s">
        <v>77</v>
      </c>
      <c r="Y1" s="301" t="s">
        <v>78</v>
      </c>
      <c r="Z1" s="301" t="s">
        <v>79</v>
      </c>
      <c r="AA1" s="114" t="s">
        <v>80</v>
      </c>
      <c r="AB1" s="114" t="s">
        <v>26</v>
      </c>
      <c r="AC1" s="301" t="s">
        <v>81</v>
      </c>
      <c r="AD1" s="301" t="s">
        <v>82</v>
      </c>
      <c r="AE1" s="301" t="s">
        <v>83</v>
      </c>
      <c r="AF1" s="301" t="s">
        <v>84</v>
      </c>
      <c r="AG1" s="301" t="s">
        <v>85</v>
      </c>
      <c r="AH1" s="301" t="s">
        <v>29</v>
      </c>
      <c r="AI1" s="301" t="s">
        <v>30</v>
      </c>
      <c r="AJ1" s="301" t="s">
        <v>31</v>
      </c>
      <c r="AK1" s="301" t="s">
        <v>86</v>
      </c>
      <c r="AL1" s="301" t="s">
        <v>87</v>
      </c>
      <c r="AM1" s="301" t="s">
        <v>88</v>
      </c>
      <c r="AN1" s="301" t="s">
        <v>89</v>
      </c>
      <c r="AO1" s="301" t="s">
        <v>90</v>
      </c>
      <c r="AP1" s="114" t="s">
        <v>91</v>
      </c>
      <c r="AQ1" s="114" t="s">
        <v>92</v>
      </c>
      <c r="AR1" s="301" t="s">
        <v>93</v>
      </c>
      <c r="AS1" s="301" t="s">
        <v>94</v>
      </c>
      <c r="AT1" s="301" t="s">
        <v>95</v>
      </c>
      <c r="AU1" s="301" t="s">
        <v>96</v>
      </c>
      <c r="AV1" s="301" t="s">
        <v>97</v>
      </c>
      <c r="AW1" s="114" t="s">
        <v>39</v>
      </c>
      <c r="AX1" s="114" t="s">
        <v>98</v>
      </c>
      <c r="AY1" s="115" t="s">
        <v>41</v>
      </c>
      <c r="AZ1" s="115" t="s">
        <v>99</v>
      </c>
      <c r="BA1" s="303" t="s">
        <v>100</v>
      </c>
      <c r="BB1" s="115" t="s">
        <v>101</v>
      </c>
      <c r="BC1" s="115" t="s">
        <v>102</v>
      </c>
      <c r="BD1" s="115" t="s">
        <v>103</v>
      </c>
      <c r="BE1" s="115" t="s">
        <v>104</v>
      </c>
    </row>
    <row r="2" spans="1:57" x14ac:dyDescent="0.25">
      <c r="H2">
        <v>6</v>
      </c>
      <c r="M2" t="s">
        <v>105</v>
      </c>
      <c r="N2" t="s">
        <v>106</v>
      </c>
      <c r="P2" t="s">
        <v>107</v>
      </c>
      <c r="S2">
        <v>4651</v>
      </c>
      <c r="T2">
        <v>14765.42</v>
      </c>
      <c r="V2">
        <v>15798.999400000001</v>
      </c>
      <c r="W2">
        <v>1002.97</v>
      </c>
      <c r="X2">
        <v>1395.86</v>
      </c>
      <c r="Z2">
        <v>89</v>
      </c>
      <c r="AA2">
        <v>26.953099999999999</v>
      </c>
      <c r="AB2">
        <v>399.80500000000001</v>
      </c>
      <c r="AH2">
        <v>329.7946</v>
      </c>
      <c r="AI2">
        <v>473.97</v>
      </c>
      <c r="AJ2">
        <v>80</v>
      </c>
      <c r="AK2">
        <v>2050.7530000000002</v>
      </c>
      <c r="BA2">
        <v>2322</v>
      </c>
    </row>
    <row r="3" spans="1:57" x14ac:dyDescent="0.25">
      <c r="H3">
        <v>2</v>
      </c>
      <c r="M3" t="s">
        <v>105</v>
      </c>
      <c r="N3"/>
      <c r="P3" t="s">
        <v>107</v>
      </c>
      <c r="S3">
        <v>6654</v>
      </c>
      <c r="T3">
        <v>12615.8878</v>
      </c>
      <c r="V3">
        <v>13498.999900000001</v>
      </c>
      <c r="W3">
        <v>1096.83</v>
      </c>
      <c r="X3">
        <v>813.96</v>
      </c>
      <c r="Z3">
        <v>65</v>
      </c>
      <c r="AA3">
        <v>29.396699999999999</v>
      </c>
      <c r="AB3">
        <v>955.39499999999998</v>
      </c>
      <c r="AH3">
        <v>66.05</v>
      </c>
      <c r="AI3">
        <v>134.99</v>
      </c>
      <c r="AJ3">
        <v>40</v>
      </c>
      <c r="AK3">
        <v>350.44130000000001</v>
      </c>
      <c r="BA3">
        <v>774</v>
      </c>
    </row>
    <row r="4" spans="1:57" x14ac:dyDescent="0.25">
      <c r="H4">
        <v>2</v>
      </c>
      <c r="M4" t="s">
        <v>105</v>
      </c>
      <c r="N4" t="s">
        <v>108</v>
      </c>
      <c r="P4" t="s">
        <v>107</v>
      </c>
      <c r="S4">
        <v>0</v>
      </c>
      <c r="T4">
        <v>12615.8878</v>
      </c>
      <c r="V4">
        <v>13498.999900000001</v>
      </c>
      <c r="W4">
        <v>576.32000000000005</v>
      </c>
      <c r="X4">
        <v>1257.8325</v>
      </c>
      <c r="Z4">
        <v>52</v>
      </c>
      <c r="AA4">
        <v>35.272100000000002</v>
      </c>
      <c r="AB4">
        <v>917.07619999999997</v>
      </c>
      <c r="AH4">
        <v>89.953599999999994</v>
      </c>
      <c r="AI4">
        <v>134.99</v>
      </c>
      <c r="AJ4">
        <v>40</v>
      </c>
      <c r="AK4">
        <v>350.44130000000001</v>
      </c>
      <c r="BA4">
        <v>774</v>
      </c>
    </row>
    <row r="5" spans="1:57" x14ac:dyDescent="0.25">
      <c r="F5" t="s">
        <v>109</v>
      </c>
      <c r="H5">
        <v>19</v>
      </c>
      <c r="M5" t="s">
        <v>110</v>
      </c>
      <c r="N5"/>
      <c r="P5" t="s">
        <v>111</v>
      </c>
      <c r="S5">
        <v>20343</v>
      </c>
      <c r="T5">
        <v>17373.831999999999</v>
      </c>
      <c r="V5">
        <v>18590.000199999999</v>
      </c>
      <c r="W5">
        <v>5197.97</v>
      </c>
      <c r="X5">
        <v>5729.24</v>
      </c>
      <c r="Z5">
        <v>314</v>
      </c>
      <c r="AA5">
        <v>34.799999999999997</v>
      </c>
      <c r="AB5">
        <v>575.11630000000002</v>
      </c>
      <c r="AH5">
        <v>892.05050000000006</v>
      </c>
      <c r="AI5">
        <v>1766.05</v>
      </c>
      <c r="AJ5">
        <v>120</v>
      </c>
      <c r="AK5">
        <v>8686.9153000000006</v>
      </c>
      <c r="BA5">
        <v>7353</v>
      </c>
    </row>
    <row r="6" spans="1:57" x14ac:dyDescent="0.25">
      <c r="H6">
        <v>12</v>
      </c>
      <c r="M6" t="s">
        <v>105</v>
      </c>
      <c r="N6" t="s">
        <v>112</v>
      </c>
      <c r="P6" t="s">
        <v>111</v>
      </c>
      <c r="S6">
        <v>12514</v>
      </c>
      <c r="T6">
        <v>13448.598</v>
      </c>
      <c r="V6">
        <v>14389.999900000001</v>
      </c>
      <c r="W6">
        <v>2816.66</v>
      </c>
      <c r="X6">
        <v>3380</v>
      </c>
      <c r="Z6">
        <v>338</v>
      </c>
      <c r="AA6">
        <v>18.333300000000001</v>
      </c>
      <c r="AB6">
        <v>516.38829999999996</v>
      </c>
      <c r="AH6">
        <v>95.780799999999999</v>
      </c>
      <c r="AI6">
        <v>863.4</v>
      </c>
      <c r="AJ6">
        <v>80</v>
      </c>
      <c r="AK6">
        <v>4109.2942000000003</v>
      </c>
      <c r="BA6">
        <v>4644</v>
      </c>
    </row>
    <row r="7" spans="1:57" x14ac:dyDescent="0.25">
      <c r="H7">
        <v>1</v>
      </c>
      <c r="M7" t="s">
        <v>105</v>
      </c>
      <c r="N7"/>
      <c r="P7" t="s">
        <v>107</v>
      </c>
      <c r="S7"/>
      <c r="T7">
        <v>12615.89</v>
      </c>
      <c r="V7">
        <v>13499.0023</v>
      </c>
      <c r="W7">
        <v>244.58</v>
      </c>
      <c r="X7">
        <v>253.66</v>
      </c>
      <c r="Z7">
        <v>14</v>
      </c>
      <c r="AA7">
        <v>35.588500000000003</v>
      </c>
      <c r="AB7">
        <v>498.24</v>
      </c>
      <c r="AH7">
        <v>13.55</v>
      </c>
      <c r="AI7">
        <v>67.495000000000005</v>
      </c>
      <c r="AJ7">
        <v>40</v>
      </c>
      <c r="AK7">
        <v>0</v>
      </c>
      <c r="BA7">
        <v>387</v>
      </c>
    </row>
    <row r="8" spans="1:57" x14ac:dyDescent="0.25">
      <c r="H8">
        <v>1</v>
      </c>
      <c r="M8" t="s">
        <v>113</v>
      </c>
      <c r="N8"/>
      <c r="P8" t="s">
        <v>107</v>
      </c>
      <c r="S8"/>
      <c r="T8">
        <v>12615.89</v>
      </c>
      <c r="V8">
        <v>13499.0023</v>
      </c>
      <c r="W8">
        <v>66.62</v>
      </c>
      <c r="X8">
        <v>417.84</v>
      </c>
      <c r="Z8">
        <v>18</v>
      </c>
      <c r="AA8">
        <v>26.914400000000001</v>
      </c>
      <c r="AB8">
        <v>484.46</v>
      </c>
      <c r="AH8">
        <v>13.3</v>
      </c>
      <c r="AI8">
        <v>67.495000000000005</v>
      </c>
      <c r="AJ8">
        <v>40</v>
      </c>
      <c r="AK8">
        <v>0</v>
      </c>
      <c r="BA8">
        <v>387</v>
      </c>
    </row>
    <row r="9" spans="1:57" x14ac:dyDescent="0.25">
      <c r="H9">
        <v>6</v>
      </c>
      <c r="M9" t="s">
        <v>105</v>
      </c>
      <c r="N9" t="s">
        <v>114</v>
      </c>
      <c r="P9" t="s">
        <v>107</v>
      </c>
      <c r="S9">
        <v>9608</v>
      </c>
      <c r="T9">
        <v>24691.5887</v>
      </c>
      <c r="V9">
        <v>26419.999899999999</v>
      </c>
      <c r="W9">
        <v>2224.6999999999998</v>
      </c>
      <c r="X9">
        <v>2433.08</v>
      </c>
      <c r="Z9">
        <v>176</v>
      </c>
      <c r="AA9">
        <v>26.464600000000001</v>
      </c>
      <c r="AB9">
        <v>776.29660000000001</v>
      </c>
      <c r="AH9">
        <v>334.51049999999998</v>
      </c>
      <c r="AI9">
        <v>792.6</v>
      </c>
      <c r="AJ9">
        <v>80</v>
      </c>
      <c r="AK9">
        <v>3429.3874999999998</v>
      </c>
      <c r="BA9">
        <v>2322</v>
      </c>
    </row>
    <row r="10" spans="1:57" x14ac:dyDescent="0.25">
      <c r="H10">
        <v>13</v>
      </c>
      <c r="M10" t="s">
        <v>105</v>
      </c>
      <c r="N10" t="s">
        <v>115</v>
      </c>
      <c r="P10" t="s">
        <v>111</v>
      </c>
      <c r="S10">
        <v>20529</v>
      </c>
      <c r="T10">
        <v>14439.252399999999</v>
      </c>
      <c r="V10">
        <v>15450.000099999999</v>
      </c>
      <c r="W10">
        <v>3239.74</v>
      </c>
      <c r="X10">
        <v>6128.05</v>
      </c>
      <c r="Z10">
        <v>247</v>
      </c>
      <c r="AA10">
        <v>37.926200000000001</v>
      </c>
      <c r="AB10">
        <v>720.5992</v>
      </c>
      <c r="AH10">
        <v>3679.5736000000002</v>
      </c>
      <c r="AI10">
        <v>1004.25</v>
      </c>
      <c r="AJ10">
        <v>80</v>
      </c>
      <c r="AK10">
        <v>4813.0835999999999</v>
      </c>
      <c r="BA10">
        <v>5031</v>
      </c>
    </row>
    <row r="11" spans="1:57" x14ac:dyDescent="0.25">
      <c r="H11">
        <v>19</v>
      </c>
      <c r="M11" t="s">
        <v>105</v>
      </c>
      <c r="N11"/>
      <c r="P11" t="s">
        <v>111</v>
      </c>
      <c r="S11">
        <v>38884</v>
      </c>
      <c r="T11">
        <v>17373.831999999999</v>
      </c>
      <c r="V11">
        <v>18590.000199999999</v>
      </c>
      <c r="W11">
        <v>5018.0259999999998</v>
      </c>
      <c r="X11">
        <v>12542.375</v>
      </c>
      <c r="Z11">
        <v>384</v>
      </c>
      <c r="AA11">
        <v>45.730200000000004</v>
      </c>
      <c r="AB11">
        <v>924.23159999999996</v>
      </c>
      <c r="AH11">
        <v>881.48569999999995</v>
      </c>
      <c r="AI11">
        <v>1766.05</v>
      </c>
      <c r="AJ11">
        <v>120</v>
      </c>
      <c r="AK11">
        <v>8686.9151999999995</v>
      </c>
      <c r="BA11">
        <v>7353</v>
      </c>
    </row>
    <row r="12" spans="1:57" x14ac:dyDescent="0.25">
      <c r="H12">
        <v>19</v>
      </c>
      <c r="M12" t="s">
        <v>116</v>
      </c>
      <c r="N12"/>
      <c r="P12" t="s">
        <v>111</v>
      </c>
      <c r="S12">
        <v>21811</v>
      </c>
      <c r="T12">
        <v>17373.831999999999</v>
      </c>
      <c r="V12">
        <v>18590.000199999999</v>
      </c>
      <c r="W12">
        <v>4562.71</v>
      </c>
      <c r="X12">
        <v>14447.32</v>
      </c>
      <c r="Z12">
        <v>357</v>
      </c>
      <c r="AA12">
        <v>53.249299999999998</v>
      </c>
      <c r="AB12">
        <v>1000.5278</v>
      </c>
      <c r="AH12">
        <v>367.7099</v>
      </c>
      <c r="AI12">
        <v>1766.05</v>
      </c>
      <c r="AJ12">
        <v>120</v>
      </c>
      <c r="AK12">
        <v>8686.9151999999995</v>
      </c>
      <c r="BA12">
        <v>7353</v>
      </c>
    </row>
    <row r="13" spans="1:57" x14ac:dyDescent="0.25">
      <c r="H13">
        <v>12</v>
      </c>
      <c r="M13" t="s">
        <v>105</v>
      </c>
      <c r="N13" t="s">
        <v>112</v>
      </c>
      <c r="P13" t="s">
        <v>111</v>
      </c>
      <c r="S13">
        <v>5240</v>
      </c>
      <c r="T13">
        <v>13448.598</v>
      </c>
      <c r="V13">
        <v>14389.999900000001</v>
      </c>
      <c r="W13">
        <v>2807.95</v>
      </c>
      <c r="X13">
        <v>3310</v>
      </c>
      <c r="Z13">
        <v>331</v>
      </c>
      <c r="AA13">
        <v>18.4832</v>
      </c>
      <c r="AB13">
        <v>509.82909999999998</v>
      </c>
      <c r="AH13">
        <v>65.229500000000002</v>
      </c>
      <c r="AI13">
        <v>863.4</v>
      </c>
      <c r="AJ13">
        <v>80</v>
      </c>
      <c r="AK13">
        <v>4109.2942000000003</v>
      </c>
      <c r="BA13">
        <v>4644</v>
      </c>
    </row>
    <row r="14" spans="1:57" x14ac:dyDescent="0.25">
      <c r="H14">
        <v>12</v>
      </c>
      <c r="M14" t="s">
        <v>105</v>
      </c>
      <c r="N14" t="s">
        <v>112</v>
      </c>
      <c r="P14" t="s">
        <v>111</v>
      </c>
      <c r="S14">
        <v>5642</v>
      </c>
      <c r="T14">
        <v>13448.598</v>
      </c>
      <c r="V14">
        <v>14389.999900000001</v>
      </c>
      <c r="W14">
        <v>2807.95</v>
      </c>
      <c r="X14">
        <v>3310</v>
      </c>
      <c r="Z14">
        <v>331</v>
      </c>
      <c r="AA14">
        <v>18.4832</v>
      </c>
      <c r="AB14">
        <v>509.82909999999998</v>
      </c>
      <c r="AH14">
        <v>120.7595</v>
      </c>
      <c r="AI14">
        <v>863.4</v>
      </c>
      <c r="AJ14">
        <v>80</v>
      </c>
      <c r="AK14">
        <v>4109.2942000000003</v>
      </c>
      <c r="BA14">
        <v>4644</v>
      </c>
    </row>
    <row r="15" spans="1:57" x14ac:dyDescent="0.25">
      <c r="H15">
        <v>12</v>
      </c>
      <c r="M15" t="s">
        <v>105</v>
      </c>
      <c r="N15" t="s">
        <v>117</v>
      </c>
      <c r="P15" t="s">
        <v>111</v>
      </c>
      <c r="S15">
        <v>54596</v>
      </c>
      <c r="T15">
        <v>20046.73</v>
      </c>
      <c r="V15">
        <v>21450.001100000001</v>
      </c>
      <c r="W15">
        <v>6420</v>
      </c>
      <c r="X15">
        <v>3635.13</v>
      </c>
      <c r="Z15">
        <v>485</v>
      </c>
      <c r="AA15">
        <v>20.732199999999999</v>
      </c>
      <c r="AB15">
        <v>837.92750000000001</v>
      </c>
      <c r="AH15">
        <v>235.4186</v>
      </c>
      <c r="AI15">
        <v>1287.0001</v>
      </c>
      <c r="AJ15">
        <v>80</v>
      </c>
      <c r="AK15">
        <v>6125.3896000000004</v>
      </c>
      <c r="BA15">
        <v>4644</v>
      </c>
    </row>
    <row r="16" spans="1:57" x14ac:dyDescent="0.25">
      <c r="H16">
        <v>6</v>
      </c>
      <c r="M16" t="s">
        <v>105</v>
      </c>
      <c r="N16"/>
      <c r="P16" t="s">
        <v>107</v>
      </c>
      <c r="S16">
        <v>5021</v>
      </c>
      <c r="T16">
        <v>14765.42</v>
      </c>
      <c r="V16">
        <v>15798.999400000001</v>
      </c>
      <c r="W16">
        <v>1424.36</v>
      </c>
      <c r="X16">
        <v>4140.491</v>
      </c>
      <c r="Z16">
        <v>123</v>
      </c>
      <c r="AA16">
        <v>45.242600000000003</v>
      </c>
      <c r="AB16">
        <v>927.4751</v>
      </c>
      <c r="AH16">
        <v>244.54419999999999</v>
      </c>
      <c r="AI16">
        <v>473.97</v>
      </c>
      <c r="AJ16">
        <v>80</v>
      </c>
      <c r="AK16">
        <v>2050.7530000000002</v>
      </c>
      <c r="BA16">
        <v>2322</v>
      </c>
    </row>
    <row r="17" spans="6:53" x14ac:dyDescent="0.25">
      <c r="H17">
        <v>12</v>
      </c>
      <c r="M17" t="s">
        <v>105</v>
      </c>
      <c r="N17" t="s">
        <v>118</v>
      </c>
      <c r="P17" t="s">
        <v>111</v>
      </c>
      <c r="S17">
        <v>7916</v>
      </c>
      <c r="T17">
        <v>20046.73</v>
      </c>
      <c r="V17">
        <v>21450.001100000001</v>
      </c>
      <c r="W17">
        <v>3232.13</v>
      </c>
      <c r="X17">
        <v>8629.0300000000007</v>
      </c>
      <c r="Z17">
        <v>189</v>
      </c>
      <c r="AA17">
        <v>62.757399999999997</v>
      </c>
      <c r="AB17">
        <v>988.43</v>
      </c>
      <c r="AH17">
        <v>520.66719999999998</v>
      </c>
      <c r="AI17">
        <v>1287.0001</v>
      </c>
      <c r="AJ17">
        <v>80</v>
      </c>
      <c r="AK17">
        <v>6125.3896000000004</v>
      </c>
      <c r="BA17">
        <v>4644</v>
      </c>
    </row>
    <row r="18" spans="6:53" x14ac:dyDescent="0.25">
      <c r="H18">
        <v>12</v>
      </c>
      <c r="M18" t="s">
        <v>105</v>
      </c>
      <c r="N18" t="s">
        <v>119</v>
      </c>
      <c r="P18" t="s">
        <v>111</v>
      </c>
      <c r="S18">
        <v>0</v>
      </c>
      <c r="T18">
        <v>20046.73</v>
      </c>
      <c r="V18">
        <v>21450.001100000001</v>
      </c>
      <c r="W18">
        <v>5150.18</v>
      </c>
      <c r="X18">
        <v>7205.8779000000004</v>
      </c>
      <c r="Z18">
        <v>290</v>
      </c>
      <c r="AA18">
        <v>42.606999999999999</v>
      </c>
      <c r="AB18">
        <v>1029.6713999999999</v>
      </c>
      <c r="AH18">
        <v>541.2373</v>
      </c>
      <c r="AI18">
        <v>1287.0001</v>
      </c>
      <c r="AJ18">
        <v>80</v>
      </c>
      <c r="AK18">
        <v>6125.3896000000004</v>
      </c>
      <c r="BA18">
        <v>4644</v>
      </c>
    </row>
    <row r="19" spans="6:53" x14ac:dyDescent="0.25">
      <c r="F19" t="s">
        <v>120</v>
      </c>
      <c r="H19">
        <v>12</v>
      </c>
      <c r="M19" t="s">
        <v>121</v>
      </c>
      <c r="N19"/>
      <c r="P19" t="s">
        <v>111</v>
      </c>
      <c r="S19">
        <v>22891</v>
      </c>
      <c r="T19">
        <v>20046.73</v>
      </c>
      <c r="V19">
        <v>21450.001100000001</v>
      </c>
      <c r="W19">
        <v>3183.78</v>
      </c>
      <c r="X19">
        <v>5880.2588999999998</v>
      </c>
      <c r="Z19">
        <v>156</v>
      </c>
      <c r="AA19">
        <v>58.102800000000002</v>
      </c>
      <c r="AB19">
        <v>755.3365</v>
      </c>
      <c r="AH19">
        <v>286.01400000000001</v>
      </c>
      <c r="AI19">
        <v>1287.0001</v>
      </c>
      <c r="AJ19">
        <v>80</v>
      </c>
      <c r="AK19">
        <v>6125.3896000000004</v>
      </c>
      <c r="BA19">
        <v>4644</v>
      </c>
    </row>
    <row r="20" spans="6:53" x14ac:dyDescent="0.25">
      <c r="H20">
        <v>11</v>
      </c>
      <c r="M20" t="s">
        <v>105</v>
      </c>
      <c r="N20" t="s">
        <v>122</v>
      </c>
      <c r="P20" t="s">
        <v>111</v>
      </c>
      <c r="S20">
        <v>0</v>
      </c>
      <c r="T20">
        <v>11210.28</v>
      </c>
      <c r="V20">
        <v>11994.999599999999</v>
      </c>
      <c r="W20">
        <v>2316.6</v>
      </c>
      <c r="X20">
        <v>3656.26</v>
      </c>
      <c r="Z20">
        <v>325</v>
      </c>
      <c r="AA20">
        <v>18.378</v>
      </c>
      <c r="AB20">
        <v>542.98720000000003</v>
      </c>
      <c r="AH20">
        <v>152.44970000000001</v>
      </c>
      <c r="AI20">
        <v>659.72500000000002</v>
      </c>
      <c r="AJ20">
        <v>80</v>
      </c>
      <c r="AK20">
        <v>3113.9670000000001</v>
      </c>
      <c r="BA20">
        <v>4257</v>
      </c>
    </row>
    <row r="21" spans="6:53" x14ac:dyDescent="0.25">
      <c r="H21">
        <v>11</v>
      </c>
      <c r="M21" t="s">
        <v>105</v>
      </c>
      <c r="N21" t="s">
        <v>123</v>
      </c>
      <c r="P21" t="s">
        <v>111</v>
      </c>
      <c r="S21">
        <v>11496</v>
      </c>
      <c r="T21">
        <v>11210.28</v>
      </c>
      <c r="V21">
        <v>11994.999599999999</v>
      </c>
      <c r="W21">
        <v>3130.03</v>
      </c>
      <c r="X21">
        <v>3029.51</v>
      </c>
      <c r="Z21">
        <v>288</v>
      </c>
      <c r="AA21">
        <v>21.3872</v>
      </c>
      <c r="AB21">
        <v>559.95809999999994</v>
      </c>
      <c r="AH21">
        <v>454.61340000000001</v>
      </c>
      <c r="AI21">
        <v>659.72500000000002</v>
      </c>
      <c r="AJ21">
        <v>80</v>
      </c>
      <c r="AK21">
        <v>3113.9670000000001</v>
      </c>
      <c r="BA21">
        <v>4257</v>
      </c>
    </row>
    <row r="22" spans="6:53" x14ac:dyDescent="0.25">
      <c r="H22">
        <v>2</v>
      </c>
      <c r="M22" t="s">
        <v>105</v>
      </c>
      <c r="N22" t="s">
        <v>124</v>
      </c>
      <c r="P22" t="s">
        <v>107</v>
      </c>
      <c r="S22">
        <v>0</v>
      </c>
      <c r="T22">
        <v>12615.8878</v>
      </c>
      <c r="V22">
        <v>13498.999900000001</v>
      </c>
      <c r="W22">
        <v>509.66</v>
      </c>
      <c r="X22">
        <v>1405.8655000000001</v>
      </c>
      <c r="Z22">
        <v>48</v>
      </c>
      <c r="AA22">
        <v>39.906700000000001</v>
      </c>
      <c r="AB22">
        <v>957.7627</v>
      </c>
      <c r="AH22">
        <v>64.706800000000001</v>
      </c>
      <c r="AI22">
        <v>134.99</v>
      </c>
      <c r="AJ22">
        <v>40</v>
      </c>
      <c r="AK22">
        <v>350.44130000000001</v>
      </c>
      <c r="BA22">
        <v>774</v>
      </c>
    </row>
    <row r="23" spans="6:53" x14ac:dyDescent="0.25">
      <c r="H23">
        <v>9</v>
      </c>
      <c r="M23" t="s">
        <v>105</v>
      </c>
      <c r="N23"/>
      <c r="P23" t="s">
        <v>107</v>
      </c>
      <c r="S23">
        <v>0</v>
      </c>
      <c r="T23">
        <v>14766.36</v>
      </c>
      <c r="V23">
        <v>15800.0052</v>
      </c>
      <c r="W23">
        <v>2960.855</v>
      </c>
      <c r="X23">
        <v>6243.98</v>
      </c>
      <c r="Z23">
        <v>229</v>
      </c>
      <c r="AA23">
        <v>40.195700000000002</v>
      </c>
      <c r="AB23">
        <v>1022.7594</v>
      </c>
      <c r="AH23">
        <v>164.62710000000001</v>
      </c>
      <c r="AI23">
        <v>711.00019999999995</v>
      </c>
      <c r="AJ23">
        <v>80</v>
      </c>
      <c r="AK23">
        <v>3281.4135999999999</v>
      </c>
      <c r="BA23">
        <v>3483</v>
      </c>
    </row>
    <row r="24" spans="6:53" x14ac:dyDescent="0.25">
      <c r="H24">
        <v>9</v>
      </c>
      <c r="M24" t="s">
        <v>105</v>
      </c>
      <c r="N24"/>
      <c r="P24" t="s">
        <v>107</v>
      </c>
      <c r="S24">
        <v>11698</v>
      </c>
      <c r="T24">
        <v>14766.36</v>
      </c>
      <c r="V24">
        <v>15800.0052</v>
      </c>
      <c r="W24">
        <v>2404.98</v>
      </c>
      <c r="X24">
        <v>4020.8123000000001</v>
      </c>
      <c r="Z24">
        <v>143</v>
      </c>
      <c r="AA24">
        <v>44.935600000000001</v>
      </c>
      <c r="AB24">
        <v>713.9769</v>
      </c>
      <c r="AH24">
        <v>472.66180000000003</v>
      </c>
      <c r="AI24">
        <v>711.00019999999995</v>
      </c>
      <c r="AJ24">
        <v>80</v>
      </c>
      <c r="AK24">
        <v>3281.4135999999999</v>
      </c>
      <c r="BA24">
        <v>3483</v>
      </c>
    </row>
    <row r="25" spans="6:53" x14ac:dyDescent="0.25">
      <c r="H25">
        <v>32</v>
      </c>
      <c r="M25" t="s">
        <v>105</v>
      </c>
      <c r="N25" t="s">
        <v>125</v>
      </c>
      <c r="P25" t="s">
        <v>126</v>
      </c>
      <c r="S25">
        <v>54784</v>
      </c>
      <c r="T25">
        <v>24112.15</v>
      </c>
      <c r="V25">
        <v>25800.000499999998</v>
      </c>
      <c r="W25">
        <v>22881.45</v>
      </c>
      <c r="X25">
        <v>9493.48</v>
      </c>
      <c r="Z25">
        <v>900</v>
      </c>
      <c r="AA25">
        <v>35.972099999999998</v>
      </c>
      <c r="AB25">
        <v>1011.7165</v>
      </c>
      <c r="AH25">
        <v>1018.2008</v>
      </c>
      <c r="AI25">
        <v>4128.0001000000002</v>
      </c>
      <c r="AJ25">
        <v>160</v>
      </c>
      <c r="AK25">
        <v>20763.239000000001</v>
      </c>
      <c r="BA25">
        <v>12384</v>
      </c>
    </row>
    <row r="26" spans="6:53" x14ac:dyDescent="0.25">
      <c r="H26">
        <v>32</v>
      </c>
      <c r="M26" t="s">
        <v>105</v>
      </c>
      <c r="N26" t="s">
        <v>125</v>
      </c>
      <c r="P26" t="s">
        <v>126</v>
      </c>
      <c r="S26">
        <v>76470</v>
      </c>
      <c r="T26">
        <v>24112.15</v>
      </c>
      <c r="V26">
        <v>25800.000499999998</v>
      </c>
      <c r="W26">
        <v>17173.099999999999</v>
      </c>
      <c r="X26">
        <v>11348.905500000001</v>
      </c>
      <c r="Z26">
        <v>761</v>
      </c>
      <c r="AA26">
        <v>37.479599999999998</v>
      </c>
      <c r="AB26">
        <v>891.31259999999997</v>
      </c>
      <c r="AH26">
        <v>3870.5871999999999</v>
      </c>
      <c r="AI26">
        <v>4128.0001000000002</v>
      </c>
      <c r="AJ26">
        <v>160</v>
      </c>
      <c r="AK26">
        <v>20763.239000000001</v>
      </c>
      <c r="BA26">
        <v>12384</v>
      </c>
    </row>
    <row r="27" spans="6:53" x14ac:dyDescent="0.25">
      <c r="F27" t="s">
        <v>127</v>
      </c>
      <c r="H27">
        <v>39</v>
      </c>
      <c r="M27" t="s">
        <v>121</v>
      </c>
      <c r="N27"/>
      <c r="P27" t="s">
        <v>128</v>
      </c>
      <c r="S27">
        <v>152417</v>
      </c>
      <c r="T27">
        <v>26635.5154</v>
      </c>
      <c r="V27">
        <v>28500.001499999998</v>
      </c>
      <c r="W27">
        <v>26053.39</v>
      </c>
      <c r="X27">
        <v>4885</v>
      </c>
      <c r="Z27">
        <v>977</v>
      </c>
      <c r="AA27">
        <v>31.666699999999999</v>
      </c>
      <c r="AB27">
        <v>793.29200000000003</v>
      </c>
      <c r="AH27">
        <v>12038.319799999999</v>
      </c>
      <c r="AI27">
        <v>5557.5002999999997</v>
      </c>
      <c r="AJ27">
        <v>160</v>
      </c>
      <c r="AK27">
        <v>26635.5147</v>
      </c>
      <c r="BA27">
        <v>15093</v>
      </c>
    </row>
    <row r="28" spans="6:53" x14ac:dyDescent="0.25">
      <c r="F28" t="s">
        <v>129</v>
      </c>
      <c r="H28">
        <v>39</v>
      </c>
      <c r="M28" t="s">
        <v>121</v>
      </c>
      <c r="N28"/>
      <c r="P28" t="s">
        <v>128</v>
      </c>
      <c r="S28">
        <v>178644</v>
      </c>
      <c r="T28">
        <v>26635.5154</v>
      </c>
      <c r="V28">
        <v>28500.001499999998</v>
      </c>
      <c r="W28">
        <v>26173.38</v>
      </c>
      <c r="X28">
        <v>10477.16</v>
      </c>
      <c r="Z28">
        <v>1836</v>
      </c>
      <c r="AA28">
        <v>19.9621</v>
      </c>
      <c r="AB28">
        <v>939.75739999999996</v>
      </c>
      <c r="AH28">
        <v>9645.2036000000007</v>
      </c>
      <c r="AI28">
        <v>5557.5002999999997</v>
      </c>
      <c r="AJ28">
        <v>160</v>
      </c>
      <c r="AK28">
        <v>25895.639299999999</v>
      </c>
      <c r="BA28">
        <v>15093</v>
      </c>
    </row>
    <row r="29" spans="6:53" x14ac:dyDescent="0.25">
      <c r="H29">
        <v>7</v>
      </c>
      <c r="M29" t="s">
        <v>105</v>
      </c>
      <c r="N29"/>
      <c r="P29" t="s">
        <v>107</v>
      </c>
      <c r="S29">
        <v>0</v>
      </c>
      <c r="T29">
        <v>24691.59</v>
      </c>
      <c r="V29">
        <v>26420.0013</v>
      </c>
      <c r="W29">
        <v>1622.67</v>
      </c>
      <c r="X29">
        <v>1849.74</v>
      </c>
      <c r="Z29">
        <v>41</v>
      </c>
      <c r="AA29">
        <v>84.692899999999995</v>
      </c>
      <c r="AB29">
        <v>496.05849999999998</v>
      </c>
      <c r="AH29">
        <v>91.463700000000003</v>
      </c>
      <c r="AI29">
        <v>924.7</v>
      </c>
      <c r="AJ29">
        <v>80</v>
      </c>
      <c r="AK29">
        <v>4115.2650000000003</v>
      </c>
      <c r="BA29">
        <v>2709</v>
      </c>
    </row>
    <row r="30" spans="6:53" x14ac:dyDescent="0.25">
      <c r="H30">
        <v>6</v>
      </c>
      <c r="M30" t="s">
        <v>105</v>
      </c>
      <c r="N30" t="s">
        <v>130</v>
      </c>
      <c r="P30" t="s">
        <v>107</v>
      </c>
      <c r="S30">
        <v>5376</v>
      </c>
      <c r="T30">
        <v>24691.5887</v>
      </c>
      <c r="V30">
        <v>26419.999899999999</v>
      </c>
      <c r="W30">
        <v>3087.49</v>
      </c>
      <c r="X30">
        <v>2327.1799999999998</v>
      </c>
      <c r="Z30">
        <v>98</v>
      </c>
      <c r="AA30">
        <v>55.2517</v>
      </c>
      <c r="AB30">
        <v>902.44500000000005</v>
      </c>
      <c r="AH30">
        <v>179.06829999999999</v>
      </c>
      <c r="AI30">
        <v>792.6</v>
      </c>
      <c r="AJ30">
        <v>80</v>
      </c>
      <c r="AK30">
        <v>3429.3874999999998</v>
      </c>
      <c r="BA30">
        <v>2322</v>
      </c>
    </row>
    <row r="31" spans="6:53" x14ac:dyDescent="0.25">
      <c r="H31">
        <v>11</v>
      </c>
      <c r="M31" t="s">
        <v>105</v>
      </c>
      <c r="N31" t="s">
        <v>131</v>
      </c>
      <c r="P31" t="s">
        <v>111</v>
      </c>
      <c r="S31">
        <v>27276</v>
      </c>
      <c r="T31">
        <v>37350</v>
      </c>
      <c r="V31">
        <v>37350</v>
      </c>
      <c r="W31">
        <v>11976.25</v>
      </c>
      <c r="X31">
        <v>4508.0810000000001</v>
      </c>
      <c r="Z31">
        <v>259</v>
      </c>
      <c r="AA31">
        <v>63.646000000000001</v>
      </c>
      <c r="AB31">
        <v>1498.5754999999999</v>
      </c>
      <c r="AH31">
        <v>5775.9353000000001</v>
      </c>
      <c r="AI31">
        <v>2054.25</v>
      </c>
      <c r="AJ31">
        <v>80</v>
      </c>
      <c r="AK31">
        <v>10375</v>
      </c>
      <c r="BA31">
        <v>4257</v>
      </c>
    </row>
    <row r="32" spans="6:53" x14ac:dyDescent="0.25">
      <c r="H32">
        <v>20</v>
      </c>
      <c r="M32" t="s">
        <v>105</v>
      </c>
      <c r="N32" t="s">
        <v>132</v>
      </c>
      <c r="P32" t="s">
        <v>111</v>
      </c>
      <c r="S32">
        <v>18786</v>
      </c>
      <c r="T32">
        <v>47100</v>
      </c>
      <c r="V32">
        <v>47100</v>
      </c>
      <c r="W32">
        <v>26770.13</v>
      </c>
      <c r="X32">
        <v>2717.5439999999999</v>
      </c>
      <c r="Z32">
        <v>502</v>
      </c>
      <c r="AA32">
        <v>58.740299999999998</v>
      </c>
      <c r="AB32">
        <v>1474.3837000000001</v>
      </c>
      <c r="AH32">
        <v>2554.1473000000001</v>
      </c>
      <c r="AI32">
        <v>4710</v>
      </c>
      <c r="AJ32">
        <v>120</v>
      </c>
      <c r="AK32">
        <v>24858.332699999999</v>
      </c>
      <c r="BA32">
        <v>7740</v>
      </c>
    </row>
    <row r="33" spans="6:53" x14ac:dyDescent="0.25">
      <c r="H33">
        <v>7</v>
      </c>
      <c r="M33" t="s">
        <v>105</v>
      </c>
      <c r="N33"/>
      <c r="P33" t="s">
        <v>107</v>
      </c>
      <c r="S33">
        <v>0</v>
      </c>
      <c r="T33">
        <v>14765.42</v>
      </c>
      <c r="V33">
        <v>15798.999400000001</v>
      </c>
      <c r="W33">
        <v>2704.67</v>
      </c>
      <c r="X33">
        <v>3423.68</v>
      </c>
      <c r="Z33">
        <v>164</v>
      </c>
      <c r="AA33">
        <v>37.367899999999999</v>
      </c>
      <c r="AB33">
        <v>875.47850000000005</v>
      </c>
      <c r="AH33">
        <v>1089.2551000000001</v>
      </c>
      <c r="AI33">
        <v>552.96500000000003</v>
      </c>
      <c r="AJ33">
        <v>80</v>
      </c>
      <c r="AK33">
        <v>2460.9036000000001</v>
      </c>
      <c r="BA33">
        <v>2709</v>
      </c>
    </row>
    <row r="34" spans="6:53" x14ac:dyDescent="0.25">
      <c r="H34">
        <v>5</v>
      </c>
      <c r="M34" t="s">
        <v>105</v>
      </c>
      <c r="N34" t="s">
        <v>112</v>
      </c>
      <c r="P34" t="s">
        <v>107</v>
      </c>
      <c r="S34">
        <v>10509</v>
      </c>
      <c r="T34">
        <v>28392.523000000001</v>
      </c>
      <c r="V34">
        <v>30379.999599999999</v>
      </c>
      <c r="W34">
        <v>3525</v>
      </c>
      <c r="X34">
        <v>1200</v>
      </c>
      <c r="Z34">
        <v>118</v>
      </c>
      <c r="AA34">
        <v>40.042299999999997</v>
      </c>
      <c r="AB34">
        <v>945</v>
      </c>
      <c r="AH34">
        <v>587.39</v>
      </c>
      <c r="AI34">
        <v>759.5</v>
      </c>
      <c r="AJ34">
        <v>80</v>
      </c>
      <c r="AK34">
        <v>3154.7248</v>
      </c>
      <c r="BA34">
        <v>1935</v>
      </c>
    </row>
    <row r="35" spans="6:53" x14ac:dyDescent="0.25">
      <c r="H35">
        <v>3</v>
      </c>
      <c r="M35" t="s">
        <v>105</v>
      </c>
      <c r="N35"/>
      <c r="P35" t="s">
        <v>107</v>
      </c>
      <c r="S35">
        <v>5263</v>
      </c>
      <c r="T35">
        <v>14018.69</v>
      </c>
      <c r="V35">
        <v>14999.998299999999</v>
      </c>
      <c r="W35">
        <v>902.93</v>
      </c>
      <c r="X35">
        <v>2682.67</v>
      </c>
      <c r="Z35">
        <v>61</v>
      </c>
      <c r="AA35">
        <v>58.780299999999997</v>
      </c>
      <c r="AB35">
        <v>1195.2</v>
      </c>
      <c r="AH35">
        <v>218.0292</v>
      </c>
      <c r="AI35">
        <v>225</v>
      </c>
      <c r="AJ35">
        <v>40</v>
      </c>
      <c r="AK35">
        <v>778.81619999999998</v>
      </c>
      <c r="BA35">
        <v>1161</v>
      </c>
    </row>
    <row r="36" spans="6:53" x14ac:dyDescent="0.25">
      <c r="H36">
        <v>13</v>
      </c>
      <c r="M36" t="s">
        <v>133</v>
      </c>
      <c r="N36"/>
      <c r="P36" t="s">
        <v>111</v>
      </c>
      <c r="S36">
        <v>6025</v>
      </c>
      <c r="T36">
        <v>18593.457900000001</v>
      </c>
      <c r="V36">
        <v>19895</v>
      </c>
      <c r="W36">
        <v>6107.87</v>
      </c>
      <c r="X36">
        <v>6105.7268000000004</v>
      </c>
      <c r="Z36">
        <v>377</v>
      </c>
      <c r="AA36">
        <v>32.396799999999999</v>
      </c>
      <c r="AB36">
        <v>939.50739999999996</v>
      </c>
      <c r="AH36">
        <v>516.74180000000001</v>
      </c>
      <c r="AI36">
        <v>1293.175</v>
      </c>
      <c r="AJ36">
        <v>80</v>
      </c>
      <c r="AK36">
        <v>6197.8188</v>
      </c>
      <c r="BA36">
        <v>5031</v>
      </c>
    </row>
    <row r="37" spans="6:53" x14ac:dyDescent="0.25">
      <c r="F37" t="s">
        <v>109</v>
      </c>
      <c r="H37">
        <v>13</v>
      </c>
      <c r="M37" t="s">
        <v>121</v>
      </c>
      <c r="N37"/>
      <c r="P37" t="s">
        <v>111</v>
      </c>
      <c r="S37">
        <v>8982</v>
      </c>
      <c r="T37">
        <v>14439.252399999999</v>
      </c>
      <c r="V37">
        <v>15450.000099999999</v>
      </c>
      <c r="W37">
        <v>3843.89</v>
      </c>
      <c r="X37">
        <v>5095.5600000000004</v>
      </c>
      <c r="Z37">
        <v>375</v>
      </c>
      <c r="AA37">
        <v>23.8385</v>
      </c>
      <c r="AB37">
        <v>687.65</v>
      </c>
      <c r="AH37">
        <v>3094.8569000000002</v>
      </c>
      <c r="AI37">
        <v>1004.25</v>
      </c>
      <c r="AJ37">
        <v>80</v>
      </c>
      <c r="AK37">
        <v>4813.0835999999999</v>
      </c>
      <c r="BA37">
        <v>5031</v>
      </c>
    </row>
    <row r="38" spans="6:53" x14ac:dyDescent="0.25">
      <c r="H38">
        <v>12</v>
      </c>
      <c r="M38" t="s">
        <v>105</v>
      </c>
      <c r="N38" t="s">
        <v>108</v>
      </c>
      <c r="P38" t="s">
        <v>111</v>
      </c>
      <c r="S38">
        <v>0</v>
      </c>
      <c r="T38">
        <v>14439.25</v>
      </c>
      <c r="V38">
        <v>15449.997499999999</v>
      </c>
      <c r="W38">
        <v>4433.41</v>
      </c>
      <c r="X38">
        <v>5778.1426000000001</v>
      </c>
      <c r="Z38">
        <v>284</v>
      </c>
      <c r="AA38">
        <v>35.956099999999999</v>
      </c>
      <c r="AB38">
        <v>850.96270000000004</v>
      </c>
      <c r="AH38">
        <v>416.30119999999999</v>
      </c>
      <c r="AI38">
        <v>926.99980000000005</v>
      </c>
      <c r="AJ38">
        <v>80</v>
      </c>
      <c r="AK38">
        <v>4411.9933000000001</v>
      </c>
      <c r="BA38">
        <v>4644</v>
      </c>
    </row>
    <row r="39" spans="6:53" x14ac:dyDescent="0.25">
      <c r="H39">
        <v>19</v>
      </c>
      <c r="M39" t="s">
        <v>105</v>
      </c>
      <c r="N39" t="s">
        <v>134</v>
      </c>
      <c r="P39" t="s">
        <v>111</v>
      </c>
      <c r="S39">
        <v>25094</v>
      </c>
      <c r="T39">
        <v>17373.831999999999</v>
      </c>
      <c r="V39">
        <v>18590.000199999999</v>
      </c>
      <c r="W39">
        <v>4539.79</v>
      </c>
      <c r="X39">
        <v>11265.5298</v>
      </c>
      <c r="Z39">
        <v>315</v>
      </c>
      <c r="AA39">
        <v>50.175600000000003</v>
      </c>
      <c r="AB39">
        <v>831.85889999999995</v>
      </c>
      <c r="AH39">
        <v>724.95349999999996</v>
      </c>
      <c r="AI39">
        <v>1766.05</v>
      </c>
      <c r="AJ39">
        <v>120</v>
      </c>
      <c r="AK39">
        <v>8686.9151999999995</v>
      </c>
      <c r="BA39">
        <v>7353</v>
      </c>
    </row>
    <row r="40" spans="6:53" x14ac:dyDescent="0.25">
      <c r="H40">
        <v>12</v>
      </c>
      <c r="M40" t="s">
        <v>105</v>
      </c>
      <c r="N40" t="s">
        <v>135</v>
      </c>
      <c r="P40" t="s">
        <v>111</v>
      </c>
      <c r="S40">
        <v>24443</v>
      </c>
      <c r="T40">
        <v>29205.61</v>
      </c>
      <c r="V40">
        <v>31250.002700000001</v>
      </c>
      <c r="W40">
        <v>9107.58</v>
      </c>
      <c r="X40">
        <v>4339.47</v>
      </c>
      <c r="Z40">
        <v>270</v>
      </c>
      <c r="AA40">
        <v>49.803800000000003</v>
      </c>
      <c r="AB40">
        <v>1120.5875000000001</v>
      </c>
      <c r="AH40">
        <v>1987.4383</v>
      </c>
      <c r="AI40">
        <v>1875.0001999999999</v>
      </c>
      <c r="AJ40">
        <v>80</v>
      </c>
      <c r="AK40">
        <v>8923.9359000000004</v>
      </c>
      <c r="BA40">
        <v>4644</v>
      </c>
    </row>
    <row r="41" spans="6:53" x14ac:dyDescent="0.25">
      <c r="F41" t="s">
        <v>136</v>
      </c>
      <c r="H41">
        <v>15</v>
      </c>
      <c r="M41" t="s">
        <v>121</v>
      </c>
      <c r="N41"/>
      <c r="P41" t="s">
        <v>111</v>
      </c>
      <c r="S41">
        <v>79821</v>
      </c>
      <c r="T41">
        <v>14859.813</v>
      </c>
      <c r="V41">
        <v>15899.999900000001</v>
      </c>
      <c r="W41">
        <v>6940.75</v>
      </c>
      <c r="X41">
        <v>4961.72</v>
      </c>
      <c r="Z41">
        <v>425</v>
      </c>
      <c r="AA41">
        <v>28.005800000000001</v>
      </c>
      <c r="AB41">
        <v>793.49800000000005</v>
      </c>
      <c r="AH41">
        <v>1065.1891000000001</v>
      </c>
      <c r="AI41">
        <v>1192.5</v>
      </c>
      <c r="AJ41">
        <v>80</v>
      </c>
      <c r="AK41">
        <v>5778.8163999999997</v>
      </c>
      <c r="BA41">
        <v>5805</v>
      </c>
    </row>
    <row r="42" spans="6:53" x14ac:dyDescent="0.25">
      <c r="F42" t="s">
        <v>120</v>
      </c>
      <c r="H42">
        <v>15</v>
      </c>
      <c r="M42" t="s">
        <v>121</v>
      </c>
      <c r="N42"/>
      <c r="P42" t="s">
        <v>111</v>
      </c>
      <c r="S42">
        <v>34108</v>
      </c>
      <c r="T42">
        <v>19859.812000000002</v>
      </c>
      <c r="V42">
        <v>21249.998800000001</v>
      </c>
      <c r="W42">
        <v>5108.72</v>
      </c>
      <c r="X42">
        <v>12192.075800000001</v>
      </c>
      <c r="Z42">
        <v>291</v>
      </c>
      <c r="AA42">
        <v>59.4529</v>
      </c>
      <c r="AB42">
        <v>1153.3862999999999</v>
      </c>
      <c r="AH42">
        <v>1926.0130999999999</v>
      </c>
      <c r="AI42">
        <v>1593.7499</v>
      </c>
      <c r="AJ42">
        <v>80</v>
      </c>
      <c r="AK42">
        <v>7723.2596000000003</v>
      </c>
      <c r="BA42">
        <v>5805</v>
      </c>
    </row>
    <row r="43" spans="6:53" x14ac:dyDescent="0.25">
      <c r="F43" t="s">
        <v>109</v>
      </c>
      <c r="H43">
        <v>15</v>
      </c>
      <c r="M43" t="s">
        <v>121</v>
      </c>
      <c r="N43"/>
      <c r="P43" t="s">
        <v>111</v>
      </c>
      <c r="S43">
        <v>10992</v>
      </c>
      <c r="T43">
        <v>19859.812000000002</v>
      </c>
      <c r="V43">
        <v>21249.998800000001</v>
      </c>
      <c r="W43">
        <v>5369.59</v>
      </c>
      <c r="X43">
        <v>7920.0091000000002</v>
      </c>
      <c r="Z43">
        <v>555</v>
      </c>
      <c r="AA43">
        <v>23.9452</v>
      </c>
      <c r="AB43">
        <v>885.97320000000002</v>
      </c>
      <c r="AH43">
        <v>1197.0851</v>
      </c>
      <c r="AI43">
        <v>1593.7499</v>
      </c>
      <c r="AJ43">
        <v>80</v>
      </c>
      <c r="AK43">
        <v>7723.2596000000003</v>
      </c>
      <c r="BA43">
        <v>5805</v>
      </c>
    </row>
    <row r="44" spans="6:53" x14ac:dyDescent="0.25">
      <c r="H44">
        <v>16</v>
      </c>
      <c r="M44" t="s">
        <v>110</v>
      </c>
      <c r="N44"/>
      <c r="P44" t="s">
        <v>111</v>
      </c>
      <c r="S44">
        <v>29016</v>
      </c>
      <c r="T44">
        <v>47100</v>
      </c>
      <c r="V44">
        <v>47100</v>
      </c>
      <c r="W44">
        <v>18329.599999999999</v>
      </c>
      <c r="X44">
        <v>2641.8744000000002</v>
      </c>
      <c r="Z44">
        <v>340</v>
      </c>
      <c r="AA44">
        <v>61.680799999999998</v>
      </c>
      <c r="AB44">
        <v>1310.7171000000001</v>
      </c>
      <c r="AH44">
        <v>2557.9967999999999</v>
      </c>
      <c r="AI44">
        <v>3768</v>
      </c>
      <c r="AJ44">
        <v>120</v>
      </c>
      <c r="AK44">
        <v>19624.999500000002</v>
      </c>
      <c r="BA44">
        <v>6192</v>
      </c>
    </row>
    <row r="45" spans="6:53" x14ac:dyDescent="0.25">
      <c r="H45">
        <v>15</v>
      </c>
      <c r="M45" t="s">
        <v>105</v>
      </c>
      <c r="N45" t="s">
        <v>137</v>
      </c>
      <c r="P45" t="s">
        <v>126</v>
      </c>
      <c r="S45">
        <v>26545</v>
      </c>
      <c r="T45">
        <v>19859.812000000002</v>
      </c>
      <c r="V45">
        <v>21249.998800000001</v>
      </c>
      <c r="W45">
        <v>6592.38</v>
      </c>
      <c r="X45">
        <v>7744.9</v>
      </c>
      <c r="Z45">
        <v>639</v>
      </c>
      <c r="AA45">
        <v>22.437000000000001</v>
      </c>
      <c r="AB45">
        <v>955.81859999999995</v>
      </c>
      <c r="AH45">
        <v>1101.2266999999999</v>
      </c>
      <c r="AI45">
        <v>1593.7499</v>
      </c>
      <c r="AJ45">
        <v>80</v>
      </c>
      <c r="AK45">
        <v>7723.2596000000003</v>
      </c>
      <c r="BA45">
        <v>5805</v>
      </c>
    </row>
    <row r="46" spans="6:53" x14ac:dyDescent="0.25">
      <c r="H46">
        <v>29</v>
      </c>
      <c r="M46" t="s">
        <v>105</v>
      </c>
      <c r="N46" t="s">
        <v>138</v>
      </c>
      <c r="P46" t="s">
        <v>126</v>
      </c>
      <c r="S46">
        <v>30000</v>
      </c>
      <c r="T46">
        <v>57943.928</v>
      </c>
      <c r="V46">
        <v>62000.002999999997</v>
      </c>
      <c r="W46">
        <v>40740</v>
      </c>
      <c r="X46">
        <v>8400</v>
      </c>
      <c r="Z46">
        <v>827</v>
      </c>
      <c r="AA46">
        <v>59.419499999999999</v>
      </c>
      <c r="AB46">
        <v>1694.4827</v>
      </c>
      <c r="AH46">
        <v>2503.4886999999999</v>
      </c>
      <c r="AI46">
        <v>8990.0004000000008</v>
      </c>
      <c r="AJ46">
        <v>160</v>
      </c>
      <c r="AK46">
        <v>45067.500800000002</v>
      </c>
      <c r="BA46">
        <v>11223</v>
      </c>
    </row>
    <row r="47" spans="6:53" x14ac:dyDescent="0.25">
      <c r="F47" t="s">
        <v>127</v>
      </c>
      <c r="H47">
        <v>28</v>
      </c>
      <c r="M47" t="s">
        <v>139</v>
      </c>
      <c r="N47"/>
      <c r="P47" t="s">
        <v>126</v>
      </c>
      <c r="S47">
        <v>48958</v>
      </c>
      <c r="T47">
        <v>45800</v>
      </c>
      <c r="V47">
        <v>45800</v>
      </c>
      <c r="W47">
        <v>38168.6</v>
      </c>
      <c r="X47">
        <v>4021.19</v>
      </c>
      <c r="Z47">
        <v>714</v>
      </c>
      <c r="AA47">
        <v>59.089300000000001</v>
      </c>
      <c r="AB47">
        <v>1506.7782</v>
      </c>
      <c r="AH47">
        <v>5170.1971000000003</v>
      </c>
      <c r="AI47">
        <v>6412</v>
      </c>
      <c r="AJ47">
        <v>160</v>
      </c>
      <c r="AK47">
        <v>31805.555</v>
      </c>
      <c r="BA47">
        <v>10836</v>
      </c>
    </row>
    <row r="48" spans="6:53" x14ac:dyDescent="0.25">
      <c r="F48" t="s">
        <v>127</v>
      </c>
      <c r="H48">
        <v>28</v>
      </c>
      <c r="M48" t="s">
        <v>105</v>
      </c>
      <c r="N48" t="s">
        <v>132</v>
      </c>
      <c r="P48" t="s">
        <v>126</v>
      </c>
      <c r="S48">
        <v>86396</v>
      </c>
      <c r="T48">
        <v>45800</v>
      </c>
      <c r="V48">
        <v>45800</v>
      </c>
      <c r="W48">
        <v>37856.11</v>
      </c>
      <c r="X48">
        <v>7814.2214000000004</v>
      </c>
      <c r="Z48">
        <v>706</v>
      </c>
      <c r="AA48">
        <v>64.688800000000001</v>
      </c>
      <c r="AB48">
        <v>1631.0832</v>
      </c>
      <c r="AH48">
        <v>14409.0085</v>
      </c>
      <c r="AI48">
        <v>6412</v>
      </c>
      <c r="AJ48">
        <v>160</v>
      </c>
      <c r="AK48">
        <v>31805.555</v>
      </c>
      <c r="BA48">
        <v>10836</v>
      </c>
    </row>
    <row r="49" spans="6:53" x14ac:dyDescent="0.25">
      <c r="H49">
        <v>28</v>
      </c>
      <c r="M49" t="s">
        <v>105</v>
      </c>
      <c r="N49" t="s">
        <v>132</v>
      </c>
      <c r="P49" t="s">
        <v>126</v>
      </c>
      <c r="S49">
        <v>46110</v>
      </c>
      <c r="T49">
        <v>45800</v>
      </c>
      <c r="V49">
        <v>45800</v>
      </c>
      <c r="W49">
        <v>38447.35</v>
      </c>
      <c r="X49">
        <v>4179.87</v>
      </c>
      <c r="Z49">
        <v>717</v>
      </c>
      <c r="AA49">
        <v>59.452100000000002</v>
      </c>
      <c r="AB49">
        <v>1522.4006999999999</v>
      </c>
      <c r="AH49">
        <v>6854.4534999999996</v>
      </c>
      <c r="AI49">
        <v>6412</v>
      </c>
      <c r="AJ49">
        <v>160</v>
      </c>
      <c r="AK49">
        <v>34349.999400000001</v>
      </c>
      <c r="BA49">
        <v>10836</v>
      </c>
    </row>
    <row r="50" spans="6:53" x14ac:dyDescent="0.25">
      <c r="F50" t="s">
        <v>127</v>
      </c>
      <c r="H50">
        <v>28</v>
      </c>
      <c r="M50" t="s">
        <v>121</v>
      </c>
      <c r="N50"/>
      <c r="P50" t="s">
        <v>126</v>
      </c>
      <c r="S50">
        <v>67310</v>
      </c>
      <c r="T50">
        <v>45800</v>
      </c>
      <c r="V50">
        <v>45800</v>
      </c>
      <c r="W50">
        <v>38051.1</v>
      </c>
      <c r="X50">
        <v>4445.55</v>
      </c>
      <c r="Z50">
        <v>714</v>
      </c>
      <c r="AA50">
        <v>59.519100000000002</v>
      </c>
      <c r="AB50">
        <v>1517.7375</v>
      </c>
      <c r="AH50">
        <v>7587.4399000000003</v>
      </c>
      <c r="AI50">
        <v>6412</v>
      </c>
      <c r="AJ50">
        <v>160</v>
      </c>
      <c r="AK50">
        <v>33077.777199999997</v>
      </c>
      <c r="BA50">
        <v>10836</v>
      </c>
    </row>
    <row r="51" spans="6:53" x14ac:dyDescent="0.25">
      <c r="F51" t="s">
        <v>127</v>
      </c>
      <c r="H51">
        <v>28</v>
      </c>
      <c r="M51" t="s">
        <v>121</v>
      </c>
      <c r="N51"/>
      <c r="P51" t="s">
        <v>126</v>
      </c>
      <c r="S51">
        <v>50636</v>
      </c>
      <c r="T51">
        <v>36350</v>
      </c>
      <c r="V51">
        <v>36350</v>
      </c>
      <c r="W51">
        <v>34712.74</v>
      </c>
      <c r="X51">
        <v>4323.5959999999995</v>
      </c>
      <c r="Z51">
        <v>709</v>
      </c>
      <c r="AA51">
        <v>55.058300000000003</v>
      </c>
      <c r="AB51">
        <v>1394.1548</v>
      </c>
      <c r="AH51">
        <v>8053.3784999999998</v>
      </c>
      <c r="AI51">
        <v>5089</v>
      </c>
      <c r="AJ51">
        <v>160</v>
      </c>
      <c r="AK51">
        <v>26252.7772</v>
      </c>
      <c r="BA51">
        <v>10836</v>
      </c>
    </row>
    <row r="52" spans="6:53" x14ac:dyDescent="0.25">
      <c r="F52" t="s">
        <v>127</v>
      </c>
      <c r="H52">
        <v>28</v>
      </c>
      <c r="M52" t="s">
        <v>121</v>
      </c>
      <c r="N52"/>
      <c r="P52" t="s">
        <v>126</v>
      </c>
      <c r="S52">
        <v>53096</v>
      </c>
      <c r="T52">
        <v>36350</v>
      </c>
      <c r="V52">
        <v>36350</v>
      </c>
      <c r="W52">
        <v>34697.74</v>
      </c>
      <c r="X52">
        <v>7639.84</v>
      </c>
      <c r="Z52">
        <v>713</v>
      </c>
      <c r="AA52">
        <v>59.379399999999997</v>
      </c>
      <c r="AB52">
        <v>1512.0563999999999</v>
      </c>
      <c r="AH52">
        <v>7373.8798999999999</v>
      </c>
      <c r="AI52">
        <v>5089</v>
      </c>
      <c r="AJ52">
        <v>160</v>
      </c>
      <c r="AK52">
        <v>27262.499400000001</v>
      </c>
      <c r="BA52">
        <v>10836</v>
      </c>
    </row>
    <row r="53" spans="6:53" x14ac:dyDescent="0.25">
      <c r="F53" t="s">
        <v>127</v>
      </c>
      <c r="H53">
        <v>28</v>
      </c>
      <c r="M53" t="s">
        <v>139</v>
      </c>
      <c r="N53"/>
      <c r="P53" t="s">
        <v>126</v>
      </c>
      <c r="S53">
        <v>58740</v>
      </c>
      <c r="T53">
        <v>36350</v>
      </c>
      <c r="V53">
        <v>36350</v>
      </c>
      <c r="W53">
        <v>34697.74</v>
      </c>
      <c r="X53">
        <v>5088.0050000000001</v>
      </c>
      <c r="Z53">
        <v>713</v>
      </c>
      <c r="AA53">
        <v>55.800400000000003</v>
      </c>
      <c r="AB53">
        <v>1420.9194</v>
      </c>
      <c r="AH53">
        <v>8486.8019000000004</v>
      </c>
      <c r="AI53">
        <v>5089</v>
      </c>
      <c r="AJ53">
        <v>160</v>
      </c>
      <c r="AK53">
        <v>27262.499500000002</v>
      </c>
      <c r="BA53">
        <v>10836</v>
      </c>
    </row>
    <row r="54" spans="6:53" x14ac:dyDescent="0.25">
      <c r="H54">
        <v>1</v>
      </c>
      <c r="M54" t="s">
        <v>105</v>
      </c>
      <c r="N54" t="s">
        <v>125</v>
      </c>
      <c r="P54" t="s">
        <v>107</v>
      </c>
      <c r="S54"/>
      <c r="T54">
        <v>12615.89</v>
      </c>
      <c r="V54">
        <v>13499.0023</v>
      </c>
      <c r="W54">
        <v>99.93</v>
      </c>
      <c r="X54">
        <v>679.85</v>
      </c>
      <c r="Z54">
        <v>11</v>
      </c>
      <c r="AA54">
        <v>70.888999999999996</v>
      </c>
      <c r="AB54">
        <v>779.78</v>
      </c>
      <c r="AH54">
        <v>13.05</v>
      </c>
      <c r="AI54">
        <v>67.495000000000005</v>
      </c>
      <c r="AJ54">
        <v>40</v>
      </c>
      <c r="AK54">
        <v>0</v>
      </c>
      <c r="BA54">
        <v>387</v>
      </c>
    </row>
    <row r="55" spans="6:53" x14ac:dyDescent="0.25">
      <c r="H55">
        <v>1</v>
      </c>
      <c r="M55" t="s">
        <v>110</v>
      </c>
      <c r="N55"/>
      <c r="P55" t="s">
        <v>107</v>
      </c>
      <c r="S55"/>
      <c r="T55">
        <v>12615.89</v>
      </c>
      <c r="V55">
        <v>13499.0023</v>
      </c>
      <c r="W55">
        <v>360.51</v>
      </c>
      <c r="X55">
        <v>514.16999999999996</v>
      </c>
      <c r="Z55">
        <v>26</v>
      </c>
      <c r="AA55">
        <v>33.641500000000001</v>
      </c>
      <c r="AB55">
        <v>874.68</v>
      </c>
      <c r="AH55">
        <v>5</v>
      </c>
      <c r="AI55">
        <v>67.495000000000005</v>
      </c>
      <c r="AJ55">
        <v>40</v>
      </c>
      <c r="AK55">
        <v>0</v>
      </c>
      <c r="BA55">
        <v>387</v>
      </c>
    </row>
    <row r="56" spans="6:53" x14ac:dyDescent="0.25">
      <c r="H56">
        <v>1</v>
      </c>
      <c r="M56" t="s">
        <v>105</v>
      </c>
      <c r="N56"/>
      <c r="P56" t="s">
        <v>107</v>
      </c>
      <c r="S56"/>
      <c r="T56">
        <v>12615.89</v>
      </c>
      <c r="V56">
        <v>13499.0023</v>
      </c>
      <c r="W56">
        <v>350.24</v>
      </c>
      <c r="X56">
        <v>564.78719999999998</v>
      </c>
      <c r="Z56">
        <v>24</v>
      </c>
      <c r="AA56">
        <v>38.126100000000001</v>
      </c>
      <c r="AB56">
        <v>915.02719999999999</v>
      </c>
      <c r="AH56">
        <v>42.4</v>
      </c>
      <c r="AI56">
        <v>67.495000000000005</v>
      </c>
      <c r="AJ56">
        <v>40</v>
      </c>
      <c r="AK56">
        <v>0</v>
      </c>
      <c r="BA56">
        <v>387</v>
      </c>
    </row>
    <row r="57" spans="6:53" x14ac:dyDescent="0.25">
      <c r="H57">
        <v>6</v>
      </c>
      <c r="M57" t="s">
        <v>110</v>
      </c>
      <c r="N57"/>
      <c r="P57" t="s">
        <v>107</v>
      </c>
      <c r="S57">
        <v>0</v>
      </c>
      <c r="T57">
        <v>12897.2</v>
      </c>
      <c r="V57">
        <v>13800.004000000001</v>
      </c>
      <c r="W57">
        <v>1781.24</v>
      </c>
      <c r="X57">
        <v>3504.33</v>
      </c>
      <c r="Z57">
        <v>174</v>
      </c>
      <c r="AA57">
        <v>30.376799999999999</v>
      </c>
      <c r="AB57">
        <v>880.92830000000004</v>
      </c>
      <c r="AH57">
        <v>403.15640000000002</v>
      </c>
      <c r="AI57">
        <v>414.00009999999997</v>
      </c>
      <c r="AJ57">
        <v>80</v>
      </c>
      <c r="AK57">
        <v>1791.278</v>
      </c>
      <c r="BA57">
        <v>2322</v>
      </c>
    </row>
    <row r="58" spans="6:53" x14ac:dyDescent="0.25">
      <c r="H58">
        <v>11</v>
      </c>
      <c r="M58" t="s">
        <v>105</v>
      </c>
      <c r="N58"/>
      <c r="P58" t="s">
        <v>111</v>
      </c>
      <c r="S58">
        <v>28596</v>
      </c>
      <c r="T58">
        <v>29205.61</v>
      </c>
      <c r="V58">
        <v>31250.002700000001</v>
      </c>
      <c r="W58">
        <v>7702.14</v>
      </c>
      <c r="X58">
        <v>4808.0200000000004</v>
      </c>
      <c r="Z58">
        <v>223</v>
      </c>
      <c r="AA58">
        <v>56.099299999999999</v>
      </c>
      <c r="AB58">
        <v>1137.2872</v>
      </c>
      <c r="AH58">
        <v>3162.9780000000001</v>
      </c>
      <c r="AI58">
        <v>1718.7501</v>
      </c>
      <c r="AJ58">
        <v>80</v>
      </c>
      <c r="AK58">
        <v>8112.6689999999999</v>
      </c>
      <c r="BA58">
        <v>4257</v>
      </c>
    </row>
    <row r="59" spans="6:53" x14ac:dyDescent="0.25">
      <c r="H59">
        <v>6</v>
      </c>
      <c r="M59" t="s">
        <v>105</v>
      </c>
      <c r="N59" t="s">
        <v>140</v>
      </c>
      <c r="P59" t="s">
        <v>107</v>
      </c>
      <c r="S59">
        <v>21044</v>
      </c>
      <c r="T59">
        <v>31730.186900000001</v>
      </c>
      <c r="V59">
        <v>33951.300000000003</v>
      </c>
      <c r="W59">
        <v>4110</v>
      </c>
      <c r="X59">
        <v>1640</v>
      </c>
      <c r="Z59">
        <v>176</v>
      </c>
      <c r="AA59">
        <v>32.670400000000001</v>
      </c>
      <c r="AB59">
        <v>958.33330000000001</v>
      </c>
      <c r="AH59">
        <v>276.2944</v>
      </c>
      <c r="AI59">
        <v>1018.539</v>
      </c>
      <c r="AJ59">
        <v>80</v>
      </c>
      <c r="AK59">
        <v>4406.9705000000004</v>
      </c>
      <c r="BA59">
        <v>2322</v>
      </c>
    </row>
    <row r="60" spans="6:53" x14ac:dyDescent="0.25">
      <c r="H60">
        <v>1</v>
      </c>
      <c r="M60" t="s">
        <v>116</v>
      </c>
      <c r="N60"/>
      <c r="P60" t="s">
        <v>107</v>
      </c>
      <c r="S60">
        <v>0</v>
      </c>
      <c r="T60">
        <v>19439.25</v>
      </c>
      <c r="V60">
        <v>20799.997500000001</v>
      </c>
      <c r="W60">
        <v>247.47</v>
      </c>
      <c r="X60">
        <v>1570.1804999999999</v>
      </c>
      <c r="Z60">
        <v>26</v>
      </c>
      <c r="AA60">
        <v>69.909599999999998</v>
      </c>
      <c r="AB60">
        <v>1817.6505</v>
      </c>
      <c r="AH60">
        <v>30.9</v>
      </c>
      <c r="AI60">
        <v>104</v>
      </c>
      <c r="AJ60">
        <v>40</v>
      </c>
      <c r="AK60">
        <v>0</v>
      </c>
      <c r="BA60">
        <v>387</v>
      </c>
    </row>
    <row r="61" spans="6:53" x14ac:dyDescent="0.25">
      <c r="H61">
        <v>10</v>
      </c>
      <c r="M61" t="s">
        <v>133</v>
      </c>
      <c r="N61"/>
      <c r="P61" t="s">
        <v>107</v>
      </c>
      <c r="S61">
        <v>93164</v>
      </c>
      <c r="T61">
        <v>28392.523000000001</v>
      </c>
      <c r="V61">
        <v>30379.999599999999</v>
      </c>
      <c r="W61">
        <v>8520</v>
      </c>
      <c r="X61">
        <v>2935.2</v>
      </c>
      <c r="Z61">
        <v>284</v>
      </c>
      <c r="AA61">
        <v>40.3352</v>
      </c>
      <c r="AB61">
        <v>1145.52</v>
      </c>
      <c r="AH61">
        <v>1195.0999999999999</v>
      </c>
      <c r="AI61">
        <v>1519</v>
      </c>
      <c r="AJ61">
        <v>80</v>
      </c>
      <c r="AK61">
        <v>7098.1307999999999</v>
      </c>
      <c r="BA61">
        <v>3870</v>
      </c>
    </row>
    <row r="62" spans="6:53" x14ac:dyDescent="0.25">
      <c r="H62">
        <v>8</v>
      </c>
      <c r="M62" t="s">
        <v>105</v>
      </c>
      <c r="N62" t="s">
        <v>118</v>
      </c>
      <c r="P62" t="s">
        <v>107</v>
      </c>
      <c r="S62">
        <v>0</v>
      </c>
      <c r="T62">
        <v>19018.689999999999</v>
      </c>
      <c r="V62">
        <v>20349.998299999999</v>
      </c>
      <c r="W62">
        <v>2504.62</v>
      </c>
      <c r="X62">
        <v>5138.4789000000001</v>
      </c>
      <c r="Z62">
        <v>127</v>
      </c>
      <c r="AA62">
        <v>60.181800000000003</v>
      </c>
      <c r="AB62">
        <v>955.38729999999998</v>
      </c>
      <c r="AH62">
        <v>295.73309999999998</v>
      </c>
      <c r="AI62">
        <v>813.99990000000003</v>
      </c>
      <c r="AJ62">
        <v>80</v>
      </c>
      <c r="AK62">
        <v>3698.0783000000001</v>
      </c>
      <c r="BA62">
        <v>3096</v>
      </c>
    </row>
    <row r="63" spans="6:53" x14ac:dyDescent="0.25">
      <c r="F63" t="s">
        <v>109</v>
      </c>
      <c r="H63">
        <v>14</v>
      </c>
      <c r="M63" t="s">
        <v>121</v>
      </c>
      <c r="N63"/>
      <c r="P63" t="s">
        <v>111</v>
      </c>
      <c r="S63">
        <v>23390</v>
      </c>
      <c r="T63">
        <v>18593.46</v>
      </c>
      <c r="V63">
        <v>19895.002199999999</v>
      </c>
      <c r="W63">
        <v>5839.38</v>
      </c>
      <c r="X63">
        <v>8701.56</v>
      </c>
      <c r="Z63">
        <v>433</v>
      </c>
      <c r="AA63">
        <v>33.581800000000001</v>
      </c>
      <c r="AB63">
        <v>1038.6385</v>
      </c>
      <c r="AH63">
        <v>1054.3581999999999</v>
      </c>
      <c r="AI63">
        <v>1392.6502</v>
      </c>
      <c r="AJ63">
        <v>80</v>
      </c>
      <c r="AK63">
        <v>6197.82</v>
      </c>
      <c r="BA63">
        <v>5418</v>
      </c>
    </row>
    <row r="64" spans="6:53" x14ac:dyDescent="0.25">
      <c r="F64" t="s">
        <v>127</v>
      </c>
      <c r="H64">
        <v>25</v>
      </c>
      <c r="M64" t="s">
        <v>105</v>
      </c>
      <c r="N64" t="s">
        <v>132</v>
      </c>
      <c r="P64" t="s">
        <v>126</v>
      </c>
      <c r="S64">
        <v>29999</v>
      </c>
      <c r="T64">
        <v>45053.1</v>
      </c>
      <c r="V64">
        <v>45053.1</v>
      </c>
      <c r="W64">
        <v>33389.26</v>
      </c>
      <c r="X64">
        <v>3272.5</v>
      </c>
      <c r="Z64">
        <v>637</v>
      </c>
      <c r="AA64">
        <v>57.553699999999999</v>
      </c>
      <c r="AB64">
        <v>1466.4703999999999</v>
      </c>
      <c r="AH64">
        <v>3134.5590000000002</v>
      </c>
      <c r="AI64">
        <v>5631.6374999999998</v>
      </c>
      <c r="AJ64">
        <v>120</v>
      </c>
      <c r="AK64">
        <v>30035.4</v>
      </c>
      <c r="BA64">
        <v>9675</v>
      </c>
    </row>
    <row r="65" spans="6:53" x14ac:dyDescent="0.25">
      <c r="F65" t="s">
        <v>127</v>
      </c>
      <c r="H65">
        <v>25</v>
      </c>
      <c r="M65" t="s">
        <v>105</v>
      </c>
      <c r="N65" t="s">
        <v>132</v>
      </c>
      <c r="P65" t="s">
        <v>126</v>
      </c>
      <c r="S65">
        <v>33798</v>
      </c>
      <c r="T65">
        <v>44636.28</v>
      </c>
      <c r="V65">
        <v>44636.28</v>
      </c>
      <c r="W65">
        <v>33549.71</v>
      </c>
      <c r="X65">
        <v>3195</v>
      </c>
      <c r="Z65">
        <v>639</v>
      </c>
      <c r="AA65">
        <v>57.503399999999999</v>
      </c>
      <c r="AB65">
        <v>1469.7883999999999</v>
      </c>
      <c r="AH65">
        <v>3806.6509000000001</v>
      </c>
      <c r="AI65">
        <v>5579.5349999999999</v>
      </c>
      <c r="AJ65">
        <v>120</v>
      </c>
      <c r="AK65">
        <v>29757.520700000001</v>
      </c>
      <c r="BA65">
        <v>9675</v>
      </c>
    </row>
    <row r="66" spans="6:53" x14ac:dyDescent="0.25">
      <c r="F66" t="s">
        <v>127</v>
      </c>
      <c r="H66">
        <v>25</v>
      </c>
      <c r="M66" t="s">
        <v>105</v>
      </c>
      <c r="N66" t="s">
        <v>132</v>
      </c>
      <c r="P66" t="s">
        <v>126</v>
      </c>
      <c r="S66">
        <v>57499</v>
      </c>
      <c r="T66">
        <v>44501.06</v>
      </c>
      <c r="V66">
        <v>44501.06</v>
      </c>
      <c r="W66">
        <v>32574.61</v>
      </c>
      <c r="X66">
        <v>3518.2049999999999</v>
      </c>
      <c r="Z66">
        <v>607</v>
      </c>
      <c r="AA66">
        <v>59.460900000000002</v>
      </c>
      <c r="AB66">
        <v>1443.7126000000001</v>
      </c>
      <c r="AH66">
        <v>4766.9520000000002</v>
      </c>
      <c r="AI66">
        <v>5562.6324999999997</v>
      </c>
      <c r="AJ66">
        <v>120</v>
      </c>
      <c r="AK66">
        <v>29667.374299999999</v>
      </c>
      <c r="BA66">
        <v>9675</v>
      </c>
    </row>
    <row r="67" spans="6:53" x14ac:dyDescent="0.25">
      <c r="F67" t="s">
        <v>127</v>
      </c>
      <c r="H67">
        <v>25</v>
      </c>
      <c r="M67" t="s">
        <v>105</v>
      </c>
      <c r="N67" t="s">
        <v>132</v>
      </c>
      <c r="P67" t="s">
        <v>126</v>
      </c>
      <c r="S67">
        <v>33763</v>
      </c>
      <c r="T67">
        <v>44397.65</v>
      </c>
      <c r="V67">
        <v>44397.65</v>
      </c>
      <c r="W67">
        <v>33603.86</v>
      </c>
      <c r="X67">
        <v>3297.83</v>
      </c>
      <c r="Z67">
        <v>640</v>
      </c>
      <c r="AA67">
        <v>57.658799999999999</v>
      </c>
      <c r="AB67">
        <v>1476.0676000000001</v>
      </c>
      <c r="AH67">
        <v>3283.4027999999998</v>
      </c>
      <c r="AI67">
        <v>5549.7062999999998</v>
      </c>
      <c r="AJ67">
        <v>120</v>
      </c>
      <c r="AK67">
        <v>29598.434300000001</v>
      </c>
      <c r="BA67">
        <v>9675</v>
      </c>
    </row>
    <row r="68" spans="6:53" x14ac:dyDescent="0.25">
      <c r="H68">
        <v>25</v>
      </c>
      <c r="M68" t="s">
        <v>105</v>
      </c>
      <c r="N68" t="s">
        <v>132</v>
      </c>
      <c r="P68" t="s">
        <v>128</v>
      </c>
      <c r="S68">
        <v>49440</v>
      </c>
      <c r="T68">
        <v>80941.19</v>
      </c>
      <c r="V68">
        <v>80941.19</v>
      </c>
      <c r="W68">
        <v>40491.49</v>
      </c>
      <c r="X68">
        <v>62963.21</v>
      </c>
      <c r="Z68">
        <v>679</v>
      </c>
      <c r="AA68">
        <v>152.36330000000001</v>
      </c>
      <c r="AB68">
        <v>4138.1880000000001</v>
      </c>
      <c r="AH68">
        <v>10118.7307</v>
      </c>
      <c r="AI68">
        <v>10117.648800000001</v>
      </c>
      <c r="AJ68">
        <v>120</v>
      </c>
      <c r="AK68">
        <v>53960.793599999997</v>
      </c>
      <c r="BA68">
        <v>9675</v>
      </c>
    </row>
    <row r="69" spans="6:53" x14ac:dyDescent="0.25">
      <c r="F69" t="s">
        <v>127</v>
      </c>
      <c r="H69">
        <v>25</v>
      </c>
      <c r="M69" t="s">
        <v>139</v>
      </c>
      <c r="N69"/>
      <c r="P69" t="s">
        <v>126</v>
      </c>
      <c r="S69">
        <v>32676</v>
      </c>
      <c r="T69">
        <v>45800</v>
      </c>
      <c r="V69">
        <v>45800</v>
      </c>
      <c r="W69">
        <v>32844.15</v>
      </c>
      <c r="X69">
        <v>3100.11</v>
      </c>
      <c r="Z69">
        <v>613</v>
      </c>
      <c r="AA69">
        <v>58.636600000000001</v>
      </c>
      <c r="AB69">
        <v>1437.7704000000001</v>
      </c>
      <c r="AH69">
        <v>4577.4216999999999</v>
      </c>
      <c r="AI69">
        <v>5725</v>
      </c>
      <c r="AJ69">
        <v>120</v>
      </c>
      <c r="AK69">
        <v>30533.3328</v>
      </c>
      <c r="BA69">
        <v>9675</v>
      </c>
    </row>
    <row r="70" spans="6:53" x14ac:dyDescent="0.25">
      <c r="H70">
        <v>25</v>
      </c>
      <c r="M70" t="s">
        <v>141</v>
      </c>
      <c r="N70"/>
      <c r="P70" t="s">
        <v>126</v>
      </c>
      <c r="S70">
        <v>36073</v>
      </c>
      <c r="T70">
        <v>45800</v>
      </c>
      <c r="V70">
        <v>45800</v>
      </c>
      <c r="W70">
        <v>32682.91</v>
      </c>
      <c r="X70">
        <v>6502.5285000000003</v>
      </c>
      <c r="Z70">
        <v>610</v>
      </c>
      <c r="AA70">
        <v>64.238399999999999</v>
      </c>
      <c r="AB70">
        <v>1567.4175</v>
      </c>
      <c r="AH70">
        <v>7265.6188000000002</v>
      </c>
      <c r="AI70">
        <v>5725</v>
      </c>
      <c r="AJ70">
        <v>120</v>
      </c>
      <c r="AK70">
        <v>30533.3328</v>
      </c>
      <c r="BA70">
        <v>9675</v>
      </c>
    </row>
    <row r="71" spans="6:53" x14ac:dyDescent="0.25">
      <c r="H71">
        <v>0</v>
      </c>
      <c r="M71" t="s">
        <v>105</v>
      </c>
      <c r="N71" t="s">
        <v>119</v>
      </c>
      <c r="P71" t="s">
        <v>107</v>
      </c>
      <c r="S71"/>
      <c r="T71">
        <v>15700.93</v>
      </c>
      <c r="V71">
        <v>16799.9951</v>
      </c>
      <c r="W71">
        <v>18.12</v>
      </c>
      <c r="X71">
        <v>254.17</v>
      </c>
      <c r="Z71">
        <v>4</v>
      </c>
      <c r="AA71">
        <v>68.072500000000005</v>
      </c>
      <c r="AI71">
        <v>0</v>
      </c>
      <c r="AJ71">
        <v>40</v>
      </c>
      <c r="AK71">
        <v>0</v>
      </c>
      <c r="BA71">
        <v>0</v>
      </c>
    </row>
    <row r="72" spans="6:53" x14ac:dyDescent="0.25">
      <c r="H72">
        <v>0</v>
      </c>
      <c r="M72" t="s">
        <v>110</v>
      </c>
      <c r="N72"/>
      <c r="P72" t="s">
        <v>107</v>
      </c>
      <c r="S72"/>
      <c r="T72">
        <v>15700.93</v>
      </c>
      <c r="V72">
        <v>16799.9951</v>
      </c>
      <c r="X72">
        <v>0</v>
      </c>
      <c r="Z72">
        <v>0</v>
      </c>
      <c r="AI72">
        <v>0</v>
      </c>
      <c r="AJ72">
        <v>40</v>
      </c>
      <c r="AK72">
        <v>0</v>
      </c>
      <c r="BA72">
        <v>0</v>
      </c>
    </row>
    <row r="73" spans="6:53" x14ac:dyDescent="0.25">
      <c r="H73">
        <v>0</v>
      </c>
      <c r="M73" t="s">
        <v>105</v>
      </c>
      <c r="N73" t="s">
        <v>118</v>
      </c>
      <c r="P73" t="s">
        <v>107</v>
      </c>
      <c r="S73"/>
      <c r="T73">
        <v>15700.93</v>
      </c>
      <c r="V73">
        <v>16799.9951</v>
      </c>
      <c r="X73">
        <v>0</v>
      </c>
      <c r="Z73">
        <v>0</v>
      </c>
      <c r="AI73">
        <v>0</v>
      </c>
      <c r="AJ73">
        <v>40</v>
      </c>
      <c r="AK73">
        <v>0</v>
      </c>
      <c r="BA73">
        <v>0</v>
      </c>
    </row>
    <row r="74" spans="6:53" x14ac:dyDescent="0.25">
      <c r="H74">
        <v>0</v>
      </c>
      <c r="M74" t="s">
        <v>105</v>
      </c>
      <c r="N74"/>
      <c r="P74" t="s">
        <v>107</v>
      </c>
      <c r="S74"/>
      <c r="T74">
        <v>15700.93</v>
      </c>
      <c r="V74">
        <v>16799.9951</v>
      </c>
      <c r="W74">
        <v>4.53</v>
      </c>
      <c r="X74">
        <v>37.04</v>
      </c>
      <c r="Z74">
        <v>1</v>
      </c>
      <c r="AA74">
        <v>41.57</v>
      </c>
      <c r="AI74">
        <v>0</v>
      </c>
      <c r="AJ74">
        <v>40</v>
      </c>
      <c r="AK74">
        <v>0</v>
      </c>
      <c r="BA74">
        <v>0</v>
      </c>
    </row>
    <row r="75" spans="6:53" x14ac:dyDescent="0.25">
      <c r="H75">
        <v>0</v>
      </c>
      <c r="M75" t="s">
        <v>110</v>
      </c>
      <c r="N75"/>
      <c r="P75" t="s">
        <v>107</v>
      </c>
      <c r="S75"/>
      <c r="T75">
        <v>15700.93</v>
      </c>
      <c r="V75">
        <v>16799.9951</v>
      </c>
      <c r="W75">
        <v>18.12</v>
      </c>
      <c r="X75">
        <v>445.73</v>
      </c>
      <c r="Z75">
        <v>4</v>
      </c>
      <c r="AA75">
        <v>115.96250000000001</v>
      </c>
      <c r="AI75">
        <v>0</v>
      </c>
      <c r="AJ75">
        <v>40</v>
      </c>
      <c r="AK75">
        <v>0</v>
      </c>
      <c r="BA75">
        <v>0</v>
      </c>
    </row>
    <row r="76" spans="6:53" x14ac:dyDescent="0.25">
      <c r="H76">
        <v>1</v>
      </c>
      <c r="M76" t="s">
        <v>105</v>
      </c>
      <c r="N76" t="s">
        <v>142</v>
      </c>
      <c r="P76" t="s">
        <v>107</v>
      </c>
      <c r="S76"/>
      <c r="T76">
        <v>19439.25</v>
      </c>
      <c r="V76">
        <v>20799.997500000001</v>
      </c>
      <c r="W76">
        <v>410.79</v>
      </c>
      <c r="X76">
        <v>1051.97</v>
      </c>
      <c r="Z76">
        <v>25</v>
      </c>
      <c r="AA76">
        <v>58.510399999999997</v>
      </c>
      <c r="AB76">
        <v>1462.76</v>
      </c>
      <c r="AH76">
        <v>6.75</v>
      </c>
      <c r="AI76">
        <v>104</v>
      </c>
      <c r="AJ76">
        <v>40</v>
      </c>
      <c r="AK76">
        <v>0</v>
      </c>
      <c r="BA76">
        <v>387</v>
      </c>
    </row>
    <row r="77" spans="6:53" x14ac:dyDescent="0.25">
      <c r="H77">
        <v>1</v>
      </c>
      <c r="M77" t="s">
        <v>105</v>
      </c>
      <c r="N77" t="s">
        <v>143</v>
      </c>
      <c r="P77" t="s">
        <v>107</v>
      </c>
      <c r="S77"/>
      <c r="T77">
        <v>19439.25</v>
      </c>
      <c r="V77">
        <v>20799.997500000001</v>
      </c>
      <c r="W77">
        <v>337.83</v>
      </c>
      <c r="X77">
        <v>1011.69</v>
      </c>
      <c r="Z77">
        <v>25</v>
      </c>
      <c r="AA77">
        <v>53.980800000000002</v>
      </c>
      <c r="AB77">
        <v>1349.52</v>
      </c>
      <c r="AH77">
        <v>6.05</v>
      </c>
      <c r="AI77">
        <v>104</v>
      </c>
      <c r="AJ77">
        <v>40</v>
      </c>
      <c r="AK77">
        <v>0</v>
      </c>
      <c r="BA77">
        <v>387</v>
      </c>
    </row>
    <row r="78" spans="6:53" x14ac:dyDescent="0.25">
      <c r="H78">
        <v>2</v>
      </c>
      <c r="M78" t="s">
        <v>105</v>
      </c>
      <c r="N78" t="s">
        <v>144</v>
      </c>
      <c r="P78" t="s">
        <v>107</v>
      </c>
      <c r="S78">
        <v>0</v>
      </c>
      <c r="T78">
        <v>12615.8878</v>
      </c>
      <c r="V78">
        <v>13498.999900000001</v>
      </c>
      <c r="W78">
        <v>470.49</v>
      </c>
      <c r="X78">
        <v>924.22</v>
      </c>
      <c r="Z78">
        <v>69</v>
      </c>
      <c r="AA78">
        <v>20.213100000000001</v>
      </c>
      <c r="AB78">
        <v>697.35500000000002</v>
      </c>
      <c r="AH78">
        <v>219.55</v>
      </c>
      <c r="AI78">
        <v>134.99</v>
      </c>
      <c r="AJ78">
        <v>40</v>
      </c>
      <c r="AK78">
        <v>350.44130000000001</v>
      </c>
      <c r="BA78">
        <v>774</v>
      </c>
    </row>
    <row r="79" spans="6:53" x14ac:dyDescent="0.25">
      <c r="F79" t="s">
        <v>109</v>
      </c>
      <c r="H79">
        <v>18</v>
      </c>
      <c r="M79" t="s">
        <v>121</v>
      </c>
      <c r="N79"/>
      <c r="P79" t="s">
        <v>111</v>
      </c>
      <c r="S79">
        <v>24000</v>
      </c>
      <c r="T79">
        <v>11682.242</v>
      </c>
      <c r="V79">
        <v>12499.998900000001</v>
      </c>
      <c r="W79">
        <v>4407.8900000000003</v>
      </c>
      <c r="X79">
        <v>4011.7</v>
      </c>
      <c r="Z79">
        <v>431</v>
      </c>
      <c r="AA79">
        <v>19.535</v>
      </c>
      <c r="AB79">
        <v>467.755</v>
      </c>
      <c r="AH79">
        <v>1422.9768999999999</v>
      </c>
      <c r="AI79">
        <v>1124.9999</v>
      </c>
      <c r="AJ79">
        <v>120</v>
      </c>
      <c r="AK79">
        <v>5516.6139999999996</v>
      </c>
      <c r="BA79">
        <v>6966</v>
      </c>
    </row>
    <row r="80" spans="6:53" x14ac:dyDescent="0.25">
      <c r="H80">
        <v>2</v>
      </c>
      <c r="M80" t="s">
        <v>105</v>
      </c>
      <c r="N80" t="s">
        <v>124</v>
      </c>
      <c r="P80" t="s">
        <v>107</v>
      </c>
      <c r="S80">
        <v>0</v>
      </c>
      <c r="T80">
        <v>12615.8878</v>
      </c>
      <c r="V80">
        <v>13498.999900000001</v>
      </c>
      <c r="W80">
        <v>793.91</v>
      </c>
      <c r="X80">
        <v>591.32000000000005</v>
      </c>
      <c r="Z80">
        <v>51</v>
      </c>
      <c r="AA80">
        <v>27.161300000000001</v>
      </c>
      <c r="AB80">
        <v>692.61500000000001</v>
      </c>
      <c r="AH80">
        <v>8.8000000000000007</v>
      </c>
      <c r="AI80">
        <v>134.99</v>
      </c>
      <c r="AJ80">
        <v>40</v>
      </c>
      <c r="AK80">
        <v>350.44130000000001</v>
      </c>
      <c r="BA80">
        <v>774</v>
      </c>
    </row>
    <row r="81" spans="6:53" x14ac:dyDescent="0.25">
      <c r="H81">
        <v>17</v>
      </c>
      <c r="M81" t="s">
        <v>105</v>
      </c>
      <c r="N81" t="s">
        <v>123</v>
      </c>
      <c r="P81" t="s">
        <v>111</v>
      </c>
      <c r="S81">
        <v>40527</v>
      </c>
      <c r="T81">
        <v>29205.599999999999</v>
      </c>
      <c r="V81">
        <v>31249.991999999998</v>
      </c>
      <c r="W81">
        <v>13600</v>
      </c>
      <c r="X81">
        <v>5247.81</v>
      </c>
      <c r="Z81">
        <v>503</v>
      </c>
      <c r="AA81">
        <v>37.470700000000001</v>
      </c>
      <c r="AB81">
        <v>1108.6947</v>
      </c>
      <c r="AH81">
        <v>1250.2246</v>
      </c>
      <c r="AI81">
        <v>2656.2492999999999</v>
      </c>
      <c r="AJ81">
        <v>120</v>
      </c>
      <c r="AK81">
        <v>12980.2672</v>
      </c>
      <c r="BA81">
        <v>6579</v>
      </c>
    </row>
    <row r="82" spans="6:53" x14ac:dyDescent="0.25">
      <c r="H82">
        <v>17</v>
      </c>
      <c r="M82" t="s">
        <v>105</v>
      </c>
      <c r="N82" t="s">
        <v>145</v>
      </c>
      <c r="P82" t="s">
        <v>111</v>
      </c>
      <c r="S82">
        <v>100702</v>
      </c>
      <c r="T82">
        <v>29205.599999999999</v>
      </c>
      <c r="V82">
        <v>31249.991999999998</v>
      </c>
      <c r="W82">
        <v>14221.94</v>
      </c>
      <c r="X82">
        <v>9570.48</v>
      </c>
      <c r="Z82">
        <v>520</v>
      </c>
      <c r="AA82">
        <v>45.754600000000003</v>
      </c>
      <c r="AB82">
        <v>1399.5541000000001</v>
      </c>
      <c r="AH82">
        <v>8996.9348000000009</v>
      </c>
      <c r="AI82">
        <v>2656.2492999999999</v>
      </c>
      <c r="AJ82">
        <v>120</v>
      </c>
      <c r="AK82">
        <v>12980.2672</v>
      </c>
      <c r="BA82">
        <v>6579</v>
      </c>
    </row>
    <row r="83" spans="6:53" x14ac:dyDescent="0.25">
      <c r="H83">
        <v>17</v>
      </c>
      <c r="M83" t="s">
        <v>105</v>
      </c>
      <c r="N83" t="s">
        <v>123</v>
      </c>
      <c r="P83" t="s">
        <v>111</v>
      </c>
      <c r="S83">
        <v>29629</v>
      </c>
      <c r="T83">
        <v>29205.599999999999</v>
      </c>
      <c r="V83">
        <v>31249.991999999998</v>
      </c>
      <c r="W83">
        <v>13386.68</v>
      </c>
      <c r="X83">
        <v>5189.9799999999996</v>
      </c>
      <c r="Z83">
        <v>492</v>
      </c>
      <c r="AA83">
        <v>37.757399999999997</v>
      </c>
      <c r="AB83">
        <v>1092.7447</v>
      </c>
      <c r="AH83">
        <v>1391.587</v>
      </c>
      <c r="AI83">
        <v>2656.2492999999999</v>
      </c>
      <c r="AJ83">
        <v>120</v>
      </c>
      <c r="AK83">
        <v>12980.2672</v>
      </c>
      <c r="BA83">
        <v>6579</v>
      </c>
    </row>
    <row r="84" spans="6:53" x14ac:dyDescent="0.25">
      <c r="H84">
        <v>13</v>
      </c>
      <c r="M84" t="s">
        <v>105</v>
      </c>
      <c r="N84" t="s">
        <v>146</v>
      </c>
      <c r="P84" t="s">
        <v>111</v>
      </c>
      <c r="S84">
        <v>608</v>
      </c>
      <c r="T84">
        <v>18593.457900000001</v>
      </c>
      <c r="V84">
        <v>19895</v>
      </c>
      <c r="W84">
        <v>5664.1</v>
      </c>
      <c r="X84">
        <v>4001.64</v>
      </c>
      <c r="Z84">
        <v>367</v>
      </c>
      <c r="AA84">
        <v>26.3371</v>
      </c>
      <c r="AB84">
        <v>743.51840000000004</v>
      </c>
      <c r="AH84">
        <v>261.60000000000002</v>
      </c>
      <c r="AI84">
        <v>1293.175</v>
      </c>
      <c r="AJ84">
        <v>80</v>
      </c>
      <c r="AK84">
        <v>6197.8188</v>
      </c>
      <c r="BA84">
        <v>5031</v>
      </c>
    </row>
    <row r="85" spans="6:53" x14ac:dyDescent="0.25">
      <c r="F85" t="s">
        <v>120</v>
      </c>
      <c r="H85">
        <v>13</v>
      </c>
      <c r="M85" t="s">
        <v>121</v>
      </c>
      <c r="N85"/>
      <c r="P85" t="s">
        <v>111</v>
      </c>
      <c r="S85">
        <v>0</v>
      </c>
      <c r="T85">
        <v>18593.457900000001</v>
      </c>
      <c r="V85">
        <v>19895</v>
      </c>
      <c r="W85">
        <v>1695.02</v>
      </c>
      <c r="X85">
        <v>5953.0653000000002</v>
      </c>
      <c r="Z85">
        <v>99</v>
      </c>
      <c r="AA85">
        <v>77.253299999999996</v>
      </c>
      <c r="AB85">
        <v>588.31420000000003</v>
      </c>
      <c r="AH85">
        <v>1148.692</v>
      </c>
      <c r="AI85">
        <v>1293.175</v>
      </c>
      <c r="AJ85">
        <v>80</v>
      </c>
      <c r="AK85">
        <v>6197.8188</v>
      </c>
      <c r="BA85">
        <v>5031</v>
      </c>
    </row>
    <row r="86" spans="6:53" x14ac:dyDescent="0.25">
      <c r="H86">
        <v>7</v>
      </c>
      <c r="M86" t="s">
        <v>105</v>
      </c>
      <c r="N86" t="s">
        <v>108</v>
      </c>
      <c r="P86" t="s">
        <v>107</v>
      </c>
      <c r="S86">
        <v>0</v>
      </c>
      <c r="T86">
        <v>12897.2</v>
      </c>
      <c r="V86">
        <v>13800.004000000001</v>
      </c>
      <c r="W86">
        <v>2080.41</v>
      </c>
      <c r="X86">
        <v>2923.6302000000001</v>
      </c>
      <c r="Z86">
        <v>140</v>
      </c>
      <c r="AA86">
        <v>35.743099999999998</v>
      </c>
      <c r="AB86">
        <v>714.86279999999999</v>
      </c>
      <c r="AH86">
        <v>191.36760000000001</v>
      </c>
      <c r="AI86">
        <v>483.00009999999997</v>
      </c>
      <c r="AJ86">
        <v>80</v>
      </c>
      <c r="AK86">
        <v>2149.5336000000002</v>
      </c>
      <c r="BA86">
        <v>2709</v>
      </c>
    </row>
    <row r="87" spans="6:53" x14ac:dyDescent="0.25">
      <c r="H87">
        <v>7</v>
      </c>
      <c r="M87" t="s">
        <v>105</v>
      </c>
      <c r="N87" t="s">
        <v>147</v>
      </c>
      <c r="P87" t="s">
        <v>107</v>
      </c>
      <c r="S87">
        <v>109</v>
      </c>
      <c r="T87">
        <v>13355.14</v>
      </c>
      <c r="V87">
        <v>14289.9998</v>
      </c>
      <c r="W87">
        <v>3039.11</v>
      </c>
      <c r="X87">
        <v>165</v>
      </c>
      <c r="Z87">
        <v>161</v>
      </c>
      <c r="AA87">
        <v>19.901299999999999</v>
      </c>
      <c r="AB87">
        <v>457.73</v>
      </c>
      <c r="AH87">
        <v>477.5</v>
      </c>
      <c r="AI87">
        <v>500.15</v>
      </c>
      <c r="AJ87">
        <v>80</v>
      </c>
      <c r="AK87">
        <v>2225.8566000000001</v>
      </c>
      <c r="BA87">
        <v>2709</v>
      </c>
    </row>
    <row r="88" spans="6:53" x14ac:dyDescent="0.25">
      <c r="H88">
        <v>7</v>
      </c>
      <c r="M88" t="s">
        <v>105</v>
      </c>
      <c r="N88" t="s">
        <v>147</v>
      </c>
      <c r="P88" t="s">
        <v>107</v>
      </c>
      <c r="S88">
        <v>107</v>
      </c>
      <c r="T88">
        <v>13355.14</v>
      </c>
      <c r="V88">
        <v>14289.9998</v>
      </c>
      <c r="W88">
        <v>3039.11</v>
      </c>
      <c r="X88">
        <v>0</v>
      </c>
      <c r="Z88">
        <v>161</v>
      </c>
      <c r="AA88">
        <v>18.8764</v>
      </c>
      <c r="AB88">
        <v>434.1585</v>
      </c>
      <c r="AH88">
        <v>477.5</v>
      </c>
      <c r="AI88">
        <v>500.15</v>
      </c>
      <c r="AJ88">
        <v>80</v>
      </c>
      <c r="AK88">
        <v>2225.8566000000001</v>
      </c>
      <c r="BA88">
        <v>2709</v>
      </c>
    </row>
    <row r="89" spans="6:53" x14ac:dyDescent="0.25">
      <c r="H89">
        <v>7</v>
      </c>
      <c r="M89" t="s">
        <v>105</v>
      </c>
      <c r="N89" t="s">
        <v>147</v>
      </c>
      <c r="P89" t="s">
        <v>107</v>
      </c>
      <c r="S89">
        <v>1</v>
      </c>
      <c r="T89">
        <v>13355.14</v>
      </c>
      <c r="V89">
        <v>14289.9998</v>
      </c>
      <c r="W89">
        <v>2850</v>
      </c>
      <c r="X89">
        <v>0</v>
      </c>
      <c r="Z89">
        <v>150</v>
      </c>
      <c r="AA89">
        <v>19</v>
      </c>
      <c r="AB89">
        <v>407.14280000000002</v>
      </c>
      <c r="AH89">
        <v>482.5</v>
      </c>
      <c r="AI89">
        <v>500.15</v>
      </c>
      <c r="AJ89">
        <v>80</v>
      </c>
      <c r="AK89">
        <v>2225.8566000000001</v>
      </c>
      <c r="BA89">
        <v>2709</v>
      </c>
    </row>
    <row r="90" spans="6:53" x14ac:dyDescent="0.25">
      <c r="H90">
        <v>6</v>
      </c>
      <c r="M90" t="s">
        <v>105</v>
      </c>
      <c r="N90" t="s">
        <v>140</v>
      </c>
      <c r="P90" t="s">
        <v>107</v>
      </c>
      <c r="S90">
        <v>37320</v>
      </c>
      <c r="T90">
        <v>31730.186900000001</v>
      </c>
      <c r="V90">
        <v>33951.300000000003</v>
      </c>
      <c r="W90">
        <v>4110</v>
      </c>
      <c r="X90">
        <v>1760</v>
      </c>
      <c r="Z90">
        <v>202</v>
      </c>
      <c r="AA90">
        <v>29.0594</v>
      </c>
      <c r="AB90">
        <v>978.33330000000001</v>
      </c>
      <c r="AH90">
        <v>1150.2475999999999</v>
      </c>
      <c r="AI90">
        <v>1018.539</v>
      </c>
      <c r="AJ90">
        <v>80</v>
      </c>
      <c r="AK90">
        <v>4406.9705000000004</v>
      </c>
      <c r="BA90">
        <v>2322</v>
      </c>
    </row>
    <row r="91" spans="6:53" x14ac:dyDescent="0.25">
      <c r="H91">
        <v>7</v>
      </c>
      <c r="M91" t="s">
        <v>105</v>
      </c>
      <c r="N91" t="s">
        <v>147</v>
      </c>
      <c r="P91" t="s">
        <v>107</v>
      </c>
      <c r="S91">
        <v>10676</v>
      </c>
      <c r="T91">
        <v>13355.14</v>
      </c>
      <c r="V91">
        <v>14289.9998</v>
      </c>
      <c r="W91">
        <v>2812</v>
      </c>
      <c r="X91">
        <v>0</v>
      </c>
      <c r="Z91">
        <v>148</v>
      </c>
      <c r="AA91">
        <v>19</v>
      </c>
      <c r="AB91">
        <v>401.71420000000001</v>
      </c>
      <c r="AH91">
        <v>499.452</v>
      </c>
      <c r="AI91">
        <v>500.15</v>
      </c>
      <c r="AJ91">
        <v>80</v>
      </c>
      <c r="AK91">
        <v>2225.8566000000001</v>
      </c>
      <c r="BA91">
        <v>2709</v>
      </c>
    </row>
    <row r="92" spans="6:53" x14ac:dyDescent="0.25">
      <c r="H92">
        <v>7</v>
      </c>
      <c r="M92" t="s">
        <v>105</v>
      </c>
      <c r="N92" t="s">
        <v>147</v>
      </c>
      <c r="P92" t="s">
        <v>107</v>
      </c>
      <c r="S92">
        <v>1</v>
      </c>
      <c r="T92">
        <v>13355.14</v>
      </c>
      <c r="V92">
        <v>14289.9998</v>
      </c>
      <c r="W92">
        <v>2850</v>
      </c>
      <c r="X92">
        <v>0</v>
      </c>
      <c r="Z92">
        <v>150</v>
      </c>
      <c r="AA92">
        <v>19</v>
      </c>
      <c r="AB92">
        <v>407.14280000000002</v>
      </c>
      <c r="AH92">
        <v>479.9</v>
      </c>
      <c r="AI92">
        <v>500.15</v>
      </c>
      <c r="AJ92">
        <v>80</v>
      </c>
      <c r="AK92">
        <v>2225.8566000000001</v>
      </c>
      <c r="BA92">
        <v>2709</v>
      </c>
    </row>
    <row r="93" spans="6:53" x14ac:dyDescent="0.25">
      <c r="H93">
        <v>7</v>
      </c>
      <c r="M93" t="s">
        <v>105</v>
      </c>
      <c r="N93" t="s">
        <v>147</v>
      </c>
      <c r="P93" t="s">
        <v>107</v>
      </c>
      <c r="S93">
        <v>1</v>
      </c>
      <c r="T93">
        <v>13355.14</v>
      </c>
      <c r="V93">
        <v>14289.9998</v>
      </c>
      <c r="W93">
        <v>2850</v>
      </c>
      <c r="X93">
        <v>0</v>
      </c>
      <c r="Z93">
        <v>149</v>
      </c>
      <c r="AA93">
        <v>19.127500000000001</v>
      </c>
      <c r="AB93">
        <v>407.14280000000002</v>
      </c>
      <c r="AH93">
        <v>481.45</v>
      </c>
      <c r="AI93">
        <v>500.15</v>
      </c>
      <c r="AJ93">
        <v>80</v>
      </c>
      <c r="AK93">
        <v>2225.8566000000001</v>
      </c>
      <c r="BA93">
        <v>2709</v>
      </c>
    </row>
    <row r="94" spans="6:53" x14ac:dyDescent="0.25">
      <c r="H94">
        <v>7</v>
      </c>
      <c r="M94" t="s">
        <v>105</v>
      </c>
      <c r="N94" t="s">
        <v>147</v>
      </c>
      <c r="P94" t="s">
        <v>107</v>
      </c>
      <c r="S94">
        <v>1</v>
      </c>
      <c r="T94">
        <v>13355.14</v>
      </c>
      <c r="V94">
        <v>14289.9998</v>
      </c>
      <c r="W94">
        <v>2850</v>
      </c>
      <c r="X94">
        <v>0</v>
      </c>
      <c r="Z94">
        <v>149</v>
      </c>
      <c r="AA94">
        <v>19.127500000000001</v>
      </c>
      <c r="AB94">
        <v>407.14280000000002</v>
      </c>
      <c r="AH94">
        <v>477.5</v>
      </c>
      <c r="AI94">
        <v>500.15</v>
      </c>
      <c r="AJ94">
        <v>80</v>
      </c>
      <c r="AK94">
        <v>2225.8566000000001</v>
      </c>
      <c r="BA94">
        <v>2709</v>
      </c>
    </row>
    <row r="95" spans="6:53" x14ac:dyDescent="0.25">
      <c r="H95">
        <v>7</v>
      </c>
      <c r="M95" t="s">
        <v>105</v>
      </c>
      <c r="N95" t="s">
        <v>147</v>
      </c>
      <c r="P95" t="s">
        <v>107</v>
      </c>
      <c r="S95">
        <v>8578</v>
      </c>
      <c r="T95">
        <v>13355.14</v>
      </c>
      <c r="V95">
        <v>14289.9998</v>
      </c>
      <c r="W95">
        <v>3039.11</v>
      </c>
      <c r="X95">
        <v>0</v>
      </c>
      <c r="Z95">
        <v>160</v>
      </c>
      <c r="AA95">
        <v>18.994399999999999</v>
      </c>
      <c r="AB95">
        <v>434.1585</v>
      </c>
      <c r="AH95">
        <v>920.32100000000003</v>
      </c>
      <c r="AI95">
        <v>500.15</v>
      </c>
      <c r="AJ95">
        <v>80</v>
      </c>
      <c r="AK95">
        <v>2225.8566000000001</v>
      </c>
      <c r="BA95">
        <v>2709</v>
      </c>
    </row>
    <row r="96" spans="6:53" x14ac:dyDescent="0.25">
      <c r="H96">
        <v>7</v>
      </c>
      <c r="M96" t="s">
        <v>105</v>
      </c>
      <c r="N96" t="s">
        <v>147</v>
      </c>
      <c r="P96" t="s">
        <v>107</v>
      </c>
      <c r="S96">
        <v>8748</v>
      </c>
      <c r="T96">
        <v>13355.14</v>
      </c>
      <c r="V96">
        <v>14289.9998</v>
      </c>
      <c r="W96">
        <v>2812</v>
      </c>
      <c r="X96">
        <v>0</v>
      </c>
      <c r="Z96">
        <v>148</v>
      </c>
      <c r="AA96">
        <v>19</v>
      </c>
      <c r="AB96">
        <v>401.71420000000001</v>
      </c>
      <c r="AH96">
        <v>493.50200000000001</v>
      </c>
      <c r="AI96">
        <v>500.15</v>
      </c>
      <c r="AJ96">
        <v>80</v>
      </c>
      <c r="AK96">
        <v>2225.8566000000001</v>
      </c>
      <c r="BA96">
        <v>2709</v>
      </c>
    </row>
    <row r="97" spans="8:53" x14ac:dyDescent="0.25">
      <c r="H97">
        <v>7</v>
      </c>
      <c r="M97" t="s">
        <v>110</v>
      </c>
      <c r="N97"/>
      <c r="P97" t="s">
        <v>107</v>
      </c>
      <c r="S97">
        <v>198</v>
      </c>
      <c r="T97">
        <v>13355.14</v>
      </c>
      <c r="V97">
        <v>14289.9998</v>
      </c>
      <c r="W97">
        <v>2045.89</v>
      </c>
      <c r="X97">
        <v>1581.42</v>
      </c>
      <c r="Z97">
        <v>128</v>
      </c>
      <c r="AA97">
        <v>28.3383</v>
      </c>
      <c r="AB97">
        <v>518.18709999999999</v>
      </c>
      <c r="AH97">
        <v>794.65</v>
      </c>
      <c r="AI97">
        <v>500.15</v>
      </c>
      <c r="AJ97">
        <v>80</v>
      </c>
      <c r="AK97">
        <v>2225.8566000000001</v>
      </c>
      <c r="BA97">
        <v>2709</v>
      </c>
    </row>
    <row r="98" spans="8:53" x14ac:dyDescent="0.25">
      <c r="H98">
        <v>7</v>
      </c>
      <c r="M98" t="s">
        <v>105</v>
      </c>
      <c r="N98" t="s">
        <v>148</v>
      </c>
      <c r="P98" t="s">
        <v>107</v>
      </c>
      <c r="S98">
        <v>1</v>
      </c>
      <c r="T98">
        <v>13355.14</v>
      </c>
      <c r="V98">
        <v>14289.9998</v>
      </c>
      <c r="W98">
        <v>1145</v>
      </c>
      <c r="X98">
        <v>1160</v>
      </c>
      <c r="Z98">
        <v>117</v>
      </c>
      <c r="AA98">
        <v>19.700800000000001</v>
      </c>
      <c r="AB98">
        <v>329.28570000000002</v>
      </c>
      <c r="AH98">
        <v>718.71</v>
      </c>
      <c r="AI98">
        <v>500.15</v>
      </c>
      <c r="AJ98">
        <v>80</v>
      </c>
      <c r="AK98">
        <v>2225.8566000000001</v>
      </c>
      <c r="BA98">
        <v>2709</v>
      </c>
    </row>
    <row r="99" spans="8:53" x14ac:dyDescent="0.25">
      <c r="H99">
        <v>5</v>
      </c>
      <c r="M99" t="s">
        <v>105</v>
      </c>
      <c r="N99" t="s">
        <v>131</v>
      </c>
      <c r="P99" t="s">
        <v>111</v>
      </c>
      <c r="S99">
        <v>9033</v>
      </c>
      <c r="T99">
        <v>39010</v>
      </c>
      <c r="V99">
        <v>39010</v>
      </c>
      <c r="W99">
        <v>3199.13</v>
      </c>
      <c r="X99">
        <v>1125</v>
      </c>
      <c r="Z99">
        <v>84</v>
      </c>
      <c r="AA99">
        <v>51.477699999999999</v>
      </c>
      <c r="AB99">
        <v>864.82600000000002</v>
      </c>
      <c r="AH99">
        <v>2237.5645</v>
      </c>
      <c r="AI99">
        <v>975.25</v>
      </c>
      <c r="AJ99">
        <v>80</v>
      </c>
      <c r="AK99">
        <v>4334.4444000000003</v>
      </c>
      <c r="BA99">
        <v>1935</v>
      </c>
    </row>
    <row r="100" spans="8:53" x14ac:dyDescent="0.25">
      <c r="H100">
        <v>7</v>
      </c>
      <c r="M100" t="s">
        <v>105</v>
      </c>
      <c r="N100" t="s">
        <v>147</v>
      </c>
      <c r="P100" t="s">
        <v>107</v>
      </c>
      <c r="S100">
        <v>12109</v>
      </c>
      <c r="T100">
        <v>13355.14</v>
      </c>
      <c r="V100">
        <v>14289.9998</v>
      </c>
      <c r="W100">
        <v>3018.66</v>
      </c>
      <c r="X100">
        <v>0</v>
      </c>
      <c r="Z100">
        <v>160</v>
      </c>
      <c r="AA100">
        <v>18.866599999999998</v>
      </c>
      <c r="AB100">
        <v>431.2371</v>
      </c>
      <c r="AH100">
        <v>499.452</v>
      </c>
      <c r="AI100">
        <v>500.15</v>
      </c>
      <c r="AJ100">
        <v>80</v>
      </c>
      <c r="AK100">
        <v>2225.8566000000001</v>
      </c>
      <c r="BA100">
        <v>2709</v>
      </c>
    </row>
    <row r="101" spans="8:53" x14ac:dyDescent="0.25">
      <c r="H101">
        <v>6</v>
      </c>
      <c r="M101" t="s">
        <v>105</v>
      </c>
      <c r="N101" t="s">
        <v>149</v>
      </c>
      <c r="P101" t="s">
        <v>107</v>
      </c>
      <c r="S101"/>
      <c r="T101">
        <v>24691.5887</v>
      </c>
      <c r="V101">
        <v>26419.999899999999</v>
      </c>
      <c r="W101">
        <v>4250</v>
      </c>
      <c r="X101">
        <v>2149.16</v>
      </c>
      <c r="Z101">
        <v>299</v>
      </c>
      <c r="AA101">
        <v>21.401800000000001</v>
      </c>
      <c r="AB101">
        <v>1066.5265999999999</v>
      </c>
      <c r="AH101">
        <v>486.2</v>
      </c>
      <c r="AI101">
        <v>792.6</v>
      </c>
      <c r="AJ101">
        <v>80</v>
      </c>
      <c r="AK101">
        <v>3429.3874999999998</v>
      </c>
      <c r="BA101">
        <v>2322</v>
      </c>
    </row>
    <row r="102" spans="8:53" x14ac:dyDescent="0.25">
      <c r="H102">
        <v>6</v>
      </c>
      <c r="M102" t="s">
        <v>105</v>
      </c>
      <c r="N102" t="s">
        <v>150</v>
      </c>
      <c r="P102" t="s">
        <v>107</v>
      </c>
      <c r="S102">
        <v>6417</v>
      </c>
      <c r="T102">
        <v>24691.5887</v>
      </c>
      <c r="V102">
        <v>26419.999899999999</v>
      </c>
      <c r="W102">
        <v>2756.08</v>
      </c>
      <c r="X102">
        <v>3372.9949999999999</v>
      </c>
      <c r="Z102">
        <v>64</v>
      </c>
      <c r="AA102">
        <v>95.7667</v>
      </c>
      <c r="AB102">
        <v>1021.5125</v>
      </c>
      <c r="AH102">
        <v>392.51870000000002</v>
      </c>
      <c r="AI102">
        <v>792.6</v>
      </c>
      <c r="AJ102">
        <v>80</v>
      </c>
      <c r="AK102">
        <v>3429.3874999999998</v>
      </c>
      <c r="BA102">
        <v>2322</v>
      </c>
    </row>
    <row r="103" spans="8:53" x14ac:dyDescent="0.25">
      <c r="H103">
        <v>13</v>
      </c>
      <c r="M103" t="s">
        <v>105</v>
      </c>
      <c r="N103" t="s">
        <v>151</v>
      </c>
      <c r="P103" t="s">
        <v>111</v>
      </c>
      <c r="S103">
        <v>17452</v>
      </c>
      <c r="T103">
        <v>14439.252399999999</v>
      </c>
      <c r="V103">
        <v>15450.000099999999</v>
      </c>
      <c r="W103">
        <v>1560</v>
      </c>
      <c r="X103">
        <v>4290</v>
      </c>
      <c r="Z103">
        <v>388</v>
      </c>
      <c r="AA103">
        <v>15.077299999999999</v>
      </c>
      <c r="AB103">
        <v>450</v>
      </c>
      <c r="AH103">
        <v>80.625</v>
      </c>
      <c r="AI103">
        <v>1004.25</v>
      </c>
      <c r="AJ103">
        <v>80</v>
      </c>
      <c r="AK103">
        <v>4813.0835999999999</v>
      </c>
      <c r="BA103">
        <v>5031</v>
      </c>
    </row>
    <row r="104" spans="8:53" x14ac:dyDescent="0.25">
      <c r="H104">
        <v>7</v>
      </c>
      <c r="M104" t="s">
        <v>105</v>
      </c>
      <c r="N104" t="s">
        <v>108</v>
      </c>
      <c r="P104" t="s">
        <v>107</v>
      </c>
      <c r="S104">
        <v>0</v>
      </c>
      <c r="T104">
        <v>12897.2</v>
      </c>
      <c r="V104">
        <v>13800.004000000001</v>
      </c>
      <c r="W104">
        <v>1951.615</v>
      </c>
      <c r="X104">
        <v>2418.9452999999999</v>
      </c>
      <c r="Z104">
        <v>130</v>
      </c>
      <c r="AA104">
        <v>33.619599999999998</v>
      </c>
      <c r="AB104">
        <v>624.36569999999995</v>
      </c>
      <c r="AH104">
        <v>528.79039999999998</v>
      </c>
      <c r="AI104">
        <v>483.00009999999997</v>
      </c>
      <c r="AJ104">
        <v>80</v>
      </c>
      <c r="AK104">
        <v>2149.5336000000002</v>
      </c>
      <c r="BA104">
        <v>2709</v>
      </c>
    </row>
    <row r="105" spans="8:53" x14ac:dyDescent="0.25">
      <c r="H105">
        <v>7</v>
      </c>
      <c r="M105" t="s">
        <v>105</v>
      </c>
      <c r="N105"/>
      <c r="P105" t="s">
        <v>107</v>
      </c>
      <c r="S105">
        <v>4912</v>
      </c>
      <c r="T105">
        <v>12897.2</v>
      </c>
      <c r="V105">
        <v>13800.004000000001</v>
      </c>
      <c r="W105">
        <v>2044.23</v>
      </c>
      <c r="X105">
        <v>2278.4906999999998</v>
      </c>
      <c r="Z105">
        <v>120</v>
      </c>
      <c r="AA105">
        <v>36.022599999999997</v>
      </c>
      <c r="AB105">
        <v>617.53150000000005</v>
      </c>
      <c r="AH105">
        <v>571.63720000000001</v>
      </c>
      <c r="AI105">
        <v>483.00009999999997</v>
      </c>
      <c r="AJ105">
        <v>80</v>
      </c>
      <c r="AK105">
        <v>2149.5336000000002</v>
      </c>
      <c r="BA105">
        <v>2709</v>
      </c>
    </row>
    <row r="106" spans="8:53" x14ac:dyDescent="0.25">
      <c r="H106">
        <v>7</v>
      </c>
      <c r="M106" t="s">
        <v>105</v>
      </c>
      <c r="N106" t="s">
        <v>152</v>
      </c>
      <c r="P106" t="s">
        <v>107</v>
      </c>
      <c r="S106">
        <v>0</v>
      </c>
      <c r="T106">
        <v>12897.2</v>
      </c>
      <c r="V106">
        <v>13800.004000000001</v>
      </c>
      <c r="W106">
        <v>2497.87</v>
      </c>
      <c r="X106">
        <v>1561.31</v>
      </c>
      <c r="Z106">
        <v>157</v>
      </c>
      <c r="AA106">
        <v>25.854600000000001</v>
      </c>
      <c r="AB106">
        <v>579.88279999999997</v>
      </c>
      <c r="AH106">
        <v>171.89959999999999</v>
      </c>
      <c r="AI106">
        <v>483.00009999999997</v>
      </c>
      <c r="AJ106">
        <v>80</v>
      </c>
      <c r="AK106">
        <v>2149.5336000000002</v>
      </c>
      <c r="BA106">
        <v>2709</v>
      </c>
    </row>
    <row r="107" spans="8:53" x14ac:dyDescent="0.25">
      <c r="H107">
        <v>7</v>
      </c>
      <c r="M107" t="s">
        <v>116</v>
      </c>
      <c r="N107"/>
      <c r="P107" t="s">
        <v>107</v>
      </c>
      <c r="S107">
        <v>0</v>
      </c>
      <c r="T107">
        <v>12897.2</v>
      </c>
      <c r="V107">
        <v>13800.004000000001</v>
      </c>
      <c r="W107">
        <v>1642.58</v>
      </c>
      <c r="X107">
        <v>4328.7182000000003</v>
      </c>
      <c r="Z107">
        <v>142</v>
      </c>
      <c r="AA107">
        <v>42.051299999999998</v>
      </c>
      <c r="AB107">
        <v>853.04259999999999</v>
      </c>
      <c r="AH107">
        <v>169.3732</v>
      </c>
      <c r="AI107">
        <v>483.00009999999997</v>
      </c>
      <c r="AJ107">
        <v>80</v>
      </c>
      <c r="AK107">
        <v>2149.5336000000002</v>
      </c>
      <c r="BA107">
        <v>2709</v>
      </c>
    </row>
    <row r="108" spans="8:53" x14ac:dyDescent="0.25">
      <c r="H108">
        <v>7</v>
      </c>
      <c r="M108" t="s">
        <v>105</v>
      </c>
      <c r="N108" t="s">
        <v>124</v>
      </c>
      <c r="P108" t="s">
        <v>107</v>
      </c>
      <c r="S108">
        <v>5722</v>
      </c>
      <c r="T108">
        <v>12897.2</v>
      </c>
      <c r="V108">
        <v>13800.004000000001</v>
      </c>
      <c r="W108">
        <v>2197.2399999999998</v>
      </c>
      <c r="X108">
        <v>1513.3079</v>
      </c>
      <c r="Z108">
        <v>172</v>
      </c>
      <c r="AA108">
        <v>21.572900000000001</v>
      </c>
      <c r="AB108">
        <v>530.07820000000004</v>
      </c>
      <c r="AH108">
        <v>378.77719999999999</v>
      </c>
      <c r="AI108">
        <v>483.00009999999997</v>
      </c>
      <c r="AJ108">
        <v>80</v>
      </c>
      <c r="AK108">
        <v>2149.5336000000002</v>
      </c>
      <c r="BA108">
        <v>2709</v>
      </c>
    </row>
    <row r="109" spans="8:53" x14ac:dyDescent="0.25">
      <c r="H109">
        <v>7</v>
      </c>
      <c r="M109" t="s">
        <v>105</v>
      </c>
      <c r="N109" t="s">
        <v>153</v>
      </c>
      <c r="P109" t="s">
        <v>107</v>
      </c>
      <c r="S109">
        <v>0</v>
      </c>
      <c r="T109">
        <v>12897.2</v>
      </c>
      <c r="V109">
        <v>13800.004000000001</v>
      </c>
      <c r="W109">
        <v>2870.11</v>
      </c>
      <c r="X109">
        <v>977.46</v>
      </c>
      <c r="Z109">
        <v>182</v>
      </c>
      <c r="AA109">
        <v>21.1404</v>
      </c>
      <c r="AB109">
        <v>549.65279999999996</v>
      </c>
      <c r="AH109">
        <v>88.099599999999995</v>
      </c>
      <c r="AI109">
        <v>483.00009999999997</v>
      </c>
      <c r="AJ109">
        <v>80</v>
      </c>
      <c r="AK109">
        <v>2149.5336000000002</v>
      </c>
      <c r="BA109">
        <v>2709</v>
      </c>
    </row>
    <row r="110" spans="8:53" x14ac:dyDescent="0.25">
      <c r="H110">
        <v>7</v>
      </c>
      <c r="M110" t="s">
        <v>105</v>
      </c>
      <c r="N110" t="s">
        <v>154</v>
      </c>
      <c r="P110" t="s">
        <v>107</v>
      </c>
      <c r="S110">
        <v>4468</v>
      </c>
      <c r="T110">
        <v>12897.2</v>
      </c>
      <c r="V110">
        <v>13800.004000000001</v>
      </c>
      <c r="W110">
        <v>1159.8399999999999</v>
      </c>
      <c r="X110">
        <v>3597.32</v>
      </c>
      <c r="Z110">
        <v>187</v>
      </c>
      <c r="AA110">
        <v>25.439299999999999</v>
      </c>
      <c r="AB110">
        <v>679.5942</v>
      </c>
      <c r="AH110">
        <v>166.9068</v>
      </c>
      <c r="AI110">
        <v>483.00009999999997</v>
      </c>
      <c r="AJ110">
        <v>80</v>
      </c>
      <c r="AK110">
        <v>2149.5336000000002</v>
      </c>
      <c r="BA110">
        <v>2709</v>
      </c>
    </row>
    <row r="111" spans="8:53" x14ac:dyDescent="0.25">
      <c r="H111">
        <v>7</v>
      </c>
      <c r="M111" t="s">
        <v>105</v>
      </c>
      <c r="N111" t="s">
        <v>147</v>
      </c>
      <c r="P111" t="s">
        <v>107</v>
      </c>
      <c r="S111">
        <v>227</v>
      </c>
      <c r="T111">
        <v>13355.14</v>
      </c>
      <c r="V111">
        <v>14289.9998</v>
      </c>
      <c r="W111">
        <v>2641</v>
      </c>
      <c r="X111">
        <v>0</v>
      </c>
      <c r="Z111">
        <v>140</v>
      </c>
      <c r="AA111">
        <v>18.8642</v>
      </c>
      <c r="AB111">
        <v>377.28570000000002</v>
      </c>
      <c r="AH111">
        <v>477.5</v>
      </c>
      <c r="AI111">
        <v>500.15</v>
      </c>
      <c r="AJ111">
        <v>80</v>
      </c>
      <c r="AK111">
        <v>2225.8566000000001</v>
      </c>
      <c r="BA111">
        <v>2709</v>
      </c>
    </row>
    <row r="112" spans="8:53" x14ac:dyDescent="0.25">
      <c r="H112">
        <v>7</v>
      </c>
      <c r="M112" t="s">
        <v>116</v>
      </c>
      <c r="N112"/>
      <c r="P112" t="s">
        <v>107</v>
      </c>
      <c r="S112">
        <v>0</v>
      </c>
      <c r="T112">
        <v>12897.2</v>
      </c>
      <c r="V112">
        <v>13800.004000000001</v>
      </c>
      <c r="W112">
        <v>1755.5</v>
      </c>
      <c r="X112">
        <v>2462.0699</v>
      </c>
      <c r="Z112">
        <v>141</v>
      </c>
      <c r="AA112">
        <v>29.911799999999999</v>
      </c>
      <c r="AB112">
        <v>602.50990000000002</v>
      </c>
      <c r="AH112">
        <v>297.64960000000002</v>
      </c>
      <c r="AI112">
        <v>483.00009999999997</v>
      </c>
      <c r="AJ112">
        <v>80</v>
      </c>
      <c r="AK112">
        <v>2149.5336000000002</v>
      </c>
      <c r="BA112">
        <v>2709</v>
      </c>
    </row>
    <row r="113" spans="6:53" x14ac:dyDescent="0.25">
      <c r="H113">
        <v>7</v>
      </c>
      <c r="M113" t="s">
        <v>105</v>
      </c>
      <c r="N113" t="s">
        <v>108</v>
      </c>
      <c r="P113" t="s">
        <v>107</v>
      </c>
      <c r="S113">
        <v>12361</v>
      </c>
      <c r="T113">
        <v>12897.2</v>
      </c>
      <c r="V113">
        <v>13800.004000000001</v>
      </c>
      <c r="W113">
        <v>983.41</v>
      </c>
      <c r="X113">
        <v>2867.93</v>
      </c>
      <c r="Z113">
        <v>85</v>
      </c>
      <c r="AA113">
        <v>45.309800000000003</v>
      </c>
      <c r="AB113">
        <v>550.19140000000004</v>
      </c>
      <c r="AH113">
        <v>549.24720000000002</v>
      </c>
      <c r="AI113">
        <v>483.00009999999997</v>
      </c>
      <c r="AJ113">
        <v>80</v>
      </c>
      <c r="AK113">
        <v>2149.5336000000002</v>
      </c>
      <c r="BA113">
        <v>2709</v>
      </c>
    </row>
    <row r="114" spans="6:53" x14ac:dyDescent="0.25">
      <c r="H114">
        <v>7</v>
      </c>
      <c r="M114" t="s">
        <v>105</v>
      </c>
      <c r="N114" t="s">
        <v>147</v>
      </c>
      <c r="P114" t="s">
        <v>107</v>
      </c>
      <c r="S114">
        <v>5058</v>
      </c>
      <c r="T114">
        <v>13355.14</v>
      </c>
      <c r="V114">
        <v>14289.9998</v>
      </c>
      <c r="W114">
        <v>3018.66</v>
      </c>
      <c r="X114">
        <v>0</v>
      </c>
      <c r="Z114">
        <v>160</v>
      </c>
      <c r="AA114">
        <v>18.866599999999998</v>
      </c>
      <c r="AB114">
        <v>431.2371</v>
      </c>
      <c r="AH114">
        <v>493.51499999999999</v>
      </c>
      <c r="AI114">
        <v>500.15</v>
      </c>
      <c r="AJ114">
        <v>80</v>
      </c>
      <c r="AK114">
        <v>2225.8566000000001</v>
      </c>
      <c r="BA114">
        <v>2709</v>
      </c>
    </row>
    <row r="115" spans="6:53" x14ac:dyDescent="0.25">
      <c r="H115">
        <v>7</v>
      </c>
      <c r="M115" t="s">
        <v>105</v>
      </c>
      <c r="N115" t="s">
        <v>147</v>
      </c>
      <c r="P115" t="s">
        <v>107</v>
      </c>
      <c r="S115">
        <v>8795</v>
      </c>
      <c r="T115">
        <v>13355.14</v>
      </c>
      <c r="V115">
        <v>14289.9998</v>
      </c>
      <c r="W115">
        <v>3018.66</v>
      </c>
      <c r="X115">
        <v>0</v>
      </c>
      <c r="Z115">
        <v>160</v>
      </c>
      <c r="AA115">
        <v>18.866599999999998</v>
      </c>
      <c r="AB115">
        <v>431.2371</v>
      </c>
      <c r="AH115">
        <v>477.5</v>
      </c>
      <c r="AI115">
        <v>500.15</v>
      </c>
      <c r="AJ115">
        <v>80</v>
      </c>
      <c r="AK115">
        <v>2225.8566000000001</v>
      </c>
      <c r="BA115">
        <v>2709</v>
      </c>
    </row>
    <row r="116" spans="6:53" x14ac:dyDescent="0.25">
      <c r="H116">
        <v>7</v>
      </c>
      <c r="M116" t="s">
        <v>105</v>
      </c>
      <c r="N116" t="s">
        <v>155</v>
      </c>
      <c r="P116" t="s">
        <v>107</v>
      </c>
      <c r="S116">
        <v>0</v>
      </c>
      <c r="T116">
        <v>19018.68</v>
      </c>
      <c r="V116">
        <v>20349.9876</v>
      </c>
      <c r="W116">
        <v>3609.32</v>
      </c>
      <c r="X116">
        <v>4457.4360999999999</v>
      </c>
      <c r="Z116">
        <v>142</v>
      </c>
      <c r="AA116">
        <v>56.808100000000003</v>
      </c>
      <c r="AB116">
        <v>1152.3937000000001</v>
      </c>
      <c r="AH116">
        <v>186.11160000000001</v>
      </c>
      <c r="AI116">
        <v>712.24959999999999</v>
      </c>
      <c r="AJ116">
        <v>80</v>
      </c>
      <c r="AK116">
        <v>3169.7802000000001</v>
      </c>
      <c r="BA116">
        <v>2709</v>
      </c>
    </row>
    <row r="117" spans="6:53" x14ac:dyDescent="0.25">
      <c r="H117">
        <v>26</v>
      </c>
      <c r="M117" t="s">
        <v>105</v>
      </c>
      <c r="N117" t="s">
        <v>132</v>
      </c>
      <c r="P117" t="s">
        <v>128</v>
      </c>
      <c r="S117">
        <v>18025</v>
      </c>
      <c r="T117">
        <v>41375.51</v>
      </c>
      <c r="V117">
        <v>41375.51</v>
      </c>
      <c r="W117">
        <v>38378.68</v>
      </c>
      <c r="X117">
        <v>20631.884999999998</v>
      </c>
      <c r="Z117">
        <v>731</v>
      </c>
      <c r="AA117">
        <v>80.725800000000007</v>
      </c>
      <c r="AB117">
        <v>2269.6370999999999</v>
      </c>
      <c r="AH117">
        <v>16767.271199999999</v>
      </c>
      <c r="AI117">
        <v>5378.8163000000004</v>
      </c>
      <c r="AJ117">
        <v>120</v>
      </c>
      <c r="AK117">
        <v>28732.9925</v>
      </c>
      <c r="BA117">
        <v>10062</v>
      </c>
    </row>
    <row r="118" spans="6:53" x14ac:dyDescent="0.25">
      <c r="H118">
        <v>1</v>
      </c>
      <c r="M118" t="s">
        <v>105</v>
      </c>
      <c r="N118" t="s">
        <v>108</v>
      </c>
      <c r="P118" t="s">
        <v>107</v>
      </c>
      <c r="S118">
        <v>0</v>
      </c>
      <c r="T118">
        <v>20275.7</v>
      </c>
      <c r="V118">
        <v>21694.999</v>
      </c>
      <c r="W118">
        <v>303.27999999999997</v>
      </c>
      <c r="X118">
        <v>526.14</v>
      </c>
      <c r="Z118">
        <v>14</v>
      </c>
      <c r="AA118">
        <v>59.244199999999999</v>
      </c>
      <c r="AB118">
        <v>829.42</v>
      </c>
      <c r="AH118">
        <v>28</v>
      </c>
      <c r="AI118">
        <v>108.47499999999999</v>
      </c>
      <c r="AJ118">
        <v>40</v>
      </c>
      <c r="AK118">
        <v>0</v>
      </c>
      <c r="BA118">
        <v>387</v>
      </c>
    </row>
    <row r="119" spans="6:53" x14ac:dyDescent="0.25">
      <c r="F119" t="s">
        <v>109</v>
      </c>
      <c r="H119">
        <v>19</v>
      </c>
      <c r="M119" t="s">
        <v>105</v>
      </c>
      <c r="N119" t="s">
        <v>156</v>
      </c>
      <c r="P119" t="s">
        <v>111</v>
      </c>
      <c r="S119">
        <v>33253</v>
      </c>
      <c r="T119">
        <v>17373.831999999999</v>
      </c>
      <c r="V119">
        <v>18590.000199999999</v>
      </c>
      <c r="W119">
        <v>3821.4666000000002</v>
      </c>
      <c r="X119">
        <v>9876.2391000000007</v>
      </c>
      <c r="Z119">
        <v>261</v>
      </c>
      <c r="AA119">
        <v>52.4816</v>
      </c>
      <c r="AB119">
        <v>720.93179999999995</v>
      </c>
      <c r="AH119">
        <v>2090.7674999999999</v>
      </c>
      <c r="AI119">
        <v>1766.05</v>
      </c>
      <c r="AJ119">
        <v>120</v>
      </c>
      <c r="AK119">
        <v>8686.9153000000006</v>
      </c>
      <c r="BA119">
        <v>7353</v>
      </c>
    </row>
    <row r="120" spans="6:53" x14ac:dyDescent="0.25">
      <c r="H120">
        <v>26</v>
      </c>
      <c r="M120" t="s">
        <v>105</v>
      </c>
      <c r="N120" t="s">
        <v>132</v>
      </c>
      <c r="P120" t="s">
        <v>128</v>
      </c>
      <c r="S120">
        <v>14903</v>
      </c>
      <c r="T120">
        <v>41379.64</v>
      </c>
      <c r="V120">
        <v>41379.64</v>
      </c>
      <c r="W120">
        <v>38326.81</v>
      </c>
      <c r="X120">
        <v>17781.667000000001</v>
      </c>
      <c r="Z120">
        <v>729</v>
      </c>
      <c r="AA120">
        <v>76.966300000000004</v>
      </c>
      <c r="AB120">
        <v>2158.0183000000002</v>
      </c>
      <c r="AH120">
        <v>15254.5375</v>
      </c>
      <c r="AI120">
        <v>5379.3531999999996</v>
      </c>
      <c r="AJ120">
        <v>120</v>
      </c>
      <c r="AK120">
        <v>28735.86</v>
      </c>
      <c r="BA120">
        <v>10062</v>
      </c>
    </row>
    <row r="121" spans="6:53" x14ac:dyDescent="0.25">
      <c r="H121">
        <v>14</v>
      </c>
      <c r="M121" t="s">
        <v>105</v>
      </c>
      <c r="N121" t="s">
        <v>157</v>
      </c>
      <c r="P121" t="s">
        <v>126</v>
      </c>
      <c r="S121">
        <v>33764</v>
      </c>
      <c r="T121">
        <v>16682.240000000002</v>
      </c>
      <c r="V121">
        <v>17849.996800000001</v>
      </c>
      <c r="W121">
        <v>5748.26</v>
      </c>
      <c r="X121">
        <v>6549.4</v>
      </c>
      <c r="Z121">
        <v>391</v>
      </c>
      <c r="AA121">
        <v>31.451799999999999</v>
      </c>
      <c r="AB121">
        <v>878.40419999999995</v>
      </c>
      <c r="AH121">
        <v>394.7894</v>
      </c>
      <c r="AI121">
        <v>1249.4998000000001</v>
      </c>
      <c r="AJ121">
        <v>80</v>
      </c>
      <c r="AK121">
        <v>6024.1427999999996</v>
      </c>
      <c r="BA121">
        <v>5418</v>
      </c>
    </row>
    <row r="122" spans="6:53" x14ac:dyDescent="0.25">
      <c r="H122">
        <v>14</v>
      </c>
      <c r="M122" t="s">
        <v>105</v>
      </c>
      <c r="N122" t="s">
        <v>158</v>
      </c>
      <c r="P122" t="s">
        <v>126</v>
      </c>
      <c r="S122">
        <v>29985</v>
      </c>
      <c r="T122">
        <v>16682.240000000002</v>
      </c>
      <c r="V122">
        <v>17849.996800000001</v>
      </c>
      <c r="W122">
        <v>5429.16</v>
      </c>
      <c r="X122">
        <v>7602.4659000000001</v>
      </c>
      <c r="Z122">
        <v>557</v>
      </c>
      <c r="AA122">
        <v>23.396000000000001</v>
      </c>
      <c r="AB122">
        <v>930.83040000000005</v>
      </c>
      <c r="AH122">
        <v>2369.9596000000001</v>
      </c>
      <c r="AI122">
        <v>1249.4998000000001</v>
      </c>
      <c r="AJ122">
        <v>80</v>
      </c>
      <c r="AK122">
        <v>6024.1427999999996</v>
      </c>
      <c r="BA122">
        <v>5418</v>
      </c>
    </row>
    <row r="123" spans="6:53" x14ac:dyDescent="0.25">
      <c r="H123">
        <v>16</v>
      </c>
      <c r="M123" t="s">
        <v>110</v>
      </c>
      <c r="N123"/>
      <c r="P123" t="s">
        <v>111</v>
      </c>
      <c r="S123">
        <v>85257</v>
      </c>
      <c r="T123">
        <v>29205.607400000001</v>
      </c>
      <c r="V123">
        <v>31249.999899999999</v>
      </c>
      <c r="W123">
        <v>20326.990000000002</v>
      </c>
      <c r="X123">
        <v>4713.83</v>
      </c>
      <c r="Z123">
        <v>449</v>
      </c>
      <c r="AA123">
        <v>55.770200000000003</v>
      </c>
      <c r="AB123">
        <v>1565.0512000000001</v>
      </c>
      <c r="AH123">
        <v>2683.8036000000002</v>
      </c>
      <c r="AI123">
        <v>2500</v>
      </c>
      <c r="AJ123">
        <v>120</v>
      </c>
      <c r="AK123">
        <v>12169.003500000001</v>
      </c>
      <c r="BA123">
        <v>6192</v>
      </c>
    </row>
    <row r="124" spans="6:53" x14ac:dyDescent="0.25">
      <c r="F124" t="s">
        <v>127</v>
      </c>
      <c r="H124">
        <v>21</v>
      </c>
      <c r="M124" t="s">
        <v>105</v>
      </c>
      <c r="N124" t="s">
        <v>132</v>
      </c>
      <c r="P124" t="s">
        <v>126</v>
      </c>
      <c r="S124">
        <v>21181</v>
      </c>
      <c r="T124">
        <v>45666.192999999999</v>
      </c>
      <c r="V124">
        <v>45666.192999999999</v>
      </c>
      <c r="W124">
        <v>26882.36</v>
      </c>
      <c r="X124">
        <v>2649.87</v>
      </c>
      <c r="Z124">
        <v>515</v>
      </c>
      <c r="AA124">
        <v>57.344099999999997</v>
      </c>
      <c r="AB124">
        <v>1406.2965999999999</v>
      </c>
      <c r="AH124">
        <v>2183.8341999999998</v>
      </c>
      <c r="AI124">
        <v>4794.9503000000004</v>
      </c>
      <c r="AJ124">
        <v>120</v>
      </c>
      <c r="AK124">
        <v>25370.107899999999</v>
      </c>
      <c r="BA124">
        <v>8127</v>
      </c>
    </row>
    <row r="125" spans="6:53" x14ac:dyDescent="0.25">
      <c r="F125" t="s">
        <v>127</v>
      </c>
      <c r="H125">
        <v>21</v>
      </c>
      <c r="M125" t="s">
        <v>105</v>
      </c>
      <c r="N125" t="s">
        <v>132</v>
      </c>
      <c r="P125" t="s">
        <v>126</v>
      </c>
      <c r="S125">
        <v>40470</v>
      </c>
      <c r="T125">
        <v>45666.192999999999</v>
      </c>
      <c r="V125">
        <v>45666.192999999999</v>
      </c>
      <c r="W125">
        <v>26095.18</v>
      </c>
      <c r="X125">
        <v>3171.41</v>
      </c>
      <c r="Z125">
        <v>531</v>
      </c>
      <c r="AA125">
        <v>55.115900000000003</v>
      </c>
      <c r="AB125">
        <v>1393.6470999999999</v>
      </c>
      <c r="AH125">
        <v>4941.4045999999998</v>
      </c>
      <c r="AI125">
        <v>4794.9503000000004</v>
      </c>
      <c r="AJ125">
        <v>120</v>
      </c>
      <c r="AK125">
        <v>25370.108</v>
      </c>
      <c r="BA125">
        <v>8127</v>
      </c>
    </row>
    <row r="126" spans="6:53" x14ac:dyDescent="0.25">
      <c r="H126">
        <v>14</v>
      </c>
      <c r="M126" t="s">
        <v>159</v>
      </c>
      <c r="N126"/>
      <c r="P126" t="s">
        <v>126</v>
      </c>
      <c r="S126">
        <v>26329</v>
      </c>
      <c r="T126">
        <v>16682.240000000002</v>
      </c>
      <c r="V126">
        <v>17849.996800000001</v>
      </c>
      <c r="W126">
        <v>5894.89</v>
      </c>
      <c r="X126">
        <v>5164.7166999999999</v>
      </c>
      <c r="Z126">
        <v>378</v>
      </c>
      <c r="AA126">
        <v>29.258199999999999</v>
      </c>
      <c r="AB126">
        <v>789.97190000000001</v>
      </c>
      <c r="AH126">
        <v>1532.9186999999999</v>
      </c>
      <c r="AI126">
        <v>1249.4998000000001</v>
      </c>
      <c r="AJ126">
        <v>80</v>
      </c>
      <c r="AK126">
        <v>6024.1427999999996</v>
      </c>
      <c r="BA126">
        <v>5418</v>
      </c>
    </row>
    <row r="127" spans="6:53" x14ac:dyDescent="0.25">
      <c r="H127">
        <v>1</v>
      </c>
      <c r="M127" t="s">
        <v>105</v>
      </c>
      <c r="N127" t="s">
        <v>160</v>
      </c>
      <c r="P127" t="s">
        <v>107</v>
      </c>
      <c r="S127"/>
      <c r="T127">
        <v>12615.89</v>
      </c>
      <c r="V127">
        <v>13499.0023</v>
      </c>
      <c r="W127">
        <v>143.22</v>
      </c>
      <c r="X127">
        <v>507.39</v>
      </c>
      <c r="Z127">
        <v>33</v>
      </c>
      <c r="AA127">
        <v>19.715399999999999</v>
      </c>
      <c r="AB127">
        <v>650.61</v>
      </c>
      <c r="AH127">
        <v>14.3</v>
      </c>
      <c r="AI127">
        <v>67.495000000000005</v>
      </c>
      <c r="AJ127">
        <v>40</v>
      </c>
      <c r="AK127">
        <v>0</v>
      </c>
      <c r="BA127">
        <v>387</v>
      </c>
    </row>
    <row r="128" spans="6:53" x14ac:dyDescent="0.25">
      <c r="H128">
        <v>6</v>
      </c>
      <c r="M128" t="s">
        <v>105</v>
      </c>
      <c r="N128" t="s">
        <v>124</v>
      </c>
      <c r="P128" t="s">
        <v>107</v>
      </c>
      <c r="S128">
        <v>0</v>
      </c>
      <c r="T128">
        <v>12897.2</v>
      </c>
      <c r="V128">
        <v>13800.004000000001</v>
      </c>
      <c r="W128">
        <v>2169.61</v>
      </c>
      <c r="X128">
        <v>2149.2649999999999</v>
      </c>
      <c r="Z128">
        <v>152</v>
      </c>
      <c r="AA128">
        <v>28.413599999999999</v>
      </c>
      <c r="AB128">
        <v>719.8125</v>
      </c>
      <c r="AH128">
        <v>79.830399999999997</v>
      </c>
      <c r="AI128">
        <v>414.00009999999997</v>
      </c>
      <c r="AJ128">
        <v>80</v>
      </c>
      <c r="AK128">
        <v>1791.278</v>
      </c>
      <c r="BA128">
        <v>2322</v>
      </c>
    </row>
    <row r="129" spans="8:53" x14ac:dyDescent="0.25">
      <c r="H129">
        <v>1</v>
      </c>
      <c r="M129" t="s">
        <v>105</v>
      </c>
      <c r="N129"/>
      <c r="P129" t="s">
        <v>107</v>
      </c>
      <c r="S129"/>
      <c r="T129">
        <v>12615.89</v>
      </c>
      <c r="V129">
        <v>13499.0023</v>
      </c>
      <c r="W129">
        <v>52.97</v>
      </c>
      <c r="X129">
        <v>259.45999999999998</v>
      </c>
      <c r="Z129">
        <v>19</v>
      </c>
      <c r="AA129">
        <v>16.4436</v>
      </c>
      <c r="AB129">
        <v>312.43</v>
      </c>
      <c r="AH129">
        <v>2.65</v>
      </c>
      <c r="AI129">
        <v>67.495000000000005</v>
      </c>
      <c r="AJ129">
        <v>40</v>
      </c>
      <c r="AK129">
        <v>0</v>
      </c>
      <c r="BA129">
        <v>387</v>
      </c>
    </row>
    <row r="130" spans="8:53" x14ac:dyDescent="0.25">
      <c r="H130">
        <v>1</v>
      </c>
      <c r="M130" t="s">
        <v>105</v>
      </c>
      <c r="N130" t="s">
        <v>108</v>
      </c>
      <c r="P130" t="s">
        <v>107</v>
      </c>
      <c r="S130"/>
      <c r="T130">
        <v>12615.8874</v>
      </c>
      <c r="V130">
        <v>13498.9995</v>
      </c>
      <c r="W130">
        <v>175.81</v>
      </c>
      <c r="X130">
        <v>305.5</v>
      </c>
      <c r="Z130">
        <v>13</v>
      </c>
      <c r="AA130">
        <v>37.023800000000001</v>
      </c>
      <c r="AB130">
        <v>481.31</v>
      </c>
      <c r="AH130">
        <v>5</v>
      </c>
      <c r="AI130">
        <v>67.495000000000005</v>
      </c>
      <c r="AJ130">
        <v>40</v>
      </c>
      <c r="AK130">
        <v>0</v>
      </c>
      <c r="BA130">
        <v>387</v>
      </c>
    </row>
    <row r="131" spans="8:53" x14ac:dyDescent="0.25">
      <c r="H131">
        <v>29</v>
      </c>
      <c r="M131" t="s">
        <v>105</v>
      </c>
      <c r="N131" t="s">
        <v>125</v>
      </c>
      <c r="P131" t="s">
        <v>126</v>
      </c>
      <c r="S131">
        <v>36197</v>
      </c>
      <c r="T131">
        <v>10093.4578</v>
      </c>
      <c r="V131">
        <v>10799.9998</v>
      </c>
      <c r="W131">
        <v>6580</v>
      </c>
      <c r="X131">
        <v>8400</v>
      </c>
      <c r="Z131">
        <v>840</v>
      </c>
      <c r="AA131">
        <v>17.833300000000001</v>
      </c>
      <c r="AB131">
        <v>516.55169999999998</v>
      </c>
      <c r="AH131">
        <v>308.60719999999998</v>
      </c>
      <c r="AI131">
        <v>1566</v>
      </c>
      <c r="AJ131">
        <v>160</v>
      </c>
      <c r="AK131">
        <v>7850.4664000000002</v>
      </c>
      <c r="BA131">
        <v>11223</v>
      </c>
    </row>
    <row r="132" spans="8:53" x14ac:dyDescent="0.25">
      <c r="H132">
        <v>29</v>
      </c>
      <c r="M132" t="s">
        <v>161</v>
      </c>
      <c r="N132"/>
      <c r="P132" t="s">
        <v>126</v>
      </c>
      <c r="S132">
        <v>63700</v>
      </c>
      <c r="T132">
        <v>10093.4578</v>
      </c>
      <c r="V132">
        <v>10799.9998</v>
      </c>
      <c r="W132">
        <v>6345</v>
      </c>
      <c r="X132">
        <v>8100</v>
      </c>
      <c r="Z132">
        <v>810</v>
      </c>
      <c r="AA132">
        <v>17.833300000000001</v>
      </c>
      <c r="AB132">
        <v>498.10340000000002</v>
      </c>
      <c r="AH132">
        <v>5426.1396999999997</v>
      </c>
      <c r="AI132">
        <v>1566</v>
      </c>
      <c r="AJ132">
        <v>160</v>
      </c>
      <c r="AK132">
        <v>7850.4664000000002</v>
      </c>
      <c r="BA132">
        <v>11223</v>
      </c>
    </row>
    <row r="133" spans="8:53" x14ac:dyDescent="0.25">
      <c r="H133">
        <v>29</v>
      </c>
      <c r="M133" t="s">
        <v>105</v>
      </c>
      <c r="N133" t="s">
        <v>125</v>
      </c>
      <c r="P133" t="s">
        <v>126</v>
      </c>
      <c r="S133">
        <v>46107</v>
      </c>
      <c r="T133">
        <v>10093.4578</v>
      </c>
      <c r="V133">
        <v>10799.9998</v>
      </c>
      <c r="W133">
        <v>6580</v>
      </c>
      <c r="X133">
        <v>8400</v>
      </c>
      <c r="Z133">
        <v>840</v>
      </c>
      <c r="AA133">
        <v>17.833300000000001</v>
      </c>
      <c r="AB133">
        <v>516.55169999999998</v>
      </c>
      <c r="AH133">
        <v>765.81200000000001</v>
      </c>
      <c r="AI133">
        <v>1566</v>
      </c>
      <c r="AJ133">
        <v>160</v>
      </c>
      <c r="AK133">
        <v>7850.4664000000002</v>
      </c>
      <c r="BA133">
        <v>11223</v>
      </c>
    </row>
    <row r="134" spans="8:53" x14ac:dyDescent="0.25">
      <c r="H134">
        <v>3</v>
      </c>
      <c r="M134" t="s">
        <v>105</v>
      </c>
      <c r="N134" t="s">
        <v>162</v>
      </c>
      <c r="P134" t="s">
        <v>107</v>
      </c>
      <c r="S134">
        <v>7323</v>
      </c>
      <c r="T134">
        <v>30060.747599999999</v>
      </c>
      <c r="V134">
        <v>32164.999899999999</v>
      </c>
      <c r="W134">
        <v>1367.66</v>
      </c>
      <c r="X134">
        <v>653.62</v>
      </c>
      <c r="Z134">
        <v>38</v>
      </c>
      <c r="AA134">
        <v>53.191499999999998</v>
      </c>
      <c r="AB134">
        <v>673.76</v>
      </c>
      <c r="AH134">
        <v>890.49540000000002</v>
      </c>
      <c r="AI134">
        <v>482.47500000000002</v>
      </c>
      <c r="AJ134">
        <v>40</v>
      </c>
      <c r="AK134">
        <v>1670.0416</v>
      </c>
      <c r="BA134">
        <v>1161</v>
      </c>
    </row>
    <row r="135" spans="8:53" x14ac:dyDescent="0.25">
      <c r="H135">
        <v>29</v>
      </c>
      <c r="M135" t="s">
        <v>105</v>
      </c>
      <c r="N135" t="s">
        <v>125</v>
      </c>
      <c r="P135" t="s">
        <v>126</v>
      </c>
      <c r="S135">
        <v>52225</v>
      </c>
      <c r="T135">
        <v>10093.4578</v>
      </c>
      <c r="V135">
        <v>10799.9998</v>
      </c>
      <c r="W135">
        <v>6345</v>
      </c>
      <c r="X135">
        <v>8100</v>
      </c>
      <c r="Z135">
        <v>810</v>
      </c>
      <c r="AA135">
        <v>17.833300000000001</v>
      </c>
      <c r="AB135">
        <v>498.10340000000002</v>
      </c>
      <c r="AH135">
        <v>2399.3847000000001</v>
      </c>
      <c r="AI135">
        <v>1566</v>
      </c>
      <c r="AJ135">
        <v>160</v>
      </c>
      <c r="AK135">
        <v>7850.4664000000002</v>
      </c>
      <c r="BA135">
        <v>11223</v>
      </c>
    </row>
    <row r="136" spans="8:53" x14ac:dyDescent="0.25">
      <c r="H136">
        <v>3</v>
      </c>
      <c r="M136" t="s">
        <v>105</v>
      </c>
      <c r="N136" t="s">
        <v>163</v>
      </c>
      <c r="P136" t="s">
        <v>107</v>
      </c>
      <c r="S136">
        <v>11780</v>
      </c>
      <c r="T136">
        <v>30060.747599999999</v>
      </c>
      <c r="V136">
        <v>32164.999899999999</v>
      </c>
      <c r="W136">
        <v>1892.65</v>
      </c>
      <c r="X136">
        <v>641.21500000000003</v>
      </c>
      <c r="Z136">
        <v>38</v>
      </c>
      <c r="AA136">
        <v>66.680599999999998</v>
      </c>
      <c r="AB136">
        <v>844.62159999999994</v>
      </c>
      <c r="AH136">
        <v>920.62210000000005</v>
      </c>
      <c r="AI136">
        <v>482.47500000000002</v>
      </c>
      <c r="AJ136">
        <v>40</v>
      </c>
      <c r="AK136">
        <v>1670.0416</v>
      </c>
      <c r="BA136">
        <v>1161</v>
      </c>
    </row>
    <row r="137" spans="8:53" x14ac:dyDescent="0.25">
      <c r="H137">
        <v>29</v>
      </c>
      <c r="M137" t="s">
        <v>105</v>
      </c>
      <c r="N137" t="s">
        <v>125</v>
      </c>
      <c r="P137" t="s">
        <v>126</v>
      </c>
      <c r="S137">
        <v>41278</v>
      </c>
      <c r="T137">
        <v>10093.4578</v>
      </c>
      <c r="V137">
        <v>10799.9998</v>
      </c>
      <c r="X137">
        <v>25.61</v>
      </c>
      <c r="Z137">
        <v>0</v>
      </c>
      <c r="AB137">
        <v>0.8831</v>
      </c>
      <c r="AH137">
        <v>544.94680000000005</v>
      </c>
      <c r="AI137">
        <v>1566</v>
      </c>
      <c r="AJ137">
        <v>160</v>
      </c>
      <c r="AK137">
        <v>7850.4664000000002</v>
      </c>
      <c r="BA137">
        <v>11223</v>
      </c>
    </row>
    <row r="138" spans="8:53" x14ac:dyDescent="0.25">
      <c r="H138">
        <v>29</v>
      </c>
      <c r="M138" t="s">
        <v>105</v>
      </c>
      <c r="N138" t="s">
        <v>125</v>
      </c>
      <c r="P138" t="s">
        <v>126</v>
      </c>
      <c r="S138">
        <v>82985</v>
      </c>
      <c r="T138">
        <v>10093.4578</v>
      </c>
      <c r="V138">
        <v>10799.9998</v>
      </c>
      <c r="W138">
        <v>6580</v>
      </c>
      <c r="X138">
        <v>8400</v>
      </c>
      <c r="Z138">
        <v>840</v>
      </c>
      <c r="AA138">
        <v>17.833300000000001</v>
      </c>
      <c r="AB138">
        <v>516.55169999999998</v>
      </c>
      <c r="AH138">
        <v>1837.9172000000001</v>
      </c>
      <c r="AI138">
        <v>1566</v>
      </c>
      <c r="AJ138">
        <v>160</v>
      </c>
      <c r="AK138">
        <v>7850.4664000000002</v>
      </c>
      <c r="BA138">
        <v>11223</v>
      </c>
    </row>
    <row r="139" spans="8:53" x14ac:dyDescent="0.25">
      <c r="H139">
        <v>29</v>
      </c>
      <c r="M139" t="s">
        <v>105</v>
      </c>
      <c r="N139" t="s">
        <v>125</v>
      </c>
      <c r="P139" t="s">
        <v>126</v>
      </c>
      <c r="S139">
        <v>122096</v>
      </c>
      <c r="T139">
        <v>10093.4578</v>
      </c>
      <c r="V139">
        <v>10799.9998</v>
      </c>
      <c r="W139">
        <v>6110</v>
      </c>
      <c r="X139">
        <v>7800</v>
      </c>
      <c r="Z139">
        <v>780</v>
      </c>
      <c r="AA139">
        <v>17.833300000000001</v>
      </c>
      <c r="AB139">
        <v>479.6551</v>
      </c>
      <c r="AH139">
        <v>5479.9924000000001</v>
      </c>
      <c r="AI139">
        <v>1566</v>
      </c>
      <c r="AJ139">
        <v>160</v>
      </c>
      <c r="AK139">
        <v>7850.4664000000002</v>
      </c>
      <c r="BA139">
        <v>11223</v>
      </c>
    </row>
    <row r="140" spans="8:53" x14ac:dyDescent="0.25">
      <c r="H140">
        <v>11</v>
      </c>
      <c r="M140" t="s">
        <v>105</v>
      </c>
      <c r="N140" t="s">
        <v>164</v>
      </c>
      <c r="P140" t="s">
        <v>111</v>
      </c>
      <c r="S140">
        <v>13239</v>
      </c>
      <c r="T140">
        <v>16682.205000000002</v>
      </c>
      <c r="V140">
        <v>17849.9594</v>
      </c>
      <c r="W140">
        <v>5250.05</v>
      </c>
      <c r="X140">
        <v>3150</v>
      </c>
      <c r="Z140">
        <v>312</v>
      </c>
      <c r="AA140">
        <v>26.923200000000001</v>
      </c>
      <c r="AB140">
        <v>763.64089999999999</v>
      </c>
      <c r="AH140">
        <v>61.613100000000003</v>
      </c>
      <c r="AI140">
        <v>981.74779999999998</v>
      </c>
      <c r="AJ140">
        <v>80</v>
      </c>
      <c r="AK140">
        <v>4633.9459999999999</v>
      </c>
      <c r="BA140">
        <v>4257</v>
      </c>
    </row>
    <row r="141" spans="8:53" x14ac:dyDescent="0.25">
      <c r="H141">
        <v>11</v>
      </c>
      <c r="M141" t="s">
        <v>105</v>
      </c>
      <c r="N141" t="s">
        <v>165</v>
      </c>
      <c r="P141" t="s">
        <v>111</v>
      </c>
      <c r="S141">
        <v>19119</v>
      </c>
      <c r="T141">
        <v>29205.61</v>
      </c>
      <c r="V141">
        <v>31250.002700000001</v>
      </c>
      <c r="W141">
        <v>10347.48</v>
      </c>
      <c r="X141">
        <v>5040.12</v>
      </c>
      <c r="Z141">
        <v>330</v>
      </c>
      <c r="AA141">
        <v>46.628999999999998</v>
      </c>
      <c r="AB141">
        <v>1398.8726999999999</v>
      </c>
      <c r="AH141">
        <v>2674.4029999999998</v>
      </c>
      <c r="AI141">
        <v>1718.7501</v>
      </c>
      <c r="AJ141">
        <v>80</v>
      </c>
      <c r="AK141">
        <v>8112.6689999999999</v>
      </c>
      <c r="BA141">
        <v>4257</v>
      </c>
    </row>
    <row r="142" spans="8:53" x14ac:dyDescent="0.25">
      <c r="H142">
        <v>3</v>
      </c>
      <c r="M142" t="s">
        <v>110</v>
      </c>
      <c r="N142"/>
      <c r="P142" t="s">
        <v>107</v>
      </c>
      <c r="S142">
        <v>0</v>
      </c>
      <c r="T142">
        <v>14018.69</v>
      </c>
      <c r="V142">
        <v>14999.998299999999</v>
      </c>
      <c r="W142">
        <v>368.7</v>
      </c>
      <c r="X142">
        <v>1855.3713</v>
      </c>
      <c r="Z142">
        <v>67</v>
      </c>
      <c r="AA142">
        <v>33.195</v>
      </c>
      <c r="AB142">
        <v>741.35709999999995</v>
      </c>
      <c r="AH142">
        <v>132.4332</v>
      </c>
      <c r="AI142">
        <v>225</v>
      </c>
      <c r="AJ142">
        <v>40</v>
      </c>
      <c r="AK142">
        <v>778.81619999999998</v>
      </c>
      <c r="BA142">
        <v>1161</v>
      </c>
    </row>
    <row r="143" spans="8:53" x14ac:dyDescent="0.25">
      <c r="H143">
        <v>3</v>
      </c>
      <c r="M143" t="s">
        <v>110</v>
      </c>
      <c r="N143"/>
      <c r="P143" t="s">
        <v>107</v>
      </c>
      <c r="S143">
        <v>1881</v>
      </c>
      <c r="T143">
        <v>14018.69</v>
      </c>
      <c r="V143">
        <v>14999.998299999999</v>
      </c>
      <c r="W143">
        <v>684.81</v>
      </c>
      <c r="X143">
        <v>1438.33</v>
      </c>
      <c r="Z143">
        <v>44</v>
      </c>
      <c r="AA143">
        <v>48.253100000000003</v>
      </c>
      <c r="AB143">
        <v>707.7133</v>
      </c>
      <c r="AH143">
        <v>705.43679999999995</v>
      </c>
      <c r="AI143">
        <v>225</v>
      </c>
      <c r="AJ143">
        <v>40</v>
      </c>
      <c r="AK143">
        <v>778.81619999999998</v>
      </c>
      <c r="BA143">
        <v>1161</v>
      </c>
    </row>
    <row r="144" spans="8:53" x14ac:dyDescent="0.25">
      <c r="H144">
        <v>8</v>
      </c>
      <c r="M144" t="s">
        <v>105</v>
      </c>
      <c r="N144" t="s">
        <v>166</v>
      </c>
      <c r="P144" t="s">
        <v>107</v>
      </c>
      <c r="S144">
        <v>13064</v>
      </c>
      <c r="T144">
        <v>15350.47</v>
      </c>
      <c r="V144">
        <v>16425.002899999999</v>
      </c>
      <c r="W144">
        <v>3074.19</v>
      </c>
      <c r="X144">
        <v>2273.44</v>
      </c>
      <c r="Z144">
        <v>354</v>
      </c>
      <c r="AA144">
        <v>15.106199999999999</v>
      </c>
      <c r="AB144">
        <v>668.45370000000003</v>
      </c>
      <c r="AH144">
        <v>867.63559999999995</v>
      </c>
      <c r="AI144">
        <v>657.00009999999997</v>
      </c>
      <c r="AJ144">
        <v>80</v>
      </c>
      <c r="AK144">
        <v>2984.8132999999998</v>
      </c>
      <c r="BA144">
        <v>3096</v>
      </c>
    </row>
    <row r="145" spans="8:53" x14ac:dyDescent="0.25">
      <c r="H145">
        <v>7</v>
      </c>
      <c r="M145" t="s">
        <v>105</v>
      </c>
      <c r="N145"/>
      <c r="P145" t="s">
        <v>107</v>
      </c>
      <c r="S145">
        <v>0</v>
      </c>
      <c r="T145">
        <v>14765.42</v>
      </c>
      <c r="V145">
        <v>15798.999400000001</v>
      </c>
      <c r="W145">
        <v>2256.67</v>
      </c>
      <c r="X145">
        <v>5181.4056</v>
      </c>
      <c r="Z145">
        <v>175</v>
      </c>
      <c r="AA145">
        <v>42.5032</v>
      </c>
      <c r="AB145">
        <v>1062.5822000000001</v>
      </c>
      <c r="AH145">
        <v>143.59200000000001</v>
      </c>
      <c r="AI145">
        <v>552.96500000000003</v>
      </c>
      <c r="AJ145">
        <v>80</v>
      </c>
      <c r="AK145">
        <v>2460.9036000000001</v>
      </c>
      <c r="BA145">
        <v>2709</v>
      </c>
    </row>
    <row r="146" spans="8:53" x14ac:dyDescent="0.25">
      <c r="H146">
        <v>11</v>
      </c>
      <c r="M146" t="s">
        <v>105</v>
      </c>
      <c r="N146" t="s">
        <v>163</v>
      </c>
      <c r="P146" t="s">
        <v>111</v>
      </c>
      <c r="S146">
        <v>19848</v>
      </c>
      <c r="T146">
        <v>29205.61</v>
      </c>
      <c r="V146">
        <v>31250.002700000001</v>
      </c>
      <c r="W146">
        <v>7912.24</v>
      </c>
      <c r="X146">
        <v>4429.6499999999996</v>
      </c>
      <c r="Z146">
        <v>227</v>
      </c>
      <c r="AA146">
        <v>54.369500000000002</v>
      </c>
      <c r="AB146">
        <v>1121.99</v>
      </c>
      <c r="AH146">
        <v>1480.0355999999999</v>
      </c>
      <c r="AI146">
        <v>1718.7501</v>
      </c>
      <c r="AJ146">
        <v>80</v>
      </c>
      <c r="AK146">
        <v>8112.6689999999999</v>
      </c>
      <c r="BA146">
        <v>4257</v>
      </c>
    </row>
    <row r="147" spans="8:53" x14ac:dyDescent="0.25">
      <c r="H147">
        <v>16</v>
      </c>
      <c r="M147" t="s">
        <v>110</v>
      </c>
      <c r="N147"/>
      <c r="P147" t="s">
        <v>111</v>
      </c>
      <c r="S147">
        <v>12454</v>
      </c>
      <c r="T147">
        <v>47100</v>
      </c>
      <c r="V147">
        <v>47100</v>
      </c>
      <c r="W147">
        <v>19617.47</v>
      </c>
      <c r="X147">
        <v>6133.56</v>
      </c>
      <c r="Z147">
        <v>366</v>
      </c>
      <c r="AA147">
        <v>70.358000000000004</v>
      </c>
      <c r="AB147">
        <v>1609.4393</v>
      </c>
      <c r="AH147">
        <v>1774.6475</v>
      </c>
      <c r="AI147">
        <v>3768</v>
      </c>
      <c r="AJ147">
        <v>120</v>
      </c>
      <c r="AK147">
        <v>19624.999500000002</v>
      </c>
      <c r="BA147">
        <v>6192</v>
      </c>
    </row>
    <row r="148" spans="8:53" x14ac:dyDescent="0.25">
      <c r="H148">
        <v>0</v>
      </c>
      <c r="M148" t="s">
        <v>110</v>
      </c>
      <c r="N148"/>
      <c r="P148" t="s">
        <v>107</v>
      </c>
      <c r="S148"/>
      <c r="T148">
        <v>15700.93</v>
      </c>
      <c r="V148">
        <v>16799.9951</v>
      </c>
      <c r="X148">
        <v>0</v>
      </c>
      <c r="Z148">
        <v>0</v>
      </c>
      <c r="AI148">
        <v>0</v>
      </c>
      <c r="AJ148">
        <v>40</v>
      </c>
      <c r="AK148">
        <v>0</v>
      </c>
      <c r="BA148">
        <v>0</v>
      </c>
    </row>
    <row r="149" spans="8:53" x14ac:dyDescent="0.25">
      <c r="H149">
        <v>0</v>
      </c>
      <c r="M149" t="s">
        <v>105</v>
      </c>
      <c r="N149"/>
      <c r="P149" t="s">
        <v>107</v>
      </c>
      <c r="S149"/>
      <c r="T149">
        <v>15700.93</v>
      </c>
      <c r="V149">
        <v>16799.9951</v>
      </c>
      <c r="W149">
        <v>22.65</v>
      </c>
      <c r="X149">
        <v>317.72000000000003</v>
      </c>
      <c r="Z149">
        <v>5</v>
      </c>
      <c r="AA149">
        <v>68.073999999999998</v>
      </c>
      <c r="AI149">
        <v>0</v>
      </c>
      <c r="AJ149">
        <v>40</v>
      </c>
      <c r="AK149">
        <v>0</v>
      </c>
      <c r="BA149">
        <v>0</v>
      </c>
    </row>
    <row r="150" spans="8:53" x14ac:dyDescent="0.25">
      <c r="H150">
        <v>0</v>
      </c>
      <c r="M150" t="s">
        <v>105</v>
      </c>
      <c r="N150" t="s">
        <v>108</v>
      </c>
      <c r="P150" t="s">
        <v>107</v>
      </c>
      <c r="S150"/>
      <c r="T150">
        <v>15700.93</v>
      </c>
      <c r="V150">
        <v>16799.9951</v>
      </c>
      <c r="X150">
        <v>0</v>
      </c>
      <c r="Z150">
        <v>0</v>
      </c>
      <c r="AI150">
        <v>0</v>
      </c>
      <c r="AJ150">
        <v>40</v>
      </c>
      <c r="AK150">
        <v>0</v>
      </c>
      <c r="BA150">
        <v>0</v>
      </c>
    </row>
    <row r="151" spans="8:53" x14ac:dyDescent="0.25">
      <c r="H151">
        <v>0</v>
      </c>
      <c r="M151" t="s">
        <v>110</v>
      </c>
      <c r="N151"/>
      <c r="P151" t="s">
        <v>107</v>
      </c>
      <c r="S151"/>
      <c r="T151">
        <v>15700.93</v>
      </c>
      <c r="V151">
        <v>16799.9951</v>
      </c>
      <c r="W151">
        <v>13.59</v>
      </c>
      <c r="X151">
        <v>169.69</v>
      </c>
      <c r="Z151">
        <v>3</v>
      </c>
      <c r="AA151">
        <v>61.093299999999999</v>
      </c>
      <c r="AI151">
        <v>0</v>
      </c>
      <c r="AJ151">
        <v>40</v>
      </c>
      <c r="AK151">
        <v>0</v>
      </c>
      <c r="BA151">
        <v>0</v>
      </c>
    </row>
    <row r="152" spans="8:53" x14ac:dyDescent="0.25">
      <c r="H152">
        <v>0</v>
      </c>
      <c r="M152" t="s">
        <v>105</v>
      </c>
      <c r="N152"/>
      <c r="P152" t="s">
        <v>107</v>
      </c>
      <c r="S152"/>
      <c r="T152">
        <v>15700.93</v>
      </c>
      <c r="V152">
        <v>16799.9951</v>
      </c>
      <c r="W152">
        <v>46.75</v>
      </c>
      <c r="X152">
        <v>78.5</v>
      </c>
      <c r="Z152">
        <v>3</v>
      </c>
      <c r="AA152">
        <v>41.75</v>
      </c>
      <c r="AI152">
        <v>0</v>
      </c>
      <c r="AJ152">
        <v>40</v>
      </c>
      <c r="AK152">
        <v>0</v>
      </c>
      <c r="BA152">
        <v>0</v>
      </c>
    </row>
    <row r="153" spans="8:53" x14ac:dyDescent="0.25">
      <c r="H153">
        <v>0</v>
      </c>
      <c r="M153" t="s">
        <v>110</v>
      </c>
      <c r="N153"/>
      <c r="P153" t="s">
        <v>107</v>
      </c>
      <c r="S153"/>
      <c r="T153">
        <v>15700.93</v>
      </c>
      <c r="V153">
        <v>16799.9951</v>
      </c>
      <c r="W153">
        <v>22.65</v>
      </c>
      <c r="X153">
        <v>295</v>
      </c>
      <c r="Z153">
        <v>5</v>
      </c>
      <c r="AA153">
        <v>63.53</v>
      </c>
      <c r="AI153">
        <v>0</v>
      </c>
      <c r="AJ153">
        <v>40</v>
      </c>
      <c r="AK153">
        <v>0</v>
      </c>
      <c r="BA153">
        <v>0</v>
      </c>
    </row>
    <row r="154" spans="8:53" x14ac:dyDescent="0.25">
      <c r="H154">
        <v>0</v>
      </c>
      <c r="M154" t="s">
        <v>110</v>
      </c>
      <c r="N154"/>
      <c r="P154" t="s">
        <v>107</v>
      </c>
      <c r="S154"/>
      <c r="T154">
        <v>19439.25</v>
      </c>
      <c r="V154">
        <v>20799.997500000001</v>
      </c>
      <c r="X154">
        <v>0</v>
      </c>
      <c r="Z154">
        <v>0</v>
      </c>
      <c r="AI154">
        <v>0</v>
      </c>
      <c r="AJ154">
        <v>40</v>
      </c>
      <c r="AK154">
        <v>0</v>
      </c>
      <c r="BA154">
        <v>0</v>
      </c>
    </row>
    <row r="155" spans="8:53" x14ac:dyDescent="0.25">
      <c r="H155">
        <v>0</v>
      </c>
      <c r="M155" t="s">
        <v>110</v>
      </c>
      <c r="N155"/>
      <c r="P155" t="s">
        <v>107</v>
      </c>
      <c r="S155"/>
      <c r="T155">
        <v>19439.25</v>
      </c>
      <c r="V155">
        <v>20799.997500000001</v>
      </c>
      <c r="X155">
        <v>0</v>
      </c>
      <c r="Z155">
        <v>0</v>
      </c>
      <c r="AI155">
        <v>0</v>
      </c>
      <c r="AJ155">
        <v>40</v>
      </c>
      <c r="AK155">
        <v>0</v>
      </c>
      <c r="BA155">
        <v>0</v>
      </c>
    </row>
    <row r="156" spans="8:53" x14ac:dyDescent="0.25">
      <c r="H156">
        <v>0</v>
      </c>
      <c r="M156" t="s">
        <v>105</v>
      </c>
      <c r="N156" t="s">
        <v>167</v>
      </c>
      <c r="P156" t="s">
        <v>107</v>
      </c>
      <c r="S156"/>
      <c r="T156">
        <v>19439.25</v>
      </c>
      <c r="V156">
        <v>20799.997500000001</v>
      </c>
      <c r="X156">
        <v>0</v>
      </c>
      <c r="Z156">
        <v>0</v>
      </c>
      <c r="AI156">
        <v>0</v>
      </c>
      <c r="AJ156">
        <v>40</v>
      </c>
      <c r="AK156">
        <v>0</v>
      </c>
      <c r="BA156">
        <v>0</v>
      </c>
    </row>
    <row r="157" spans="8:53" x14ac:dyDescent="0.25">
      <c r="H157">
        <v>0</v>
      </c>
      <c r="M157" t="s">
        <v>105</v>
      </c>
      <c r="N157"/>
      <c r="P157" t="s">
        <v>107</v>
      </c>
      <c r="S157">
        <v>0</v>
      </c>
      <c r="T157">
        <v>19439.25</v>
      </c>
      <c r="V157">
        <v>20799.997500000001</v>
      </c>
      <c r="Z157">
        <v>0</v>
      </c>
      <c r="AH157">
        <v>0</v>
      </c>
      <c r="AI157">
        <v>0</v>
      </c>
      <c r="AJ157">
        <v>40</v>
      </c>
      <c r="AK157">
        <v>0</v>
      </c>
      <c r="BA157">
        <v>0</v>
      </c>
    </row>
    <row r="158" spans="8:53" x14ac:dyDescent="0.25">
      <c r="H158">
        <v>0</v>
      </c>
      <c r="M158" t="s">
        <v>105</v>
      </c>
      <c r="N158" t="s">
        <v>168</v>
      </c>
      <c r="P158" t="s">
        <v>107</v>
      </c>
      <c r="S158"/>
      <c r="T158">
        <v>19439.25</v>
      </c>
      <c r="V158">
        <v>20799.997500000001</v>
      </c>
      <c r="X158">
        <v>0</v>
      </c>
      <c r="Z158">
        <v>0</v>
      </c>
      <c r="AI158">
        <v>0</v>
      </c>
      <c r="AJ158">
        <v>40</v>
      </c>
      <c r="AK158">
        <v>0</v>
      </c>
      <c r="BA158">
        <v>0</v>
      </c>
    </row>
    <row r="159" spans="8:53" x14ac:dyDescent="0.25">
      <c r="H159">
        <v>0</v>
      </c>
      <c r="M159" t="s">
        <v>110</v>
      </c>
      <c r="N159"/>
      <c r="P159" t="s">
        <v>107</v>
      </c>
      <c r="S159"/>
      <c r="T159">
        <v>19439.25</v>
      </c>
      <c r="V159">
        <v>20799.997500000001</v>
      </c>
      <c r="X159">
        <v>0</v>
      </c>
      <c r="Z159">
        <v>0</v>
      </c>
      <c r="AI159">
        <v>0</v>
      </c>
      <c r="AJ159">
        <v>40</v>
      </c>
      <c r="AK159">
        <v>0</v>
      </c>
      <c r="BA159">
        <v>0</v>
      </c>
    </row>
    <row r="160" spans="8:53" x14ac:dyDescent="0.25">
      <c r="H160">
        <v>7</v>
      </c>
      <c r="M160" t="s">
        <v>105</v>
      </c>
      <c r="N160" t="s">
        <v>108</v>
      </c>
      <c r="P160" t="s">
        <v>107</v>
      </c>
      <c r="S160">
        <v>9322</v>
      </c>
      <c r="T160">
        <v>14765.42</v>
      </c>
      <c r="V160">
        <v>15798.999400000001</v>
      </c>
      <c r="W160">
        <v>2222.9499999999998</v>
      </c>
      <c r="X160">
        <v>5195.5616</v>
      </c>
      <c r="Z160">
        <v>150</v>
      </c>
      <c r="AA160">
        <v>49.456699999999998</v>
      </c>
      <c r="AB160">
        <v>1059.7873</v>
      </c>
      <c r="AH160">
        <v>417.66199999999998</v>
      </c>
      <c r="AI160">
        <v>552.96500000000003</v>
      </c>
      <c r="AJ160">
        <v>80</v>
      </c>
      <c r="AK160">
        <v>2460.9036000000001</v>
      </c>
      <c r="BA160">
        <v>2709</v>
      </c>
    </row>
    <row r="161" spans="6:53" x14ac:dyDescent="0.25">
      <c r="H161">
        <v>7</v>
      </c>
      <c r="M161" t="s">
        <v>105</v>
      </c>
      <c r="N161" t="s">
        <v>169</v>
      </c>
      <c r="P161" t="s">
        <v>107</v>
      </c>
      <c r="S161">
        <v>0</v>
      </c>
      <c r="T161">
        <v>14765.42</v>
      </c>
      <c r="V161">
        <v>15798.999400000001</v>
      </c>
      <c r="W161">
        <v>1557.7750000000001</v>
      </c>
      <c r="X161">
        <v>5029.8272999999999</v>
      </c>
      <c r="Z161">
        <v>150</v>
      </c>
      <c r="AA161">
        <v>43.917299999999997</v>
      </c>
      <c r="AB161">
        <v>941.08600000000001</v>
      </c>
      <c r="AH161">
        <v>225.75749999999999</v>
      </c>
      <c r="AI161">
        <v>552.96500000000003</v>
      </c>
      <c r="AJ161">
        <v>80</v>
      </c>
      <c r="AK161">
        <v>2460.9036000000001</v>
      </c>
      <c r="BA161">
        <v>2709</v>
      </c>
    </row>
    <row r="162" spans="6:53" x14ac:dyDescent="0.25">
      <c r="H162">
        <v>7</v>
      </c>
      <c r="M162" t="s">
        <v>110</v>
      </c>
      <c r="N162"/>
      <c r="P162" t="s">
        <v>107</v>
      </c>
      <c r="S162">
        <v>11316</v>
      </c>
      <c r="T162">
        <v>14765.42</v>
      </c>
      <c r="V162">
        <v>15798.999400000001</v>
      </c>
      <c r="W162">
        <v>1266.9449999999999</v>
      </c>
      <c r="X162">
        <v>3480.66</v>
      </c>
      <c r="Z162">
        <v>104</v>
      </c>
      <c r="AA162">
        <v>45.65</v>
      </c>
      <c r="AB162">
        <v>678.22919999999999</v>
      </c>
      <c r="AH162">
        <v>377.49939999999998</v>
      </c>
      <c r="AI162">
        <v>552.96500000000003</v>
      </c>
      <c r="AJ162">
        <v>80</v>
      </c>
      <c r="AK162">
        <v>2460.9036000000001</v>
      </c>
      <c r="BA162">
        <v>2709</v>
      </c>
    </row>
    <row r="163" spans="6:53" x14ac:dyDescent="0.25">
      <c r="H163">
        <v>5</v>
      </c>
      <c r="M163" t="s">
        <v>105</v>
      </c>
      <c r="N163" t="s">
        <v>112</v>
      </c>
      <c r="P163" t="s">
        <v>107</v>
      </c>
      <c r="S163">
        <v>5745</v>
      </c>
      <c r="T163">
        <v>28392.523000000001</v>
      </c>
      <c r="V163">
        <v>30379.999599999999</v>
      </c>
      <c r="W163">
        <v>4500</v>
      </c>
      <c r="X163">
        <v>1500</v>
      </c>
      <c r="Z163">
        <v>150</v>
      </c>
      <c r="AA163">
        <v>40</v>
      </c>
      <c r="AB163">
        <v>1200</v>
      </c>
      <c r="AH163">
        <v>520.4633</v>
      </c>
      <c r="AI163">
        <v>759.5</v>
      </c>
      <c r="AJ163">
        <v>80</v>
      </c>
      <c r="AK163">
        <v>3154.7248</v>
      </c>
      <c r="BA163">
        <v>1935</v>
      </c>
    </row>
    <row r="164" spans="6:53" x14ac:dyDescent="0.25">
      <c r="H164">
        <v>5</v>
      </c>
      <c r="M164" t="s">
        <v>105</v>
      </c>
      <c r="N164" t="s">
        <v>112</v>
      </c>
      <c r="P164" t="s">
        <v>107</v>
      </c>
      <c r="S164">
        <v>5327</v>
      </c>
      <c r="T164">
        <v>28392.523000000001</v>
      </c>
      <c r="V164">
        <v>30379.999599999999</v>
      </c>
      <c r="W164">
        <v>4500</v>
      </c>
      <c r="X164">
        <v>1500</v>
      </c>
      <c r="Z164">
        <v>150</v>
      </c>
      <c r="AA164">
        <v>40</v>
      </c>
      <c r="AB164">
        <v>1200</v>
      </c>
      <c r="AH164">
        <v>514.0625</v>
      </c>
      <c r="AI164">
        <v>759.5</v>
      </c>
      <c r="AJ164">
        <v>80</v>
      </c>
      <c r="AK164">
        <v>3154.7248</v>
      </c>
      <c r="BA164">
        <v>1935</v>
      </c>
    </row>
    <row r="165" spans="6:53" x14ac:dyDescent="0.25">
      <c r="H165">
        <v>9</v>
      </c>
      <c r="M165" t="s">
        <v>105</v>
      </c>
      <c r="N165" t="s">
        <v>157</v>
      </c>
      <c r="P165" t="s">
        <v>107</v>
      </c>
      <c r="S165">
        <v>1</v>
      </c>
      <c r="T165">
        <v>18877.57</v>
      </c>
      <c r="V165">
        <v>20198.999899999999</v>
      </c>
      <c r="W165">
        <v>3543.92</v>
      </c>
      <c r="X165">
        <v>2400</v>
      </c>
      <c r="Z165">
        <v>240</v>
      </c>
      <c r="AA165">
        <v>24.766300000000001</v>
      </c>
      <c r="AB165">
        <v>660.43550000000005</v>
      </c>
      <c r="AH165">
        <v>923.63030000000003</v>
      </c>
      <c r="AI165">
        <v>908.95500000000004</v>
      </c>
      <c r="AJ165">
        <v>80</v>
      </c>
      <c r="AK165">
        <v>4195.0151999999998</v>
      </c>
      <c r="BA165">
        <v>3483</v>
      </c>
    </row>
    <row r="166" spans="6:53" x14ac:dyDescent="0.25">
      <c r="H166">
        <v>3</v>
      </c>
      <c r="M166" t="s">
        <v>105</v>
      </c>
      <c r="N166" t="s">
        <v>108</v>
      </c>
      <c r="P166" t="s">
        <v>107</v>
      </c>
      <c r="S166">
        <v>0</v>
      </c>
      <c r="T166">
        <v>14018.69</v>
      </c>
      <c r="V166">
        <v>14999.998299999999</v>
      </c>
      <c r="W166">
        <v>778.66</v>
      </c>
      <c r="X166">
        <v>2840.61</v>
      </c>
      <c r="Z166">
        <v>69</v>
      </c>
      <c r="AA166">
        <v>52.453099999999999</v>
      </c>
      <c r="AB166">
        <v>1206.4232999999999</v>
      </c>
      <c r="AH166">
        <v>72.006799999999998</v>
      </c>
      <c r="AI166">
        <v>225</v>
      </c>
      <c r="AJ166">
        <v>40</v>
      </c>
      <c r="AK166">
        <v>778.81619999999998</v>
      </c>
      <c r="BA166">
        <v>1161</v>
      </c>
    </row>
    <row r="167" spans="6:53" x14ac:dyDescent="0.25">
      <c r="H167">
        <v>9</v>
      </c>
      <c r="M167" t="s">
        <v>105</v>
      </c>
      <c r="N167" t="s">
        <v>108</v>
      </c>
      <c r="P167" t="s">
        <v>107</v>
      </c>
      <c r="S167">
        <v>0</v>
      </c>
      <c r="T167">
        <v>18877.57</v>
      </c>
      <c r="V167">
        <v>20198.999899999999</v>
      </c>
      <c r="W167">
        <v>3507.09</v>
      </c>
      <c r="X167">
        <v>5552.0751</v>
      </c>
      <c r="Z167">
        <v>151</v>
      </c>
      <c r="AA167">
        <v>59.994399999999999</v>
      </c>
      <c r="AB167">
        <v>1006.5739</v>
      </c>
      <c r="AH167">
        <v>297.69349999999997</v>
      </c>
      <c r="AI167">
        <v>908.95500000000004</v>
      </c>
      <c r="AJ167">
        <v>80</v>
      </c>
      <c r="AK167">
        <v>4195.0151999999998</v>
      </c>
      <c r="BA167">
        <v>3483</v>
      </c>
    </row>
    <row r="168" spans="6:53" x14ac:dyDescent="0.25">
      <c r="H168">
        <v>8</v>
      </c>
      <c r="M168" t="s">
        <v>105</v>
      </c>
      <c r="N168" t="s">
        <v>147</v>
      </c>
      <c r="P168" t="s">
        <v>111</v>
      </c>
      <c r="S168">
        <v>13659</v>
      </c>
      <c r="T168">
        <v>13448.598</v>
      </c>
      <c r="V168">
        <v>14389.999900000001</v>
      </c>
      <c r="W168">
        <v>3843.27</v>
      </c>
      <c r="X168">
        <v>65</v>
      </c>
      <c r="Z168">
        <v>182</v>
      </c>
      <c r="AA168">
        <v>21.474</v>
      </c>
      <c r="AB168">
        <v>488.53370000000001</v>
      </c>
      <c r="AH168">
        <v>1322.1714999999999</v>
      </c>
      <c r="AI168">
        <v>575.6</v>
      </c>
      <c r="AJ168">
        <v>80</v>
      </c>
      <c r="AK168">
        <v>2615.0054</v>
      </c>
      <c r="BA168">
        <v>3096</v>
      </c>
    </row>
    <row r="169" spans="6:53" x14ac:dyDescent="0.25">
      <c r="H169">
        <v>8</v>
      </c>
      <c r="M169" t="s">
        <v>105</v>
      </c>
      <c r="N169" t="s">
        <v>147</v>
      </c>
      <c r="P169" t="s">
        <v>111</v>
      </c>
      <c r="S169">
        <v>252</v>
      </c>
      <c r="T169">
        <v>13448.598</v>
      </c>
      <c r="V169">
        <v>14389.999900000001</v>
      </c>
      <c r="W169">
        <v>3463.27</v>
      </c>
      <c r="X169">
        <v>0</v>
      </c>
      <c r="Z169">
        <v>182</v>
      </c>
      <c r="AA169">
        <v>19.0289</v>
      </c>
      <c r="AB169">
        <v>432.90870000000001</v>
      </c>
      <c r="AH169">
        <v>57.5</v>
      </c>
      <c r="AI169">
        <v>575.6</v>
      </c>
      <c r="AJ169">
        <v>80</v>
      </c>
      <c r="AK169">
        <v>2615.0054</v>
      </c>
      <c r="BA169">
        <v>3096</v>
      </c>
    </row>
    <row r="170" spans="6:53" x14ac:dyDescent="0.25">
      <c r="H170">
        <v>8</v>
      </c>
      <c r="M170" t="s">
        <v>105</v>
      </c>
      <c r="N170" t="s">
        <v>148</v>
      </c>
      <c r="P170" t="s">
        <v>111</v>
      </c>
      <c r="S170">
        <v>17754</v>
      </c>
      <c r="T170">
        <v>13448.598</v>
      </c>
      <c r="V170">
        <v>14389.999900000001</v>
      </c>
      <c r="W170">
        <v>2065</v>
      </c>
      <c r="X170">
        <v>2100</v>
      </c>
      <c r="Z170">
        <v>210</v>
      </c>
      <c r="AA170">
        <v>19.833300000000001</v>
      </c>
      <c r="AB170">
        <v>520.625</v>
      </c>
      <c r="AH170">
        <v>309.81950000000001</v>
      </c>
      <c r="AI170">
        <v>575.6</v>
      </c>
      <c r="AJ170">
        <v>80</v>
      </c>
      <c r="AK170">
        <v>2615.0054</v>
      </c>
      <c r="BA170">
        <v>3096</v>
      </c>
    </row>
    <row r="171" spans="6:53" x14ac:dyDescent="0.25">
      <c r="H171">
        <v>2</v>
      </c>
      <c r="M171" t="s">
        <v>110</v>
      </c>
      <c r="N171"/>
      <c r="P171" t="s">
        <v>107</v>
      </c>
      <c r="S171">
        <v>0</v>
      </c>
      <c r="T171">
        <v>12615.883</v>
      </c>
      <c r="V171">
        <v>13498.9948</v>
      </c>
      <c r="W171">
        <v>758.51</v>
      </c>
      <c r="X171">
        <v>664.80960000000005</v>
      </c>
      <c r="Z171">
        <v>58</v>
      </c>
      <c r="AA171">
        <v>24.539899999999999</v>
      </c>
      <c r="AB171">
        <v>711.65980000000002</v>
      </c>
      <c r="AH171">
        <v>40.256799999999998</v>
      </c>
      <c r="AI171">
        <v>134.98990000000001</v>
      </c>
      <c r="AJ171">
        <v>40</v>
      </c>
      <c r="AK171">
        <v>350.44119999999998</v>
      </c>
      <c r="BA171">
        <v>774</v>
      </c>
    </row>
    <row r="172" spans="6:53" x14ac:dyDescent="0.25">
      <c r="F172" t="s">
        <v>120</v>
      </c>
      <c r="H172">
        <v>9</v>
      </c>
      <c r="M172" t="s">
        <v>121</v>
      </c>
      <c r="N172"/>
      <c r="P172" t="s">
        <v>107</v>
      </c>
      <c r="S172">
        <v>23413</v>
      </c>
      <c r="T172">
        <v>18877.57</v>
      </c>
      <c r="V172">
        <v>20198.999899999999</v>
      </c>
      <c r="W172">
        <v>3836.05</v>
      </c>
      <c r="X172">
        <v>6154.12</v>
      </c>
      <c r="Z172">
        <v>154</v>
      </c>
      <c r="AA172">
        <v>64.871200000000002</v>
      </c>
      <c r="AB172">
        <v>1110.0188000000001</v>
      </c>
      <c r="AH172">
        <v>503.99369999999999</v>
      </c>
      <c r="AI172">
        <v>908.95500000000004</v>
      </c>
      <c r="AJ172">
        <v>80</v>
      </c>
      <c r="AK172">
        <v>4195.0151999999998</v>
      </c>
      <c r="BA172">
        <v>3483</v>
      </c>
    </row>
    <row r="173" spans="6:53" x14ac:dyDescent="0.25">
      <c r="H173">
        <v>9</v>
      </c>
      <c r="M173" t="s">
        <v>105</v>
      </c>
      <c r="N173" t="s">
        <v>169</v>
      </c>
      <c r="P173" t="s">
        <v>107</v>
      </c>
      <c r="S173">
        <v>0</v>
      </c>
      <c r="T173">
        <v>18877.57</v>
      </c>
      <c r="V173">
        <v>20198.999899999999</v>
      </c>
      <c r="W173">
        <v>2793.67</v>
      </c>
      <c r="X173">
        <v>6954.9884000000002</v>
      </c>
      <c r="Z173">
        <v>165</v>
      </c>
      <c r="AA173">
        <v>59.082700000000003</v>
      </c>
      <c r="AB173">
        <v>1083.1841999999999</v>
      </c>
      <c r="AH173">
        <v>530.04160000000002</v>
      </c>
      <c r="AI173">
        <v>908.95500000000004</v>
      </c>
      <c r="AJ173">
        <v>80</v>
      </c>
      <c r="AK173">
        <v>4195.0151999999998</v>
      </c>
      <c r="BA173">
        <v>3483</v>
      </c>
    </row>
    <row r="174" spans="6:53" x14ac:dyDescent="0.25">
      <c r="H174">
        <v>2</v>
      </c>
      <c r="M174" t="s">
        <v>105</v>
      </c>
      <c r="N174" t="s">
        <v>108</v>
      </c>
      <c r="P174" t="s">
        <v>107</v>
      </c>
      <c r="S174"/>
      <c r="T174">
        <v>12615.883</v>
      </c>
      <c r="V174">
        <v>13498.9948</v>
      </c>
      <c r="W174">
        <v>1101.9000000000001</v>
      </c>
      <c r="X174">
        <v>552.52</v>
      </c>
      <c r="Z174">
        <v>100</v>
      </c>
      <c r="AA174">
        <v>16.5442</v>
      </c>
      <c r="AB174">
        <v>827.21</v>
      </c>
      <c r="AH174">
        <v>66.75</v>
      </c>
      <c r="AI174">
        <v>134.98990000000001</v>
      </c>
      <c r="AJ174">
        <v>40</v>
      </c>
      <c r="AK174">
        <v>350.44119999999998</v>
      </c>
      <c r="BA174">
        <v>774</v>
      </c>
    </row>
    <row r="175" spans="6:53" x14ac:dyDescent="0.25">
      <c r="H175">
        <v>2</v>
      </c>
      <c r="M175" t="s">
        <v>105</v>
      </c>
      <c r="N175" t="s">
        <v>170</v>
      </c>
      <c r="P175" t="s">
        <v>107</v>
      </c>
      <c r="S175"/>
      <c r="T175">
        <v>12615.883</v>
      </c>
      <c r="V175">
        <v>13498.9948</v>
      </c>
      <c r="W175">
        <v>629</v>
      </c>
      <c r="X175">
        <v>389.51</v>
      </c>
      <c r="Z175">
        <v>79</v>
      </c>
      <c r="AA175">
        <v>12.8925</v>
      </c>
      <c r="AB175">
        <v>509.255</v>
      </c>
      <c r="AH175">
        <v>43.45</v>
      </c>
      <c r="AI175">
        <v>134.98990000000001</v>
      </c>
      <c r="AJ175">
        <v>40</v>
      </c>
      <c r="AK175">
        <v>350.44119999999998</v>
      </c>
      <c r="BA175">
        <v>774</v>
      </c>
    </row>
    <row r="176" spans="6:53" x14ac:dyDescent="0.25">
      <c r="H176">
        <v>7</v>
      </c>
      <c r="M176" t="s">
        <v>110</v>
      </c>
      <c r="N176"/>
      <c r="P176" t="s">
        <v>107</v>
      </c>
      <c r="S176">
        <v>12045</v>
      </c>
      <c r="T176">
        <v>14765.42</v>
      </c>
      <c r="V176">
        <v>15798.999400000001</v>
      </c>
      <c r="W176">
        <v>2663.27</v>
      </c>
      <c r="X176">
        <v>3445.52</v>
      </c>
      <c r="Z176">
        <v>168</v>
      </c>
      <c r="AA176">
        <v>36.361800000000002</v>
      </c>
      <c r="AB176">
        <v>872.68420000000003</v>
      </c>
      <c r="AH176">
        <v>265.28250000000003</v>
      </c>
      <c r="AI176">
        <v>552.96500000000003</v>
      </c>
      <c r="AJ176">
        <v>80</v>
      </c>
      <c r="AK176">
        <v>2460.9036000000001</v>
      </c>
      <c r="BA176">
        <v>2709</v>
      </c>
    </row>
    <row r="177" spans="6:53" x14ac:dyDescent="0.25">
      <c r="F177" t="s">
        <v>127</v>
      </c>
      <c r="H177">
        <v>24</v>
      </c>
      <c r="M177" t="s">
        <v>121</v>
      </c>
      <c r="N177"/>
      <c r="P177" t="s">
        <v>126</v>
      </c>
      <c r="S177">
        <v>55199</v>
      </c>
      <c r="T177">
        <v>36350</v>
      </c>
      <c r="V177">
        <v>36350</v>
      </c>
      <c r="W177">
        <v>27903.05</v>
      </c>
      <c r="X177">
        <v>11325.424000000001</v>
      </c>
      <c r="Z177">
        <v>602</v>
      </c>
      <c r="AA177">
        <v>65.163499999999999</v>
      </c>
      <c r="AB177">
        <v>1634.5197000000001</v>
      </c>
      <c r="AH177">
        <v>17443.952700000002</v>
      </c>
      <c r="AI177">
        <v>4362</v>
      </c>
      <c r="AJ177">
        <v>120</v>
      </c>
      <c r="AK177">
        <v>23223.6106</v>
      </c>
      <c r="BA177">
        <v>9288</v>
      </c>
    </row>
    <row r="178" spans="6:53" x14ac:dyDescent="0.25">
      <c r="F178" t="s">
        <v>127</v>
      </c>
      <c r="H178">
        <v>24</v>
      </c>
      <c r="M178" t="s">
        <v>105</v>
      </c>
      <c r="N178" t="s">
        <v>171</v>
      </c>
      <c r="P178" t="s">
        <v>126</v>
      </c>
      <c r="S178">
        <v>81145</v>
      </c>
      <c r="T178">
        <v>36350</v>
      </c>
      <c r="V178">
        <v>36350</v>
      </c>
      <c r="W178">
        <v>27903.05</v>
      </c>
      <c r="X178">
        <v>9416.8030999999992</v>
      </c>
      <c r="Z178">
        <v>601</v>
      </c>
      <c r="AA178">
        <v>62.096200000000003</v>
      </c>
      <c r="AB178">
        <v>1554.9938</v>
      </c>
      <c r="AH178">
        <v>12472.490400000001</v>
      </c>
      <c r="AI178">
        <v>4362</v>
      </c>
      <c r="AJ178">
        <v>120</v>
      </c>
      <c r="AK178">
        <v>23223.6106</v>
      </c>
      <c r="BA178">
        <v>9288</v>
      </c>
    </row>
    <row r="179" spans="6:53" x14ac:dyDescent="0.25">
      <c r="F179" t="s">
        <v>136</v>
      </c>
      <c r="H179">
        <v>24</v>
      </c>
      <c r="M179" t="s">
        <v>139</v>
      </c>
      <c r="N179"/>
      <c r="P179" t="s">
        <v>126</v>
      </c>
      <c r="S179">
        <v>39246</v>
      </c>
      <c r="T179">
        <v>45800</v>
      </c>
      <c r="V179">
        <v>45800</v>
      </c>
      <c r="W179">
        <v>29526.95</v>
      </c>
      <c r="X179">
        <v>3503.136</v>
      </c>
      <c r="Z179">
        <v>583</v>
      </c>
      <c r="AA179">
        <v>56.655299999999997</v>
      </c>
      <c r="AB179">
        <v>1376.2535</v>
      </c>
      <c r="AH179">
        <v>9840.8901000000005</v>
      </c>
      <c r="AI179">
        <v>5496</v>
      </c>
      <c r="AJ179">
        <v>120</v>
      </c>
      <c r="AK179">
        <v>29261.1106</v>
      </c>
      <c r="BA179">
        <v>9288</v>
      </c>
    </row>
    <row r="180" spans="6:53" x14ac:dyDescent="0.25">
      <c r="F180" t="s">
        <v>127</v>
      </c>
      <c r="H180">
        <v>24</v>
      </c>
      <c r="M180" t="s">
        <v>139</v>
      </c>
      <c r="N180"/>
      <c r="P180" t="s">
        <v>126</v>
      </c>
      <c r="S180">
        <v>28927</v>
      </c>
      <c r="T180">
        <v>45800</v>
      </c>
      <c r="V180">
        <v>45800</v>
      </c>
      <c r="W180">
        <v>29310.6</v>
      </c>
      <c r="X180">
        <v>2800.6325000000002</v>
      </c>
      <c r="Z180">
        <v>581</v>
      </c>
      <c r="AA180">
        <v>55.268900000000002</v>
      </c>
      <c r="AB180">
        <v>1337.9680000000001</v>
      </c>
      <c r="AH180">
        <v>3571.9182999999998</v>
      </c>
      <c r="AI180">
        <v>5496</v>
      </c>
      <c r="AJ180">
        <v>120</v>
      </c>
      <c r="AK180">
        <v>27988.8884</v>
      </c>
      <c r="BA180">
        <v>9288</v>
      </c>
    </row>
    <row r="181" spans="6:53" x14ac:dyDescent="0.25">
      <c r="H181">
        <v>7</v>
      </c>
      <c r="M181" t="s">
        <v>105</v>
      </c>
      <c r="N181" t="s">
        <v>157</v>
      </c>
      <c r="P181" t="s">
        <v>107</v>
      </c>
      <c r="S181">
        <v>11973</v>
      </c>
      <c r="T181">
        <v>19018.68</v>
      </c>
      <c r="V181">
        <v>20349.9876</v>
      </c>
      <c r="W181">
        <v>1986.54</v>
      </c>
      <c r="X181">
        <v>3700.8128000000002</v>
      </c>
      <c r="Z181">
        <v>126</v>
      </c>
      <c r="AA181">
        <v>45.137700000000002</v>
      </c>
      <c r="AB181">
        <v>812.47889999999995</v>
      </c>
      <c r="AH181">
        <v>413.41590000000002</v>
      </c>
      <c r="AI181">
        <v>712.24959999999999</v>
      </c>
      <c r="AJ181">
        <v>80</v>
      </c>
      <c r="AK181">
        <v>3169.7802000000001</v>
      </c>
      <c r="BA181">
        <v>2709</v>
      </c>
    </row>
    <row r="182" spans="6:53" x14ac:dyDescent="0.25">
      <c r="H182">
        <v>6</v>
      </c>
      <c r="M182" t="s">
        <v>105</v>
      </c>
      <c r="N182" t="s">
        <v>172</v>
      </c>
      <c r="P182" t="s">
        <v>107</v>
      </c>
      <c r="S182">
        <v>7869</v>
      </c>
      <c r="T182">
        <v>12897.2</v>
      </c>
      <c r="V182">
        <v>13800.004000000001</v>
      </c>
      <c r="W182">
        <v>1285.3399999999999</v>
      </c>
      <c r="X182">
        <v>1644.59</v>
      </c>
      <c r="Z182">
        <v>175</v>
      </c>
      <c r="AA182">
        <v>16.7424</v>
      </c>
      <c r="AB182">
        <v>488.32159999999999</v>
      </c>
      <c r="AH182">
        <v>131.0496</v>
      </c>
      <c r="AI182">
        <v>414.00009999999997</v>
      </c>
      <c r="AJ182">
        <v>80</v>
      </c>
      <c r="AK182">
        <v>1791.278</v>
      </c>
      <c r="BA182">
        <v>2322</v>
      </c>
    </row>
    <row r="183" spans="6:53" x14ac:dyDescent="0.25">
      <c r="H183">
        <v>2</v>
      </c>
      <c r="M183" t="s">
        <v>110</v>
      </c>
      <c r="N183"/>
      <c r="P183" t="s">
        <v>107</v>
      </c>
      <c r="S183">
        <v>0</v>
      </c>
      <c r="T183">
        <v>12615.883</v>
      </c>
      <c r="V183">
        <v>13498.9948</v>
      </c>
      <c r="W183">
        <v>1152.4100000000001</v>
      </c>
      <c r="X183">
        <v>710.85</v>
      </c>
      <c r="Z183">
        <v>64</v>
      </c>
      <c r="AA183">
        <v>29.113399999999999</v>
      </c>
      <c r="AB183">
        <v>931.63</v>
      </c>
      <c r="AH183">
        <v>228.35679999999999</v>
      </c>
      <c r="AI183">
        <v>134.98990000000001</v>
      </c>
      <c r="AJ183">
        <v>40</v>
      </c>
      <c r="AK183">
        <v>350.44119999999998</v>
      </c>
      <c r="BA183">
        <v>774</v>
      </c>
    </row>
    <row r="184" spans="6:53" x14ac:dyDescent="0.25">
      <c r="H184">
        <v>3</v>
      </c>
      <c r="M184" t="s">
        <v>105</v>
      </c>
      <c r="N184"/>
      <c r="P184" t="s">
        <v>107</v>
      </c>
      <c r="S184">
        <v>0</v>
      </c>
      <c r="T184">
        <v>14018.69</v>
      </c>
      <c r="V184">
        <v>14999.998299999999</v>
      </c>
      <c r="W184">
        <v>1141.3800000000001</v>
      </c>
      <c r="X184">
        <v>1902.18</v>
      </c>
      <c r="Z184">
        <v>58</v>
      </c>
      <c r="AA184">
        <v>52.475099999999998</v>
      </c>
      <c r="AB184">
        <v>1014.52</v>
      </c>
      <c r="AH184">
        <v>71.306799999999996</v>
      </c>
      <c r="AI184">
        <v>225</v>
      </c>
      <c r="AJ184">
        <v>40</v>
      </c>
      <c r="AK184">
        <v>778.81619999999998</v>
      </c>
      <c r="BA184">
        <v>1161</v>
      </c>
    </row>
    <row r="185" spans="6:53" x14ac:dyDescent="0.25">
      <c r="H185">
        <v>3</v>
      </c>
      <c r="M185" t="s">
        <v>110</v>
      </c>
      <c r="N185"/>
      <c r="P185" t="s">
        <v>107</v>
      </c>
      <c r="S185">
        <v>5569</v>
      </c>
      <c r="T185">
        <v>14018.69</v>
      </c>
      <c r="V185">
        <v>14999.998299999999</v>
      </c>
      <c r="W185">
        <v>756.19</v>
      </c>
      <c r="X185">
        <v>1564.2889</v>
      </c>
      <c r="Z185">
        <v>59</v>
      </c>
      <c r="AA185">
        <v>39.330100000000002</v>
      </c>
      <c r="AB185">
        <v>773.49289999999996</v>
      </c>
      <c r="AH185">
        <v>24.095600000000001</v>
      </c>
      <c r="AI185">
        <v>225</v>
      </c>
      <c r="AJ185">
        <v>40</v>
      </c>
      <c r="AK185">
        <v>778.81619999999998</v>
      </c>
      <c r="BA185">
        <v>1161</v>
      </c>
    </row>
    <row r="186" spans="6:53" x14ac:dyDescent="0.25">
      <c r="H186">
        <v>17</v>
      </c>
      <c r="M186" t="s">
        <v>105</v>
      </c>
      <c r="N186" t="s">
        <v>151</v>
      </c>
      <c r="P186" t="s">
        <v>111</v>
      </c>
      <c r="S186">
        <v>5001</v>
      </c>
      <c r="T186">
        <v>24761.68</v>
      </c>
      <c r="V186">
        <v>26494.997599999999</v>
      </c>
      <c r="W186">
        <v>12495</v>
      </c>
      <c r="X186">
        <v>5100</v>
      </c>
      <c r="Z186">
        <v>503</v>
      </c>
      <c r="AA186">
        <v>34.9801</v>
      </c>
      <c r="AB186">
        <v>1035</v>
      </c>
      <c r="AH186">
        <v>103.2915</v>
      </c>
      <c r="AI186">
        <v>2252.0747999999999</v>
      </c>
      <c r="AJ186">
        <v>120</v>
      </c>
      <c r="AK186">
        <v>11005.190399999999</v>
      </c>
      <c r="BA186">
        <v>6579</v>
      </c>
    </row>
    <row r="187" spans="6:53" x14ac:dyDescent="0.25">
      <c r="H187">
        <v>17</v>
      </c>
      <c r="M187" t="s">
        <v>105</v>
      </c>
      <c r="N187" t="s">
        <v>132</v>
      </c>
      <c r="P187" t="s">
        <v>111</v>
      </c>
      <c r="S187">
        <v>30340</v>
      </c>
      <c r="T187">
        <v>47100</v>
      </c>
      <c r="V187">
        <v>47100</v>
      </c>
      <c r="W187">
        <v>23709.3</v>
      </c>
      <c r="X187">
        <v>5475.75</v>
      </c>
      <c r="Z187">
        <v>449</v>
      </c>
      <c r="AA187">
        <v>65.000100000000003</v>
      </c>
      <c r="AB187">
        <v>1716.7675999999999</v>
      </c>
      <c r="AH187">
        <v>2417.6197999999999</v>
      </c>
      <c r="AI187">
        <v>4003.5</v>
      </c>
      <c r="AJ187">
        <v>120</v>
      </c>
      <c r="AK187">
        <v>20933.3328</v>
      </c>
      <c r="BA187">
        <v>6579</v>
      </c>
    </row>
    <row r="188" spans="6:53" x14ac:dyDescent="0.25">
      <c r="H188">
        <v>17</v>
      </c>
      <c r="M188" t="s">
        <v>105</v>
      </c>
      <c r="N188" t="s">
        <v>132</v>
      </c>
      <c r="P188" t="s">
        <v>111</v>
      </c>
      <c r="S188">
        <v>28332</v>
      </c>
      <c r="T188">
        <v>47100</v>
      </c>
      <c r="V188">
        <v>47100</v>
      </c>
      <c r="W188">
        <v>22095.64</v>
      </c>
      <c r="X188">
        <v>4663.95</v>
      </c>
      <c r="Z188">
        <v>416</v>
      </c>
      <c r="AA188">
        <v>64.325900000000004</v>
      </c>
      <c r="AB188">
        <v>1574.0934999999999</v>
      </c>
      <c r="AH188">
        <v>2689.2013000000002</v>
      </c>
      <c r="AI188">
        <v>4003.5</v>
      </c>
      <c r="AJ188">
        <v>120</v>
      </c>
      <c r="AK188">
        <v>20933.3328</v>
      </c>
      <c r="BA188">
        <v>6579</v>
      </c>
    </row>
    <row r="189" spans="6:53" x14ac:dyDescent="0.25">
      <c r="H189">
        <v>17</v>
      </c>
      <c r="M189" t="s">
        <v>105</v>
      </c>
      <c r="N189" t="s">
        <v>132</v>
      </c>
      <c r="P189" t="s">
        <v>111</v>
      </c>
      <c r="S189">
        <v>30301</v>
      </c>
      <c r="T189">
        <v>47100</v>
      </c>
      <c r="V189">
        <v>47100</v>
      </c>
      <c r="W189">
        <v>20370.5</v>
      </c>
      <c r="X189">
        <v>2005</v>
      </c>
      <c r="Z189">
        <v>401</v>
      </c>
      <c r="AA189">
        <v>55.799199999999999</v>
      </c>
      <c r="AB189">
        <v>1316.2058</v>
      </c>
      <c r="AH189">
        <v>3031.1489000000001</v>
      </c>
      <c r="AI189">
        <v>4003.5</v>
      </c>
      <c r="AJ189">
        <v>120</v>
      </c>
      <c r="AK189">
        <v>20933.3328</v>
      </c>
      <c r="BA189">
        <v>6579</v>
      </c>
    </row>
    <row r="190" spans="6:53" x14ac:dyDescent="0.25">
      <c r="H190">
        <v>17</v>
      </c>
      <c r="M190" t="s">
        <v>173</v>
      </c>
      <c r="N190"/>
      <c r="P190" t="s">
        <v>111</v>
      </c>
      <c r="S190">
        <v>30303</v>
      </c>
      <c r="T190">
        <v>47100</v>
      </c>
      <c r="V190">
        <v>47100</v>
      </c>
      <c r="W190">
        <v>21705.46</v>
      </c>
      <c r="X190">
        <v>2841.1876999999999</v>
      </c>
      <c r="Z190">
        <v>399</v>
      </c>
      <c r="AA190">
        <v>61.520400000000002</v>
      </c>
      <c r="AB190">
        <v>1443.9204</v>
      </c>
      <c r="AH190">
        <v>4342.0865999999996</v>
      </c>
      <c r="AI190">
        <v>4003.5</v>
      </c>
      <c r="AJ190">
        <v>120</v>
      </c>
      <c r="AK190">
        <v>20933.3328</v>
      </c>
      <c r="BA190">
        <v>6579</v>
      </c>
    </row>
    <row r="191" spans="6:53" x14ac:dyDescent="0.25">
      <c r="H191">
        <v>6</v>
      </c>
      <c r="M191" t="s">
        <v>110</v>
      </c>
      <c r="N191"/>
      <c r="P191" t="s">
        <v>107</v>
      </c>
      <c r="S191">
        <v>11131</v>
      </c>
      <c r="T191">
        <v>19018.68</v>
      </c>
      <c r="V191">
        <v>20349.9876</v>
      </c>
      <c r="W191">
        <v>2216.9699999999998</v>
      </c>
      <c r="X191">
        <v>4267.63</v>
      </c>
      <c r="Z191">
        <v>109</v>
      </c>
      <c r="AA191">
        <v>59.491700000000002</v>
      </c>
      <c r="AB191">
        <v>1080.7665999999999</v>
      </c>
      <c r="AH191">
        <v>98.854299999999995</v>
      </c>
      <c r="AI191">
        <v>610.49959999999999</v>
      </c>
      <c r="AJ191">
        <v>80</v>
      </c>
      <c r="AK191">
        <v>2641.4834999999998</v>
      </c>
      <c r="BA191">
        <v>2322</v>
      </c>
    </row>
    <row r="192" spans="6:53" x14ac:dyDescent="0.25">
      <c r="F192" t="s">
        <v>109</v>
      </c>
      <c r="H192">
        <v>14</v>
      </c>
      <c r="M192" t="s">
        <v>121</v>
      </c>
      <c r="N192"/>
      <c r="P192" t="s">
        <v>111</v>
      </c>
      <c r="S192">
        <v>27579</v>
      </c>
      <c r="T192">
        <v>19149.5327</v>
      </c>
      <c r="V192">
        <v>20490</v>
      </c>
      <c r="W192">
        <v>5528.24</v>
      </c>
      <c r="X192">
        <v>3297.9666999999999</v>
      </c>
      <c r="Z192">
        <v>234</v>
      </c>
      <c r="AA192">
        <v>37.718800000000002</v>
      </c>
      <c r="AB192">
        <v>630.44330000000002</v>
      </c>
      <c r="AH192">
        <v>2804.1956</v>
      </c>
      <c r="AI192">
        <v>1434.3</v>
      </c>
      <c r="AJ192">
        <v>80</v>
      </c>
      <c r="AK192">
        <v>6915.1094999999996</v>
      </c>
      <c r="BA192">
        <v>5418</v>
      </c>
    </row>
    <row r="193" spans="6:53" x14ac:dyDescent="0.25">
      <c r="F193" t="s">
        <v>109</v>
      </c>
      <c r="H193">
        <v>14</v>
      </c>
      <c r="M193" t="s">
        <v>121</v>
      </c>
      <c r="N193"/>
      <c r="P193" t="s">
        <v>111</v>
      </c>
      <c r="S193">
        <v>16537</v>
      </c>
      <c r="T193">
        <v>19149.5327</v>
      </c>
      <c r="V193">
        <v>20490</v>
      </c>
      <c r="W193">
        <v>3067.95</v>
      </c>
      <c r="X193">
        <v>6570.03</v>
      </c>
      <c r="Z193">
        <v>180</v>
      </c>
      <c r="AA193">
        <v>53.5443</v>
      </c>
      <c r="AB193">
        <v>688.4271</v>
      </c>
      <c r="AH193">
        <v>303.5745</v>
      </c>
      <c r="AI193">
        <v>1434.3</v>
      </c>
      <c r="AJ193">
        <v>80</v>
      </c>
      <c r="AK193">
        <v>6915.1094999999996</v>
      </c>
      <c r="BA193">
        <v>5418</v>
      </c>
    </row>
    <row r="194" spans="6:53" x14ac:dyDescent="0.25">
      <c r="H194">
        <v>14</v>
      </c>
      <c r="M194" t="s">
        <v>174</v>
      </c>
      <c r="N194"/>
      <c r="P194" t="s">
        <v>111</v>
      </c>
      <c r="S194">
        <v>21248</v>
      </c>
      <c r="T194">
        <v>19149.5327</v>
      </c>
      <c r="V194">
        <v>20490</v>
      </c>
      <c r="W194">
        <v>6002.07</v>
      </c>
      <c r="X194">
        <v>3582.1</v>
      </c>
      <c r="Z194">
        <v>273</v>
      </c>
      <c r="AA194">
        <v>35.1068</v>
      </c>
      <c r="AB194">
        <v>684.58349999999996</v>
      </c>
      <c r="AH194">
        <v>875.98310000000004</v>
      </c>
      <c r="AI194">
        <v>1434.3</v>
      </c>
      <c r="AJ194">
        <v>80</v>
      </c>
      <c r="AK194">
        <v>6915.1094999999996</v>
      </c>
      <c r="BA194">
        <v>5418</v>
      </c>
    </row>
    <row r="195" spans="6:53" x14ac:dyDescent="0.25">
      <c r="H195">
        <v>1</v>
      </c>
      <c r="M195" t="s">
        <v>105</v>
      </c>
      <c r="N195" t="s">
        <v>108</v>
      </c>
      <c r="P195" t="s">
        <v>107</v>
      </c>
      <c r="S195"/>
      <c r="T195">
        <v>12615.89</v>
      </c>
      <c r="V195">
        <v>13499.0023</v>
      </c>
      <c r="W195">
        <v>219.95</v>
      </c>
      <c r="X195">
        <v>317.04899999999998</v>
      </c>
      <c r="Z195">
        <v>26</v>
      </c>
      <c r="AA195">
        <v>20.6538</v>
      </c>
      <c r="AB195">
        <v>536.99900000000002</v>
      </c>
      <c r="AH195">
        <v>2.65</v>
      </c>
      <c r="AI195">
        <v>67.495000000000005</v>
      </c>
      <c r="AJ195">
        <v>40</v>
      </c>
      <c r="AK195">
        <v>0</v>
      </c>
      <c r="BA195">
        <v>387</v>
      </c>
    </row>
    <row r="196" spans="6:53" x14ac:dyDescent="0.25">
      <c r="H196">
        <v>1</v>
      </c>
      <c r="M196" t="s">
        <v>105</v>
      </c>
      <c r="N196" t="s">
        <v>152</v>
      </c>
      <c r="P196" t="s">
        <v>107</v>
      </c>
      <c r="S196"/>
      <c r="T196">
        <v>12615.89</v>
      </c>
      <c r="V196">
        <v>13499.0023</v>
      </c>
      <c r="W196">
        <v>249.81</v>
      </c>
      <c r="X196">
        <v>371.67</v>
      </c>
      <c r="Z196">
        <v>15</v>
      </c>
      <c r="AA196">
        <v>41.432000000000002</v>
      </c>
      <c r="AB196">
        <v>621.48</v>
      </c>
      <c r="AH196">
        <v>13.3</v>
      </c>
      <c r="AI196">
        <v>67.495000000000005</v>
      </c>
      <c r="AJ196">
        <v>40</v>
      </c>
      <c r="AK196">
        <v>0</v>
      </c>
      <c r="BA196">
        <v>387</v>
      </c>
    </row>
    <row r="197" spans="6:53" x14ac:dyDescent="0.25">
      <c r="H197">
        <v>1</v>
      </c>
      <c r="M197" t="s">
        <v>105</v>
      </c>
      <c r="N197" t="s">
        <v>108</v>
      </c>
      <c r="P197" t="s">
        <v>107</v>
      </c>
      <c r="S197"/>
      <c r="T197">
        <v>12615.89</v>
      </c>
      <c r="V197">
        <v>13499.0023</v>
      </c>
      <c r="W197">
        <v>562.9</v>
      </c>
      <c r="X197">
        <v>441.58</v>
      </c>
      <c r="Z197">
        <v>29</v>
      </c>
      <c r="AA197">
        <v>34.6372</v>
      </c>
      <c r="AB197">
        <v>1004.48</v>
      </c>
      <c r="AH197">
        <v>17.100000000000001</v>
      </c>
      <c r="AI197">
        <v>67.495000000000005</v>
      </c>
      <c r="AJ197">
        <v>40</v>
      </c>
      <c r="AK197">
        <v>0</v>
      </c>
      <c r="BA197">
        <v>387</v>
      </c>
    </row>
    <row r="198" spans="6:53" x14ac:dyDescent="0.25">
      <c r="H198">
        <v>1</v>
      </c>
      <c r="M198" t="s">
        <v>105</v>
      </c>
      <c r="N198" t="s">
        <v>160</v>
      </c>
      <c r="P198" t="s">
        <v>107</v>
      </c>
      <c r="S198"/>
      <c r="T198">
        <v>12615.89</v>
      </c>
      <c r="V198">
        <v>13499.0023</v>
      </c>
      <c r="W198">
        <v>135</v>
      </c>
      <c r="X198">
        <v>454.6</v>
      </c>
      <c r="Z198">
        <v>30</v>
      </c>
      <c r="AA198">
        <v>19.653300000000002</v>
      </c>
      <c r="AB198">
        <v>589.6</v>
      </c>
      <c r="AH198">
        <v>46.05</v>
      </c>
      <c r="AI198">
        <v>67.495000000000005</v>
      </c>
      <c r="AJ198">
        <v>40</v>
      </c>
      <c r="AK198">
        <v>0</v>
      </c>
      <c r="BA198">
        <v>387</v>
      </c>
    </row>
    <row r="199" spans="6:53" x14ac:dyDescent="0.25">
      <c r="H199">
        <v>1</v>
      </c>
      <c r="M199" t="s">
        <v>105</v>
      </c>
      <c r="N199" t="s">
        <v>156</v>
      </c>
      <c r="P199" t="s">
        <v>107</v>
      </c>
      <c r="S199"/>
      <c r="T199">
        <v>12615.89</v>
      </c>
      <c r="V199">
        <v>13499.0023</v>
      </c>
      <c r="W199">
        <v>99.54</v>
      </c>
      <c r="X199">
        <v>625.69820000000004</v>
      </c>
      <c r="Z199">
        <v>20</v>
      </c>
      <c r="AA199">
        <v>36.261899999999997</v>
      </c>
      <c r="AB199">
        <v>725.23820000000001</v>
      </c>
      <c r="AH199">
        <v>31.65</v>
      </c>
      <c r="AI199">
        <v>67.495000000000005</v>
      </c>
      <c r="AJ199">
        <v>40</v>
      </c>
      <c r="AK199">
        <v>0</v>
      </c>
      <c r="BA199">
        <v>387</v>
      </c>
    </row>
    <row r="200" spans="6:53" x14ac:dyDescent="0.25">
      <c r="H200">
        <v>1</v>
      </c>
      <c r="M200" t="s">
        <v>105</v>
      </c>
      <c r="N200" t="s">
        <v>175</v>
      </c>
      <c r="P200" t="s">
        <v>107</v>
      </c>
      <c r="S200"/>
      <c r="T200">
        <v>12615.89</v>
      </c>
      <c r="V200">
        <v>13499.0023</v>
      </c>
      <c r="W200">
        <v>135</v>
      </c>
      <c r="X200">
        <v>386.51</v>
      </c>
      <c r="Z200">
        <v>30</v>
      </c>
      <c r="AA200">
        <v>17.383600000000001</v>
      </c>
      <c r="AB200">
        <v>521.51</v>
      </c>
      <c r="AH200">
        <v>26.35</v>
      </c>
      <c r="AI200">
        <v>67.495000000000005</v>
      </c>
      <c r="AJ200">
        <v>40</v>
      </c>
      <c r="AK200">
        <v>0</v>
      </c>
      <c r="BA200">
        <v>387</v>
      </c>
    </row>
    <row r="201" spans="6:53" x14ac:dyDescent="0.25">
      <c r="H201">
        <v>1</v>
      </c>
      <c r="M201" t="s">
        <v>105</v>
      </c>
      <c r="N201" t="s">
        <v>118</v>
      </c>
      <c r="P201" t="s">
        <v>107</v>
      </c>
      <c r="S201">
        <v>0</v>
      </c>
      <c r="T201">
        <v>12615.89</v>
      </c>
      <c r="V201">
        <v>13499.0023</v>
      </c>
      <c r="W201">
        <v>68.03</v>
      </c>
      <c r="X201">
        <v>382.77</v>
      </c>
      <c r="Z201">
        <v>12</v>
      </c>
      <c r="AA201">
        <v>37.566600000000001</v>
      </c>
      <c r="AB201">
        <v>450.8</v>
      </c>
      <c r="AH201">
        <v>36.369</v>
      </c>
      <c r="AI201">
        <v>67.495000000000005</v>
      </c>
      <c r="AJ201">
        <v>40</v>
      </c>
      <c r="AK201">
        <v>0</v>
      </c>
      <c r="BA201">
        <v>387</v>
      </c>
    </row>
    <row r="202" spans="6:53" x14ac:dyDescent="0.25">
      <c r="F202" t="s">
        <v>109</v>
      </c>
      <c r="H202">
        <v>16</v>
      </c>
      <c r="M202" t="s">
        <v>176</v>
      </c>
      <c r="N202"/>
      <c r="P202" t="s">
        <v>111</v>
      </c>
      <c r="S202">
        <v>24173</v>
      </c>
      <c r="T202">
        <v>14859.813</v>
      </c>
      <c r="V202">
        <v>15899.999900000001</v>
      </c>
      <c r="W202">
        <v>3560.08</v>
      </c>
      <c r="X202">
        <v>6282.9094999999998</v>
      </c>
      <c r="Z202">
        <v>268</v>
      </c>
      <c r="AA202">
        <v>36.727499999999999</v>
      </c>
      <c r="AB202">
        <v>615.18679999999995</v>
      </c>
      <c r="AH202">
        <v>1198.8735999999999</v>
      </c>
      <c r="AI202">
        <v>1272</v>
      </c>
      <c r="AJ202">
        <v>120</v>
      </c>
      <c r="AK202">
        <v>6191.5889999999999</v>
      </c>
      <c r="BA202">
        <v>6192</v>
      </c>
    </row>
    <row r="203" spans="6:53" x14ac:dyDescent="0.25">
      <c r="H203">
        <v>16</v>
      </c>
      <c r="M203" t="s">
        <v>105</v>
      </c>
      <c r="N203" t="s">
        <v>106</v>
      </c>
      <c r="P203" t="s">
        <v>111</v>
      </c>
      <c r="S203">
        <v>26795</v>
      </c>
      <c r="T203">
        <v>14859.813</v>
      </c>
      <c r="V203">
        <v>15899.999900000001</v>
      </c>
      <c r="W203">
        <v>4256</v>
      </c>
      <c r="X203">
        <v>9134.6200000000008</v>
      </c>
      <c r="Z203">
        <v>989</v>
      </c>
      <c r="AA203">
        <v>13.5395</v>
      </c>
      <c r="AB203">
        <v>836.91369999999995</v>
      </c>
      <c r="AH203">
        <v>978.60140000000001</v>
      </c>
      <c r="AI203">
        <v>1272</v>
      </c>
      <c r="AJ203">
        <v>120</v>
      </c>
      <c r="AK203">
        <v>6191.5889999999999</v>
      </c>
      <c r="BA203">
        <v>6192</v>
      </c>
    </row>
    <row r="204" spans="6:53" x14ac:dyDescent="0.25">
      <c r="F204" t="s">
        <v>109</v>
      </c>
      <c r="H204">
        <v>16</v>
      </c>
      <c r="M204" t="s">
        <v>173</v>
      </c>
      <c r="N204"/>
      <c r="P204" t="s">
        <v>111</v>
      </c>
      <c r="S204">
        <v>31380</v>
      </c>
      <c r="T204">
        <v>14859.813</v>
      </c>
      <c r="V204">
        <v>15899.999900000001</v>
      </c>
      <c r="W204">
        <v>4784.55</v>
      </c>
      <c r="X204">
        <v>8661.5300000000007</v>
      </c>
      <c r="Z204">
        <v>335</v>
      </c>
      <c r="AA204">
        <v>40.137500000000003</v>
      </c>
      <c r="AB204">
        <v>840.38</v>
      </c>
      <c r="AH204">
        <v>1716.1926000000001</v>
      </c>
      <c r="AI204">
        <v>1272</v>
      </c>
      <c r="AJ204">
        <v>120</v>
      </c>
      <c r="AK204">
        <v>6191.5889999999999</v>
      </c>
      <c r="BA204">
        <v>6192</v>
      </c>
    </row>
    <row r="205" spans="6:53" x14ac:dyDescent="0.25">
      <c r="H205">
        <v>15</v>
      </c>
      <c r="M205" t="s">
        <v>105</v>
      </c>
      <c r="N205" t="s">
        <v>157</v>
      </c>
      <c r="P205" t="s">
        <v>126</v>
      </c>
      <c r="S205">
        <v>72429</v>
      </c>
      <c r="T205">
        <v>19859.812000000002</v>
      </c>
      <c r="V205">
        <v>21249.998800000001</v>
      </c>
      <c r="W205">
        <v>6201.86</v>
      </c>
      <c r="X205">
        <v>4200</v>
      </c>
      <c r="Z205">
        <v>420</v>
      </c>
      <c r="AA205">
        <v>24.766300000000001</v>
      </c>
      <c r="AB205">
        <v>693.45730000000003</v>
      </c>
      <c r="AH205">
        <v>567.44269999999995</v>
      </c>
      <c r="AI205">
        <v>1593.7499</v>
      </c>
      <c r="AJ205">
        <v>80</v>
      </c>
      <c r="AK205">
        <v>7723.2596000000003</v>
      </c>
      <c r="BA205">
        <v>5805</v>
      </c>
    </row>
    <row r="206" spans="6:53" x14ac:dyDescent="0.25">
      <c r="F206" t="s">
        <v>109</v>
      </c>
      <c r="H206">
        <v>15</v>
      </c>
      <c r="M206" t="s">
        <v>121</v>
      </c>
      <c r="N206"/>
      <c r="P206" t="s">
        <v>111</v>
      </c>
      <c r="S206">
        <v>50765</v>
      </c>
      <c r="T206">
        <v>19859.812000000002</v>
      </c>
      <c r="V206">
        <v>21249.998800000001</v>
      </c>
      <c r="W206">
        <v>6201.86</v>
      </c>
      <c r="X206">
        <v>4200</v>
      </c>
      <c r="Z206">
        <v>417</v>
      </c>
      <c r="AA206">
        <v>24.944500000000001</v>
      </c>
      <c r="AB206">
        <v>693.45730000000003</v>
      </c>
      <c r="AH206">
        <v>907.83429999999998</v>
      </c>
      <c r="AI206">
        <v>1593.7499</v>
      </c>
      <c r="AJ206">
        <v>80</v>
      </c>
      <c r="AK206">
        <v>7723.2596000000003</v>
      </c>
      <c r="BA206">
        <v>5805</v>
      </c>
    </row>
    <row r="207" spans="6:53" x14ac:dyDescent="0.25">
      <c r="H207">
        <v>16</v>
      </c>
      <c r="M207" t="s">
        <v>105</v>
      </c>
      <c r="N207" t="s">
        <v>177</v>
      </c>
      <c r="P207" t="s">
        <v>111</v>
      </c>
      <c r="S207">
        <v>15507</v>
      </c>
      <c r="T207">
        <v>13728.97</v>
      </c>
      <c r="V207">
        <v>14689.9979</v>
      </c>
      <c r="W207">
        <v>6000</v>
      </c>
      <c r="X207">
        <v>4800</v>
      </c>
      <c r="Z207">
        <v>485</v>
      </c>
      <c r="AA207">
        <v>22.268000000000001</v>
      </c>
      <c r="AB207">
        <v>675</v>
      </c>
      <c r="AH207">
        <v>461.57150000000001</v>
      </c>
      <c r="AI207">
        <v>1175.1998000000001</v>
      </c>
      <c r="AJ207">
        <v>120</v>
      </c>
      <c r="AK207">
        <v>5720.4044999999996</v>
      </c>
      <c r="BA207">
        <v>6192</v>
      </c>
    </row>
    <row r="208" spans="6:53" x14ac:dyDescent="0.25">
      <c r="H208">
        <v>12</v>
      </c>
      <c r="M208" t="s">
        <v>159</v>
      </c>
      <c r="N208"/>
      <c r="P208" t="s">
        <v>111</v>
      </c>
      <c r="S208">
        <v>0</v>
      </c>
      <c r="T208">
        <v>14439.25</v>
      </c>
      <c r="V208">
        <v>15449.997499999999</v>
      </c>
      <c r="W208">
        <v>3394.58</v>
      </c>
      <c r="X208">
        <v>7995.3116</v>
      </c>
      <c r="Z208">
        <v>286</v>
      </c>
      <c r="AA208">
        <v>39.8247</v>
      </c>
      <c r="AB208">
        <v>949.1576</v>
      </c>
      <c r="AH208">
        <v>1102.2728</v>
      </c>
      <c r="AI208">
        <v>926.99980000000005</v>
      </c>
      <c r="AJ208">
        <v>80</v>
      </c>
      <c r="AK208">
        <v>4411.9933000000001</v>
      </c>
      <c r="BA208">
        <v>4644</v>
      </c>
    </row>
    <row r="209" spans="6:53" x14ac:dyDescent="0.25">
      <c r="H209">
        <v>12</v>
      </c>
      <c r="M209" t="s">
        <v>110</v>
      </c>
      <c r="N209"/>
      <c r="P209" t="s">
        <v>111</v>
      </c>
      <c r="S209">
        <v>20260</v>
      </c>
      <c r="T209">
        <v>14439.25</v>
      </c>
      <c r="V209">
        <v>15449.997499999999</v>
      </c>
      <c r="W209">
        <v>2479.9899999999998</v>
      </c>
      <c r="X209">
        <v>3277.15</v>
      </c>
      <c r="Z209">
        <v>169</v>
      </c>
      <c r="AA209">
        <v>34.065899999999999</v>
      </c>
      <c r="AB209">
        <v>479.76159999999999</v>
      </c>
      <c r="AH209">
        <v>1306.482</v>
      </c>
      <c r="AI209">
        <v>926.99980000000005</v>
      </c>
      <c r="AJ209">
        <v>80</v>
      </c>
      <c r="AK209">
        <v>4411.9933000000001</v>
      </c>
      <c r="BA209">
        <v>4644</v>
      </c>
    </row>
    <row r="210" spans="6:53" x14ac:dyDescent="0.25">
      <c r="H210">
        <v>12</v>
      </c>
      <c r="M210" t="s">
        <v>105</v>
      </c>
      <c r="N210" t="s">
        <v>169</v>
      </c>
      <c r="P210" t="s">
        <v>111</v>
      </c>
      <c r="S210">
        <v>6929</v>
      </c>
      <c r="T210">
        <v>14439.25</v>
      </c>
      <c r="V210">
        <v>15449.997499999999</v>
      </c>
      <c r="W210">
        <v>4592.41</v>
      </c>
      <c r="X210">
        <v>6352.4059999999999</v>
      </c>
      <c r="Z210">
        <v>351</v>
      </c>
      <c r="AA210">
        <v>31.181799999999999</v>
      </c>
      <c r="AB210">
        <v>912.06799999999998</v>
      </c>
      <c r="AH210">
        <v>312.69810000000001</v>
      </c>
      <c r="AI210">
        <v>926.99980000000005</v>
      </c>
      <c r="AJ210">
        <v>80</v>
      </c>
      <c r="AK210">
        <v>4411.9933000000001</v>
      </c>
      <c r="BA210">
        <v>4644</v>
      </c>
    </row>
    <row r="211" spans="6:53" x14ac:dyDescent="0.25">
      <c r="H211">
        <v>12</v>
      </c>
      <c r="M211" t="s">
        <v>159</v>
      </c>
      <c r="N211"/>
      <c r="P211" t="s">
        <v>111</v>
      </c>
      <c r="S211">
        <v>53164</v>
      </c>
      <c r="T211">
        <v>14439.25</v>
      </c>
      <c r="V211">
        <v>15449.997499999999</v>
      </c>
      <c r="W211">
        <v>4933.05</v>
      </c>
      <c r="X211">
        <v>3469.71</v>
      </c>
      <c r="Z211">
        <v>330</v>
      </c>
      <c r="AA211">
        <v>25.462900000000001</v>
      </c>
      <c r="AB211">
        <v>700.23</v>
      </c>
      <c r="AH211">
        <v>1926.2092</v>
      </c>
      <c r="AI211">
        <v>926.99980000000005</v>
      </c>
      <c r="AJ211">
        <v>80</v>
      </c>
      <c r="AK211">
        <v>4411.9933000000001</v>
      </c>
      <c r="BA211">
        <v>4644</v>
      </c>
    </row>
    <row r="212" spans="6:53" x14ac:dyDescent="0.25">
      <c r="F212" t="s">
        <v>120</v>
      </c>
      <c r="H212">
        <v>12</v>
      </c>
      <c r="M212" t="s">
        <v>121</v>
      </c>
      <c r="N212"/>
      <c r="P212" t="s">
        <v>111</v>
      </c>
      <c r="S212">
        <v>27038</v>
      </c>
      <c r="T212">
        <v>14439.25</v>
      </c>
      <c r="V212">
        <v>15449.997499999999</v>
      </c>
      <c r="W212">
        <v>3963.37</v>
      </c>
      <c r="X212">
        <v>4952.8</v>
      </c>
      <c r="Z212">
        <v>241</v>
      </c>
      <c r="AA212">
        <v>36.996499999999997</v>
      </c>
      <c r="AB212">
        <v>743.01409999999998</v>
      </c>
      <c r="AH212">
        <v>1398.1277</v>
      </c>
      <c r="AI212">
        <v>926.99980000000005</v>
      </c>
      <c r="AJ212">
        <v>80</v>
      </c>
      <c r="AK212">
        <v>4411.9933000000001</v>
      </c>
      <c r="BA212">
        <v>4644</v>
      </c>
    </row>
    <row r="213" spans="6:53" x14ac:dyDescent="0.25">
      <c r="H213">
        <v>12</v>
      </c>
      <c r="M213" t="s">
        <v>159</v>
      </c>
      <c r="N213"/>
      <c r="P213" t="s">
        <v>111</v>
      </c>
      <c r="S213">
        <v>12879</v>
      </c>
      <c r="T213">
        <v>14439.25</v>
      </c>
      <c r="V213">
        <v>15449.997499999999</v>
      </c>
      <c r="W213">
        <v>3747.65</v>
      </c>
      <c r="X213">
        <v>7136.8612000000003</v>
      </c>
      <c r="Z213">
        <v>259</v>
      </c>
      <c r="AA213">
        <v>42.025100000000002</v>
      </c>
      <c r="AB213">
        <v>907.04259999999999</v>
      </c>
      <c r="AH213">
        <v>826.95280000000002</v>
      </c>
      <c r="AI213">
        <v>926.99980000000005</v>
      </c>
      <c r="AJ213">
        <v>80</v>
      </c>
      <c r="AK213">
        <v>4411.9933000000001</v>
      </c>
      <c r="BA213">
        <v>4644</v>
      </c>
    </row>
    <row r="214" spans="6:53" x14ac:dyDescent="0.25">
      <c r="H214">
        <v>12</v>
      </c>
      <c r="M214" t="s">
        <v>121</v>
      </c>
      <c r="N214"/>
      <c r="P214" t="s">
        <v>111</v>
      </c>
      <c r="S214">
        <v>25505</v>
      </c>
      <c r="T214">
        <v>14439.25</v>
      </c>
      <c r="V214">
        <v>15449.997499999999</v>
      </c>
      <c r="W214">
        <v>3154.57</v>
      </c>
      <c r="X214">
        <v>6239.4748</v>
      </c>
      <c r="Z214">
        <v>259</v>
      </c>
      <c r="AA214">
        <v>36.270400000000002</v>
      </c>
      <c r="AB214">
        <v>782.83699999999999</v>
      </c>
      <c r="AH214">
        <v>578.62459999999999</v>
      </c>
      <c r="AI214">
        <v>926.99980000000005</v>
      </c>
      <c r="AJ214">
        <v>80</v>
      </c>
      <c r="AK214">
        <v>4411.9933000000001</v>
      </c>
      <c r="BA214">
        <v>4644</v>
      </c>
    </row>
    <row r="215" spans="6:53" x14ac:dyDescent="0.25">
      <c r="H215">
        <v>12</v>
      </c>
      <c r="M215" t="s">
        <v>173</v>
      </c>
      <c r="N215"/>
      <c r="P215" t="s">
        <v>111</v>
      </c>
      <c r="S215">
        <v>25414</v>
      </c>
      <c r="T215">
        <v>14439.25</v>
      </c>
      <c r="V215">
        <v>15449.997499999999</v>
      </c>
      <c r="W215">
        <v>3191.86</v>
      </c>
      <c r="X215">
        <v>4184.2111000000004</v>
      </c>
      <c r="Z215">
        <v>204</v>
      </c>
      <c r="AA215">
        <v>36.157200000000003</v>
      </c>
      <c r="AB215">
        <v>614.67250000000001</v>
      </c>
      <c r="AH215">
        <v>1387.9519</v>
      </c>
      <c r="AI215">
        <v>926.99980000000005</v>
      </c>
      <c r="AJ215">
        <v>80</v>
      </c>
      <c r="AK215">
        <v>4411.9933000000001</v>
      </c>
      <c r="BA215">
        <v>4644</v>
      </c>
    </row>
    <row r="216" spans="6:53" x14ac:dyDescent="0.25">
      <c r="F216" t="s">
        <v>109</v>
      </c>
      <c r="H216">
        <v>12</v>
      </c>
      <c r="M216" t="s">
        <v>121</v>
      </c>
      <c r="N216"/>
      <c r="P216" t="s">
        <v>111</v>
      </c>
      <c r="S216">
        <v>0</v>
      </c>
      <c r="T216">
        <v>14439.25</v>
      </c>
      <c r="V216">
        <v>15449.997499999999</v>
      </c>
      <c r="W216">
        <v>3125.65</v>
      </c>
      <c r="X216">
        <v>8510.2688999999991</v>
      </c>
      <c r="Z216">
        <v>255</v>
      </c>
      <c r="AA216">
        <v>45.631</v>
      </c>
      <c r="AB216">
        <v>969.65989999999999</v>
      </c>
      <c r="AH216">
        <v>763.87339999999995</v>
      </c>
      <c r="AI216">
        <v>926.99980000000005</v>
      </c>
      <c r="AJ216">
        <v>80</v>
      </c>
      <c r="AK216">
        <v>4411.9933000000001</v>
      </c>
      <c r="BA216">
        <v>4644</v>
      </c>
    </row>
    <row r="217" spans="6:53" x14ac:dyDescent="0.25">
      <c r="H217">
        <v>12</v>
      </c>
      <c r="M217" t="s">
        <v>178</v>
      </c>
      <c r="N217"/>
      <c r="P217" t="s">
        <v>111</v>
      </c>
      <c r="S217">
        <v>3674</v>
      </c>
      <c r="T217">
        <v>14439.25</v>
      </c>
      <c r="V217">
        <v>15449.997499999999</v>
      </c>
      <c r="W217">
        <v>2360.7399999999998</v>
      </c>
      <c r="X217">
        <v>5091.5901999999996</v>
      </c>
      <c r="Z217">
        <v>187</v>
      </c>
      <c r="AA217">
        <v>39.851999999999997</v>
      </c>
      <c r="AB217">
        <v>621.02750000000003</v>
      </c>
      <c r="AH217">
        <v>829.93340000000001</v>
      </c>
      <c r="AI217">
        <v>926.99980000000005</v>
      </c>
      <c r="AJ217">
        <v>80</v>
      </c>
      <c r="AK217">
        <v>4411.9933000000001</v>
      </c>
      <c r="BA217">
        <v>4644</v>
      </c>
    </row>
    <row r="218" spans="6:53" x14ac:dyDescent="0.25">
      <c r="F218" t="s">
        <v>120</v>
      </c>
      <c r="H218">
        <v>12</v>
      </c>
      <c r="M218" t="s">
        <v>121</v>
      </c>
      <c r="N218"/>
      <c r="P218" t="s">
        <v>111</v>
      </c>
      <c r="S218">
        <v>5108</v>
      </c>
      <c r="T218">
        <v>14439.25</v>
      </c>
      <c r="V218">
        <v>15449.997499999999</v>
      </c>
      <c r="W218">
        <v>3243.18</v>
      </c>
      <c r="X218">
        <v>3523.88</v>
      </c>
      <c r="Z218">
        <v>225</v>
      </c>
      <c r="AA218">
        <v>30.075800000000001</v>
      </c>
      <c r="AB218">
        <v>563.92160000000001</v>
      </c>
      <c r="AH218">
        <v>530.24670000000003</v>
      </c>
      <c r="AI218">
        <v>926.99980000000005</v>
      </c>
      <c r="AJ218">
        <v>80</v>
      </c>
      <c r="AK218">
        <v>4411.9933000000001</v>
      </c>
      <c r="BA218">
        <v>4644</v>
      </c>
    </row>
    <row r="219" spans="6:53" x14ac:dyDescent="0.25">
      <c r="H219">
        <v>12</v>
      </c>
      <c r="M219" t="s">
        <v>105</v>
      </c>
      <c r="N219" t="s">
        <v>108</v>
      </c>
      <c r="P219" t="s">
        <v>111</v>
      </c>
      <c r="S219">
        <v>19522</v>
      </c>
      <c r="T219">
        <v>14439.25</v>
      </c>
      <c r="V219">
        <v>15449.997499999999</v>
      </c>
      <c r="W219">
        <v>3792.14</v>
      </c>
      <c r="X219">
        <v>5813.55</v>
      </c>
      <c r="Z219">
        <v>257</v>
      </c>
      <c r="AA219">
        <v>37.376199999999997</v>
      </c>
      <c r="AB219">
        <v>800.47410000000002</v>
      </c>
      <c r="AH219">
        <v>494.94659999999999</v>
      </c>
      <c r="AI219">
        <v>926.99980000000005</v>
      </c>
      <c r="AJ219">
        <v>80</v>
      </c>
      <c r="AK219">
        <v>4411.9933000000001</v>
      </c>
      <c r="BA219">
        <v>4644</v>
      </c>
    </row>
    <row r="220" spans="6:53" x14ac:dyDescent="0.25">
      <c r="H220">
        <v>12</v>
      </c>
      <c r="M220" t="s">
        <v>105</v>
      </c>
      <c r="N220" t="s">
        <v>149</v>
      </c>
      <c r="P220" t="s">
        <v>111</v>
      </c>
      <c r="S220">
        <v>14377</v>
      </c>
      <c r="T220">
        <v>14439.25</v>
      </c>
      <c r="V220">
        <v>15449.997499999999</v>
      </c>
      <c r="W220">
        <v>4871.68</v>
      </c>
      <c r="X220">
        <v>5635.97</v>
      </c>
      <c r="Z220">
        <v>606</v>
      </c>
      <c r="AA220">
        <v>17.339300000000001</v>
      </c>
      <c r="AB220">
        <v>875.63750000000005</v>
      </c>
      <c r="AH220">
        <v>558.93870000000004</v>
      </c>
      <c r="AI220">
        <v>926.99980000000005</v>
      </c>
      <c r="AJ220">
        <v>80</v>
      </c>
      <c r="AK220">
        <v>4411.9933000000001</v>
      </c>
      <c r="BA220">
        <v>4644</v>
      </c>
    </row>
    <row r="221" spans="6:53" x14ac:dyDescent="0.25">
      <c r="H221">
        <v>12</v>
      </c>
      <c r="M221" t="s">
        <v>105</v>
      </c>
      <c r="N221" t="s">
        <v>179</v>
      </c>
      <c r="P221" t="s">
        <v>111</v>
      </c>
      <c r="S221">
        <v>23060</v>
      </c>
      <c r="T221">
        <v>14439.25</v>
      </c>
      <c r="V221">
        <v>15449.997499999999</v>
      </c>
      <c r="W221">
        <v>5261.4</v>
      </c>
      <c r="X221">
        <v>4806.6000000000004</v>
      </c>
      <c r="Z221">
        <v>616</v>
      </c>
      <c r="AA221">
        <v>16.344100000000001</v>
      </c>
      <c r="AB221">
        <v>839</v>
      </c>
      <c r="AH221">
        <v>877.43349999999998</v>
      </c>
      <c r="AI221">
        <v>926.99980000000005</v>
      </c>
      <c r="AJ221">
        <v>80</v>
      </c>
      <c r="AK221">
        <v>4411.9933000000001</v>
      </c>
      <c r="BA221">
        <v>4644</v>
      </c>
    </row>
    <row r="222" spans="6:53" x14ac:dyDescent="0.25">
      <c r="H222">
        <v>12</v>
      </c>
      <c r="M222" t="s">
        <v>105</v>
      </c>
      <c r="N222"/>
      <c r="P222" t="s">
        <v>111</v>
      </c>
      <c r="S222">
        <v>4981</v>
      </c>
      <c r="T222">
        <v>14439.25</v>
      </c>
      <c r="V222">
        <v>15449.997499999999</v>
      </c>
      <c r="W222">
        <v>3759.05</v>
      </c>
      <c r="X222">
        <v>6443.5403999999999</v>
      </c>
      <c r="Z222">
        <v>359</v>
      </c>
      <c r="AA222">
        <v>28.4194</v>
      </c>
      <c r="AB222">
        <v>850.21579999999994</v>
      </c>
      <c r="AH222">
        <v>348.84719999999999</v>
      </c>
      <c r="AI222">
        <v>926.99980000000005</v>
      </c>
      <c r="AJ222">
        <v>80</v>
      </c>
      <c r="AK222">
        <v>4411.9933000000001</v>
      </c>
      <c r="BA222">
        <v>4644</v>
      </c>
    </row>
    <row r="223" spans="6:53" x14ac:dyDescent="0.25">
      <c r="F223" t="s">
        <v>120</v>
      </c>
      <c r="H223">
        <v>12</v>
      </c>
      <c r="M223" t="s">
        <v>121</v>
      </c>
      <c r="N223"/>
      <c r="P223" t="s">
        <v>111</v>
      </c>
      <c r="S223">
        <v>52165</v>
      </c>
      <c r="T223">
        <v>14439.25</v>
      </c>
      <c r="V223">
        <v>15449.997499999999</v>
      </c>
      <c r="W223">
        <v>3905.45</v>
      </c>
      <c r="X223">
        <v>2772.5810999999999</v>
      </c>
      <c r="Z223">
        <v>294</v>
      </c>
      <c r="AA223">
        <v>22.714300000000001</v>
      </c>
      <c r="AB223">
        <v>556.50250000000005</v>
      </c>
      <c r="AH223">
        <v>2476.8849</v>
      </c>
      <c r="AI223">
        <v>926.99980000000005</v>
      </c>
      <c r="AJ223">
        <v>80</v>
      </c>
      <c r="AK223">
        <v>4411.9933000000001</v>
      </c>
      <c r="BA223">
        <v>4644</v>
      </c>
    </row>
    <row r="224" spans="6:53" x14ac:dyDescent="0.25">
      <c r="H224">
        <v>12</v>
      </c>
      <c r="M224" t="s">
        <v>110</v>
      </c>
      <c r="N224"/>
      <c r="P224" t="s">
        <v>111</v>
      </c>
      <c r="S224">
        <v>13543</v>
      </c>
      <c r="T224">
        <v>14439.25</v>
      </c>
      <c r="V224">
        <v>15449.997499999999</v>
      </c>
      <c r="W224">
        <v>3021.95</v>
      </c>
      <c r="X224">
        <v>7059.6269000000002</v>
      </c>
      <c r="Z224">
        <v>231</v>
      </c>
      <c r="AA224">
        <v>43.643099999999997</v>
      </c>
      <c r="AB224">
        <v>840.13139999999999</v>
      </c>
      <c r="AH224">
        <v>757.91800000000001</v>
      </c>
      <c r="AI224">
        <v>926.99980000000005</v>
      </c>
      <c r="AJ224">
        <v>80</v>
      </c>
      <c r="AK224">
        <v>4411.9933000000001</v>
      </c>
      <c r="BA224">
        <v>4644</v>
      </c>
    </row>
    <row r="225" spans="6:53" x14ac:dyDescent="0.25">
      <c r="H225">
        <v>12</v>
      </c>
      <c r="M225" t="s">
        <v>105</v>
      </c>
      <c r="N225" t="s">
        <v>134</v>
      </c>
      <c r="P225" t="s">
        <v>111</v>
      </c>
      <c r="S225">
        <v>0</v>
      </c>
      <c r="T225">
        <v>14439.25</v>
      </c>
      <c r="V225">
        <v>15449.997499999999</v>
      </c>
      <c r="W225">
        <v>3661.33</v>
      </c>
      <c r="X225">
        <v>5578.0925999999999</v>
      </c>
      <c r="Z225">
        <v>251</v>
      </c>
      <c r="AA225">
        <v>36.810400000000001</v>
      </c>
      <c r="AB225">
        <v>769.95180000000005</v>
      </c>
      <c r="AH225">
        <v>471.47930000000002</v>
      </c>
      <c r="AI225">
        <v>926.99980000000005</v>
      </c>
      <c r="AJ225">
        <v>80</v>
      </c>
      <c r="AK225">
        <v>4411.9933000000001</v>
      </c>
      <c r="BA225">
        <v>4644</v>
      </c>
    </row>
    <row r="226" spans="6:53" x14ac:dyDescent="0.25">
      <c r="H226">
        <v>12</v>
      </c>
      <c r="M226" t="s">
        <v>105</v>
      </c>
      <c r="N226" t="s">
        <v>108</v>
      </c>
      <c r="P226" t="s">
        <v>111</v>
      </c>
      <c r="S226">
        <v>6557</v>
      </c>
      <c r="T226">
        <v>14439.25</v>
      </c>
      <c r="V226">
        <v>15449.997499999999</v>
      </c>
      <c r="W226">
        <v>3713.34</v>
      </c>
      <c r="X226">
        <v>5499.0879999999997</v>
      </c>
      <c r="Z226">
        <v>407</v>
      </c>
      <c r="AA226">
        <v>22.634899999999998</v>
      </c>
      <c r="AB226">
        <v>767.70230000000004</v>
      </c>
      <c r="AH226">
        <v>382.74180000000001</v>
      </c>
      <c r="AI226">
        <v>926.99980000000005</v>
      </c>
      <c r="AJ226">
        <v>80</v>
      </c>
      <c r="AK226">
        <v>4411.9933000000001</v>
      </c>
      <c r="BA226">
        <v>4644</v>
      </c>
    </row>
    <row r="227" spans="6:53" x14ac:dyDescent="0.25">
      <c r="H227">
        <v>12</v>
      </c>
      <c r="M227" t="s">
        <v>105</v>
      </c>
      <c r="N227" t="s">
        <v>108</v>
      </c>
      <c r="P227" t="s">
        <v>111</v>
      </c>
      <c r="S227">
        <v>15198</v>
      </c>
      <c r="T227">
        <v>14439.25</v>
      </c>
      <c r="V227">
        <v>15449.997499999999</v>
      </c>
      <c r="W227">
        <v>3510.59</v>
      </c>
      <c r="X227">
        <v>5943.4988000000003</v>
      </c>
      <c r="Z227">
        <v>303</v>
      </c>
      <c r="AA227">
        <v>31.201599999999999</v>
      </c>
      <c r="AB227">
        <v>787.84069999999997</v>
      </c>
      <c r="AH227">
        <v>824.84649999999999</v>
      </c>
      <c r="AI227">
        <v>926.99980000000005</v>
      </c>
      <c r="AJ227">
        <v>80</v>
      </c>
      <c r="AK227">
        <v>4411.9933000000001</v>
      </c>
      <c r="BA227">
        <v>4644</v>
      </c>
    </row>
    <row r="228" spans="6:53" x14ac:dyDescent="0.25">
      <c r="F228" t="s">
        <v>120</v>
      </c>
      <c r="H228">
        <v>12</v>
      </c>
      <c r="M228" t="s">
        <v>121</v>
      </c>
      <c r="N228"/>
      <c r="P228" t="s">
        <v>111</v>
      </c>
      <c r="S228">
        <v>2711</v>
      </c>
      <c r="T228">
        <v>14439.25</v>
      </c>
      <c r="V228">
        <v>15449.997499999999</v>
      </c>
      <c r="W228">
        <v>3572.21</v>
      </c>
      <c r="X228">
        <v>7301.9633999999996</v>
      </c>
      <c r="Z228">
        <v>294</v>
      </c>
      <c r="AA228">
        <v>36.986899999999999</v>
      </c>
      <c r="AB228">
        <v>906.18110000000001</v>
      </c>
      <c r="AH228">
        <v>2113.2948999999999</v>
      </c>
      <c r="AI228">
        <v>926.99980000000005</v>
      </c>
      <c r="AJ228">
        <v>80</v>
      </c>
      <c r="AK228">
        <v>4411.9933000000001</v>
      </c>
      <c r="BA228">
        <v>4644</v>
      </c>
    </row>
    <row r="229" spans="6:53" x14ac:dyDescent="0.25">
      <c r="F229" t="s">
        <v>136</v>
      </c>
      <c r="H229">
        <v>12</v>
      </c>
      <c r="M229" t="s">
        <v>121</v>
      </c>
      <c r="N229"/>
      <c r="P229" t="s">
        <v>111</v>
      </c>
      <c r="S229">
        <v>277017</v>
      </c>
      <c r="T229">
        <v>14439.25</v>
      </c>
      <c r="V229">
        <v>15449.997499999999</v>
      </c>
      <c r="W229">
        <v>4921.83</v>
      </c>
      <c r="X229">
        <v>3600.5</v>
      </c>
      <c r="Z229">
        <v>331</v>
      </c>
      <c r="AA229">
        <v>25.747199999999999</v>
      </c>
      <c r="AB229">
        <v>710.19410000000005</v>
      </c>
      <c r="AH229">
        <v>930.66610000000003</v>
      </c>
      <c r="AI229">
        <v>926.99980000000005</v>
      </c>
      <c r="AJ229">
        <v>80</v>
      </c>
      <c r="AK229">
        <v>4411.9933000000001</v>
      </c>
      <c r="BA229">
        <v>4644</v>
      </c>
    </row>
    <row r="230" spans="6:53" x14ac:dyDescent="0.25">
      <c r="F230" t="s">
        <v>127</v>
      </c>
      <c r="H230">
        <v>26</v>
      </c>
      <c r="M230" t="s">
        <v>180</v>
      </c>
      <c r="N230"/>
      <c r="P230" t="s">
        <v>126</v>
      </c>
      <c r="S230">
        <v>75410</v>
      </c>
      <c r="T230">
        <v>44131.49</v>
      </c>
      <c r="V230">
        <v>44131.49</v>
      </c>
      <c r="W230">
        <v>34818.449999999997</v>
      </c>
      <c r="X230">
        <v>10551.188899999999</v>
      </c>
      <c r="Z230">
        <v>649</v>
      </c>
      <c r="AA230">
        <v>69.906899999999993</v>
      </c>
      <c r="AB230">
        <v>1744.9861000000001</v>
      </c>
      <c r="AH230">
        <v>13049.103800000001</v>
      </c>
      <c r="AI230">
        <v>5737.0937000000004</v>
      </c>
      <c r="AJ230">
        <v>120</v>
      </c>
      <c r="AK230">
        <v>30646.8675</v>
      </c>
      <c r="BA230">
        <v>10062</v>
      </c>
    </row>
    <row r="231" spans="6:53" x14ac:dyDescent="0.25">
      <c r="H231">
        <v>3</v>
      </c>
      <c r="M231" t="s">
        <v>105</v>
      </c>
      <c r="N231" t="s">
        <v>181</v>
      </c>
      <c r="P231" t="s">
        <v>107</v>
      </c>
      <c r="S231">
        <v>5029</v>
      </c>
      <c r="T231">
        <v>0</v>
      </c>
      <c r="V231">
        <v>1772.8969999999999</v>
      </c>
      <c r="W231">
        <v>3180</v>
      </c>
      <c r="X231">
        <v>880</v>
      </c>
      <c r="Z231">
        <v>89</v>
      </c>
      <c r="AA231">
        <v>45.617899999999999</v>
      </c>
      <c r="AB231">
        <v>1353.3333</v>
      </c>
      <c r="AH231">
        <v>47.254300000000001</v>
      </c>
      <c r="AI231">
        <v>26.593499999999999</v>
      </c>
      <c r="AJ231">
        <v>40</v>
      </c>
      <c r="AK231">
        <v>0</v>
      </c>
      <c r="BA231">
        <v>1161</v>
      </c>
    </row>
    <row r="232" spans="6:53" x14ac:dyDescent="0.25">
      <c r="H232">
        <v>2</v>
      </c>
      <c r="M232" t="s">
        <v>110</v>
      </c>
      <c r="N232"/>
      <c r="P232" t="s">
        <v>107</v>
      </c>
      <c r="S232"/>
      <c r="T232">
        <v>12615.883</v>
      </c>
      <c r="V232">
        <v>13498.9948</v>
      </c>
      <c r="W232">
        <v>801.65</v>
      </c>
      <c r="X232">
        <v>1395.06</v>
      </c>
      <c r="Z232">
        <v>58</v>
      </c>
      <c r="AA232">
        <v>37.874299999999998</v>
      </c>
      <c r="AB232">
        <v>1098.355</v>
      </c>
      <c r="AH232">
        <v>71.650000000000006</v>
      </c>
      <c r="AI232">
        <v>134.98990000000001</v>
      </c>
      <c r="AJ232">
        <v>40</v>
      </c>
      <c r="AK232">
        <v>350.44119999999998</v>
      </c>
      <c r="BA232">
        <v>774</v>
      </c>
    </row>
    <row r="233" spans="6:53" x14ac:dyDescent="0.25">
      <c r="H233">
        <v>12</v>
      </c>
      <c r="M233" t="s">
        <v>174</v>
      </c>
      <c r="N233"/>
      <c r="P233" t="s">
        <v>111</v>
      </c>
      <c r="S233">
        <v>20387</v>
      </c>
      <c r="T233">
        <v>14439.25</v>
      </c>
      <c r="V233">
        <v>15449.997499999999</v>
      </c>
      <c r="W233">
        <v>5542.24</v>
      </c>
      <c r="X233">
        <v>5048.3850000000002</v>
      </c>
      <c r="Z233">
        <v>298</v>
      </c>
      <c r="AA233">
        <v>35.539000000000001</v>
      </c>
      <c r="AB233">
        <v>882.55200000000002</v>
      </c>
      <c r="AH233">
        <v>2287.0486999999998</v>
      </c>
      <c r="AI233">
        <v>926.99980000000005</v>
      </c>
      <c r="AJ233">
        <v>80</v>
      </c>
      <c r="AK233">
        <v>4411.9933000000001</v>
      </c>
      <c r="BA233">
        <v>4644</v>
      </c>
    </row>
    <row r="234" spans="6:53" x14ac:dyDescent="0.25">
      <c r="H234">
        <v>12</v>
      </c>
      <c r="M234" t="s">
        <v>105</v>
      </c>
      <c r="N234" t="s">
        <v>182</v>
      </c>
      <c r="P234" t="s">
        <v>111</v>
      </c>
      <c r="S234">
        <v>5179</v>
      </c>
      <c r="T234">
        <v>14439.25</v>
      </c>
      <c r="V234">
        <v>15449.997499999999</v>
      </c>
      <c r="W234">
        <v>3519.86</v>
      </c>
      <c r="X234">
        <v>5994.05</v>
      </c>
      <c r="Z234">
        <v>239</v>
      </c>
      <c r="AA234">
        <v>39.807099999999998</v>
      </c>
      <c r="AB234">
        <v>792.82579999999996</v>
      </c>
      <c r="AH234">
        <v>672.41570000000002</v>
      </c>
      <c r="AI234">
        <v>926.99980000000005</v>
      </c>
      <c r="AJ234">
        <v>80</v>
      </c>
      <c r="AK234">
        <v>4411.9933000000001</v>
      </c>
      <c r="BA234">
        <v>4644</v>
      </c>
    </row>
    <row r="235" spans="6:53" x14ac:dyDescent="0.25">
      <c r="F235" t="s">
        <v>109</v>
      </c>
      <c r="H235">
        <v>12</v>
      </c>
      <c r="M235" t="s">
        <v>121</v>
      </c>
      <c r="N235"/>
      <c r="P235" t="s">
        <v>111</v>
      </c>
      <c r="S235">
        <v>26268</v>
      </c>
      <c r="T235">
        <v>14439.25</v>
      </c>
      <c r="V235">
        <v>15449.997499999999</v>
      </c>
      <c r="W235">
        <v>3130.79</v>
      </c>
      <c r="X235">
        <v>5024.1000000000004</v>
      </c>
      <c r="Z235">
        <v>318</v>
      </c>
      <c r="AA235">
        <v>25.644300000000001</v>
      </c>
      <c r="AB235">
        <v>679.57410000000004</v>
      </c>
      <c r="AH235">
        <v>1177.5606</v>
      </c>
      <c r="AI235">
        <v>926.99980000000005</v>
      </c>
      <c r="AJ235">
        <v>80</v>
      </c>
      <c r="AK235">
        <v>4411.9933000000001</v>
      </c>
      <c r="BA235">
        <v>4644</v>
      </c>
    </row>
    <row r="236" spans="6:53" x14ac:dyDescent="0.25">
      <c r="H236">
        <v>16</v>
      </c>
      <c r="M236" t="s">
        <v>110</v>
      </c>
      <c r="N236"/>
      <c r="P236" t="s">
        <v>111</v>
      </c>
      <c r="S236">
        <v>87787</v>
      </c>
      <c r="T236">
        <v>29205.607400000001</v>
      </c>
      <c r="V236">
        <v>31249.999899999999</v>
      </c>
      <c r="W236">
        <v>18697.14</v>
      </c>
      <c r="X236">
        <v>4200</v>
      </c>
      <c r="Z236">
        <v>413</v>
      </c>
      <c r="AA236">
        <v>55.441000000000003</v>
      </c>
      <c r="AB236">
        <v>1431.0712000000001</v>
      </c>
      <c r="AH236">
        <v>6671.5275000000001</v>
      </c>
      <c r="AI236">
        <v>2500</v>
      </c>
      <c r="AJ236">
        <v>120</v>
      </c>
      <c r="AK236">
        <v>12169.003500000001</v>
      </c>
      <c r="BA236">
        <v>6192</v>
      </c>
    </row>
    <row r="237" spans="6:53" x14ac:dyDescent="0.25">
      <c r="H237">
        <v>6</v>
      </c>
      <c r="M237" t="s">
        <v>105</v>
      </c>
      <c r="N237"/>
      <c r="P237" t="s">
        <v>107</v>
      </c>
      <c r="S237">
        <v>1</v>
      </c>
      <c r="T237">
        <v>14765.42</v>
      </c>
      <c r="V237">
        <v>15798.999400000001</v>
      </c>
      <c r="W237">
        <v>2293.4299999999998</v>
      </c>
      <c r="X237">
        <v>2805.89</v>
      </c>
      <c r="Z237">
        <v>166</v>
      </c>
      <c r="AA237">
        <v>30.718699999999998</v>
      </c>
      <c r="AB237">
        <v>849.88660000000004</v>
      </c>
      <c r="AH237">
        <v>252.517</v>
      </c>
      <c r="AI237">
        <v>473.97</v>
      </c>
      <c r="AJ237">
        <v>80</v>
      </c>
      <c r="AK237">
        <v>2050.7530000000002</v>
      </c>
      <c r="BA237">
        <v>2322</v>
      </c>
    </row>
    <row r="238" spans="6:53" x14ac:dyDescent="0.25">
      <c r="H238">
        <v>23</v>
      </c>
      <c r="M238" t="s">
        <v>105</v>
      </c>
      <c r="N238" t="s">
        <v>162</v>
      </c>
      <c r="P238" t="s">
        <v>126</v>
      </c>
      <c r="S238">
        <v>73279</v>
      </c>
      <c r="T238">
        <v>28114.57</v>
      </c>
      <c r="V238">
        <v>30082.589899999999</v>
      </c>
      <c r="W238">
        <v>22980.73</v>
      </c>
      <c r="X238">
        <v>5402.47</v>
      </c>
      <c r="Z238">
        <v>759</v>
      </c>
      <c r="AA238">
        <v>37.395499999999998</v>
      </c>
      <c r="AB238">
        <v>1234.0521000000001</v>
      </c>
      <c r="AH238">
        <v>4292.1938</v>
      </c>
      <c r="AI238">
        <v>3459.4978000000001</v>
      </c>
      <c r="AJ238">
        <v>120</v>
      </c>
      <c r="AK238">
        <v>17181.1266</v>
      </c>
      <c r="BA238">
        <v>8901</v>
      </c>
    </row>
    <row r="239" spans="6:53" x14ac:dyDescent="0.25">
      <c r="H239">
        <v>2</v>
      </c>
      <c r="M239" t="s">
        <v>105</v>
      </c>
      <c r="N239" t="s">
        <v>183</v>
      </c>
      <c r="P239" t="s">
        <v>107</v>
      </c>
      <c r="S239">
        <v>0</v>
      </c>
      <c r="T239">
        <v>12615.8878</v>
      </c>
      <c r="V239">
        <v>13498.999900000001</v>
      </c>
      <c r="W239">
        <v>916.62</v>
      </c>
      <c r="X239">
        <v>705.78</v>
      </c>
      <c r="Z239">
        <v>53</v>
      </c>
      <c r="AA239">
        <v>30.6113</v>
      </c>
      <c r="AB239">
        <v>811.2</v>
      </c>
      <c r="AH239">
        <v>5.6</v>
      </c>
      <c r="AI239">
        <v>134.99</v>
      </c>
      <c r="AJ239">
        <v>40</v>
      </c>
      <c r="AK239">
        <v>350.44130000000001</v>
      </c>
      <c r="BA239">
        <v>774</v>
      </c>
    </row>
    <row r="240" spans="6:53" x14ac:dyDescent="0.25">
      <c r="H240">
        <v>2</v>
      </c>
      <c r="M240" t="s">
        <v>105</v>
      </c>
      <c r="N240" t="s">
        <v>124</v>
      </c>
      <c r="P240" t="s">
        <v>107</v>
      </c>
      <c r="S240">
        <v>0</v>
      </c>
      <c r="T240">
        <v>12615.8878</v>
      </c>
      <c r="V240">
        <v>13498.999900000001</v>
      </c>
      <c r="W240">
        <v>514.83000000000004</v>
      </c>
      <c r="X240">
        <v>1760.25</v>
      </c>
      <c r="Z240">
        <v>54</v>
      </c>
      <c r="AA240">
        <v>42.131100000000004</v>
      </c>
      <c r="AB240">
        <v>1137.54</v>
      </c>
      <c r="AH240">
        <v>303.2568</v>
      </c>
      <c r="AI240">
        <v>134.99</v>
      </c>
      <c r="AJ240">
        <v>40</v>
      </c>
      <c r="AK240">
        <v>350.44130000000001</v>
      </c>
      <c r="BA240">
        <v>774</v>
      </c>
    </row>
    <row r="241" spans="6:53" x14ac:dyDescent="0.25">
      <c r="H241">
        <v>2</v>
      </c>
      <c r="M241" t="s">
        <v>105</v>
      </c>
      <c r="N241" t="s">
        <v>169</v>
      </c>
      <c r="P241" t="s">
        <v>107</v>
      </c>
      <c r="S241"/>
      <c r="T241">
        <v>12615.8878</v>
      </c>
      <c r="V241">
        <v>13498.999900000001</v>
      </c>
      <c r="W241">
        <v>665.87</v>
      </c>
      <c r="X241">
        <v>1770.5354</v>
      </c>
      <c r="Z241">
        <v>55</v>
      </c>
      <c r="AA241">
        <v>44.298200000000001</v>
      </c>
      <c r="AB241">
        <v>1218.2027</v>
      </c>
      <c r="AH241">
        <v>75.8</v>
      </c>
      <c r="AI241">
        <v>134.99</v>
      </c>
      <c r="AJ241">
        <v>40</v>
      </c>
      <c r="AK241">
        <v>350.44130000000001</v>
      </c>
      <c r="BA241">
        <v>774</v>
      </c>
    </row>
    <row r="242" spans="6:53" x14ac:dyDescent="0.25">
      <c r="H242">
        <v>0</v>
      </c>
      <c r="M242" t="s">
        <v>105</v>
      </c>
      <c r="N242"/>
      <c r="P242" t="s">
        <v>107</v>
      </c>
      <c r="S242"/>
      <c r="T242">
        <v>15700.93</v>
      </c>
      <c r="V242">
        <v>16799.9951</v>
      </c>
      <c r="W242">
        <v>21.86</v>
      </c>
      <c r="X242">
        <v>239.68</v>
      </c>
      <c r="Z242">
        <v>4</v>
      </c>
      <c r="AA242">
        <v>65.385000000000005</v>
      </c>
      <c r="AI242">
        <v>0</v>
      </c>
      <c r="AJ242">
        <v>40</v>
      </c>
      <c r="AK242">
        <v>0</v>
      </c>
      <c r="BA242">
        <v>0</v>
      </c>
    </row>
    <row r="243" spans="6:53" x14ac:dyDescent="0.25">
      <c r="F243" t="s">
        <v>129</v>
      </c>
      <c r="H243">
        <v>47</v>
      </c>
      <c r="M243" t="s">
        <v>121</v>
      </c>
      <c r="N243"/>
      <c r="P243" t="s">
        <v>184</v>
      </c>
      <c r="S243">
        <v>60340</v>
      </c>
      <c r="T243">
        <v>16822.43</v>
      </c>
      <c r="V243">
        <v>18000.000100000001</v>
      </c>
      <c r="W243">
        <v>5932.73</v>
      </c>
      <c r="X243">
        <v>5574.3990999999996</v>
      </c>
      <c r="Z243">
        <v>321</v>
      </c>
      <c r="AA243">
        <v>35.847700000000003</v>
      </c>
      <c r="AB243">
        <v>244.83250000000001</v>
      </c>
      <c r="AH243">
        <v>8266.3515000000007</v>
      </c>
      <c r="AI243">
        <v>4230</v>
      </c>
      <c r="AJ243">
        <v>200</v>
      </c>
      <c r="AK243">
        <v>16822.43</v>
      </c>
      <c r="BA243">
        <v>18189</v>
      </c>
    </row>
    <row r="244" spans="6:53" x14ac:dyDescent="0.25">
      <c r="H244">
        <v>23</v>
      </c>
      <c r="M244" t="s">
        <v>105</v>
      </c>
      <c r="N244" t="s">
        <v>135</v>
      </c>
      <c r="P244" t="s">
        <v>126</v>
      </c>
      <c r="S244">
        <v>95038</v>
      </c>
      <c r="T244">
        <v>28114.57</v>
      </c>
      <c r="V244">
        <v>30082.589899999999</v>
      </c>
      <c r="W244">
        <v>16475.3</v>
      </c>
      <c r="X244">
        <v>8024.71</v>
      </c>
      <c r="Z244">
        <v>567</v>
      </c>
      <c r="AA244">
        <v>43.209800000000001</v>
      </c>
      <c r="AB244">
        <v>1065.2177999999999</v>
      </c>
      <c r="AH244">
        <v>4936.8356999999996</v>
      </c>
      <c r="AI244">
        <v>3459.4978000000001</v>
      </c>
      <c r="AJ244">
        <v>120</v>
      </c>
      <c r="AK244">
        <v>17181.1266</v>
      </c>
      <c r="BA244">
        <v>8901</v>
      </c>
    </row>
    <row r="245" spans="6:53" x14ac:dyDescent="0.25">
      <c r="H245">
        <v>23</v>
      </c>
      <c r="M245" t="s">
        <v>105</v>
      </c>
      <c r="N245" t="s">
        <v>162</v>
      </c>
      <c r="P245" t="s">
        <v>126</v>
      </c>
      <c r="S245">
        <v>77330</v>
      </c>
      <c r="T245">
        <v>28114.57</v>
      </c>
      <c r="V245">
        <v>30082.589899999999</v>
      </c>
      <c r="W245">
        <v>19652.64</v>
      </c>
      <c r="X245">
        <v>9532.76</v>
      </c>
      <c r="Z245">
        <v>697</v>
      </c>
      <c r="AA245">
        <v>41.872799999999998</v>
      </c>
      <c r="AB245">
        <v>1268.9304</v>
      </c>
      <c r="AH245">
        <v>7364.2615999999998</v>
      </c>
      <c r="AI245">
        <v>3459.4978000000001</v>
      </c>
      <c r="AJ245">
        <v>120</v>
      </c>
      <c r="AK245">
        <v>17181.1266</v>
      </c>
      <c r="BA245">
        <v>8901</v>
      </c>
    </row>
    <row r="246" spans="6:53" x14ac:dyDescent="0.25">
      <c r="H246">
        <v>3</v>
      </c>
      <c r="M246" t="s">
        <v>105</v>
      </c>
      <c r="N246" t="s">
        <v>185</v>
      </c>
      <c r="P246" t="s">
        <v>107</v>
      </c>
      <c r="S246">
        <v>263</v>
      </c>
      <c r="T246">
        <v>13355.14</v>
      </c>
      <c r="V246">
        <v>14289.9998</v>
      </c>
      <c r="W246">
        <v>374.28</v>
      </c>
      <c r="X246">
        <v>420</v>
      </c>
      <c r="Z246">
        <v>35</v>
      </c>
      <c r="AA246">
        <v>22.6937</v>
      </c>
      <c r="AB246">
        <v>264.76</v>
      </c>
      <c r="AH246">
        <v>477.5</v>
      </c>
      <c r="AI246">
        <v>214.35</v>
      </c>
      <c r="AJ246">
        <v>40</v>
      </c>
      <c r="AK246">
        <v>741.95219999999995</v>
      </c>
      <c r="BA246">
        <v>1161</v>
      </c>
    </row>
    <row r="247" spans="6:53" x14ac:dyDescent="0.25">
      <c r="H247">
        <v>8</v>
      </c>
      <c r="M247" t="s">
        <v>105</v>
      </c>
      <c r="N247" t="s">
        <v>186</v>
      </c>
      <c r="P247" t="s">
        <v>107</v>
      </c>
      <c r="S247"/>
      <c r="T247">
        <v>24691.59</v>
      </c>
      <c r="V247">
        <v>26420.0013</v>
      </c>
      <c r="W247">
        <v>4865</v>
      </c>
      <c r="X247">
        <v>2100</v>
      </c>
      <c r="Z247">
        <v>210</v>
      </c>
      <c r="AA247">
        <v>33.166600000000003</v>
      </c>
      <c r="AB247">
        <v>870.625</v>
      </c>
      <c r="AH247">
        <v>640.04999999999995</v>
      </c>
      <c r="AI247">
        <v>1056.8000999999999</v>
      </c>
      <c r="AJ247">
        <v>80</v>
      </c>
      <c r="AK247">
        <v>4801.1424999999999</v>
      </c>
      <c r="BA247">
        <v>3096</v>
      </c>
    </row>
    <row r="248" spans="6:53" x14ac:dyDescent="0.25">
      <c r="H248">
        <v>3</v>
      </c>
      <c r="M248" t="s">
        <v>105</v>
      </c>
      <c r="N248" t="s">
        <v>185</v>
      </c>
      <c r="P248" t="s">
        <v>107</v>
      </c>
      <c r="S248">
        <v>256</v>
      </c>
      <c r="T248">
        <v>13355.14</v>
      </c>
      <c r="V248">
        <v>14289.9998</v>
      </c>
      <c r="W248">
        <v>270</v>
      </c>
      <c r="X248">
        <v>300</v>
      </c>
      <c r="Z248">
        <v>30</v>
      </c>
      <c r="AA248">
        <v>19</v>
      </c>
      <c r="AB248">
        <v>190</v>
      </c>
      <c r="AH248">
        <v>486.15</v>
      </c>
      <c r="AI248">
        <v>214.35</v>
      </c>
      <c r="AJ248">
        <v>40</v>
      </c>
      <c r="AK248">
        <v>741.95219999999995</v>
      </c>
      <c r="BA248">
        <v>1161</v>
      </c>
    </row>
    <row r="249" spans="6:53" x14ac:dyDescent="0.25">
      <c r="H249">
        <v>12</v>
      </c>
      <c r="M249" t="s">
        <v>105</v>
      </c>
      <c r="N249"/>
      <c r="P249" t="s">
        <v>111</v>
      </c>
      <c r="S249">
        <v>31591</v>
      </c>
      <c r="T249">
        <v>29439.252</v>
      </c>
      <c r="V249">
        <v>31499.999599999999</v>
      </c>
      <c r="W249">
        <v>11317.25</v>
      </c>
      <c r="X249">
        <v>4576.4799999999996</v>
      </c>
      <c r="Z249">
        <v>321</v>
      </c>
      <c r="AA249">
        <v>49.513100000000001</v>
      </c>
      <c r="AB249">
        <v>1324.4775</v>
      </c>
      <c r="AH249">
        <v>816.61879999999996</v>
      </c>
      <c r="AI249">
        <v>1890</v>
      </c>
      <c r="AJ249">
        <v>80</v>
      </c>
      <c r="AK249">
        <v>8995.3269999999993</v>
      </c>
      <c r="BA249">
        <v>4644</v>
      </c>
    </row>
    <row r="250" spans="6:53" x14ac:dyDescent="0.25">
      <c r="H250">
        <v>12</v>
      </c>
      <c r="M250" t="s">
        <v>110</v>
      </c>
      <c r="N250"/>
      <c r="P250" t="s">
        <v>111</v>
      </c>
      <c r="S250">
        <v>54423</v>
      </c>
      <c r="T250">
        <v>29439.252</v>
      </c>
      <c r="V250">
        <v>31499.999599999999</v>
      </c>
      <c r="W250">
        <v>15163.93</v>
      </c>
      <c r="X250">
        <v>3660.46</v>
      </c>
      <c r="Z250">
        <v>336</v>
      </c>
      <c r="AA250">
        <v>56.024900000000002</v>
      </c>
      <c r="AB250">
        <v>1568.6991</v>
      </c>
      <c r="AH250">
        <v>1095.3157000000001</v>
      </c>
      <c r="AI250">
        <v>1890</v>
      </c>
      <c r="AJ250">
        <v>80</v>
      </c>
      <c r="AK250">
        <v>8995.3269999999993</v>
      </c>
      <c r="BA250">
        <v>4644</v>
      </c>
    </row>
    <row r="251" spans="6:53" x14ac:dyDescent="0.25">
      <c r="H251">
        <v>12</v>
      </c>
      <c r="M251" t="s">
        <v>110</v>
      </c>
      <c r="N251"/>
      <c r="P251" t="s">
        <v>111</v>
      </c>
      <c r="S251">
        <v>7040</v>
      </c>
      <c r="T251">
        <v>29439.252</v>
      </c>
      <c r="V251">
        <v>31499.999599999999</v>
      </c>
      <c r="W251">
        <v>10546.98</v>
      </c>
      <c r="X251">
        <v>4575.55</v>
      </c>
      <c r="Z251">
        <v>363</v>
      </c>
      <c r="AA251">
        <v>41.659799999999997</v>
      </c>
      <c r="AB251">
        <v>1260.2108000000001</v>
      </c>
      <c r="AH251">
        <v>1072.1398999999999</v>
      </c>
      <c r="AI251">
        <v>1890</v>
      </c>
      <c r="AJ251">
        <v>80</v>
      </c>
      <c r="AK251">
        <v>8995.3269999999993</v>
      </c>
      <c r="BA251">
        <v>4644</v>
      </c>
    </row>
    <row r="252" spans="6:53" x14ac:dyDescent="0.25">
      <c r="H252">
        <v>12</v>
      </c>
      <c r="M252" t="s">
        <v>105</v>
      </c>
      <c r="N252" t="s">
        <v>112</v>
      </c>
      <c r="P252" t="s">
        <v>111</v>
      </c>
      <c r="S252">
        <v>37665</v>
      </c>
      <c r="T252">
        <v>29439.252</v>
      </c>
      <c r="V252">
        <v>31499.999599999999</v>
      </c>
      <c r="W252">
        <v>10085.85</v>
      </c>
      <c r="X252">
        <v>3115.97</v>
      </c>
      <c r="Z252">
        <v>345</v>
      </c>
      <c r="AA252">
        <v>38.266100000000002</v>
      </c>
      <c r="AB252">
        <v>1100.1515999999999</v>
      </c>
      <c r="AH252">
        <v>813.33579999999995</v>
      </c>
      <c r="AI252">
        <v>1890</v>
      </c>
      <c r="AJ252">
        <v>80</v>
      </c>
      <c r="AK252">
        <v>8995.3269999999993</v>
      </c>
      <c r="BA252">
        <v>4644</v>
      </c>
    </row>
    <row r="253" spans="6:53" x14ac:dyDescent="0.25">
      <c r="H253">
        <v>16</v>
      </c>
      <c r="M253" t="s">
        <v>105</v>
      </c>
      <c r="N253" t="s">
        <v>187</v>
      </c>
      <c r="P253" t="s">
        <v>111</v>
      </c>
      <c r="S253">
        <v>74343</v>
      </c>
      <c r="T253">
        <v>29205.607400000001</v>
      </c>
      <c r="V253">
        <v>31249.999899999999</v>
      </c>
      <c r="W253">
        <v>19200</v>
      </c>
      <c r="X253">
        <v>4417.91</v>
      </c>
      <c r="Z253">
        <v>432</v>
      </c>
      <c r="AA253">
        <v>54.670999999999999</v>
      </c>
      <c r="AB253">
        <v>1476.1193000000001</v>
      </c>
      <c r="AH253">
        <v>4021.5679</v>
      </c>
      <c r="AI253">
        <v>2500</v>
      </c>
      <c r="AJ253">
        <v>120</v>
      </c>
      <c r="AK253">
        <v>12169.003500000001</v>
      </c>
      <c r="BA253">
        <v>6192</v>
      </c>
    </row>
    <row r="254" spans="6:53" x14ac:dyDescent="0.25">
      <c r="H254">
        <v>10</v>
      </c>
      <c r="M254" t="s">
        <v>105</v>
      </c>
      <c r="N254" t="s">
        <v>112</v>
      </c>
      <c r="P254" t="s">
        <v>107</v>
      </c>
      <c r="S254">
        <v>17437</v>
      </c>
      <c r="T254">
        <v>28392.523000000001</v>
      </c>
      <c r="V254">
        <v>30379.999599999999</v>
      </c>
      <c r="W254">
        <v>8520</v>
      </c>
      <c r="X254">
        <v>2840</v>
      </c>
      <c r="Z254">
        <v>284</v>
      </c>
      <c r="AA254">
        <v>40</v>
      </c>
      <c r="AB254">
        <v>1136</v>
      </c>
      <c r="AH254">
        <v>614.32410000000004</v>
      </c>
      <c r="AI254">
        <v>1519</v>
      </c>
      <c r="AJ254">
        <v>80</v>
      </c>
      <c r="AK254">
        <v>7098.1307999999999</v>
      </c>
      <c r="BA254">
        <v>3870</v>
      </c>
    </row>
    <row r="255" spans="6:53" x14ac:dyDescent="0.25">
      <c r="H255">
        <v>8</v>
      </c>
      <c r="M255" t="s">
        <v>110</v>
      </c>
      <c r="N255"/>
      <c r="P255" t="s">
        <v>107</v>
      </c>
      <c r="S255">
        <v>0</v>
      </c>
      <c r="T255">
        <v>19018.689999999999</v>
      </c>
      <c r="V255">
        <v>20349.998299999999</v>
      </c>
      <c r="W255">
        <v>2483.77</v>
      </c>
      <c r="X255">
        <v>5413.53</v>
      </c>
      <c r="Z255">
        <v>140</v>
      </c>
      <c r="AA255">
        <v>56.409199999999998</v>
      </c>
      <c r="AB255">
        <v>987.16250000000002</v>
      </c>
      <c r="AH255">
        <v>258.69349999999997</v>
      </c>
      <c r="AI255">
        <v>813.99990000000003</v>
      </c>
      <c r="AJ255">
        <v>80</v>
      </c>
      <c r="AK255">
        <v>3698.0783000000001</v>
      </c>
      <c r="BA255">
        <v>3096</v>
      </c>
    </row>
    <row r="256" spans="6:53" x14ac:dyDescent="0.25">
      <c r="H256">
        <v>1</v>
      </c>
      <c r="M256" t="s">
        <v>105</v>
      </c>
      <c r="N256"/>
      <c r="P256" t="s">
        <v>107</v>
      </c>
      <c r="S256"/>
      <c r="T256">
        <v>20275.7</v>
      </c>
      <c r="V256">
        <v>21694.999</v>
      </c>
      <c r="W256">
        <v>526.78</v>
      </c>
      <c r="X256">
        <v>736.25</v>
      </c>
      <c r="Z256">
        <v>16</v>
      </c>
      <c r="AA256">
        <v>78.939300000000003</v>
      </c>
      <c r="AB256">
        <v>1263.03</v>
      </c>
      <c r="AI256">
        <v>108.47499999999999</v>
      </c>
      <c r="AJ256">
        <v>40</v>
      </c>
      <c r="AK256">
        <v>0</v>
      </c>
      <c r="BA256">
        <v>387</v>
      </c>
    </row>
    <row r="257" spans="8:53" x14ac:dyDescent="0.25">
      <c r="H257">
        <v>1</v>
      </c>
      <c r="M257" t="s">
        <v>110</v>
      </c>
      <c r="N257"/>
      <c r="P257" t="s">
        <v>107</v>
      </c>
      <c r="S257">
        <v>0</v>
      </c>
      <c r="T257">
        <v>20275.7</v>
      </c>
      <c r="V257">
        <v>21694.999</v>
      </c>
      <c r="W257">
        <v>229.5</v>
      </c>
      <c r="X257">
        <v>890.64</v>
      </c>
      <c r="Z257">
        <v>17</v>
      </c>
      <c r="AA257">
        <v>65.890500000000003</v>
      </c>
      <c r="AB257">
        <v>1120.1400000000001</v>
      </c>
      <c r="AH257">
        <v>22.5</v>
      </c>
      <c r="AI257">
        <v>108.47499999999999</v>
      </c>
      <c r="AJ257">
        <v>40</v>
      </c>
      <c r="AK257">
        <v>0</v>
      </c>
      <c r="BA257">
        <v>387</v>
      </c>
    </row>
    <row r="258" spans="8:53" x14ac:dyDescent="0.25">
      <c r="H258">
        <v>1</v>
      </c>
      <c r="M258" t="s">
        <v>110</v>
      </c>
      <c r="N258"/>
      <c r="P258" t="s">
        <v>107</v>
      </c>
      <c r="S258"/>
      <c r="T258">
        <v>20275.7</v>
      </c>
      <c r="V258">
        <v>21694.999</v>
      </c>
      <c r="W258">
        <v>316.25</v>
      </c>
      <c r="X258">
        <v>896.55</v>
      </c>
      <c r="Z258">
        <v>18</v>
      </c>
      <c r="AA258">
        <v>67.377700000000004</v>
      </c>
      <c r="AB258">
        <v>1212.8</v>
      </c>
      <c r="AH258">
        <v>3.15</v>
      </c>
      <c r="AI258">
        <v>108.47499999999999</v>
      </c>
      <c r="AJ258">
        <v>40</v>
      </c>
      <c r="AK258">
        <v>0</v>
      </c>
      <c r="BA258">
        <v>387</v>
      </c>
    </row>
    <row r="259" spans="8:53" x14ac:dyDescent="0.25">
      <c r="H259">
        <v>1</v>
      </c>
      <c r="M259" t="s">
        <v>110</v>
      </c>
      <c r="N259"/>
      <c r="P259" t="s">
        <v>107</v>
      </c>
      <c r="S259">
        <v>0</v>
      </c>
      <c r="T259">
        <v>20275.7</v>
      </c>
      <c r="V259">
        <v>21694.999</v>
      </c>
      <c r="W259">
        <v>734.7</v>
      </c>
      <c r="X259">
        <v>691.05</v>
      </c>
      <c r="Z259">
        <v>21</v>
      </c>
      <c r="AA259">
        <v>67.892799999999994</v>
      </c>
      <c r="AB259">
        <v>1425.75</v>
      </c>
      <c r="AH259">
        <v>49.65</v>
      </c>
      <c r="AI259">
        <v>108.47499999999999</v>
      </c>
      <c r="AJ259">
        <v>40</v>
      </c>
      <c r="AK259">
        <v>0</v>
      </c>
      <c r="BA259">
        <v>387</v>
      </c>
    </row>
    <row r="260" spans="8:53" x14ac:dyDescent="0.25">
      <c r="H260">
        <v>1</v>
      </c>
      <c r="M260" t="s">
        <v>105</v>
      </c>
      <c r="N260" t="s">
        <v>117</v>
      </c>
      <c r="P260" t="s">
        <v>107</v>
      </c>
      <c r="S260"/>
      <c r="T260">
        <v>20275.7</v>
      </c>
      <c r="V260">
        <v>21694.999</v>
      </c>
      <c r="W260">
        <v>180</v>
      </c>
      <c r="X260">
        <v>274.10000000000002</v>
      </c>
      <c r="Z260">
        <v>5</v>
      </c>
      <c r="AA260">
        <v>90.82</v>
      </c>
      <c r="AB260">
        <v>454.1</v>
      </c>
      <c r="AI260">
        <v>108.47499999999999</v>
      </c>
      <c r="AJ260">
        <v>40</v>
      </c>
      <c r="AK260">
        <v>0</v>
      </c>
      <c r="BA260">
        <v>387</v>
      </c>
    </row>
    <row r="261" spans="8:53" x14ac:dyDescent="0.25">
      <c r="H261">
        <v>19</v>
      </c>
      <c r="M261" t="s">
        <v>105</v>
      </c>
      <c r="N261" t="s">
        <v>156</v>
      </c>
      <c r="P261" t="s">
        <v>111</v>
      </c>
      <c r="S261">
        <v>260520</v>
      </c>
      <c r="T261">
        <v>17373.831999999999</v>
      </c>
      <c r="V261">
        <v>18590.000199999999</v>
      </c>
      <c r="W261">
        <v>4790.33</v>
      </c>
      <c r="X261">
        <v>10322.129800000001</v>
      </c>
      <c r="Z261">
        <v>265</v>
      </c>
      <c r="AA261">
        <v>57.028100000000002</v>
      </c>
      <c r="AB261">
        <v>795.39260000000002</v>
      </c>
      <c r="AH261">
        <v>650.78470000000004</v>
      </c>
      <c r="AI261">
        <v>1766.05</v>
      </c>
      <c r="AJ261">
        <v>120</v>
      </c>
      <c r="AK261">
        <v>8686.9151999999995</v>
      </c>
      <c r="BA261">
        <v>7353</v>
      </c>
    </row>
    <row r="262" spans="8:53" x14ac:dyDescent="0.25">
      <c r="H262">
        <v>19</v>
      </c>
      <c r="M262" t="s">
        <v>110</v>
      </c>
      <c r="N262"/>
      <c r="P262" t="s">
        <v>111</v>
      </c>
      <c r="S262">
        <v>1</v>
      </c>
      <c r="T262">
        <v>17373.831999999999</v>
      </c>
      <c r="V262">
        <v>18590.000199999999</v>
      </c>
      <c r="W262">
        <v>3907.33</v>
      </c>
      <c r="X262">
        <v>10527.32</v>
      </c>
      <c r="Z262">
        <v>285</v>
      </c>
      <c r="AA262">
        <v>50.647799999999997</v>
      </c>
      <c r="AB262">
        <v>759.71839999999997</v>
      </c>
      <c r="AH262">
        <v>393.9194</v>
      </c>
      <c r="AI262">
        <v>1766.05</v>
      </c>
      <c r="AJ262">
        <v>120</v>
      </c>
      <c r="AK262">
        <v>8686.9151999999995</v>
      </c>
      <c r="BA262">
        <v>7353</v>
      </c>
    </row>
    <row r="263" spans="8:53" x14ac:dyDescent="0.25">
      <c r="H263">
        <v>1</v>
      </c>
      <c r="M263" t="s">
        <v>105</v>
      </c>
      <c r="N263" t="s">
        <v>183</v>
      </c>
      <c r="P263" t="s">
        <v>107</v>
      </c>
      <c r="S263"/>
      <c r="T263">
        <v>19439.25</v>
      </c>
      <c r="V263">
        <v>20799.997500000001</v>
      </c>
      <c r="W263">
        <v>202.19</v>
      </c>
      <c r="X263">
        <v>850.65599999999995</v>
      </c>
      <c r="Z263">
        <v>12</v>
      </c>
      <c r="AA263">
        <v>87.737099999999998</v>
      </c>
      <c r="AB263">
        <v>1052.846</v>
      </c>
      <c r="AH263">
        <v>6</v>
      </c>
      <c r="AI263">
        <v>104</v>
      </c>
      <c r="AJ263">
        <v>40</v>
      </c>
      <c r="AK263">
        <v>0</v>
      </c>
      <c r="BA263">
        <v>387</v>
      </c>
    </row>
    <row r="264" spans="8:53" x14ac:dyDescent="0.25">
      <c r="H264">
        <v>19</v>
      </c>
      <c r="M264" t="s">
        <v>110</v>
      </c>
      <c r="N264"/>
      <c r="P264" t="s">
        <v>111</v>
      </c>
      <c r="S264">
        <v>19974</v>
      </c>
      <c r="T264">
        <v>17373.831999999999</v>
      </c>
      <c r="V264">
        <v>18590.000199999999</v>
      </c>
      <c r="W264">
        <v>3651.81</v>
      </c>
      <c r="X264">
        <v>9997.15</v>
      </c>
      <c r="Z264">
        <v>234</v>
      </c>
      <c r="AA264">
        <v>58.328800000000001</v>
      </c>
      <c r="AB264">
        <v>718.36630000000002</v>
      </c>
      <c r="AH264">
        <v>837.51310000000001</v>
      </c>
      <c r="AI264">
        <v>1766.05</v>
      </c>
      <c r="AJ264">
        <v>120</v>
      </c>
      <c r="AK264">
        <v>8686.9151999999995</v>
      </c>
      <c r="BA264">
        <v>7353</v>
      </c>
    </row>
    <row r="265" spans="8:53" x14ac:dyDescent="0.25">
      <c r="H265">
        <v>0</v>
      </c>
      <c r="M265" t="s">
        <v>105</v>
      </c>
      <c r="N265"/>
      <c r="P265" t="s">
        <v>107</v>
      </c>
      <c r="S265"/>
      <c r="T265">
        <v>19439.25</v>
      </c>
      <c r="V265">
        <v>20799.997500000001</v>
      </c>
      <c r="W265">
        <v>27.76</v>
      </c>
      <c r="X265">
        <v>200.45</v>
      </c>
      <c r="Z265">
        <v>1</v>
      </c>
      <c r="AA265">
        <v>228.21</v>
      </c>
      <c r="AI265">
        <v>0</v>
      </c>
      <c r="AJ265">
        <v>40</v>
      </c>
      <c r="AK265">
        <v>0</v>
      </c>
      <c r="BA265">
        <v>0</v>
      </c>
    </row>
    <row r="266" spans="8:53" x14ac:dyDescent="0.25">
      <c r="H266">
        <v>0</v>
      </c>
      <c r="M266" t="s">
        <v>110</v>
      </c>
      <c r="N266"/>
      <c r="P266" t="s">
        <v>107</v>
      </c>
      <c r="S266"/>
      <c r="T266">
        <v>19439.25</v>
      </c>
      <c r="V266">
        <v>20799.997500000001</v>
      </c>
      <c r="X266">
        <v>0</v>
      </c>
      <c r="Z266">
        <v>0</v>
      </c>
      <c r="AI266">
        <v>0</v>
      </c>
      <c r="AJ266">
        <v>40</v>
      </c>
      <c r="AK266">
        <v>0</v>
      </c>
      <c r="BA266">
        <v>0</v>
      </c>
    </row>
    <row r="267" spans="8:53" x14ac:dyDescent="0.25">
      <c r="H267">
        <v>4</v>
      </c>
      <c r="M267" t="s">
        <v>105</v>
      </c>
      <c r="N267" t="s">
        <v>140</v>
      </c>
      <c r="P267" t="s">
        <v>107</v>
      </c>
      <c r="S267">
        <v>15721</v>
      </c>
      <c r="T267">
        <v>21962.62</v>
      </c>
      <c r="V267">
        <v>23500.003400000001</v>
      </c>
      <c r="W267">
        <v>1826.6</v>
      </c>
      <c r="X267">
        <v>808.64</v>
      </c>
      <c r="Z267">
        <v>108</v>
      </c>
      <c r="AA267">
        <v>24.400300000000001</v>
      </c>
      <c r="AB267">
        <v>658.81</v>
      </c>
      <c r="AH267">
        <v>328.15280000000001</v>
      </c>
      <c r="AI267">
        <v>470.00009999999997</v>
      </c>
      <c r="AJ267">
        <v>80</v>
      </c>
      <c r="AK267">
        <v>1830.2184</v>
      </c>
      <c r="BA267">
        <v>1548</v>
      </c>
    </row>
    <row r="268" spans="8:53" x14ac:dyDescent="0.25">
      <c r="H268">
        <v>4</v>
      </c>
      <c r="M268" t="s">
        <v>105</v>
      </c>
      <c r="N268" t="s">
        <v>140</v>
      </c>
      <c r="P268" t="s">
        <v>107</v>
      </c>
      <c r="S268">
        <v>9175</v>
      </c>
      <c r="T268">
        <v>21962.62</v>
      </c>
      <c r="V268">
        <v>23500.003400000001</v>
      </c>
      <c r="W268">
        <v>1803.77</v>
      </c>
      <c r="X268">
        <v>790</v>
      </c>
      <c r="Z268">
        <v>78</v>
      </c>
      <c r="AA268">
        <v>33.253399999999999</v>
      </c>
      <c r="AB268">
        <v>648.4425</v>
      </c>
      <c r="AH268">
        <v>285.64280000000002</v>
      </c>
      <c r="AI268">
        <v>470.00009999999997</v>
      </c>
      <c r="AJ268">
        <v>80</v>
      </c>
      <c r="AK268">
        <v>1830.2184</v>
      </c>
      <c r="BA268">
        <v>1548</v>
      </c>
    </row>
    <row r="269" spans="8:53" x14ac:dyDescent="0.25">
      <c r="H269">
        <v>1</v>
      </c>
      <c r="M269" t="s">
        <v>105</v>
      </c>
      <c r="N269" t="s">
        <v>108</v>
      </c>
      <c r="P269" t="s">
        <v>107</v>
      </c>
      <c r="S269">
        <v>0</v>
      </c>
      <c r="T269">
        <v>12615.89</v>
      </c>
      <c r="V269">
        <v>13499.0023</v>
      </c>
      <c r="W269">
        <v>440</v>
      </c>
      <c r="X269">
        <v>0</v>
      </c>
      <c r="Z269">
        <v>23</v>
      </c>
      <c r="AA269">
        <v>19.130400000000002</v>
      </c>
      <c r="AB269">
        <v>440</v>
      </c>
      <c r="AH269">
        <v>7.1</v>
      </c>
      <c r="AI269">
        <v>67.495000000000005</v>
      </c>
      <c r="AJ269">
        <v>40</v>
      </c>
      <c r="AK269">
        <v>0</v>
      </c>
      <c r="BA269">
        <v>387</v>
      </c>
    </row>
    <row r="270" spans="8:53" x14ac:dyDescent="0.25">
      <c r="H270">
        <v>13</v>
      </c>
      <c r="M270" t="s">
        <v>105</v>
      </c>
      <c r="N270" t="s">
        <v>151</v>
      </c>
      <c r="P270" t="s">
        <v>111</v>
      </c>
      <c r="S270">
        <v>12868</v>
      </c>
      <c r="T270">
        <v>14439.252399999999</v>
      </c>
      <c r="V270">
        <v>15450.000099999999</v>
      </c>
      <c r="W270">
        <v>1560</v>
      </c>
      <c r="X270">
        <v>4290</v>
      </c>
      <c r="Z270">
        <v>387</v>
      </c>
      <c r="AA270">
        <v>15.116199999999999</v>
      </c>
      <c r="AB270">
        <v>450</v>
      </c>
      <c r="AH270">
        <v>100.02800000000001</v>
      </c>
      <c r="AI270">
        <v>1004.25</v>
      </c>
      <c r="AJ270">
        <v>80</v>
      </c>
      <c r="AK270">
        <v>4813.0835999999999</v>
      </c>
      <c r="BA270">
        <v>5031</v>
      </c>
    </row>
    <row r="271" spans="8:53" x14ac:dyDescent="0.25">
      <c r="H271">
        <v>1</v>
      </c>
      <c r="M271" t="s">
        <v>105</v>
      </c>
      <c r="N271"/>
      <c r="P271" t="s">
        <v>107</v>
      </c>
      <c r="S271"/>
      <c r="T271">
        <v>12615.89</v>
      </c>
      <c r="V271">
        <v>13499.0023</v>
      </c>
      <c r="W271">
        <v>327.33999999999997</v>
      </c>
      <c r="X271">
        <v>196.22710000000001</v>
      </c>
      <c r="Z271">
        <v>18</v>
      </c>
      <c r="AA271">
        <v>29.087</v>
      </c>
      <c r="AB271">
        <v>523.56709999999998</v>
      </c>
      <c r="AI271">
        <v>67.495000000000005</v>
      </c>
      <c r="AJ271">
        <v>40</v>
      </c>
      <c r="AK271">
        <v>0</v>
      </c>
      <c r="BA271">
        <v>387</v>
      </c>
    </row>
    <row r="272" spans="8:53" x14ac:dyDescent="0.25">
      <c r="H272">
        <v>16</v>
      </c>
      <c r="M272" t="s">
        <v>105</v>
      </c>
      <c r="N272" t="s">
        <v>165</v>
      </c>
      <c r="P272" t="s">
        <v>111</v>
      </c>
      <c r="S272">
        <v>63191</v>
      </c>
      <c r="T272">
        <v>29205.607400000001</v>
      </c>
      <c r="V272">
        <v>31249.999899999999</v>
      </c>
      <c r="W272">
        <v>15713.61</v>
      </c>
      <c r="X272">
        <v>5714.2375000000002</v>
      </c>
      <c r="Z272">
        <v>642</v>
      </c>
      <c r="AA272">
        <v>33.3767</v>
      </c>
      <c r="AB272">
        <v>1339.2403999999999</v>
      </c>
      <c r="AH272">
        <v>1810.5102999999999</v>
      </c>
      <c r="AI272">
        <v>2500</v>
      </c>
      <c r="AJ272">
        <v>120</v>
      </c>
      <c r="AK272">
        <v>12169.003500000001</v>
      </c>
      <c r="BA272">
        <v>6192</v>
      </c>
    </row>
    <row r="273" spans="6:53" x14ac:dyDescent="0.25">
      <c r="H273">
        <v>12</v>
      </c>
      <c r="M273" t="s">
        <v>105</v>
      </c>
      <c r="N273" t="s">
        <v>151</v>
      </c>
      <c r="P273" t="s">
        <v>111</v>
      </c>
      <c r="S273">
        <v>14343</v>
      </c>
      <c r="T273">
        <v>24719.625</v>
      </c>
      <c r="V273">
        <v>26449.998800000001</v>
      </c>
      <c r="W273">
        <v>5553.6</v>
      </c>
      <c r="X273">
        <v>4784.3999999999996</v>
      </c>
      <c r="Z273">
        <v>673</v>
      </c>
      <c r="AA273">
        <v>15.361000000000001</v>
      </c>
      <c r="AB273">
        <v>861.5</v>
      </c>
      <c r="AH273">
        <v>738.73050000000001</v>
      </c>
      <c r="AI273">
        <v>1586.9999</v>
      </c>
      <c r="AJ273">
        <v>80</v>
      </c>
      <c r="AK273">
        <v>7553.2182000000003</v>
      </c>
      <c r="BA273">
        <v>4644</v>
      </c>
    </row>
    <row r="274" spans="6:53" x14ac:dyDescent="0.25">
      <c r="H274">
        <v>12</v>
      </c>
      <c r="M274" t="s">
        <v>105</v>
      </c>
      <c r="N274" t="s">
        <v>188</v>
      </c>
      <c r="P274" t="s">
        <v>111</v>
      </c>
      <c r="S274">
        <v>15416</v>
      </c>
      <c r="T274">
        <v>24719.625</v>
      </c>
      <c r="V274">
        <v>26449.998800000001</v>
      </c>
      <c r="W274">
        <v>5849.43</v>
      </c>
      <c r="X274">
        <v>5763.23</v>
      </c>
      <c r="Z274">
        <v>201</v>
      </c>
      <c r="AA274">
        <v>57.7744</v>
      </c>
      <c r="AB274">
        <v>967.72159999999997</v>
      </c>
      <c r="AH274">
        <v>725.02020000000005</v>
      </c>
      <c r="AI274">
        <v>1586.9999</v>
      </c>
      <c r="AJ274">
        <v>80</v>
      </c>
      <c r="AK274">
        <v>7553.2182000000003</v>
      </c>
      <c r="BA274">
        <v>4644</v>
      </c>
    </row>
    <row r="275" spans="6:53" x14ac:dyDescent="0.25">
      <c r="H275">
        <v>18</v>
      </c>
      <c r="M275" t="s">
        <v>105</v>
      </c>
      <c r="N275" t="s">
        <v>189</v>
      </c>
      <c r="P275" t="s">
        <v>111</v>
      </c>
      <c r="S275">
        <v>35269</v>
      </c>
      <c r="T275">
        <v>24719.63</v>
      </c>
      <c r="V275">
        <v>26450.004099999998</v>
      </c>
      <c r="W275">
        <v>2366.1</v>
      </c>
      <c r="X275">
        <v>12690</v>
      </c>
      <c r="Z275">
        <v>540</v>
      </c>
      <c r="AA275">
        <v>27.881599999999999</v>
      </c>
      <c r="AB275">
        <v>836.45</v>
      </c>
      <c r="AH275">
        <v>812.99189999999999</v>
      </c>
      <c r="AI275">
        <v>2380.5003999999999</v>
      </c>
      <c r="AJ275">
        <v>120</v>
      </c>
      <c r="AK275">
        <v>11673.158799999999</v>
      </c>
      <c r="BA275">
        <v>6966</v>
      </c>
    </row>
    <row r="276" spans="6:53" x14ac:dyDescent="0.25">
      <c r="H276">
        <v>13</v>
      </c>
      <c r="M276" t="s">
        <v>105</v>
      </c>
      <c r="N276" t="s">
        <v>151</v>
      </c>
      <c r="P276" t="s">
        <v>111</v>
      </c>
      <c r="S276">
        <v>165294</v>
      </c>
      <c r="T276">
        <v>14439.252399999999</v>
      </c>
      <c r="V276">
        <v>15450.000099999999</v>
      </c>
      <c r="W276">
        <v>1767.76</v>
      </c>
      <c r="X276">
        <v>4586.6499999999996</v>
      </c>
      <c r="Z276">
        <v>401</v>
      </c>
      <c r="AA276">
        <v>15.846399999999999</v>
      </c>
      <c r="AB276">
        <v>488.80070000000001</v>
      </c>
      <c r="AH276">
        <v>62.348100000000002</v>
      </c>
      <c r="AI276">
        <v>1004.25</v>
      </c>
      <c r="AJ276">
        <v>80</v>
      </c>
      <c r="AK276">
        <v>4813.0835999999999</v>
      </c>
      <c r="BA276">
        <v>5031</v>
      </c>
    </row>
    <row r="277" spans="6:53" x14ac:dyDescent="0.25">
      <c r="H277">
        <v>13</v>
      </c>
      <c r="M277" t="s">
        <v>105</v>
      </c>
      <c r="N277" t="s">
        <v>143</v>
      </c>
      <c r="P277" t="s">
        <v>111</v>
      </c>
      <c r="S277">
        <v>11008</v>
      </c>
      <c r="T277">
        <v>14439.252399999999</v>
      </c>
      <c r="V277">
        <v>15450.000099999999</v>
      </c>
      <c r="W277">
        <v>3554.69</v>
      </c>
      <c r="X277">
        <v>5335.9233999999997</v>
      </c>
      <c r="Z277">
        <v>564</v>
      </c>
      <c r="AA277">
        <v>15.763400000000001</v>
      </c>
      <c r="AB277">
        <v>683.89329999999995</v>
      </c>
      <c r="AH277">
        <v>656.03120000000001</v>
      </c>
      <c r="AI277">
        <v>1004.25</v>
      </c>
      <c r="AJ277">
        <v>80</v>
      </c>
      <c r="AK277">
        <v>4813.0835999999999</v>
      </c>
      <c r="BA277">
        <v>5031</v>
      </c>
    </row>
    <row r="278" spans="6:53" x14ac:dyDescent="0.25">
      <c r="F278" t="s">
        <v>136</v>
      </c>
      <c r="H278">
        <v>13</v>
      </c>
      <c r="M278" t="s">
        <v>121</v>
      </c>
      <c r="N278"/>
      <c r="P278" t="s">
        <v>111</v>
      </c>
      <c r="S278">
        <v>44275</v>
      </c>
      <c r="T278">
        <v>14439.252399999999</v>
      </c>
      <c r="V278">
        <v>15450.000099999999</v>
      </c>
      <c r="W278">
        <v>5121.49</v>
      </c>
      <c r="X278">
        <v>4497.21</v>
      </c>
      <c r="Z278">
        <v>346</v>
      </c>
      <c r="AA278">
        <v>27.799700000000001</v>
      </c>
      <c r="AB278">
        <v>739.9</v>
      </c>
      <c r="AH278">
        <v>1177.5622000000001</v>
      </c>
      <c r="AI278">
        <v>1004.25</v>
      </c>
      <c r="AJ278">
        <v>80</v>
      </c>
      <c r="AK278">
        <v>4813.0835999999999</v>
      </c>
      <c r="BA278">
        <v>5031</v>
      </c>
    </row>
    <row r="279" spans="6:53" x14ac:dyDescent="0.25">
      <c r="H279">
        <v>12</v>
      </c>
      <c r="M279" t="s">
        <v>105</v>
      </c>
      <c r="N279" t="s">
        <v>125</v>
      </c>
      <c r="P279" t="s">
        <v>111</v>
      </c>
      <c r="S279">
        <v>0</v>
      </c>
      <c r="T279">
        <v>24719.63</v>
      </c>
      <c r="V279">
        <v>26450.004099999998</v>
      </c>
      <c r="W279">
        <v>7786.58</v>
      </c>
      <c r="X279">
        <v>7278.57</v>
      </c>
      <c r="Z279">
        <v>321</v>
      </c>
      <c r="AA279">
        <v>46.931899999999999</v>
      </c>
      <c r="AB279">
        <v>1255.4291000000001</v>
      </c>
      <c r="AH279">
        <v>772.74649999999997</v>
      </c>
      <c r="AI279">
        <v>1587.0001999999999</v>
      </c>
      <c r="AJ279">
        <v>80</v>
      </c>
      <c r="AK279">
        <v>7553.2204000000002</v>
      </c>
      <c r="BA279">
        <v>4644</v>
      </c>
    </row>
    <row r="280" spans="6:53" x14ac:dyDescent="0.25">
      <c r="H280">
        <v>12</v>
      </c>
      <c r="M280" t="s">
        <v>105</v>
      </c>
      <c r="N280" t="s">
        <v>190</v>
      </c>
      <c r="P280" t="s">
        <v>111</v>
      </c>
      <c r="S280">
        <v>45038</v>
      </c>
      <c r="T280">
        <v>14855.14</v>
      </c>
      <c r="V280">
        <v>15894.9998</v>
      </c>
      <c r="W280">
        <v>3934.22</v>
      </c>
      <c r="X280">
        <v>3637.11</v>
      </c>
      <c r="Z280">
        <v>479</v>
      </c>
      <c r="AA280">
        <v>15.8065</v>
      </c>
      <c r="AB280">
        <v>630.94410000000005</v>
      </c>
      <c r="AH280">
        <v>948.04399999999998</v>
      </c>
      <c r="AI280">
        <v>953.7</v>
      </c>
      <c r="AJ280">
        <v>80</v>
      </c>
      <c r="AK280">
        <v>4539.0708000000004</v>
      </c>
      <c r="BA280">
        <v>4644</v>
      </c>
    </row>
    <row r="281" spans="6:53" x14ac:dyDescent="0.25">
      <c r="H281">
        <v>12</v>
      </c>
      <c r="M281" t="s">
        <v>105</v>
      </c>
      <c r="N281" t="s">
        <v>191</v>
      </c>
      <c r="P281" t="s">
        <v>111</v>
      </c>
      <c r="S281">
        <v>24222</v>
      </c>
      <c r="T281">
        <v>14855.14</v>
      </c>
      <c r="V281">
        <v>15894.9998</v>
      </c>
      <c r="W281">
        <v>4787.32</v>
      </c>
      <c r="X281">
        <v>3340</v>
      </c>
      <c r="Z281">
        <v>335</v>
      </c>
      <c r="AA281">
        <v>24.2606</v>
      </c>
      <c r="AB281">
        <v>677.27660000000003</v>
      </c>
      <c r="AH281">
        <v>334.8442</v>
      </c>
      <c r="AI281">
        <v>953.7</v>
      </c>
      <c r="AJ281">
        <v>80</v>
      </c>
      <c r="AK281">
        <v>4539.0708000000004</v>
      </c>
      <c r="BA281">
        <v>4644</v>
      </c>
    </row>
    <row r="282" spans="6:53" x14ac:dyDescent="0.25">
      <c r="H282">
        <v>12</v>
      </c>
      <c r="M282" t="s">
        <v>105</v>
      </c>
      <c r="N282" t="s">
        <v>191</v>
      </c>
      <c r="P282" t="s">
        <v>111</v>
      </c>
      <c r="S282">
        <v>23272</v>
      </c>
      <c r="T282">
        <v>14855.14</v>
      </c>
      <c r="V282">
        <v>15894.9998</v>
      </c>
      <c r="W282">
        <v>4787.32</v>
      </c>
      <c r="X282">
        <v>3340</v>
      </c>
      <c r="Z282">
        <v>335</v>
      </c>
      <c r="AA282">
        <v>24.2606</v>
      </c>
      <c r="AB282">
        <v>677.27660000000003</v>
      </c>
      <c r="AH282">
        <v>271.2253</v>
      </c>
      <c r="AI282">
        <v>953.7</v>
      </c>
      <c r="AJ282">
        <v>80</v>
      </c>
      <c r="AK282">
        <v>4539.0708000000004</v>
      </c>
      <c r="BA282">
        <v>4644</v>
      </c>
    </row>
    <row r="283" spans="6:53" x14ac:dyDescent="0.25">
      <c r="H283">
        <v>12</v>
      </c>
      <c r="M283" t="s">
        <v>105</v>
      </c>
      <c r="N283" t="s">
        <v>112</v>
      </c>
      <c r="P283" t="s">
        <v>111</v>
      </c>
      <c r="S283">
        <v>13084</v>
      </c>
      <c r="T283">
        <v>14855.14</v>
      </c>
      <c r="V283">
        <v>15894.9998</v>
      </c>
      <c r="W283">
        <v>3350.3</v>
      </c>
      <c r="X283">
        <v>3046.29</v>
      </c>
      <c r="Z283">
        <v>289</v>
      </c>
      <c r="AA283">
        <v>22.133500000000002</v>
      </c>
      <c r="AB283">
        <v>533.04909999999995</v>
      </c>
      <c r="AH283">
        <v>255.3015</v>
      </c>
      <c r="AI283">
        <v>953.7</v>
      </c>
      <c r="AJ283">
        <v>80</v>
      </c>
      <c r="AK283">
        <v>4539.0708000000004</v>
      </c>
      <c r="BA283">
        <v>4644</v>
      </c>
    </row>
    <row r="284" spans="6:53" x14ac:dyDescent="0.25">
      <c r="H284">
        <v>0</v>
      </c>
      <c r="M284" t="s">
        <v>105</v>
      </c>
      <c r="N284"/>
      <c r="P284" t="s">
        <v>107</v>
      </c>
      <c r="S284"/>
      <c r="T284">
        <v>15700.93</v>
      </c>
      <c r="V284">
        <v>16799.9951</v>
      </c>
      <c r="W284">
        <v>39.08</v>
      </c>
      <c r="X284">
        <v>220.5</v>
      </c>
      <c r="Z284">
        <v>4</v>
      </c>
      <c r="AA284">
        <v>64.894999999999996</v>
      </c>
      <c r="AI284">
        <v>0</v>
      </c>
      <c r="AJ284">
        <v>40</v>
      </c>
      <c r="AK284">
        <v>0</v>
      </c>
      <c r="BA284">
        <v>0</v>
      </c>
    </row>
    <row r="285" spans="6:53" x14ac:dyDescent="0.25">
      <c r="H285">
        <v>12</v>
      </c>
      <c r="M285" t="s">
        <v>105</v>
      </c>
      <c r="N285"/>
      <c r="P285" t="s">
        <v>111</v>
      </c>
      <c r="S285">
        <v>20915</v>
      </c>
      <c r="T285">
        <v>14439.25</v>
      </c>
      <c r="V285">
        <v>15449.997499999999</v>
      </c>
      <c r="W285">
        <v>3122.91</v>
      </c>
      <c r="X285">
        <v>7641.0427</v>
      </c>
      <c r="Z285">
        <v>401</v>
      </c>
      <c r="AA285">
        <v>26.842700000000001</v>
      </c>
      <c r="AB285">
        <v>896.99599999999998</v>
      </c>
      <c r="AH285">
        <v>3224.0758000000001</v>
      </c>
      <c r="AI285">
        <v>926.99980000000005</v>
      </c>
      <c r="AJ285">
        <v>80</v>
      </c>
      <c r="AK285">
        <v>4411.9933000000001</v>
      </c>
      <c r="BA285">
        <v>4644</v>
      </c>
    </row>
    <row r="286" spans="6:53" x14ac:dyDescent="0.25">
      <c r="F286" t="s">
        <v>120</v>
      </c>
      <c r="H286">
        <v>12</v>
      </c>
      <c r="M286" t="s">
        <v>121</v>
      </c>
      <c r="N286"/>
      <c r="P286" t="s">
        <v>111</v>
      </c>
      <c r="S286">
        <v>20353</v>
      </c>
      <c r="T286">
        <v>14439.25</v>
      </c>
      <c r="V286">
        <v>15449.997499999999</v>
      </c>
      <c r="W286">
        <v>3521.91</v>
      </c>
      <c r="X286">
        <v>6414.2750999999998</v>
      </c>
      <c r="Z286">
        <v>270</v>
      </c>
      <c r="AA286">
        <v>36.800600000000003</v>
      </c>
      <c r="AB286">
        <v>828.0154</v>
      </c>
      <c r="AH286">
        <v>1253.7349999999999</v>
      </c>
      <c r="AI286">
        <v>926.99980000000005</v>
      </c>
      <c r="AJ286">
        <v>80</v>
      </c>
      <c r="AK286">
        <v>4411.9933000000001</v>
      </c>
      <c r="BA286">
        <v>4644</v>
      </c>
    </row>
    <row r="287" spans="6:53" x14ac:dyDescent="0.25">
      <c r="F287" t="s">
        <v>109</v>
      </c>
      <c r="H287">
        <v>12</v>
      </c>
      <c r="M287" t="s">
        <v>121</v>
      </c>
      <c r="N287"/>
      <c r="P287" t="s">
        <v>111</v>
      </c>
      <c r="S287">
        <v>28240</v>
      </c>
      <c r="T287">
        <v>14439.25</v>
      </c>
      <c r="V287">
        <v>15449.997499999999</v>
      </c>
      <c r="W287">
        <v>3639.38</v>
      </c>
      <c r="X287">
        <v>4339.7388000000001</v>
      </c>
      <c r="Z287">
        <v>228</v>
      </c>
      <c r="AA287">
        <v>34.996099999999998</v>
      </c>
      <c r="AB287">
        <v>664.92650000000003</v>
      </c>
      <c r="AH287">
        <v>605.43619999999999</v>
      </c>
      <c r="AI287">
        <v>926.99980000000005</v>
      </c>
      <c r="AJ287">
        <v>80</v>
      </c>
      <c r="AK287">
        <v>4411.9933000000001</v>
      </c>
      <c r="BA287">
        <v>4644</v>
      </c>
    </row>
    <row r="288" spans="6:53" x14ac:dyDescent="0.25">
      <c r="H288">
        <v>9</v>
      </c>
      <c r="M288" t="s">
        <v>110</v>
      </c>
      <c r="N288"/>
      <c r="P288" t="s">
        <v>107</v>
      </c>
      <c r="S288">
        <v>16188</v>
      </c>
      <c r="T288">
        <v>14766.36</v>
      </c>
      <c r="V288">
        <v>15800.0052</v>
      </c>
      <c r="W288">
        <v>2692.02</v>
      </c>
      <c r="X288">
        <v>4970.4440000000004</v>
      </c>
      <c r="Z288">
        <v>198</v>
      </c>
      <c r="AA288">
        <v>38.699300000000001</v>
      </c>
      <c r="AB288">
        <v>851.38480000000004</v>
      </c>
      <c r="AH288">
        <v>159.3347</v>
      </c>
      <c r="AI288">
        <v>711.00019999999995</v>
      </c>
      <c r="AJ288">
        <v>80</v>
      </c>
      <c r="AK288">
        <v>3281.4135999999999</v>
      </c>
      <c r="BA288">
        <v>3483</v>
      </c>
    </row>
    <row r="289" spans="6:53" x14ac:dyDescent="0.25">
      <c r="H289">
        <v>9</v>
      </c>
      <c r="M289" t="s">
        <v>105</v>
      </c>
      <c r="N289"/>
      <c r="P289" t="s">
        <v>107</v>
      </c>
      <c r="S289">
        <v>0</v>
      </c>
      <c r="T289">
        <v>14766.36</v>
      </c>
      <c r="V289">
        <v>15800.0052</v>
      </c>
      <c r="W289">
        <v>2908.97</v>
      </c>
      <c r="X289">
        <v>5624.3107</v>
      </c>
      <c r="Z289">
        <v>223</v>
      </c>
      <c r="AA289">
        <v>38.265799999999999</v>
      </c>
      <c r="AB289">
        <v>948.14229999999998</v>
      </c>
      <c r="AH289">
        <v>350.5478</v>
      </c>
      <c r="AI289">
        <v>711.00019999999995</v>
      </c>
      <c r="AJ289">
        <v>80</v>
      </c>
      <c r="AK289">
        <v>3281.4135999999999</v>
      </c>
      <c r="BA289">
        <v>3483</v>
      </c>
    </row>
    <row r="290" spans="6:53" x14ac:dyDescent="0.25">
      <c r="H290">
        <v>8</v>
      </c>
      <c r="M290" t="s">
        <v>105</v>
      </c>
      <c r="N290"/>
      <c r="P290" t="s">
        <v>107</v>
      </c>
      <c r="S290">
        <v>18976</v>
      </c>
      <c r="T290">
        <v>19018.689999999999</v>
      </c>
      <c r="V290">
        <v>20349.998299999999</v>
      </c>
      <c r="W290">
        <v>4906.95</v>
      </c>
      <c r="X290">
        <v>5377.3631999999998</v>
      </c>
      <c r="Z290">
        <v>198</v>
      </c>
      <c r="AA290">
        <v>51.940899999999999</v>
      </c>
      <c r="AB290">
        <v>1285.5391</v>
      </c>
      <c r="AH290">
        <v>388.90309999999999</v>
      </c>
      <c r="AI290">
        <v>813.99990000000003</v>
      </c>
      <c r="AJ290">
        <v>80</v>
      </c>
      <c r="AK290">
        <v>3698.0783000000001</v>
      </c>
      <c r="BA290">
        <v>3096</v>
      </c>
    </row>
    <row r="291" spans="6:53" x14ac:dyDescent="0.25">
      <c r="H291">
        <v>6</v>
      </c>
      <c r="M291" t="s">
        <v>105</v>
      </c>
      <c r="N291" t="s">
        <v>172</v>
      </c>
      <c r="P291" t="s">
        <v>107</v>
      </c>
      <c r="S291">
        <v>14127</v>
      </c>
      <c r="T291">
        <v>12897.2</v>
      </c>
      <c r="V291">
        <v>13800.004000000001</v>
      </c>
      <c r="W291">
        <v>1280</v>
      </c>
      <c r="X291">
        <v>1593.28</v>
      </c>
      <c r="Z291">
        <v>174</v>
      </c>
      <c r="AA291">
        <v>16.513100000000001</v>
      </c>
      <c r="AB291">
        <v>478.88</v>
      </c>
      <c r="AH291">
        <v>167.44640000000001</v>
      </c>
      <c r="AI291">
        <v>414.00009999999997</v>
      </c>
      <c r="AJ291">
        <v>80</v>
      </c>
      <c r="AK291">
        <v>1791.278</v>
      </c>
      <c r="BA291">
        <v>2322</v>
      </c>
    </row>
    <row r="292" spans="6:53" x14ac:dyDescent="0.25">
      <c r="H292">
        <v>12</v>
      </c>
      <c r="M292" t="s">
        <v>105</v>
      </c>
      <c r="N292" t="s">
        <v>142</v>
      </c>
      <c r="P292" t="s">
        <v>111</v>
      </c>
      <c r="S292">
        <v>0</v>
      </c>
      <c r="T292">
        <v>20046.73</v>
      </c>
      <c r="V292">
        <v>21450.001100000001</v>
      </c>
      <c r="W292">
        <v>5111.79</v>
      </c>
      <c r="X292">
        <v>8028.2272000000003</v>
      </c>
      <c r="Z292">
        <v>237</v>
      </c>
      <c r="AA292">
        <v>55.443100000000001</v>
      </c>
      <c r="AB292">
        <v>1095.0014000000001</v>
      </c>
      <c r="AH292">
        <v>384.41269999999997</v>
      </c>
      <c r="AI292">
        <v>1287.0001</v>
      </c>
      <c r="AJ292">
        <v>80</v>
      </c>
      <c r="AK292">
        <v>6125.3896000000004</v>
      </c>
      <c r="BA292">
        <v>4644</v>
      </c>
    </row>
    <row r="293" spans="6:53" x14ac:dyDescent="0.25">
      <c r="H293">
        <v>2</v>
      </c>
      <c r="M293" t="s">
        <v>105</v>
      </c>
      <c r="N293" t="s">
        <v>134</v>
      </c>
      <c r="P293" t="s">
        <v>107</v>
      </c>
      <c r="S293">
        <v>0</v>
      </c>
      <c r="T293">
        <v>12615.883</v>
      </c>
      <c r="V293">
        <v>13498.9948</v>
      </c>
      <c r="W293">
        <v>476.25</v>
      </c>
      <c r="X293">
        <v>472.79</v>
      </c>
      <c r="Z293">
        <v>39</v>
      </c>
      <c r="AA293">
        <v>24.334299999999999</v>
      </c>
      <c r="AB293">
        <v>474.52</v>
      </c>
      <c r="AH293">
        <v>327.41680000000002</v>
      </c>
      <c r="AI293">
        <v>134.98990000000001</v>
      </c>
      <c r="AJ293">
        <v>40</v>
      </c>
      <c r="AK293">
        <v>350.44119999999998</v>
      </c>
      <c r="BA293">
        <v>774</v>
      </c>
    </row>
    <row r="294" spans="6:53" x14ac:dyDescent="0.25">
      <c r="H294">
        <v>2</v>
      </c>
      <c r="M294" t="s">
        <v>105</v>
      </c>
      <c r="N294" t="s">
        <v>108</v>
      </c>
      <c r="P294" t="s">
        <v>107</v>
      </c>
      <c r="S294">
        <v>0</v>
      </c>
      <c r="T294">
        <v>12615.883</v>
      </c>
      <c r="V294">
        <v>13498.9948</v>
      </c>
      <c r="W294">
        <v>741.6</v>
      </c>
      <c r="X294">
        <v>1380.6472000000001</v>
      </c>
      <c r="Z294">
        <v>49</v>
      </c>
      <c r="AA294">
        <v>43.311100000000003</v>
      </c>
      <c r="AB294">
        <v>1061.1235999999999</v>
      </c>
      <c r="AH294">
        <v>88.756799999999998</v>
      </c>
      <c r="AI294">
        <v>134.98990000000001</v>
      </c>
      <c r="AJ294">
        <v>40</v>
      </c>
      <c r="AK294">
        <v>350.44119999999998</v>
      </c>
      <c r="BA294">
        <v>774</v>
      </c>
    </row>
    <row r="295" spans="6:53" x14ac:dyDescent="0.25">
      <c r="H295">
        <v>3</v>
      </c>
      <c r="M295" t="s">
        <v>105</v>
      </c>
      <c r="N295" t="s">
        <v>143</v>
      </c>
      <c r="P295" t="s">
        <v>107</v>
      </c>
      <c r="S295">
        <v>5047</v>
      </c>
      <c r="T295">
        <v>14018.69</v>
      </c>
      <c r="V295">
        <v>14999.998299999999</v>
      </c>
      <c r="W295">
        <v>623.46</v>
      </c>
      <c r="X295">
        <v>1721.53</v>
      </c>
      <c r="Z295">
        <v>54</v>
      </c>
      <c r="AA295">
        <v>43.425699999999999</v>
      </c>
      <c r="AB295">
        <v>781.66330000000005</v>
      </c>
      <c r="AH295">
        <v>109.9224</v>
      </c>
      <c r="AI295">
        <v>225</v>
      </c>
      <c r="AJ295">
        <v>40</v>
      </c>
      <c r="AK295">
        <v>778.81619999999998</v>
      </c>
      <c r="BA295">
        <v>1161</v>
      </c>
    </row>
    <row r="296" spans="6:53" x14ac:dyDescent="0.25">
      <c r="H296">
        <v>3</v>
      </c>
      <c r="M296" t="s">
        <v>141</v>
      </c>
      <c r="N296"/>
      <c r="P296" t="s">
        <v>107</v>
      </c>
      <c r="S296">
        <v>0</v>
      </c>
      <c r="T296">
        <v>14018.69</v>
      </c>
      <c r="V296">
        <v>14999.998299999999</v>
      </c>
      <c r="W296">
        <v>1038.93</v>
      </c>
      <c r="X296">
        <v>1505.94</v>
      </c>
      <c r="Z296">
        <v>68</v>
      </c>
      <c r="AA296">
        <v>37.424500000000002</v>
      </c>
      <c r="AB296">
        <v>848.29</v>
      </c>
      <c r="AH296">
        <v>60.956800000000001</v>
      </c>
      <c r="AI296">
        <v>225</v>
      </c>
      <c r="AJ296">
        <v>40</v>
      </c>
      <c r="AK296">
        <v>778.81619999999998</v>
      </c>
      <c r="BA296">
        <v>1161</v>
      </c>
    </row>
    <row r="297" spans="6:53" x14ac:dyDescent="0.25">
      <c r="H297">
        <v>3</v>
      </c>
      <c r="M297" t="s">
        <v>105</v>
      </c>
      <c r="N297"/>
      <c r="P297" t="s">
        <v>107</v>
      </c>
      <c r="S297">
        <v>0</v>
      </c>
      <c r="T297">
        <v>14018.69</v>
      </c>
      <c r="V297">
        <v>14999.998299999999</v>
      </c>
      <c r="W297">
        <v>764.32</v>
      </c>
      <c r="X297">
        <v>2607.85</v>
      </c>
      <c r="Z297">
        <v>57</v>
      </c>
      <c r="AA297">
        <v>59.160800000000002</v>
      </c>
      <c r="AB297">
        <v>1124.0565999999999</v>
      </c>
      <c r="AH297">
        <v>73.706800000000001</v>
      </c>
      <c r="AI297">
        <v>225</v>
      </c>
      <c r="AJ297">
        <v>40</v>
      </c>
      <c r="AK297">
        <v>778.81619999999998</v>
      </c>
      <c r="BA297">
        <v>1161</v>
      </c>
    </row>
    <row r="298" spans="6:53" x14ac:dyDescent="0.25">
      <c r="H298">
        <v>3</v>
      </c>
      <c r="M298" t="s">
        <v>110</v>
      </c>
      <c r="N298"/>
      <c r="P298" t="s">
        <v>107</v>
      </c>
      <c r="S298">
        <v>5220</v>
      </c>
      <c r="T298">
        <v>14018.69</v>
      </c>
      <c r="V298">
        <v>14999.998299999999</v>
      </c>
      <c r="W298">
        <v>696</v>
      </c>
      <c r="X298">
        <v>2465.41</v>
      </c>
      <c r="Z298">
        <v>55</v>
      </c>
      <c r="AA298">
        <v>57.4801</v>
      </c>
      <c r="AB298">
        <v>1053.8033</v>
      </c>
      <c r="AH298">
        <v>27.196000000000002</v>
      </c>
      <c r="AI298">
        <v>225</v>
      </c>
      <c r="AJ298">
        <v>40</v>
      </c>
      <c r="AK298">
        <v>778.81619999999998</v>
      </c>
      <c r="BA298">
        <v>1161</v>
      </c>
    </row>
    <row r="299" spans="6:53" x14ac:dyDescent="0.25">
      <c r="H299">
        <v>3</v>
      </c>
      <c r="M299" t="s">
        <v>105</v>
      </c>
      <c r="N299" t="s">
        <v>192</v>
      </c>
      <c r="P299" t="s">
        <v>107</v>
      </c>
      <c r="S299">
        <v>0</v>
      </c>
      <c r="T299">
        <v>14018.69</v>
      </c>
      <c r="V299">
        <v>14999.998299999999</v>
      </c>
      <c r="W299">
        <v>1001.94</v>
      </c>
      <c r="X299">
        <v>2266.9349999999999</v>
      </c>
      <c r="Z299">
        <v>66</v>
      </c>
      <c r="AA299">
        <v>49.528399999999998</v>
      </c>
      <c r="AB299">
        <v>1089.625</v>
      </c>
      <c r="AH299">
        <v>82.249600000000001</v>
      </c>
      <c r="AI299">
        <v>225</v>
      </c>
      <c r="AJ299">
        <v>40</v>
      </c>
      <c r="AK299">
        <v>778.81619999999998</v>
      </c>
      <c r="BA299">
        <v>1161</v>
      </c>
    </row>
    <row r="300" spans="6:53" x14ac:dyDescent="0.25">
      <c r="H300">
        <v>3</v>
      </c>
      <c r="M300" t="s">
        <v>105</v>
      </c>
      <c r="N300"/>
      <c r="P300" t="s">
        <v>107</v>
      </c>
      <c r="S300">
        <v>0</v>
      </c>
      <c r="T300">
        <v>14018.69</v>
      </c>
      <c r="V300">
        <v>14999.998299999999</v>
      </c>
      <c r="W300">
        <v>1053.74</v>
      </c>
      <c r="X300">
        <v>1509.4</v>
      </c>
      <c r="Z300">
        <v>68</v>
      </c>
      <c r="AA300">
        <v>37.693199999999997</v>
      </c>
      <c r="AB300">
        <v>854.38</v>
      </c>
      <c r="AH300">
        <v>49.406799999999997</v>
      </c>
      <c r="AI300">
        <v>225</v>
      </c>
      <c r="AJ300">
        <v>40</v>
      </c>
      <c r="AK300">
        <v>778.81619999999998</v>
      </c>
      <c r="BA300">
        <v>1161</v>
      </c>
    </row>
    <row r="301" spans="6:53" x14ac:dyDescent="0.25">
      <c r="F301" t="s">
        <v>127</v>
      </c>
      <c r="H301">
        <v>22</v>
      </c>
      <c r="M301" t="s">
        <v>105</v>
      </c>
      <c r="N301" t="s">
        <v>132</v>
      </c>
      <c r="P301" t="s">
        <v>126</v>
      </c>
      <c r="S301">
        <v>70569</v>
      </c>
      <c r="T301">
        <v>45339.24</v>
      </c>
      <c r="V301">
        <v>45339.24</v>
      </c>
      <c r="W301">
        <v>30740.51</v>
      </c>
      <c r="X301">
        <v>3345.63</v>
      </c>
      <c r="Z301">
        <v>618</v>
      </c>
      <c r="AA301">
        <v>55.155500000000004</v>
      </c>
      <c r="AB301">
        <v>1549.37</v>
      </c>
      <c r="AH301">
        <v>4040.2438999999999</v>
      </c>
      <c r="AI301">
        <v>4987.3163999999997</v>
      </c>
      <c r="AJ301">
        <v>120</v>
      </c>
      <c r="AK301">
        <v>26447.889299999999</v>
      </c>
      <c r="BA301">
        <v>8514</v>
      </c>
    </row>
    <row r="302" spans="6:53" x14ac:dyDescent="0.25">
      <c r="F302" t="s">
        <v>127</v>
      </c>
      <c r="H302">
        <v>22</v>
      </c>
      <c r="M302" t="s">
        <v>105</v>
      </c>
      <c r="N302" t="s">
        <v>132</v>
      </c>
      <c r="P302" t="s">
        <v>126</v>
      </c>
      <c r="S302">
        <v>75728</v>
      </c>
      <c r="T302">
        <v>45557.37</v>
      </c>
      <c r="V302">
        <v>45557.37</v>
      </c>
      <c r="W302">
        <v>32218.41</v>
      </c>
      <c r="X302">
        <v>3784.8145</v>
      </c>
      <c r="Z302">
        <v>601</v>
      </c>
      <c r="AA302">
        <v>59.905500000000004</v>
      </c>
      <c r="AB302">
        <v>1636.5101999999999</v>
      </c>
      <c r="AH302">
        <v>5577.3780999999999</v>
      </c>
      <c r="AI302">
        <v>5011.3107</v>
      </c>
      <c r="AJ302">
        <v>120</v>
      </c>
      <c r="AK302">
        <v>26575.1325</v>
      </c>
      <c r="BA302">
        <v>8514</v>
      </c>
    </row>
    <row r="303" spans="6:53" x14ac:dyDescent="0.25">
      <c r="H303">
        <v>5</v>
      </c>
      <c r="M303" t="s">
        <v>105</v>
      </c>
      <c r="N303" t="s">
        <v>112</v>
      </c>
      <c r="P303" t="s">
        <v>107</v>
      </c>
      <c r="S303">
        <v>10648</v>
      </c>
      <c r="T303">
        <v>28392.523000000001</v>
      </c>
      <c r="V303">
        <v>30379.999599999999</v>
      </c>
      <c r="W303">
        <v>3525</v>
      </c>
      <c r="X303">
        <v>1200</v>
      </c>
      <c r="Z303">
        <v>118</v>
      </c>
      <c r="AA303">
        <v>40.042299999999997</v>
      </c>
      <c r="AB303">
        <v>945</v>
      </c>
      <c r="AH303">
        <v>566.86</v>
      </c>
      <c r="AI303">
        <v>759.5</v>
      </c>
      <c r="AJ303">
        <v>80</v>
      </c>
      <c r="AK303">
        <v>3154.7248</v>
      </c>
      <c r="BA303">
        <v>1935</v>
      </c>
    </row>
    <row r="304" spans="6:53" x14ac:dyDescent="0.25">
      <c r="H304">
        <v>5</v>
      </c>
      <c r="M304" t="s">
        <v>105</v>
      </c>
      <c r="N304" t="s">
        <v>112</v>
      </c>
      <c r="P304" t="s">
        <v>107</v>
      </c>
      <c r="S304">
        <v>12406</v>
      </c>
      <c r="T304">
        <v>28392.523000000001</v>
      </c>
      <c r="V304">
        <v>30379.999599999999</v>
      </c>
      <c r="W304">
        <v>3600</v>
      </c>
      <c r="X304">
        <v>1200</v>
      </c>
      <c r="Z304">
        <v>118</v>
      </c>
      <c r="AA304">
        <v>40.677900000000001</v>
      </c>
      <c r="AB304">
        <v>960</v>
      </c>
      <c r="AH304">
        <v>556.16120000000001</v>
      </c>
      <c r="AI304">
        <v>759.5</v>
      </c>
      <c r="AJ304">
        <v>80</v>
      </c>
      <c r="AK304">
        <v>3154.7248</v>
      </c>
      <c r="BA304">
        <v>1935</v>
      </c>
    </row>
    <row r="305" spans="6:53" x14ac:dyDescent="0.25">
      <c r="H305">
        <v>5</v>
      </c>
      <c r="M305" t="s">
        <v>105</v>
      </c>
      <c r="N305" t="s">
        <v>112</v>
      </c>
      <c r="P305" t="s">
        <v>107</v>
      </c>
      <c r="S305">
        <v>15725</v>
      </c>
      <c r="T305">
        <v>28392.523000000001</v>
      </c>
      <c r="V305">
        <v>30379.999599999999</v>
      </c>
      <c r="W305">
        <v>3600</v>
      </c>
      <c r="X305">
        <v>1200</v>
      </c>
      <c r="Z305">
        <v>118</v>
      </c>
      <c r="AA305">
        <v>40.677900000000001</v>
      </c>
      <c r="AB305">
        <v>960</v>
      </c>
      <c r="AH305">
        <v>475.20119999999997</v>
      </c>
      <c r="AI305">
        <v>759.5</v>
      </c>
      <c r="AJ305">
        <v>80</v>
      </c>
      <c r="AK305">
        <v>3154.7248</v>
      </c>
      <c r="BA305">
        <v>1935</v>
      </c>
    </row>
    <row r="306" spans="6:53" x14ac:dyDescent="0.25">
      <c r="H306">
        <v>16</v>
      </c>
      <c r="M306" t="s">
        <v>105</v>
      </c>
      <c r="N306" t="s">
        <v>132</v>
      </c>
      <c r="P306" t="s">
        <v>111</v>
      </c>
      <c r="S306">
        <v>43120</v>
      </c>
      <c r="T306">
        <v>47100</v>
      </c>
      <c r="V306">
        <v>47100</v>
      </c>
      <c r="W306">
        <v>18218.48</v>
      </c>
      <c r="X306">
        <v>4890.1899999999996</v>
      </c>
      <c r="Z306">
        <v>348</v>
      </c>
      <c r="AA306">
        <v>66.404200000000003</v>
      </c>
      <c r="AB306">
        <v>1444.2918</v>
      </c>
      <c r="AH306">
        <v>3400.8247000000001</v>
      </c>
      <c r="AI306">
        <v>3768</v>
      </c>
      <c r="AJ306">
        <v>120</v>
      </c>
      <c r="AK306">
        <v>19624.999500000002</v>
      </c>
      <c r="BA306">
        <v>6192</v>
      </c>
    </row>
    <row r="307" spans="6:53" x14ac:dyDescent="0.25">
      <c r="H307">
        <v>16</v>
      </c>
      <c r="M307" t="s">
        <v>105</v>
      </c>
      <c r="N307" t="s">
        <v>132</v>
      </c>
      <c r="P307" t="s">
        <v>111</v>
      </c>
      <c r="S307">
        <v>34438</v>
      </c>
      <c r="T307">
        <v>47100</v>
      </c>
      <c r="V307">
        <v>47100</v>
      </c>
      <c r="W307">
        <v>18169.32</v>
      </c>
      <c r="X307">
        <v>5083.3900000000003</v>
      </c>
      <c r="Z307">
        <v>380</v>
      </c>
      <c r="AA307">
        <v>61.191299999999998</v>
      </c>
      <c r="AB307">
        <v>1453.2943</v>
      </c>
      <c r="AH307">
        <v>2524.5916000000002</v>
      </c>
      <c r="AI307">
        <v>3768</v>
      </c>
      <c r="AJ307">
        <v>120</v>
      </c>
      <c r="AK307">
        <v>19624.999500000002</v>
      </c>
      <c r="BA307">
        <v>6192</v>
      </c>
    </row>
    <row r="308" spans="6:53" x14ac:dyDescent="0.25">
      <c r="H308">
        <v>15</v>
      </c>
      <c r="M308" t="s">
        <v>105</v>
      </c>
      <c r="N308" t="s">
        <v>157</v>
      </c>
      <c r="P308" t="s">
        <v>111</v>
      </c>
      <c r="S308">
        <v>49532</v>
      </c>
      <c r="T308">
        <v>18593.46</v>
      </c>
      <c r="V308">
        <v>19895.002199999999</v>
      </c>
      <c r="W308">
        <v>6202</v>
      </c>
      <c r="X308">
        <v>4200</v>
      </c>
      <c r="Z308">
        <v>421</v>
      </c>
      <c r="AA308">
        <v>24.707799999999999</v>
      </c>
      <c r="AB308">
        <v>693.46659999999997</v>
      </c>
      <c r="AH308">
        <v>1030.4693</v>
      </c>
      <c r="AI308">
        <v>1492.1251999999999</v>
      </c>
      <c r="AJ308">
        <v>80</v>
      </c>
      <c r="AK308">
        <v>7230.79</v>
      </c>
      <c r="BA308">
        <v>5805</v>
      </c>
    </row>
    <row r="309" spans="6:53" x14ac:dyDescent="0.25">
      <c r="H309">
        <v>8</v>
      </c>
      <c r="M309" t="s">
        <v>105</v>
      </c>
      <c r="N309" t="s">
        <v>143</v>
      </c>
      <c r="P309" t="s">
        <v>107</v>
      </c>
      <c r="S309">
        <v>21937</v>
      </c>
      <c r="T309">
        <v>19018.689999999999</v>
      </c>
      <c r="V309">
        <v>20349.998299999999</v>
      </c>
      <c r="W309">
        <v>4634.8100000000004</v>
      </c>
      <c r="X309">
        <v>3494.35</v>
      </c>
      <c r="Z309">
        <v>189</v>
      </c>
      <c r="AA309">
        <v>43.011400000000002</v>
      </c>
      <c r="AB309">
        <v>1016.145</v>
      </c>
      <c r="AH309">
        <v>314.85050000000001</v>
      </c>
      <c r="AI309">
        <v>813.99990000000003</v>
      </c>
      <c r="AJ309">
        <v>80</v>
      </c>
      <c r="AK309">
        <v>3698.0783000000001</v>
      </c>
      <c r="BA309">
        <v>3096</v>
      </c>
    </row>
    <row r="310" spans="6:53" x14ac:dyDescent="0.25">
      <c r="H310">
        <v>13</v>
      </c>
      <c r="M310" t="s">
        <v>105</v>
      </c>
      <c r="N310" t="s">
        <v>190</v>
      </c>
      <c r="P310" t="s">
        <v>111</v>
      </c>
      <c r="S310">
        <v>29951</v>
      </c>
      <c r="T310">
        <v>18593.457900000001</v>
      </c>
      <c r="V310">
        <v>19895</v>
      </c>
      <c r="W310">
        <v>4620.47</v>
      </c>
      <c r="X310">
        <v>5071.2</v>
      </c>
      <c r="Z310">
        <v>618</v>
      </c>
      <c r="AA310">
        <v>15.6823</v>
      </c>
      <c r="AB310">
        <v>745.51300000000003</v>
      </c>
      <c r="AH310">
        <v>188.31659999999999</v>
      </c>
      <c r="AI310">
        <v>1293.175</v>
      </c>
      <c r="AJ310">
        <v>80</v>
      </c>
      <c r="AK310">
        <v>6197.8188</v>
      </c>
      <c r="BA310">
        <v>5031</v>
      </c>
    </row>
    <row r="311" spans="6:53" x14ac:dyDescent="0.25">
      <c r="F311" t="s">
        <v>109</v>
      </c>
      <c r="H311">
        <v>13</v>
      </c>
      <c r="M311" t="s">
        <v>121</v>
      </c>
      <c r="N311"/>
      <c r="P311" t="s">
        <v>111</v>
      </c>
      <c r="S311">
        <v>20920</v>
      </c>
      <c r="T311">
        <v>18593.457900000001</v>
      </c>
      <c r="V311">
        <v>19895</v>
      </c>
      <c r="W311">
        <v>6039.54</v>
      </c>
      <c r="X311">
        <v>9095.7158999999992</v>
      </c>
      <c r="Z311">
        <v>267</v>
      </c>
      <c r="AA311">
        <v>56.686300000000003</v>
      </c>
      <c r="AB311">
        <v>1164.2503999999999</v>
      </c>
      <c r="AH311">
        <v>756.3809</v>
      </c>
      <c r="AI311">
        <v>1293.175</v>
      </c>
      <c r="AJ311">
        <v>80</v>
      </c>
      <c r="AK311">
        <v>6197.8188</v>
      </c>
      <c r="BA311">
        <v>5031</v>
      </c>
    </row>
    <row r="312" spans="6:53" x14ac:dyDescent="0.25">
      <c r="H312">
        <v>13</v>
      </c>
      <c r="M312" t="s">
        <v>105</v>
      </c>
      <c r="N312"/>
      <c r="P312" t="s">
        <v>111</v>
      </c>
      <c r="S312">
        <v>19958</v>
      </c>
      <c r="T312">
        <v>18593.457900000001</v>
      </c>
      <c r="V312">
        <v>19895</v>
      </c>
      <c r="W312">
        <v>6282.53</v>
      </c>
      <c r="X312">
        <v>6445.2690000000002</v>
      </c>
      <c r="Z312">
        <v>269</v>
      </c>
      <c r="AA312">
        <v>47.315199999999997</v>
      </c>
      <c r="AB312">
        <v>979.06140000000005</v>
      </c>
      <c r="AH312">
        <v>500.67169999999999</v>
      </c>
      <c r="AI312">
        <v>1293.175</v>
      </c>
      <c r="AJ312">
        <v>80</v>
      </c>
      <c r="AK312">
        <v>6197.8188</v>
      </c>
      <c r="BA312">
        <v>5031</v>
      </c>
    </row>
    <row r="313" spans="6:53" x14ac:dyDescent="0.25">
      <c r="H313">
        <v>13</v>
      </c>
      <c r="M313" t="s">
        <v>105</v>
      </c>
      <c r="N313" t="s">
        <v>193</v>
      </c>
      <c r="P313" t="s">
        <v>111</v>
      </c>
      <c r="S313">
        <v>0</v>
      </c>
      <c r="T313">
        <v>18593.457900000001</v>
      </c>
      <c r="V313">
        <v>19895</v>
      </c>
      <c r="W313">
        <v>4169.12</v>
      </c>
      <c r="X313">
        <v>5641.59</v>
      </c>
      <c r="Z313">
        <v>178</v>
      </c>
      <c r="AA313">
        <v>55.116300000000003</v>
      </c>
      <c r="AB313">
        <v>754.67</v>
      </c>
      <c r="AH313">
        <v>599.80129999999997</v>
      </c>
      <c r="AI313">
        <v>1293.175</v>
      </c>
      <c r="AJ313">
        <v>80</v>
      </c>
      <c r="AK313">
        <v>6197.8188</v>
      </c>
      <c r="BA313">
        <v>5031</v>
      </c>
    </row>
    <row r="314" spans="6:53" x14ac:dyDescent="0.25">
      <c r="F314" t="s">
        <v>109</v>
      </c>
      <c r="H314">
        <v>13</v>
      </c>
      <c r="M314" t="s">
        <v>121</v>
      </c>
      <c r="N314"/>
      <c r="P314" t="s">
        <v>111</v>
      </c>
      <c r="S314">
        <v>28726</v>
      </c>
      <c r="T314">
        <v>18593.457900000001</v>
      </c>
      <c r="V314">
        <v>19895</v>
      </c>
      <c r="W314">
        <v>4399.09</v>
      </c>
      <c r="X314">
        <v>9192.52</v>
      </c>
      <c r="Z314">
        <v>218</v>
      </c>
      <c r="AA314">
        <v>62.346800000000002</v>
      </c>
      <c r="AB314">
        <v>1045.5083999999999</v>
      </c>
      <c r="AH314">
        <v>541.48810000000003</v>
      </c>
      <c r="AI314">
        <v>1293.175</v>
      </c>
      <c r="AJ314">
        <v>80</v>
      </c>
      <c r="AK314">
        <v>6197.8188</v>
      </c>
      <c r="BA314">
        <v>5031</v>
      </c>
    </row>
    <row r="315" spans="6:53" x14ac:dyDescent="0.25">
      <c r="F315" t="s">
        <v>109</v>
      </c>
      <c r="H315">
        <v>13</v>
      </c>
      <c r="M315" t="s">
        <v>121</v>
      </c>
      <c r="N315"/>
      <c r="P315" t="s">
        <v>111</v>
      </c>
      <c r="S315">
        <v>18930</v>
      </c>
      <c r="T315">
        <v>18593.457900000001</v>
      </c>
      <c r="V315">
        <v>19895</v>
      </c>
      <c r="W315">
        <v>3833.42</v>
      </c>
      <c r="X315">
        <v>8881.2551999999996</v>
      </c>
      <c r="Z315">
        <v>216</v>
      </c>
      <c r="AA315">
        <v>58.864199999999997</v>
      </c>
      <c r="AB315">
        <v>978.05190000000005</v>
      </c>
      <c r="AH315">
        <v>1128.7701999999999</v>
      </c>
      <c r="AI315">
        <v>1293.175</v>
      </c>
      <c r="AJ315">
        <v>80</v>
      </c>
      <c r="AK315">
        <v>6197.8188</v>
      </c>
      <c r="BA315">
        <v>5031</v>
      </c>
    </row>
    <row r="316" spans="6:53" x14ac:dyDescent="0.25">
      <c r="F316" t="s">
        <v>109</v>
      </c>
      <c r="H316">
        <v>13</v>
      </c>
      <c r="M316" t="s">
        <v>121</v>
      </c>
      <c r="N316"/>
      <c r="P316" t="s">
        <v>111</v>
      </c>
      <c r="S316">
        <v>0</v>
      </c>
      <c r="T316">
        <v>18593.457900000001</v>
      </c>
      <c r="V316">
        <v>19895</v>
      </c>
      <c r="W316">
        <v>3047.59</v>
      </c>
      <c r="X316">
        <v>7880.5450000000001</v>
      </c>
      <c r="Z316">
        <v>182</v>
      </c>
      <c r="AA316">
        <v>60.044600000000003</v>
      </c>
      <c r="AB316">
        <v>840.62570000000005</v>
      </c>
      <c r="AH316">
        <v>925.05370000000005</v>
      </c>
      <c r="AI316">
        <v>1293.175</v>
      </c>
      <c r="AJ316">
        <v>80</v>
      </c>
      <c r="AK316">
        <v>5681.3338999999996</v>
      </c>
      <c r="BA316">
        <v>5031</v>
      </c>
    </row>
    <row r="317" spans="6:53" x14ac:dyDescent="0.25">
      <c r="H317">
        <v>13</v>
      </c>
      <c r="M317" t="s">
        <v>105</v>
      </c>
      <c r="N317" t="s">
        <v>157</v>
      </c>
      <c r="P317" t="s">
        <v>111</v>
      </c>
      <c r="S317">
        <v>31305</v>
      </c>
      <c r="T317">
        <v>18593.457900000001</v>
      </c>
      <c r="V317">
        <v>19895</v>
      </c>
      <c r="W317">
        <v>5492.2</v>
      </c>
      <c r="X317">
        <v>3655.23</v>
      </c>
      <c r="Z317">
        <v>316</v>
      </c>
      <c r="AA317">
        <v>28.947500000000002</v>
      </c>
      <c r="AB317">
        <v>703.64840000000004</v>
      </c>
      <c r="AH317">
        <v>1900.1054999999999</v>
      </c>
      <c r="AI317">
        <v>1293.175</v>
      </c>
      <c r="AJ317">
        <v>80</v>
      </c>
      <c r="AK317">
        <v>6197.8188</v>
      </c>
      <c r="BA317">
        <v>5031</v>
      </c>
    </row>
    <row r="318" spans="6:53" x14ac:dyDescent="0.25">
      <c r="F318" t="s">
        <v>120</v>
      </c>
      <c r="H318">
        <v>13</v>
      </c>
      <c r="M318" t="s">
        <v>121</v>
      </c>
      <c r="N318"/>
      <c r="P318" t="s">
        <v>111</v>
      </c>
      <c r="S318">
        <v>20432</v>
      </c>
      <c r="T318">
        <v>18593.457900000001</v>
      </c>
      <c r="V318">
        <v>19895</v>
      </c>
      <c r="W318">
        <v>3157.77</v>
      </c>
      <c r="X318">
        <v>8528.3950000000004</v>
      </c>
      <c r="Z318">
        <v>183</v>
      </c>
      <c r="AA318">
        <v>63.858800000000002</v>
      </c>
      <c r="AB318">
        <v>898.9357</v>
      </c>
      <c r="AH318">
        <v>489.53050000000002</v>
      </c>
      <c r="AI318">
        <v>1293.175</v>
      </c>
      <c r="AJ318">
        <v>80</v>
      </c>
      <c r="AK318">
        <v>6197.8188</v>
      </c>
      <c r="BA318">
        <v>5031</v>
      </c>
    </row>
    <row r="319" spans="6:53" x14ac:dyDescent="0.25">
      <c r="F319" t="s">
        <v>109</v>
      </c>
      <c r="H319">
        <v>13</v>
      </c>
      <c r="M319" t="s">
        <v>121</v>
      </c>
      <c r="N319"/>
      <c r="P319" t="s">
        <v>111</v>
      </c>
      <c r="S319">
        <v>0</v>
      </c>
      <c r="T319">
        <v>18593.457900000001</v>
      </c>
      <c r="V319">
        <v>19895</v>
      </c>
      <c r="W319">
        <v>5236.58</v>
      </c>
      <c r="X319">
        <v>8229.3022999999994</v>
      </c>
      <c r="Z319">
        <v>215</v>
      </c>
      <c r="AA319">
        <v>62.631999999999998</v>
      </c>
      <c r="AB319">
        <v>1035.8371</v>
      </c>
      <c r="AH319">
        <v>1443.1811</v>
      </c>
      <c r="AI319">
        <v>1293.175</v>
      </c>
      <c r="AJ319">
        <v>80</v>
      </c>
      <c r="AK319">
        <v>5681.3338999999996</v>
      </c>
      <c r="BA319">
        <v>5031</v>
      </c>
    </row>
    <row r="320" spans="6:53" x14ac:dyDescent="0.25">
      <c r="F320" t="s">
        <v>120</v>
      </c>
      <c r="H320">
        <v>13</v>
      </c>
      <c r="M320" t="s">
        <v>121</v>
      </c>
      <c r="N320"/>
      <c r="P320" t="s">
        <v>111</v>
      </c>
      <c r="S320">
        <v>23584</v>
      </c>
      <c r="T320">
        <v>18593.457900000001</v>
      </c>
      <c r="V320">
        <v>19895</v>
      </c>
      <c r="W320">
        <v>2388.54</v>
      </c>
      <c r="X320">
        <v>11386.713400000001</v>
      </c>
      <c r="Z320">
        <v>218</v>
      </c>
      <c r="AA320">
        <v>63.1892</v>
      </c>
      <c r="AB320">
        <v>1059.6348</v>
      </c>
      <c r="AH320">
        <v>1519.7166</v>
      </c>
      <c r="AI320">
        <v>1293.175</v>
      </c>
      <c r="AJ320">
        <v>80</v>
      </c>
      <c r="AK320">
        <v>6197.8188</v>
      </c>
      <c r="BA320">
        <v>5031</v>
      </c>
    </row>
    <row r="321" spans="6:53" x14ac:dyDescent="0.25">
      <c r="H321">
        <v>13</v>
      </c>
      <c r="M321" t="s">
        <v>194</v>
      </c>
      <c r="N321"/>
      <c r="P321" t="s">
        <v>111</v>
      </c>
      <c r="S321">
        <v>21533</v>
      </c>
      <c r="T321">
        <v>18593.457900000001</v>
      </c>
      <c r="V321">
        <v>19895</v>
      </c>
      <c r="W321">
        <v>4005.36</v>
      </c>
      <c r="X321">
        <v>2893.96</v>
      </c>
      <c r="Z321">
        <v>255</v>
      </c>
      <c r="AA321">
        <v>27.056100000000001</v>
      </c>
      <c r="AB321">
        <v>530.71690000000001</v>
      </c>
      <c r="AH321">
        <v>1441.076</v>
      </c>
      <c r="AI321">
        <v>1293.175</v>
      </c>
      <c r="AJ321">
        <v>80</v>
      </c>
      <c r="AK321">
        <v>6197.8188</v>
      </c>
      <c r="BA321">
        <v>5031</v>
      </c>
    </row>
    <row r="322" spans="6:53" x14ac:dyDescent="0.25">
      <c r="F322" t="s">
        <v>109</v>
      </c>
      <c r="H322">
        <v>13</v>
      </c>
      <c r="M322" t="s">
        <v>121</v>
      </c>
      <c r="N322"/>
      <c r="P322" t="s">
        <v>111</v>
      </c>
      <c r="S322">
        <v>27924</v>
      </c>
      <c r="T322">
        <v>18593.457900000001</v>
      </c>
      <c r="V322">
        <v>19895</v>
      </c>
      <c r="W322">
        <v>4392.04</v>
      </c>
      <c r="X322">
        <v>12275.41</v>
      </c>
      <c r="Z322">
        <v>252</v>
      </c>
      <c r="AA322">
        <v>66.140600000000006</v>
      </c>
      <c r="AB322">
        <v>1282.1115</v>
      </c>
      <c r="AH322">
        <v>2333.6097</v>
      </c>
      <c r="AI322">
        <v>1293.175</v>
      </c>
      <c r="AJ322">
        <v>80</v>
      </c>
      <c r="AK322">
        <v>6197.8188</v>
      </c>
      <c r="BA322">
        <v>5031</v>
      </c>
    </row>
    <row r="323" spans="6:53" x14ac:dyDescent="0.25">
      <c r="H323">
        <v>13</v>
      </c>
      <c r="M323" t="s">
        <v>121</v>
      </c>
      <c r="N323"/>
      <c r="P323" t="s">
        <v>111</v>
      </c>
      <c r="S323">
        <v>5234</v>
      </c>
      <c r="T323">
        <v>14439.252399999999</v>
      </c>
      <c r="V323">
        <v>15450.000099999999</v>
      </c>
      <c r="W323">
        <v>3948.94</v>
      </c>
      <c r="X323">
        <v>6482.9856</v>
      </c>
      <c r="Z323">
        <v>263</v>
      </c>
      <c r="AA323">
        <v>39.665100000000002</v>
      </c>
      <c r="AB323">
        <v>802.45579999999995</v>
      </c>
      <c r="AH323">
        <v>1518.6224999999999</v>
      </c>
      <c r="AI323">
        <v>1004.25</v>
      </c>
      <c r="AJ323">
        <v>80</v>
      </c>
      <c r="AK323">
        <v>4813.0835999999999</v>
      </c>
      <c r="BA323">
        <v>5031</v>
      </c>
    </row>
    <row r="324" spans="6:53" x14ac:dyDescent="0.25">
      <c r="H324">
        <v>13</v>
      </c>
      <c r="M324" t="s">
        <v>159</v>
      </c>
      <c r="N324"/>
      <c r="P324" t="s">
        <v>111</v>
      </c>
      <c r="S324">
        <v>13342</v>
      </c>
      <c r="T324">
        <v>14439.252399999999</v>
      </c>
      <c r="V324">
        <v>15450.000099999999</v>
      </c>
      <c r="W324">
        <v>5678.25</v>
      </c>
      <c r="X324">
        <v>5010.5</v>
      </c>
      <c r="Z324">
        <v>494</v>
      </c>
      <c r="AA324">
        <v>21.6371</v>
      </c>
      <c r="AB324">
        <v>822.2115</v>
      </c>
      <c r="AH324">
        <v>506.72739999999999</v>
      </c>
      <c r="AI324">
        <v>1004.25</v>
      </c>
      <c r="AJ324">
        <v>80</v>
      </c>
      <c r="AK324">
        <v>4813.0835999999999</v>
      </c>
      <c r="BA324">
        <v>5031</v>
      </c>
    </row>
    <row r="325" spans="6:53" x14ac:dyDescent="0.25">
      <c r="H325">
        <v>13</v>
      </c>
      <c r="M325" t="s">
        <v>105</v>
      </c>
      <c r="N325" t="s">
        <v>106</v>
      </c>
      <c r="P325" t="s">
        <v>111</v>
      </c>
      <c r="S325">
        <v>21150</v>
      </c>
      <c r="T325">
        <v>14439.252399999999</v>
      </c>
      <c r="V325">
        <v>15450.000099999999</v>
      </c>
      <c r="W325">
        <v>3885.6</v>
      </c>
      <c r="X325">
        <v>5344.835</v>
      </c>
      <c r="Z325">
        <v>443</v>
      </c>
      <c r="AA325">
        <v>20.836099999999998</v>
      </c>
      <c r="AB325">
        <v>710.03340000000003</v>
      </c>
      <c r="AH325">
        <v>778.12530000000004</v>
      </c>
      <c r="AI325">
        <v>1004.25</v>
      </c>
      <c r="AJ325">
        <v>80</v>
      </c>
      <c r="AK325">
        <v>4813.0835999999999</v>
      </c>
      <c r="BA325">
        <v>5031</v>
      </c>
    </row>
    <row r="326" spans="6:53" x14ac:dyDescent="0.25">
      <c r="H326">
        <v>13</v>
      </c>
      <c r="M326" t="s">
        <v>133</v>
      </c>
      <c r="N326"/>
      <c r="P326" t="s">
        <v>111</v>
      </c>
      <c r="S326">
        <v>13661</v>
      </c>
      <c r="T326">
        <v>14439.252399999999</v>
      </c>
      <c r="V326">
        <v>15450.000099999999</v>
      </c>
      <c r="W326">
        <v>3084.55</v>
      </c>
      <c r="X326">
        <v>6533.6632</v>
      </c>
      <c r="Z326">
        <v>262</v>
      </c>
      <c r="AA326">
        <v>36.710700000000003</v>
      </c>
      <c r="AB326">
        <v>739.86249999999995</v>
      </c>
      <c r="AH326">
        <v>2543.9438</v>
      </c>
      <c r="AI326">
        <v>1004.25</v>
      </c>
      <c r="AJ326">
        <v>80</v>
      </c>
      <c r="AK326">
        <v>4813.0835999999999</v>
      </c>
      <c r="BA326">
        <v>5031</v>
      </c>
    </row>
    <row r="327" spans="6:53" x14ac:dyDescent="0.25">
      <c r="F327" t="s">
        <v>136</v>
      </c>
      <c r="H327">
        <v>13</v>
      </c>
      <c r="M327" t="s">
        <v>121</v>
      </c>
      <c r="N327"/>
      <c r="P327" t="s">
        <v>111</v>
      </c>
      <c r="S327">
        <v>57437</v>
      </c>
      <c r="T327">
        <v>14439.252399999999</v>
      </c>
      <c r="V327">
        <v>15450.000099999999</v>
      </c>
      <c r="W327">
        <v>5224.55</v>
      </c>
      <c r="X327">
        <v>4310.9799999999996</v>
      </c>
      <c r="Z327">
        <v>356</v>
      </c>
      <c r="AA327">
        <v>26.7851</v>
      </c>
      <c r="AB327">
        <v>733.50229999999999</v>
      </c>
      <c r="AH327">
        <v>1626.9611</v>
      </c>
      <c r="AI327">
        <v>1004.25</v>
      </c>
      <c r="AJ327">
        <v>80</v>
      </c>
      <c r="AK327">
        <v>4813.0835999999999</v>
      </c>
      <c r="BA327">
        <v>5031</v>
      </c>
    </row>
    <row r="328" spans="6:53" x14ac:dyDescent="0.25">
      <c r="H328">
        <v>13</v>
      </c>
      <c r="M328" t="s">
        <v>173</v>
      </c>
      <c r="N328"/>
      <c r="P328" t="s">
        <v>111</v>
      </c>
      <c r="S328">
        <v>32664</v>
      </c>
      <c r="T328">
        <v>14439.252399999999</v>
      </c>
      <c r="V328">
        <v>15450.000099999999</v>
      </c>
      <c r="W328">
        <v>4056.1</v>
      </c>
      <c r="X328">
        <v>7958.8716999999997</v>
      </c>
      <c r="Z328">
        <v>294</v>
      </c>
      <c r="AA328">
        <v>40.867199999999997</v>
      </c>
      <c r="AB328">
        <v>924.22850000000005</v>
      </c>
      <c r="AH328">
        <v>1009.8047</v>
      </c>
      <c r="AI328">
        <v>1004.25</v>
      </c>
      <c r="AJ328">
        <v>80</v>
      </c>
      <c r="AK328">
        <v>4813.0835999999999</v>
      </c>
      <c r="BA328">
        <v>5031</v>
      </c>
    </row>
    <row r="329" spans="6:53" x14ac:dyDescent="0.25">
      <c r="F329" t="s">
        <v>120</v>
      </c>
      <c r="H329">
        <v>13</v>
      </c>
      <c r="M329" t="s">
        <v>121</v>
      </c>
      <c r="N329"/>
      <c r="P329" t="s">
        <v>111</v>
      </c>
      <c r="S329">
        <v>37801</v>
      </c>
      <c r="T329">
        <v>14439.252399999999</v>
      </c>
      <c r="V329">
        <v>15450.000099999999</v>
      </c>
      <c r="W329">
        <v>4187.6099999999997</v>
      </c>
      <c r="X329">
        <v>5804.2</v>
      </c>
      <c r="Z329">
        <v>274</v>
      </c>
      <c r="AA329">
        <v>36.4664</v>
      </c>
      <c r="AB329">
        <v>768.60069999999996</v>
      </c>
      <c r="AH329">
        <v>1656.6477</v>
      </c>
      <c r="AI329">
        <v>1004.25</v>
      </c>
      <c r="AJ329">
        <v>80</v>
      </c>
      <c r="AK329">
        <v>4813.0835999999999</v>
      </c>
      <c r="BA329">
        <v>5031</v>
      </c>
    </row>
    <row r="330" spans="6:53" x14ac:dyDescent="0.25">
      <c r="F330" t="s">
        <v>109</v>
      </c>
      <c r="H330">
        <v>13</v>
      </c>
      <c r="M330" t="s">
        <v>121</v>
      </c>
      <c r="N330"/>
      <c r="P330" t="s">
        <v>111</v>
      </c>
      <c r="S330">
        <v>37293</v>
      </c>
      <c r="T330">
        <v>14439.252399999999</v>
      </c>
      <c r="V330">
        <v>15450.000099999999</v>
      </c>
      <c r="W330">
        <v>4767.54</v>
      </c>
      <c r="X330">
        <v>5285.8050000000003</v>
      </c>
      <c r="Z330">
        <v>296</v>
      </c>
      <c r="AA330">
        <v>33.963999999999999</v>
      </c>
      <c r="AB330">
        <v>773.33420000000001</v>
      </c>
      <c r="AH330">
        <v>1207.6551999999999</v>
      </c>
      <c r="AI330">
        <v>1004.25</v>
      </c>
      <c r="AJ330">
        <v>80</v>
      </c>
      <c r="AK330">
        <v>4813.0835999999999</v>
      </c>
      <c r="BA330">
        <v>5031</v>
      </c>
    </row>
    <row r="331" spans="6:53" x14ac:dyDescent="0.25">
      <c r="H331">
        <v>2</v>
      </c>
      <c r="M331" t="s">
        <v>110</v>
      </c>
      <c r="N331"/>
      <c r="P331" t="s">
        <v>107</v>
      </c>
      <c r="S331">
        <v>0</v>
      </c>
      <c r="T331">
        <v>12615.883</v>
      </c>
      <c r="V331">
        <v>13498.9948</v>
      </c>
      <c r="W331">
        <v>1097.69</v>
      </c>
      <c r="X331">
        <v>952.39</v>
      </c>
      <c r="Z331">
        <v>69</v>
      </c>
      <c r="AA331">
        <v>29.711300000000001</v>
      </c>
      <c r="AB331">
        <v>1025.04</v>
      </c>
      <c r="AH331">
        <v>97.306799999999996</v>
      </c>
      <c r="AI331">
        <v>134.98990000000001</v>
      </c>
      <c r="AJ331">
        <v>40</v>
      </c>
      <c r="AK331">
        <v>350.44119999999998</v>
      </c>
      <c r="BA331">
        <v>774</v>
      </c>
    </row>
    <row r="332" spans="6:53" x14ac:dyDescent="0.25">
      <c r="H332">
        <v>6</v>
      </c>
      <c r="M332" t="s">
        <v>105</v>
      </c>
      <c r="N332" t="s">
        <v>152</v>
      </c>
      <c r="P332" t="s">
        <v>107</v>
      </c>
      <c r="S332">
        <v>0</v>
      </c>
      <c r="T332">
        <v>12897.2</v>
      </c>
      <c r="V332">
        <v>13800.004000000001</v>
      </c>
      <c r="W332">
        <v>1476.99</v>
      </c>
      <c r="X332">
        <v>3570.2591000000002</v>
      </c>
      <c r="Z332">
        <v>115</v>
      </c>
      <c r="AA332">
        <v>43.889099999999999</v>
      </c>
      <c r="AB332">
        <v>841.20809999999994</v>
      </c>
      <c r="AH332">
        <v>318.95479999999998</v>
      </c>
      <c r="AI332">
        <v>414.00009999999997</v>
      </c>
      <c r="AJ332">
        <v>80</v>
      </c>
      <c r="AK332">
        <v>1791.278</v>
      </c>
      <c r="BA332">
        <v>2322</v>
      </c>
    </row>
    <row r="333" spans="6:53" x14ac:dyDescent="0.25">
      <c r="H333">
        <v>28</v>
      </c>
      <c r="M333" t="s">
        <v>105</v>
      </c>
      <c r="N333" t="s">
        <v>150</v>
      </c>
      <c r="P333" t="s">
        <v>126</v>
      </c>
      <c r="S333">
        <v>56251</v>
      </c>
      <c r="T333">
        <v>10462.6168</v>
      </c>
      <c r="V333">
        <v>11195</v>
      </c>
      <c r="W333">
        <v>9618.7800000000007</v>
      </c>
      <c r="X333">
        <v>4828.03</v>
      </c>
      <c r="Z333">
        <v>1643</v>
      </c>
      <c r="AA333">
        <v>8.7928999999999995</v>
      </c>
      <c r="AB333">
        <v>515.95749999999998</v>
      </c>
      <c r="AH333">
        <v>871.72550000000001</v>
      </c>
      <c r="AI333">
        <v>1567.3</v>
      </c>
      <c r="AJ333">
        <v>160</v>
      </c>
      <c r="AK333">
        <v>7846.9614000000001</v>
      </c>
      <c r="BA333">
        <v>10836</v>
      </c>
    </row>
    <row r="334" spans="6:53" x14ac:dyDescent="0.25">
      <c r="H334">
        <v>10</v>
      </c>
      <c r="M334" t="s">
        <v>105</v>
      </c>
      <c r="N334" t="s">
        <v>108</v>
      </c>
      <c r="P334" t="s">
        <v>107</v>
      </c>
      <c r="S334">
        <v>17727</v>
      </c>
      <c r="T334">
        <v>12148.6</v>
      </c>
      <c r="V334">
        <v>12999.002</v>
      </c>
      <c r="W334">
        <v>2702.19</v>
      </c>
      <c r="X334">
        <v>2622.58</v>
      </c>
      <c r="Z334">
        <v>162</v>
      </c>
      <c r="AA334">
        <v>32.868899999999996</v>
      </c>
      <c r="AB334">
        <v>532.47699999999998</v>
      </c>
      <c r="AH334">
        <v>141.8569</v>
      </c>
      <c r="AI334">
        <v>649.95010000000002</v>
      </c>
      <c r="AJ334">
        <v>80</v>
      </c>
      <c r="AK334">
        <v>3037.1498999999999</v>
      </c>
      <c r="BA334">
        <v>3870</v>
      </c>
    </row>
    <row r="335" spans="6:53" x14ac:dyDescent="0.25">
      <c r="H335">
        <v>10</v>
      </c>
      <c r="M335" t="s">
        <v>105</v>
      </c>
      <c r="N335" t="s">
        <v>108</v>
      </c>
      <c r="P335" t="s">
        <v>107</v>
      </c>
      <c r="S335">
        <v>16896</v>
      </c>
      <c r="T335">
        <v>12148.6</v>
      </c>
      <c r="V335">
        <v>12999.002</v>
      </c>
      <c r="W335">
        <v>2850.13</v>
      </c>
      <c r="X335">
        <v>3489.0823999999998</v>
      </c>
      <c r="Z335">
        <v>247</v>
      </c>
      <c r="AA335">
        <v>25.6648</v>
      </c>
      <c r="AB335">
        <v>633.9212</v>
      </c>
      <c r="AH335">
        <v>907.28369999999995</v>
      </c>
      <c r="AI335">
        <v>649.95010000000002</v>
      </c>
      <c r="AJ335">
        <v>80</v>
      </c>
      <c r="AK335">
        <v>3037.1498999999999</v>
      </c>
      <c r="BA335">
        <v>3870</v>
      </c>
    </row>
    <row r="336" spans="6:53" x14ac:dyDescent="0.25">
      <c r="H336">
        <v>7</v>
      </c>
      <c r="M336" t="s">
        <v>110</v>
      </c>
      <c r="N336"/>
      <c r="P336" t="s">
        <v>107</v>
      </c>
      <c r="S336">
        <v>22790</v>
      </c>
      <c r="T336">
        <v>14765.42</v>
      </c>
      <c r="V336">
        <v>15798.999400000001</v>
      </c>
      <c r="W336">
        <v>2761.54</v>
      </c>
      <c r="X336">
        <v>2589.0493999999999</v>
      </c>
      <c r="Z336">
        <v>195</v>
      </c>
      <c r="AA336">
        <v>27.4389</v>
      </c>
      <c r="AB336">
        <v>764.36990000000003</v>
      </c>
      <c r="AH336">
        <v>175.94560000000001</v>
      </c>
      <c r="AI336">
        <v>552.96500000000003</v>
      </c>
      <c r="AJ336">
        <v>80</v>
      </c>
      <c r="AK336">
        <v>2460.9036000000001</v>
      </c>
      <c r="BA336">
        <v>2709</v>
      </c>
    </row>
    <row r="337" spans="8:53" x14ac:dyDescent="0.25">
      <c r="H337">
        <v>6</v>
      </c>
      <c r="M337" t="s">
        <v>105</v>
      </c>
      <c r="N337" t="s">
        <v>149</v>
      </c>
      <c r="P337" t="s">
        <v>107</v>
      </c>
      <c r="S337">
        <v>7843</v>
      </c>
      <c r="T337">
        <v>24691.5887</v>
      </c>
      <c r="V337">
        <v>26419.999899999999</v>
      </c>
      <c r="W337">
        <v>4250</v>
      </c>
      <c r="X337">
        <v>1943.01</v>
      </c>
      <c r="Z337">
        <v>299</v>
      </c>
      <c r="AA337">
        <v>20.712399999999999</v>
      </c>
      <c r="AB337">
        <v>1032.1683</v>
      </c>
      <c r="AH337">
        <v>399.66050000000001</v>
      </c>
      <c r="AI337">
        <v>792.6</v>
      </c>
      <c r="AJ337">
        <v>80</v>
      </c>
      <c r="AK337">
        <v>3429.3874999999998</v>
      </c>
      <c r="BA337">
        <v>2322</v>
      </c>
    </row>
    <row r="338" spans="8:53" x14ac:dyDescent="0.25">
      <c r="H338">
        <v>7</v>
      </c>
      <c r="M338" t="s">
        <v>105</v>
      </c>
      <c r="N338" t="s">
        <v>188</v>
      </c>
      <c r="P338" t="s">
        <v>107</v>
      </c>
      <c r="S338">
        <v>2121</v>
      </c>
      <c r="T338">
        <v>24691.59</v>
      </c>
      <c r="V338">
        <v>26420.0013</v>
      </c>
      <c r="W338">
        <v>2394</v>
      </c>
      <c r="X338">
        <v>2649.69</v>
      </c>
      <c r="Z338">
        <v>54</v>
      </c>
      <c r="AA338">
        <v>93.401600000000002</v>
      </c>
      <c r="AB338">
        <v>720.52710000000002</v>
      </c>
      <c r="AH338">
        <v>171.24180000000001</v>
      </c>
      <c r="AI338">
        <v>924.7</v>
      </c>
      <c r="AJ338">
        <v>80</v>
      </c>
      <c r="AK338">
        <v>4115.2650000000003</v>
      </c>
      <c r="BA338">
        <v>2709</v>
      </c>
    </row>
    <row r="339" spans="8:53" x14ac:dyDescent="0.25">
      <c r="H339">
        <v>1</v>
      </c>
      <c r="M339" t="s">
        <v>110</v>
      </c>
      <c r="N339"/>
      <c r="P339" t="s">
        <v>107</v>
      </c>
      <c r="S339"/>
      <c r="T339">
        <v>19439.25</v>
      </c>
      <c r="V339">
        <v>20799.997500000001</v>
      </c>
      <c r="W339">
        <v>643.32000000000005</v>
      </c>
      <c r="X339">
        <v>391.9</v>
      </c>
      <c r="Z339">
        <v>21</v>
      </c>
      <c r="AA339">
        <v>49.296100000000003</v>
      </c>
      <c r="AB339">
        <v>1035.22</v>
      </c>
      <c r="AH339">
        <v>7.05</v>
      </c>
      <c r="AI339">
        <v>104</v>
      </c>
      <c r="AJ339">
        <v>40</v>
      </c>
      <c r="AK339">
        <v>0</v>
      </c>
      <c r="BA339">
        <v>387</v>
      </c>
    </row>
    <row r="340" spans="8:53" x14ac:dyDescent="0.25">
      <c r="H340">
        <v>3</v>
      </c>
      <c r="M340" t="s">
        <v>105</v>
      </c>
      <c r="N340" t="s">
        <v>108</v>
      </c>
      <c r="P340" t="s">
        <v>107</v>
      </c>
      <c r="S340">
        <v>0</v>
      </c>
      <c r="T340">
        <v>14018.69</v>
      </c>
      <c r="V340">
        <v>14999.998299999999</v>
      </c>
      <c r="W340">
        <v>1173.73</v>
      </c>
      <c r="X340">
        <v>5499.7565999999997</v>
      </c>
      <c r="Z340">
        <v>72</v>
      </c>
      <c r="AA340">
        <v>92.687299999999993</v>
      </c>
      <c r="AB340">
        <v>2224.4955</v>
      </c>
      <c r="AH340">
        <v>34.306800000000003</v>
      </c>
      <c r="AI340">
        <v>225</v>
      </c>
      <c r="AJ340">
        <v>40</v>
      </c>
      <c r="AK340">
        <v>778.81619999999998</v>
      </c>
      <c r="BA340">
        <v>1161</v>
      </c>
    </row>
    <row r="341" spans="8:53" x14ac:dyDescent="0.25">
      <c r="H341">
        <v>3</v>
      </c>
      <c r="M341" t="s">
        <v>110</v>
      </c>
      <c r="N341"/>
      <c r="P341" t="s">
        <v>107</v>
      </c>
      <c r="S341">
        <v>0</v>
      </c>
      <c r="T341">
        <v>14018.69</v>
      </c>
      <c r="V341">
        <v>14999.998299999999</v>
      </c>
      <c r="W341">
        <v>895.05</v>
      </c>
      <c r="X341">
        <v>2198.58</v>
      </c>
      <c r="Z341">
        <v>67</v>
      </c>
      <c r="AA341">
        <v>46.173499999999997</v>
      </c>
      <c r="AB341">
        <v>1031.21</v>
      </c>
      <c r="AH341">
        <v>542.71360000000004</v>
      </c>
      <c r="AI341">
        <v>225</v>
      </c>
      <c r="AJ341">
        <v>40</v>
      </c>
      <c r="AK341">
        <v>778.81619999999998</v>
      </c>
      <c r="BA341">
        <v>1161</v>
      </c>
    </row>
    <row r="342" spans="8:53" x14ac:dyDescent="0.25">
      <c r="H342">
        <v>3</v>
      </c>
      <c r="M342" t="s">
        <v>105</v>
      </c>
      <c r="N342" t="s">
        <v>108</v>
      </c>
      <c r="P342" t="s">
        <v>107</v>
      </c>
      <c r="S342">
        <v>0</v>
      </c>
      <c r="T342">
        <v>14018.69</v>
      </c>
      <c r="V342">
        <v>14999.998299999999</v>
      </c>
      <c r="W342">
        <v>1116.8900000000001</v>
      </c>
      <c r="X342">
        <v>2077.09</v>
      </c>
      <c r="Z342">
        <v>75</v>
      </c>
      <c r="AA342">
        <v>42.586399999999998</v>
      </c>
      <c r="AB342">
        <v>1064.6600000000001</v>
      </c>
      <c r="AH342">
        <v>122.3036</v>
      </c>
      <c r="AI342">
        <v>225</v>
      </c>
      <c r="AJ342">
        <v>40</v>
      </c>
      <c r="AK342">
        <v>778.81619999999998</v>
      </c>
      <c r="BA342">
        <v>1161</v>
      </c>
    </row>
    <row r="343" spans="8:53" x14ac:dyDescent="0.25">
      <c r="H343">
        <v>24</v>
      </c>
      <c r="M343" t="s">
        <v>105</v>
      </c>
      <c r="N343" t="s">
        <v>150</v>
      </c>
      <c r="P343" t="s">
        <v>126</v>
      </c>
      <c r="S343">
        <v>25922</v>
      </c>
      <c r="T343">
        <v>13074.767</v>
      </c>
      <c r="V343">
        <v>13990.000700000001</v>
      </c>
      <c r="W343">
        <v>7346.32</v>
      </c>
      <c r="X343">
        <v>4696.9399999999996</v>
      </c>
      <c r="Z343">
        <v>637</v>
      </c>
      <c r="AA343">
        <v>18.906199999999998</v>
      </c>
      <c r="AB343">
        <v>501.80250000000001</v>
      </c>
      <c r="AH343">
        <v>1116.441</v>
      </c>
      <c r="AI343">
        <v>1678.8000999999999</v>
      </c>
      <c r="AJ343">
        <v>120</v>
      </c>
      <c r="AK343">
        <v>8353.3240000000005</v>
      </c>
      <c r="BA343">
        <v>9288</v>
      </c>
    </row>
    <row r="344" spans="8:53" x14ac:dyDescent="0.25">
      <c r="H344">
        <v>24</v>
      </c>
      <c r="M344" t="s">
        <v>105</v>
      </c>
      <c r="N344" t="s">
        <v>195</v>
      </c>
      <c r="P344" t="s">
        <v>126</v>
      </c>
      <c r="S344">
        <v>40978</v>
      </c>
      <c r="T344">
        <v>13074.767</v>
      </c>
      <c r="V344">
        <v>13990.000700000001</v>
      </c>
      <c r="W344">
        <v>5400</v>
      </c>
      <c r="X344">
        <v>6138.43</v>
      </c>
      <c r="Z344">
        <v>649</v>
      </c>
      <c r="AA344">
        <v>17.778700000000001</v>
      </c>
      <c r="AB344">
        <v>480.7679</v>
      </c>
      <c r="AH344">
        <v>3771.1169</v>
      </c>
      <c r="AI344">
        <v>1678.8000999999999</v>
      </c>
      <c r="AJ344">
        <v>120</v>
      </c>
      <c r="AK344">
        <v>8353.3240000000005</v>
      </c>
      <c r="BA344">
        <v>9288</v>
      </c>
    </row>
    <row r="345" spans="8:53" x14ac:dyDescent="0.25">
      <c r="H345">
        <v>24</v>
      </c>
      <c r="M345" t="s">
        <v>105</v>
      </c>
      <c r="N345" t="s">
        <v>195</v>
      </c>
      <c r="P345" t="s">
        <v>126</v>
      </c>
      <c r="S345">
        <v>31477</v>
      </c>
      <c r="T345">
        <v>13074.767</v>
      </c>
      <c r="V345">
        <v>13990.000700000001</v>
      </c>
      <c r="W345">
        <v>6210</v>
      </c>
      <c r="X345">
        <v>7041.95</v>
      </c>
      <c r="Z345">
        <v>739</v>
      </c>
      <c r="AA345">
        <v>17.932200000000002</v>
      </c>
      <c r="AB345">
        <v>552.16449999999998</v>
      </c>
      <c r="AH345">
        <v>2026.8181999999999</v>
      </c>
      <c r="AI345">
        <v>1678.8000999999999</v>
      </c>
      <c r="AJ345">
        <v>120</v>
      </c>
      <c r="AK345">
        <v>8353.3240000000005</v>
      </c>
      <c r="BA345">
        <v>9288</v>
      </c>
    </row>
    <row r="346" spans="8:53" x14ac:dyDescent="0.25">
      <c r="H346">
        <v>2</v>
      </c>
      <c r="M346" t="s">
        <v>105</v>
      </c>
      <c r="N346"/>
      <c r="P346" t="s">
        <v>107</v>
      </c>
      <c r="S346">
        <v>0</v>
      </c>
      <c r="T346">
        <v>12615.8878</v>
      </c>
      <c r="V346">
        <v>13498.999900000001</v>
      </c>
      <c r="W346">
        <v>937.24</v>
      </c>
      <c r="X346">
        <v>1639.95</v>
      </c>
      <c r="Z346">
        <v>65</v>
      </c>
      <c r="AA346">
        <v>39.649000000000001</v>
      </c>
      <c r="AB346">
        <v>1288.595</v>
      </c>
      <c r="AH346">
        <v>49.706800000000001</v>
      </c>
      <c r="AI346">
        <v>134.99</v>
      </c>
      <c r="AJ346">
        <v>40</v>
      </c>
      <c r="AK346">
        <v>350.44130000000001</v>
      </c>
      <c r="BA346">
        <v>774</v>
      </c>
    </row>
    <row r="347" spans="8:53" x14ac:dyDescent="0.25">
      <c r="H347">
        <v>2</v>
      </c>
      <c r="M347" t="s">
        <v>110</v>
      </c>
      <c r="N347"/>
      <c r="P347" t="s">
        <v>107</v>
      </c>
      <c r="S347">
        <v>0</v>
      </c>
      <c r="T347">
        <v>12615.8878</v>
      </c>
      <c r="V347">
        <v>13498.999900000001</v>
      </c>
      <c r="W347">
        <v>814.83</v>
      </c>
      <c r="X347">
        <v>1191.31</v>
      </c>
      <c r="Z347">
        <v>67</v>
      </c>
      <c r="AA347">
        <v>29.942299999999999</v>
      </c>
      <c r="AB347">
        <v>1003.07</v>
      </c>
      <c r="AH347">
        <v>60.9</v>
      </c>
      <c r="AI347">
        <v>134.99</v>
      </c>
      <c r="AJ347">
        <v>40</v>
      </c>
      <c r="AK347">
        <v>350.44130000000001</v>
      </c>
      <c r="BA347">
        <v>774</v>
      </c>
    </row>
    <row r="348" spans="8:53" x14ac:dyDescent="0.25">
      <c r="H348">
        <v>2</v>
      </c>
      <c r="M348" t="s">
        <v>105</v>
      </c>
      <c r="N348" t="s">
        <v>172</v>
      </c>
      <c r="P348" t="s">
        <v>107</v>
      </c>
      <c r="S348">
        <v>5656</v>
      </c>
      <c r="T348">
        <v>12615.8878</v>
      </c>
      <c r="V348">
        <v>13498.999900000001</v>
      </c>
      <c r="W348">
        <v>547.04</v>
      </c>
      <c r="X348">
        <v>1750.51</v>
      </c>
      <c r="Z348">
        <v>57</v>
      </c>
      <c r="AA348">
        <v>40.3078</v>
      </c>
      <c r="AB348">
        <v>1148.7750000000001</v>
      </c>
      <c r="AH348">
        <v>71.156800000000004</v>
      </c>
      <c r="AI348">
        <v>134.99</v>
      </c>
      <c r="AJ348">
        <v>40</v>
      </c>
      <c r="AK348">
        <v>350.44130000000001</v>
      </c>
      <c r="BA348">
        <v>774</v>
      </c>
    </row>
    <row r="349" spans="8:53" x14ac:dyDescent="0.25">
      <c r="H349">
        <v>2</v>
      </c>
      <c r="M349" t="s">
        <v>105</v>
      </c>
      <c r="N349" t="s">
        <v>142</v>
      </c>
      <c r="P349" t="s">
        <v>107</v>
      </c>
      <c r="S349"/>
      <c r="T349">
        <v>12615.8878</v>
      </c>
      <c r="V349">
        <v>13498.999900000001</v>
      </c>
      <c r="W349">
        <v>783.71</v>
      </c>
      <c r="X349">
        <v>1111.22</v>
      </c>
      <c r="Z349">
        <v>59</v>
      </c>
      <c r="AA349">
        <v>32.117400000000004</v>
      </c>
      <c r="AB349">
        <v>947.46500000000003</v>
      </c>
      <c r="AH349">
        <v>19.350000000000001</v>
      </c>
      <c r="AI349">
        <v>134.99</v>
      </c>
      <c r="AJ349">
        <v>40</v>
      </c>
      <c r="AK349">
        <v>350.44130000000001</v>
      </c>
      <c r="BA349">
        <v>774</v>
      </c>
    </row>
    <row r="350" spans="8:53" x14ac:dyDescent="0.25">
      <c r="H350">
        <v>2</v>
      </c>
      <c r="M350" t="s">
        <v>110</v>
      </c>
      <c r="N350"/>
      <c r="P350" t="s">
        <v>107</v>
      </c>
      <c r="S350"/>
      <c r="T350">
        <v>12615.8878</v>
      </c>
      <c r="V350">
        <v>13498.999900000001</v>
      </c>
      <c r="W350">
        <v>336.78</v>
      </c>
      <c r="X350">
        <v>604.03340000000003</v>
      </c>
      <c r="Z350">
        <v>24</v>
      </c>
      <c r="AA350">
        <v>39.200499999999998</v>
      </c>
      <c r="AB350">
        <v>470.4067</v>
      </c>
      <c r="AI350">
        <v>134.99</v>
      </c>
      <c r="AJ350">
        <v>40</v>
      </c>
      <c r="AK350">
        <v>350.44130000000001</v>
      </c>
      <c r="BA350">
        <v>774</v>
      </c>
    </row>
    <row r="351" spans="8:53" x14ac:dyDescent="0.25">
      <c r="H351">
        <v>2</v>
      </c>
      <c r="M351" t="s">
        <v>105</v>
      </c>
      <c r="N351" t="s">
        <v>181</v>
      </c>
      <c r="P351" t="s">
        <v>107</v>
      </c>
      <c r="S351"/>
      <c r="T351">
        <v>12615.8878</v>
      </c>
      <c r="V351">
        <v>13498.999900000001</v>
      </c>
      <c r="W351">
        <v>471.47</v>
      </c>
      <c r="X351">
        <v>828.78</v>
      </c>
      <c r="Z351">
        <v>91</v>
      </c>
      <c r="AA351">
        <v>14.288399999999999</v>
      </c>
      <c r="AB351">
        <v>650.125</v>
      </c>
      <c r="AH351">
        <v>21.45</v>
      </c>
      <c r="AI351">
        <v>134.99</v>
      </c>
      <c r="AJ351">
        <v>40</v>
      </c>
      <c r="AK351">
        <v>350.44130000000001</v>
      </c>
      <c r="BA351">
        <v>774</v>
      </c>
    </row>
    <row r="352" spans="8:53" x14ac:dyDescent="0.25">
      <c r="H352">
        <v>3</v>
      </c>
      <c r="M352" t="s">
        <v>105</v>
      </c>
      <c r="N352"/>
      <c r="P352" t="s">
        <v>107</v>
      </c>
      <c r="S352">
        <v>0</v>
      </c>
      <c r="T352">
        <v>14018.69</v>
      </c>
      <c r="V352">
        <v>14999.998299999999</v>
      </c>
      <c r="W352">
        <v>1260.48</v>
      </c>
      <c r="X352">
        <v>1386.51</v>
      </c>
      <c r="Z352">
        <v>69</v>
      </c>
      <c r="AA352">
        <v>38.362099999999998</v>
      </c>
      <c r="AB352">
        <v>882.33</v>
      </c>
      <c r="AH352">
        <v>23.9832</v>
      </c>
      <c r="AI352">
        <v>225</v>
      </c>
      <c r="AJ352">
        <v>40</v>
      </c>
      <c r="AK352">
        <v>778.81619999999998</v>
      </c>
      <c r="BA352">
        <v>1161</v>
      </c>
    </row>
    <row r="353" spans="6:53" x14ac:dyDescent="0.25">
      <c r="H353">
        <v>8</v>
      </c>
      <c r="M353" t="s">
        <v>105</v>
      </c>
      <c r="N353" t="s">
        <v>196</v>
      </c>
      <c r="P353" t="s">
        <v>111</v>
      </c>
      <c r="S353">
        <v>0</v>
      </c>
      <c r="T353">
        <v>24691.59</v>
      </c>
      <c r="V353">
        <v>26420.0013</v>
      </c>
      <c r="W353">
        <v>3598.66</v>
      </c>
      <c r="X353">
        <v>2981.9706000000001</v>
      </c>
      <c r="Z353">
        <v>138</v>
      </c>
      <c r="AA353">
        <v>47.685699999999997</v>
      </c>
      <c r="AB353">
        <v>822.5788</v>
      </c>
      <c r="AH353">
        <v>274.0095</v>
      </c>
      <c r="AI353">
        <v>1056.8000999999999</v>
      </c>
      <c r="AJ353">
        <v>80</v>
      </c>
      <c r="AK353">
        <v>4801.1424999999999</v>
      </c>
      <c r="BA353">
        <v>3096</v>
      </c>
    </row>
    <row r="354" spans="6:53" x14ac:dyDescent="0.25">
      <c r="F354" t="s">
        <v>109</v>
      </c>
      <c r="H354">
        <v>15</v>
      </c>
      <c r="M354" t="s">
        <v>113</v>
      </c>
      <c r="N354"/>
      <c r="P354" t="s">
        <v>111</v>
      </c>
      <c r="S354">
        <v>29775</v>
      </c>
      <c r="T354">
        <v>18593.46</v>
      </c>
      <c r="V354">
        <v>19895.002199999999</v>
      </c>
      <c r="W354">
        <v>5170.16</v>
      </c>
      <c r="X354">
        <v>7727.43</v>
      </c>
      <c r="Z354">
        <v>228</v>
      </c>
      <c r="AA354">
        <v>56.568300000000001</v>
      </c>
      <c r="AB354">
        <v>859.83929999999998</v>
      </c>
      <c r="AH354">
        <v>1486.3026</v>
      </c>
      <c r="AI354">
        <v>1492.1251999999999</v>
      </c>
      <c r="AJ354">
        <v>80</v>
      </c>
      <c r="AK354">
        <v>6714.3050000000003</v>
      </c>
      <c r="BA354">
        <v>5805</v>
      </c>
    </row>
    <row r="355" spans="6:53" x14ac:dyDescent="0.25">
      <c r="H355">
        <v>15</v>
      </c>
      <c r="M355" t="s">
        <v>159</v>
      </c>
      <c r="N355"/>
      <c r="P355" t="s">
        <v>111</v>
      </c>
      <c r="S355">
        <v>46747</v>
      </c>
      <c r="T355">
        <v>18593.46</v>
      </c>
      <c r="V355">
        <v>19895.002199999999</v>
      </c>
      <c r="W355">
        <v>8025</v>
      </c>
      <c r="X355">
        <v>4500</v>
      </c>
      <c r="Z355">
        <v>454</v>
      </c>
      <c r="AA355">
        <v>27.588100000000001</v>
      </c>
      <c r="AB355">
        <v>835</v>
      </c>
      <c r="AH355">
        <v>368.18169999999998</v>
      </c>
      <c r="AI355">
        <v>1492.1251999999999</v>
      </c>
      <c r="AJ355">
        <v>80</v>
      </c>
      <c r="AK355">
        <v>7230.79</v>
      </c>
      <c r="BA355">
        <v>5805</v>
      </c>
    </row>
    <row r="356" spans="6:53" x14ac:dyDescent="0.25">
      <c r="H356">
        <v>0</v>
      </c>
      <c r="M356" t="s">
        <v>105</v>
      </c>
      <c r="N356" t="s">
        <v>108</v>
      </c>
      <c r="P356" t="s">
        <v>107</v>
      </c>
      <c r="S356">
        <v>0</v>
      </c>
      <c r="T356">
        <v>15700.93</v>
      </c>
      <c r="V356">
        <v>16799.9951</v>
      </c>
      <c r="W356">
        <v>27.95</v>
      </c>
      <c r="X356">
        <v>295.46890000000002</v>
      </c>
      <c r="Z356">
        <v>4</v>
      </c>
      <c r="AA356">
        <v>80.854699999999994</v>
      </c>
      <c r="AH356">
        <v>7.95</v>
      </c>
      <c r="AI356">
        <v>0</v>
      </c>
      <c r="AJ356">
        <v>40</v>
      </c>
      <c r="AK356">
        <v>0</v>
      </c>
      <c r="BA356">
        <v>0</v>
      </c>
    </row>
    <row r="357" spans="6:53" x14ac:dyDescent="0.25">
      <c r="H357">
        <v>14</v>
      </c>
      <c r="M357" t="s">
        <v>105</v>
      </c>
      <c r="N357" t="s">
        <v>132</v>
      </c>
      <c r="P357" t="s">
        <v>111</v>
      </c>
      <c r="S357">
        <v>60209</v>
      </c>
      <c r="T357">
        <v>47100</v>
      </c>
      <c r="V357">
        <v>47100</v>
      </c>
      <c r="W357">
        <v>17380.18</v>
      </c>
      <c r="X357">
        <v>2471.2359999999999</v>
      </c>
      <c r="Z357">
        <v>332</v>
      </c>
      <c r="AA357">
        <v>59.793399999999998</v>
      </c>
      <c r="AB357">
        <v>1417.9582</v>
      </c>
      <c r="AH357">
        <v>5661.5443999999998</v>
      </c>
      <c r="AI357">
        <v>3297</v>
      </c>
      <c r="AJ357">
        <v>80</v>
      </c>
      <c r="AK357">
        <v>17008.332900000001</v>
      </c>
      <c r="BA357">
        <v>5418</v>
      </c>
    </row>
    <row r="358" spans="6:53" x14ac:dyDescent="0.25">
      <c r="H358">
        <v>14</v>
      </c>
      <c r="M358" t="s">
        <v>105</v>
      </c>
      <c r="N358" t="s">
        <v>132</v>
      </c>
      <c r="P358" t="s">
        <v>111</v>
      </c>
      <c r="S358">
        <v>45443</v>
      </c>
      <c r="T358">
        <v>51850.466999999997</v>
      </c>
      <c r="V358">
        <v>55479.9997</v>
      </c>
      <c r="W358">
        <v>17256.16</v>
      </c>
      <c r="X358">
        <v>3054.0192000000002</v>
      </c>
      <c r="Z358">
        <v>328</v>
      </c>
      <c r="AA358">
        <v>61.921199999999999</v>
      </c>
      <c r="AB358">
        <v>1450.7270000000001</v>
      </c>
      <c r="AH358">
        <v>4912.1482999999998</v>
      </c>
      <c r="AI358">
        <v>3883.6</v>
      </c>
      <c r="AJ358">
        <v>80</v>
      </c>
      <c r="AK358">
        <v>18723.7791</v>
      </c>
      <c r="BA358">
        <v>5418</v>
      </c>
    </row>
    <row r="359" spans="6:53" x14ac:dyDescent="0.25">
      <c r="H359">
        <v>1</v>
      </c>
      <c r="M359" t="s">
        <v>105</v>
      </c>
      <c r="N359"/>
      <c r="P359" t="s">
        <v>107</v>
      </c>
      <c r="S359"/>
      <c r="T359">
        <v>19439.25</v>
      </c>
      <c r="V359">
        <v>20799.997500000001</v>
      </c>
      <c r="W359">
        <v>370.28</v>
      </c>
      <c r="X359">
        <v>952.8</v>
      </c>
      <c r="Z359">
        <v>20</v>
      </c>
      <c r="AA359">
        <v>66.153999999999996</v>
      </c>
      <c r="AB359">
        <v>1323.08</v>
      </c>
      <c r="AH359">
        <v>19.7</v>
      </c>
      <c r="AI359">
        <v>104</v>
      </c>
      <c r="AJ359">
        <v>40</v>
      </c>
      <c r="AK359">
        <v>0</v>
      </c>
      <c r="BA359">
        <v>387</v>
      </c>
    </row>
    <row r="360" spans="6:53" x14ac:dyDescent="0.25">
      <c r="H360">
        <v>10</v>
      </c>
      <c r="M360" t="s">
        <v>105</v>
      </c>
      <c r="N360" t="s">
        <v>112</v>
      </c>
      <c r="P360" t="s">
        <v>107</v>
      </c>
      <c r="S360">
        <v>16840</v>
      </c>
      <c r="T360">
        <v>28392.523000000001</v>
      </c>
      <c r="V360">
        <v>30379.999599999999</v>
      </c>
      <c r="W360">
        <v>5850</v>
      </c>
      <c r="X360">
        <v>1950</v>
      </c>
      <c r="Z360">
        <v>195</v>
      </c>
      <c r="AA360">
        <v>40</v>
      </c>
      <c r="AB360">
        <v>780</v>
      </c>
      <c r="AH360">
        <v>3898.94</v>
      </c>
      <c r="AI360">
        <v>1519</v>
      </c>
      <c r="AJ360">
        <v>80</v>
      </c>
      <c r="AK360">
        <v>7098.1307999999999</v>
      </c>
      <c r="BA360">
        <v>3870</v>
      </c>
    </row>
    <row r="361" spans="6:53" x14ac:dyDescent="0.25">
      <c r="H361">
        <v>13</v>
      </c>
      <c r="M361" t="s">
        <v>105</v>
      </c>
      <c r="N361" t="s">
        <v>157</v>
      </c>
      <c r="P361" t="s">
        <v>111</v>
      </c>
      <c r="S361">
        <v>28000</v>
      </c>
      <c r="T361">
        <v>18593.457900000001</v>
      </c>
      <c r="V361">
        <v>19895</v>
      </c>
      <c r="W361">
        <v>4750.13</v>
      </c>
      <c r="X361">
        <v>9624.74</v>
      </c>
      <c r="Z361">
        <v>267</v>
      </c>
      <c r="AA361">
        <v>53.8384</v>
      </c>
      <c r="AB361">
        <v>1105.7592</v>
      </c>
      <c r="AH361">
        <v>656.95169999999996</v>
      </c>
      <c r="AI361">
        <v>1293.175</v>
      </c>
      <c r="AJ361">
        <v>80</v>
      </c>
      <c r="AK361">
        <v>6197.8188</v>
      </c>
      <c r="BA361">
        <v>5031</v>
      </c>
    </row>
    <row r="362" spans="6:53" x14ac:dyDescent="0.25">
      <c r="H362">
        <v>7</v>
      </c>
      <c r="M362" t="s">
        <v>105</v>
      </c>
      <c r="N362" t="s">
        <v>137</v>
      </c>
      <c r="P362" t="s">
        <v>107</v>
      </c>
      <c r="S362">
        <v>0</v>
      </c>
      <c r="T362">
        <v>14765.42</v>
      </c>
      <c r="V362">
        <v>15798.999400000001</v>
      </c>
      <c r="W362">
        <v>2300.2800000000002</v>
      </c>
      <c r="X362">
        <v>2587.7111</v>
      </c>
      <c r="Z362">
        <v>140</v>
      </c>
      <c r="AA362">
        <v>34.914200000000001</v>
      </c>
      <c r="AB362">
        <v>698.28440000000001</v>
      </c>
      <c r="AH362">
        <v>135.09039999999999</v>
      </c>
      <c r="AI362">
        <v>552.96500000000003</v>
      </c>
      <c r="AJ362">
        <v>80</v>
      </c>
      <c r="AK362">
        <v>2460.9036000000001</v>
      </c>
      <c r="BA362">
        <v>2709</v>
      </c>
    </row>
    <row r="363" spans="6:53" x14ac:dyDescent="0.25">
      <c r="H363">
        <v>2</v>
      </c>
      <c r="M363" t="s">
        <v>105</v>
      </c>
      <c r="N363" t="s">
        <v>137</v>
      </c>
      <c r="P363" t="s">
        <v>107</v>
      </c>
      <c r="S363"/>
      <c r="T363">
        <v>12615.8878</v>
      </c>
      <c r="V363">
        <v>13498.999900000001</v>
      </c>
      <c r="W363">
        <v>341.09</v>
      </c>
      <c r="X363">
        <v>1258.42</v>
      </c>
      <c r="Z363">
        <v>42</v>
      </c>
      <c r="AA363">
        <v>38.083500000000001</v>
      </c>
      <c r="AB363">
        <v>799.755</v>
      </c>
      <c r="AH363">
        <v>126.2</v>
      </c>
      <c r="AI363">
        <v>134.99</v>
      </c>
      <c r="AJ363">
        <v>40</v>
      </c>
      <c r="AK363">
        <v>350.44130000000001</v>
      </c>
      <c r="BA363">
        <v>774</v>
      </c>
    </row>
    <row r="364" spans="6:53" x14ac:dyDescent="0.25">
      <c r="H364">
        <v>7</v>
      </c>
      <c r="M364" t="s">
        <v>105</v>
      </c>
      <c r="N364" t="s">
        <v>197</v>
      </c>
      <c r="P364" t="s">
        <v>107</v>
      </c>
      <c r="S364">
        <v>0</v>
      </c>
      <c r="T364">
        <v>19018.68</v>
      </c>
      <c r="V364">
        <v>20349.9876</v>
      </c>
      <c r="W364">
        <v>3411.42</v>
      </c>
      <c r="X364">
        <v>4810.2700000000004</v>
      </c>
      <c r="Z364">
        <v>150</v>
      </c>
      <c r="AA364">
        <v>54.811199999999999</v>
      </c>
      <c r="AB364">
        <v>1174.5271</v>
      </c>
      <c r="AH364">
        <v>195.89750000000001</v>
      </c>
      <c r="AI364">
        <v>712.24959999999999</v>
      </c>
      <c r="AJ364">
        <v>80</v>
      </c>
      <c r="AK364">
        <v>3169.7802000000001</v>
      </c>
      <c r="BA364">
        <v>2709</v>
      </c>
    </row>
    <row r="365" spans="6:53" x14ac:dyDescent="0.25">
      <c r="H365">
        <v>7</v>
      </c>
      <c r="M365" t="s">
        <v>105</v>
      </c>
      <c r="N365"/>
      <c r="P365" t="s">
        <v>107</v>
      </c>
      <c r="S365">
        <v>20031</v>
      </c>
      <c r="T365">
        <v>19018.68</v>
      </c>
      <c r="V365">
        <v>20349.9876</v>
      </c>
      <c r="W365">
        <v>4228.88</v>
      </c>
      <c r="X365">
        <v>2296.4450999999999</v>
      </c>
      <c r="Z365">
        <v>165</v>
      </c>
      <c r="AA365">
        <v>39.547400000000003</v>
      </c>
      <c r="AB365">
        <v>932.1893</v>
      </c>
      <c r="AH365">
        <v>266.23840000000001</v>
      </c>
      <c r="AI365">
        <v>712.24959999999999</v>
      </c>
      <c r="AJ365">
        <v>80</v>
      </c>
      <c r="AK365">
        <v>3169.7802000000001</v>
      </c>
      <c r="BA365">
        <v>2709</v>
      </c>
    </row>
    <row r="366" spans="6:53" x14ac:dyDescent="0.25">
      <c r="H366">
        <v>7</v>
      </c>
      <c r="M366" t="s">
        <v>105</v>
      </c>
      <c r="N366" t="s">
        <v>117</v>
      </c>
      <c r="P366" t="s">
        <v>107</v>
      </c>
      <c r="S366">
        <v>6502</v>
      </c>
      <c r="T366">
        <v>19018.68</v>
      </c>
      <c r="V366">
        <v>20349.9876</v>
      </c>
      <c r="W366">
        <v>2958.12</v>
      </c>
      <c r="X366">
        <v>2756.96</v>
      </c>
      <c r="Z366">
        <v>320</v>
      </c>
      <c r="AA366">
        <v>17.8596</v>
      </c>
      <c r="AB366">
        <v>816.44</v>
      </c>
      <c r="AH366">
        <v>70.732500000000002</v>
      </c>
      <c r="AI366">
        <v>712.24959999999999</v>
      </c>
      <c r="AJ366">
        <v>80</v>
      </c>
      <c r="AK366">
        <v>3169.7802000000001</v>
      </c>
      <c r="BA366">
        <v>2709</v>
      </c>
    </row>
    <row r="367" spans="6:53" x14ac:dyDescent="0.25">
      <c r="H367">
        <v>7</v>
      </c>
      <c r="M367" t="s">
        <v>105</v>
      </c>
      <c r="N367"/>
      <c r="P367" t="s">
        <v>107</v>
      </c>
      <c r="S367">
        <v>0</v>
      </c>
      <c r="T367">
        <v>19018.68</v>
      </c>
      <c r="V367">
        <v>20349.9876</v>
      </c>
      <c r="W367">
        <v>2515.83</v>
      </c>
      <c r="X367">
        <v>4332.7327999999998</v>
      </c>
      <c r="Z367">
        <v>167</v>
      </c>
      <c r="AA367">
        <v>41.009300000000003</v>
      </c>
      <c r="AB367">
        <v>978.36609999999996</v>
      </c>
      <c r="AH367">
        <v>346.20659999999998</v>
      </c>
      <c r="AI367">
        <v>712.24959999999999</v>
      </c>
      <c r="AJ367">
        <v>80</v>
      </c>
      <c r="AK367">
        <v>3169.7802000000001</v>
      </c>
      <c r="BA367">
        <v>2709</v>
      </c>
    </row>
    <row r="368" spans="6:53" x14ac:dyDescent="0.25">
      <c r="H368">
        <v>2</v>
      </c>
      <c r="M368" t="s">
        <v>105</v>
      </c>
      <c r="N368" t="s">
        <v>156</v>
      </c>
      <c r="P368" t="s">
        <v>107</v>
      </c>
      <c r="S368">
        <v>5074</v>
      </c>
      <c r="T368">
        <v>12615.8878</v>
      </c>
      <c r="V368">
        <v>13498.999900000001</v>
      </c>
      <c r="W368">
        <v>268.45</v>
      </c>
      <c r="X368">
        <v>631.50930000000005</v>
      </c>
      <c r="Z368">
        <v>49</v>
      </c>
      <c r="AA368">
        <v>18.366499999999998</v>
      </c>
      <c r="AB368">
        <v>449.9796</v>
      </c>
      <c r="AH368">
        <v>23.256799999999998</v>
      </c>
      <c r="AI368">
        <v>134.99</v>
      </c>
      <c r="AJ368">
        <v>40</v>
      </c>
      <c r="AK368">
        <v>350.44130000000001</v>
      </c>
      <c r="BA368">
        <v>774</v>
      </c>
    </row>
    <row r="369" spans="8:53" x14ac:dyDescent="0.25">
      <c r="H369">
        <v>7</v>
      </c>
      <c r="M369" t="s">
        <v>198</v>
      </c>
      <c r="N369"/>
      <c r="P369" t="s">
        <v>107</v>
      </c>
      <c r="S369">
        <v>51097</v>
      </c>
      <c r="T369">
        <v>19018.68</v>
      </c>
      <c r="V369">
        <v>20349.9876</v>
      </c>
      <c r="W369">
        <v>4308.74</v>
      </c>
      <c r="X369">
        <v>2281.1999999999998</v>
      </c>
      <c r="Z369">
        <v>159</v>
      </c>
      <c r="AA369">
        <v>41.446100000000001</v>
      </c>
      <c r="AB369">
        <v>941.42</v>
      </c>
      <c r="AH369">
        <v>398.3741</v>
      </c>
      <c r="AI369">
        <v>712.24959999999999</v>
      </c>
      <c r="AJ369">
        <v>80</v>
      </c>
      <c r="AK369">
        <v>3169.7802000000001</v>
      </c>
      <c r="BA369">
        <v>2709</v>
      </c>
    </row>
    <row r="370" spans="8:53" x14ac:dyDescent="0.25">
      <c r="H370">
        <v>5</v>
      </c>
      <c r="M370" t="s">
        <v>105</v>
      </c>
      <c r="N370" t="s">
        <v>150</v>
      </c>
      <c r="P370" t="s">
        <v>107</v>
      </c>
      <c r="S370">
        <v>4978</v>
      </c>
      <c r="T370">
        <v>28392.523000000001</v>
      </c>
      <c r="V370">
        <v>30379.999599999999</v>
      </c>
      <c r="W370">
        <v>3200</v>
      </c>
      <c r="X370">
        <v>641.15</v>
      </c>
      <c r="Z370">
        <v>210</v>
      </c>
      <c r="AA370">
        <v>18.2911</v>
      </c>
      <c r="AB370">
        <v>768.23</v>
      </c>
      <c r="AH370">
        <v>454.45</v>
      </c>
      <c r="AI370">
        <v>759.5</v>
      </c>
      <c r="AJ370">
        <v>80</v>
      </c>
      <c r="AK370">
        <v>3154.7248</v>
      </c>
      <c r="BA370">
        <v>1935</v>
      </c>
    </row>
    <row r="371" spans="8:53" x14ac:dyDescent="0.25">
      <c r="H371">
        <v>5</v>
      </c>
      <c r="M371" t="s">
        <v>105</v>
      </c>
      <c r="N371" t="s">
        <v>150</v>
      </c>
      <c r="P371" t="s">
        <v>107</v>
      </c>
      <c r="S371">
        <v>7716</v>
      </c>
      <c r="T371">
        <v>28392.523000000001</v>
      </c>
      <c r="V371">
        <v>30379.999599999999</v>
      </c>
      <c r="W371">
        <v>3200</v>
      </c>
      <c r="X371">
        <v>1351.75</v>
      </c>
      <c r="Z371">
        <v>244</v>
      </c>
      <c r="AA371">
        <v>18.654699999999998</v>
      </c>
      <c r="AB371">
        <v>910.35</v>
      </c>
      <c r="AH371">
        <v>1065.7533000000001</v>
      </c>
      <c r="AI371">
        <v>759.5</v>
      </c>
      <c r="AJ371">
        <v>80</v>
      </c>
      <c r="AK371">
        <v>3154.7248</v>
      </c>
      <c r="BA371">
        <v>1935</v>
      </c>
    </row>
    <row r="372" spans="8:53" x14ac:dyDescent="0.25">
      <c r="H372">
        <v>5</v>
      </c>
      <c r="M372" t="s">
        <v>105</v>
      </c>
      <c r="N372" t="s">
        <v>150</v>
      </c>
      <c r="P372" t="s">
        <v>107</v>
      </c>
      <c r="S372">
        <v>22656</v>
      </c>
      <c r="T372">
        <v>28392.523000000001</v>
      </c>
      <c r="V372">
        <v>30379.999599999999</v>
      </c>
      <c r="W372">
        <v>3200</v>
      </c>
      <c r="X372">
        <v>1131.72</v>
      </c>
      <c r="Z372">
        <v>235</v>
      </c>
      <c r="AA372">
        <v>18.4328</v>
      </c>
      <c r="AB372">
        <v>866.34400000000005</v>
      </c>
      <c r="AH372">
        <v>887.81640000000004</v>
      </c>
      <c r="AI372">
        <v>759.5</v>
      </c>
      <c r="AJ372">
        <v>80</v>
      </c>
      <c r="AK372">
        <v>3154.7248</v>
      </c>
      <c r="BA372">
        <v>1935</v>
      </c>
    </row>
    <row r="373" spans="8:53" x14ac:dyDescent="0.25">
      <c r="H373">
        <v>12</v>
      </c>
      <c r="M373" t="s">
        <v>105</v>
      </c>
      <c r="N373" t="s">
        <v>158</v>
      </c>
      <c r="P373" t="s">
        <v>111</v>
      </c>
      <c r="S373">
        <v>48000</v>
      </c>
      <c r="T373">
        <v>29439.252</v>
      </c>
      <c r="V373">
        <v>31499.999599999999</v>
      </c>
      <c r="W373">
        <v>11197.5</v>
      </c>
      <c r="X373">
        <v>5664.74</v>
      </c>
      <c r="Z373">
        <v>610</v>
      </c>
      <c r="AA373">
        <v>27.643000000000001</v>
      </c>
      <c r="AB373">
        <v>1405.1866</v>
      </c>
      <c r="AH373">
        <v>2680.4011999999998</v>
      </c>
      <c r="AI373">
        <v>1890</v>
      </c>
      <c r="AJ373">
        <v>80</v>
      </c>
      <c r="AK373">
        <v>8995.3269999999993</v>
      </c>
      <c r="BA373">
        <v>4644</v>
      </c>
    </row>
    <row r="374" spans="8:53" x14ac:dyDescent="0.25">
      <c r="H374">
        <v>7</v>
      </c>
      <c r="M374" t="s">
        <v>110</v>
      </c>
      <c r="N374"/>
      <c r="P374" t="s">
        <v>107</v>
      </c>
      <c r="S374">
        <v>0</v>
      </c>
      <c r="T374">
        <v>14765.42</v>
      </c>
      <c r="V374">
        <v>15798.999400000001</v>
      </c>
      <c r="W374">
        <v>2105.42</v>
      </c>
      <c r="X374">
        <v>4569.3190999999997</v>
      </c>
      <c r="Z374">
        <v>163</v>
      </c>
      <c r="AA374">
        <v>40.949300000000001</v>
      </c>
      <c r="AB374">
        <v>953.53409999999997</v>
      </c>
      <c r="AH374">
        <v>197.7372</v>
      </c>
      <c r="AI374">
        <v>552.96500000000003</v>
      </c>
      <c r="AJ374">
        <v>80</v>
      </c>
      <c r="AK374">
        <v>2460.9036000000001</v>
      </c>
      <c r="BA374">
        <v>2709</v>
      </c>
    </row>
    <row r="375" spans="8:53" x14ac:dyDescent="0.25">
      <c r="H375">
        <v>12</v>
      </c>
      <c r="M375" t="s">
        <v>159</v>
      </c>
      <c r="N375"/>
      <c r="P375" t="s">
        <v>111</v>
      </c>
      <c r="S375">
        <v>30474</v>
      </c>
      <c r="T375">
        <v>20046.73</v>
      </c>
      <c r="V375">
        <v>21450.001100000001</v>
      </c>
      <c r="W375">
        <v>4625.1099999999997</v>
      </c>
      <c r="X375">
        <v>9881.8457999999991</v>
      </c>
      <c r="Z375">
        <v>239</v>
      </c>
      <c r="AA375">
        <v>60.698500000000003</v>
      </c>
      <c r="AB375">
        <v>1208.9129</v>
      </c>
      <c r="AH375">
        <v>1824.6063999999999</v>
      </c>
      <c r="AI375">
        <v>1287.0001</v>
      </c>
      <c r="AJ375">
        <v>80</v>
      </c>
      <c r="AK375">
        <v>6125.3896000000004</v>
      </c>
      <c r="BA375">
        <v>4644</v>
      </c>
    </row>
    <row r="376" spans="8:53" x14ac:dyDescent="0.25">
      <c r="H376">
        <v>12</v>
      </c>
      <c r="M376" t="s">
        <v>110</v>
      </c>
      <c r="N376"/>
      <c r="P376" t="s">
        <v>111</v>
      </c>
      <c r="S376">
        <v>1433</v>
      </c>
      <c r="T376">
        <v>20046.73</v>
      </c>
      <c r="V376">
        <v>21450.001100000001</v>
      </c>
      <c r="W376">
        <v>2989.55</v>
      </c>
      <c r="X376">
        <v>7395.43</v>
      </c>
      <c r="Z376">
        <v>289</v>
      </c>
      <c r="AA376">
        <v>35.934100000000001</v>
      </c>
      <c r="AB376">
        <v>865.41499999999996</v>
      </c>
      <c r="AH376">
        <v>576.58590000000004</v>
      </c>
      <c r="AI376">
        <v>1287.0001</v>
      </c>
      <c r="AJ376">
        <v>80</v>
      </c>
      <c r="AK376">
        <v>6125.3896000000004</v>
      </c>
      <c r="BA376">
        <v>4644</v>
      </c>
    </row>
    <row r="377" spans="8:53" x14ac:dyDescent="0.25">
      <c r="H377">
        <v>7</v>
      </c>
      <c r="M377" t="s">
        <v>105</v>
      </c>
      <c r="N377" t="s">
        <v>108</v>
      </c>
      <c r="P377" t="s">
        <v>107</v>
      </c>
      <c r="S377">
        <v>10846</v>
      </c>
      <c r="T377">
        <v>14765.42</v>
      </c>
      <c r="V377">
        <v>15798.999400000001</v>
      </c>
      <c r="W377">
        <v>2478.2800000000002</v>
      </c>
      <c r="X377">
        <v>5547.51</v>
      </c>
      <c r="Z377">
        <v>162</v>
      </c>
      <c r="AA377">
        <v>49.541899999999998</v>
      </c>
      <c r="AB377">
        <v>1146.5414000000001</v>
      </c>
      <c r="AH377">
        <v>1029.4567999999999</v>
      </c>
      <c r="AI377">
        <v>552.96500000000003</v>
      </c>
      <c r="AJ377">
        <v>80</v>
      </c>
      <c r="AK377">
        <v>2460.9036000000001</v>
      </c>
      <c r="BA377">
        <v>2709</v>
      </c>
    </row>
    <row r="378" spans="8:53" x14ac:dyDescent="0.25">
      <c r="H378">
        <v>11</v>
      </c>
      <c r="M378" t="s">
        <v>110</v>
      </c>
      <c r="N378"/>
      <c r="P378" t="s">
        <v>111</v>
      </c>
      <c r="S378">
        <v>15570</v>
      </c>
      <c r="T378">
        <v>47100</v>
      </c>
      <c r="V378">
        <v>47100</v>
      </c>
      <c r="W378">
        <v>10178.09</v>
      </c>
      <c r="X378">
        <v>2218.69</v>
      </c>
      <c r="Z378">
        <v>189</v>
      </c>
      <c r="AA378">
        <v>65.591399999999993</v>
      </c>
      <c r="AB378">
        <v>1126.98</v>
      </c>
      <c r="AH378">
        <v>2403.6624999999999</v>
      </c>
      <c r="AI378">
        <v>2590.5</v>
      </c>
      <c r="AJ378">
        <v>80</v>
      </c>
      <c r="AK378">
        <v>13083.333000000001</v>
      </c>
      <c r="BA378">
        <v>4257</v>
      </c>
    </row>
    <row r="379" spans="8:53" x14ac:dyDescent="0.25">
      <c r="H379">
        <v>11</v>
      </c>
      <c r="M379" t="s">
        <v>105</v>
      </c>
      <c r="N379" t="s">
        <v>132</v>
      </c>
      <c r="P379" t="s">
        <v>111</v>
      </c>
      <c r="S379">
        <v>19048</v>
      </c>
      <c r="T379">
        <v>47100</v>
      </c>
      <c r="V379">
        <v>47100</v>
      </c>
      <c r="W379">
        <v>11423.01</v>
      </c>
      <c r="X379">
        <v>3441.54</v>
      </c>
      <c r="Z379">
        <v>213</v>
      </c>
      <c r="AA379">
        <v>69.786600000000007</v>
      </c>
      <c r="AB379">
        <v>1351.3226999999999</v>
      </c>
      <c r="AH379">
        <v>2641.1869999999999</v>
      </c>
      <c r="AI379">
        <v>2590.5</v>
      </c>
      <c r="AJ379">
        <v>80</v>
      </c>
      <c r="AK379">
        <v>13083.333000000001</v>
      </c>
      <c r="BA379">
        <v>4257</v>
      </c>
    </row>
    <row r="380" spans="8:53" x14ac:dyDescent="0.25">
      <c r="H380">
        <v>1</v>
      </c>
      <c r="M380" t="s">
        <v>110</v>
      </c>
      <c r="N380"/>
      <c r="P380" t="s">
        <v>107</v>
      </c>
      <c r="S380">
        <v>1</v>
      </c>
      <c r="T380">
        <v>19616.82</v>
      </c>
      <c r="V380">
        <v>20989.9974</v>
      </c>
      <c r="W380">
        <v>688.89</v>
      </c>
      <c r="X380">
        <v>618.02</v>
      </c>
      <c r="Z380">
        <v>36</v>
      </c>
      <c r="AA380">
        <v>36.302999999999997</v>
      </c>
      <c r="AB380">
        <v>1306.9100000000001</v>
      </c>
      <c r="AH380">
        <v>205</v>
      </c>
      <c r="AI380">
        <v>104.95</v>
      </c>
      <c r="AJ380">
        <v>40</v>
      </c>
      <c r="AK380">
        <v>0</v>
      </c>
      <c r="BA380">
        <v>387</v>
      </c>
    </row>
    <row r="381" spans="8:53" x14ac:dyDescent="0.25">
      <c r="H381">
        <v>1</v>
      </c>
      <c r="M381" t="s">
        <v>105</v>
      </c>
      <c r="N381" t="s">
        <v>199</v>
      </c>
      <c r="P381" t="s">
        <v>107</v>
      </c>
      <c r="S381">
        <v>1</v>
      </c>
      <c r="T381">
        <v>19616.82</v>
      </c>
      <c r="V381">
        <v>20989.9974</v>
      </c>
      <c r="Z381">
        <v>0</v>
      </c>
      <c r="AH381">
        <v>207.65</v>
      </c>
      <c r="AI381">
        <v>104.95</v>
      </c>
      <c r="AJ381">
        <v>40</v>
      </c>
      <c r="AK381">
        <v>0</v>
      </c>
      <c r="BA381">
        <v>387</v>
      </c>
    </row>
    <row r="382" spans="8:53" x14ac:dyDescent="0.25">
      <c r="H382">
        <v>9</v>
      </c>
      <c r="M382" t="s">
        <v>105</v>
      </c>
      <c r="N382"/>
      <c r="P382" t="s">
        <v>107</v>
      </c>
      <c r="S382">
        <v>0</v>
      </c>
      <c r="T382">
        <v>18877.57</v>
      </c>
      <c r="V382">
        <v>20198.999899999999</v>
      </c>
      <c r="W382">
        <v>3332.24</v>
      </c>
      <c r="X382">
        <v>5302.09</v>
      </c>
      <c r="Z382">
        <v>151</v>
      </c>
      <c r="AA382">
        <v>57.180900000000001</v>
      </c>
      <c r="AB382">
        <v>959.37</v>
      </c>
      <c r="AH382">
        <v>278.15949999999998</v>
      </c>
      <c r="AI382">
        <v>908.95500000000004</v>
      </c>
      <c r="AJ382">
        <v>80</v>
      </c>
      <c r="AK382">
        <v>4195.0151999999998</v>
      </c>
      <c r="BA382">
        <v>3483</v>
      </c>
    </row>
    <row r="383" spans="8:53" x14ac:dyDescent="0.25">
      <c r="H383">
        <v>9</v>
      </c>
      <c r="M383" t="s">
        <v>105</v>
      </c>
      <c r="N383" t="s">
        <v>158</v>
      </c>
      <c r="P383" t="s">
        <v>107</v>
      </c>
      <c r="S383">
        <v>16283</v>
      </c>
      <c r="T383">
        <v>14766.36</v>
      </c>
      <c r="V383">
        <v>15800.0052</v>
      </c>
      <c r="W383">
        <v>2752.64</v>
      </c>
      <c r="X383">
        <v>3250.89</v>
      </c>
      <c r="Z383">
        <v>383</v>
      </c>
      <c r="AA383">
        <v>15.675000000000001</v>
      </c>
      <c r="AB383">
        <v>667.05880000000002</v>
      </c>
      <c r="AH383">
        <v>630.67729999999995</v>
      </c>
      <c r="AI383">
        <v>711.00019999999995</v>
      </c>
      <c r="AJ383">
        <v>80</v>
      </c>
      <c r="AK383">
        <v>3281.4135999999999</v>
      </c>
      <c r="BA383">
        <v>3483</v>
      </c>
    </row>
    <row r="384" spans="8:53" x14ac:dyDescent="0.25">
      <c r="H384">
        <v>9</v>
      </c>
      <c r="M384" t="s">
        <v>105</v>
      </c>
      <c r="N384" t="s">
        <v>169</v>
      </c>
      <c r="P384" t="s">
        <v>107</v>
      </c>
      <c r="S384">
        <v>21737</v>
      </c>
      <c r="T384">
        <v>14766.36</v>
      </c>
      <c r="V384">
        <v>15800.0052</v>
      </c>
      <c r="W384">
        <v>3365.5</v>
      </c>
      <c r="X384">
        <v>3250.1134000000002</v>
      </c>
      <c r="Z384">
        <v>225</v>
      </c>
      <c r="AA384">
        <v>29.402699999999999</v>
      </c>
      <c r="AB384">
        <v>735.06809999999996</v>
      </c>
      <c r="AH384">
        <v>425.92860000000002</v>
      </c>
      <c r="AI384">
        <v>711.00019999999995</v>
      </c>
      <c r="AJ384">
        <v>80</v>
      </c>
      <c r="AK384">
        <v>3281.4135999999999</v>
      </c>
      <c r="BA384">
        <v>3483</v>
      </c>
    </row>
    <row r="385" spans="6:53" x14ac:dyDescent="0.25">
      <c r="H385">
        <v>9</v>
      </c>
      <c r="M385" t="s">
        <v>105</v>
      </c>
      <c r="N385"/>
      <c r="P385" t="s">
        <v>107</v>
      </c>
      <c r="S385">
        <v>14498</v>
      </c>
      <c r="T385">
        <v>14766.36</v>
      </c>
      <c r="V385">
        <v>15800.0052</v>
      </c>
      <c r="W385">
        <v>1535.04</v>
      </c>
      <c r="X385">
        <v>6087.4449999999997</v>
      </c>
      <c r="Z385">
        <v>224</v>
      </c>
      <c r="AA385">
        <v>34.0289</v>
      </c>
      <c r="AB385">
        <v>846.94269999999995</v>
      </c>
      <c r="AH385">
        <v>275.58300000000003</v>
      </c>
      <c r="AI385">
        <v>711.00019999999995</v>
      </c>
      <c r="AJ385">
        <v>80</v>
      </c>
      <c r="AK385">
        <v>3281.4135999999999</v>
      </c>
      <c r="BA385">
        <v>3483</v>
      </c>
    </row>
    <row r="386" spans="6:53" x14ac:dyDescent="0.25">
      <c r="H386">
        <v>6</v>
      </c>
      <c r="M386" t="s">
        <v>105</v>
      </c>
      <c r="N386" t="s">
        <v>134</v>
      </c>
      <c r="P386" t="s">
        <v>107</v>
      </c>
      <c r="S386">
        <v>0</v>
      </c>
      <c r="T386">
        <v>12897.2</v>
      </c>
      <c r="V386">
        <v>13800.004000000001</v>
      </c>
      <c r="W386">
        <v>2078.2199999999998</v>
      </c>
      <c r="X386">
        <v>1878.0014000000001</v>
      </c>
      <c r="Z386">
        <v>133</v>
      </c>
      <c r="AA386">
        <v>29.745999999999999</v>
      </c>
      <c r="AB386">
        <v>659.37019999999995</v>
      </c>
      <c r="AH386">
        <v>200.24639999999999</v>
      </c>
      <c r="AI386">
        <v>414.00009999999997</v>
      </c>
      <c r="AJ386">
        <v>80</v>
      </c>
      <c r="AK386">
        <v>1791.278</v>
      </c>
      <c r="BA386">
        <v>2322</v>
      </c>
    </row>
    <row r="387" spans="6:53" x14ac:dyDescent="0.25">
      <c r="H387">
        <v>14</v>
      </c>
      <c r="M387" t="s">
        <v>105</v>
      </c>
      <c r="N387"/>
      <c r="P387" t="s">
        <v>126</v>
      </c>
      <c r="S387">
        <v>14164</v>
      </c>
      <c r="T387">
        <v>16682.240000000002</v>
      </c>
      <c r="V387">
        <v>17849.996800000001</v>
      </c>
      <c r="W387">
        <v>4324.59</v>
      </c>
      <c r="X387">
        <v>9673.1358999999993</v>
      </c>
      <c r="Z387">
        <v>294</v>
      </c>
      <c r="AA387">
        <v>47.6113</v>
      </c>
      <c r="AB387">
        <v>999.83749999999998</v>
      </c>
      <c r="AH387">
        <v>831.65039999999999</v>
      </c>
      <c r="AI387">
        <v>1249.4998000000001</v>
      </c>
      <c r="AJ387">
        <v>80</v>
      </c>
      <c r="AK387">
        <v>6024.1427999999996</v>
      </c>
      <c r="BA387">
        <v>5418</v>
      </c>
    </row>
    <row r="388" spans="6:53" x14ac:dyDescent="0.25">
      <c r="H388">
        <v>2</v>
      </c>
      <c r="M388" t="s">
        <v>110</v>
      </c>
      <c r="N388"/>
      <c r="P388" t="s">
        <v>107</v>
      </c>
      <c r="S388">
        <v>0</v>
      </c>
      <c r="T388">
        <v>12615.8878</v>
      </c>
      <c r="V388">
        <v>13498.999900000001</v>
      </c>
      <c r="W388">
        <v>852.16</v>
      </c>
      <c r="X388">
        <v>949.09</v>
      </c>
      <c r="Z388">
        <v>75</v>
      </c>
      <c r="AA388">
        <v>24.0166</v>
      </c>
      <c r="AB388">
        <v>900.625</v>
      </c>
      <c r="AH388">
        <v>108.85680000000001</v>
      </c>
      <c r="AI388">
        <v>134.99</v>
      </c>
      <c r="AJ388">
        <v>40</v>
      </c>
      <c r="AK388">
        <v>350.44130000000001</v>
      </c>
      <c r="BA388">
        <v>774</v>
      </c>
    </row>
    <row r="389" spans="6:53" x14ac:dyDescent="0.25">
      <c r="H389">
        <v>2</v>
      </c>
      <c r="M389" t="s">
        <v>105</v>
      </c>
      <c r="N389" t="s">
        <v>200</v>
      </c>
      <c r="P389" t="s">
        <v>107</v>
      </c>
      <c r="S389"/>
      <c r="T389">
        <v>12615.8878</v>
      </c>
      <c r="V389">
        <v>13498.999900000001</v>
      </c>
      <c r="W389">
        <v>825.53</v>
      </c>
      <c r="X389">
        <v>618.78</v>
      </c>
      <c r="Z389">
        <v>66</v>
      </c>
      <c r="AA389">
        <v>21.883400000000002</v>
      </c>
      <c r="AB389">
        <v>722.15499999999997</v>
      </c>
      <c r="AH389">
        <v>19.55</v>
      </c>
      <c r="AI389">
        <v>134.99</v>
      </c>
      <c r="AJ389">
        <v>40</v>
      </c>
      <c r="AK389">
        <v>350.44130000000001</v>
      </c>
      <c r="BA389">
        <v>774</v>
      </c>
    </row>
    <row r="390" spans="6:53" x14ac:dyDescent="0.25">
      <c r="H390">
        <v>8</v>
      </c>
      <c r="M390" t="s">
        <v>105</v>
      </c>
      <c r="N390" t="s">
        <v>131</v>
      </c>
      <c r="P390" t="s">
        <v>111</v>
      </c>
      <c r="S390">
        <v>7323</v>
      </c>
      <c r="T390">
        <v>37350</v>
      </c>
      <c r="V390">
        <v>37350</v>
      </c>
      <c r="W390">
        <v>6071.83</v>
      </c>
      <c r="X390">
        <v>3209.73</v>
      </c>
      <c r="Z390">
        <v>136</v>
      </c>
      <c r="AA390">
        <v>68.246700000000004</v>
      </c>
      <c r="AB390">
        <v>1160.1949999999999</v>
      </c>
      <c r="AH390">
        <v>4115.6130999999996</v>
      </c>
      <c r="AI390">
        <v>1494</v>
      </c>
      <c r="AJ390">
        <v>80</v>
      </c>
      <c r="AK390">
        <v>7262.5</v>
      </c>
      <c r="BA390">
        <v>3096</v>
      </c>
    </row>
    <row r="391" spans="6:53" x14ac:dyDescent="0.25">
      <c r="H391">
        <v>14</v>
      </c>
      <c r="M391" t="s">
        <v>105</v>
      </c>
      <c r="N391" t="s">
        <v>157</v>
      </c>
      <c r="P391" t="s">
        <v>126</v>
      </c>
      <c r="S391">
        <v>32718</v>
      </c>
      <c r="T391">
        <v>16682.240000000002</v>
      </c>
      <c r="V391">
        <v>17849.996800000001</v>
      </c>
      <c r="W391">
        <v>5863.15</v>
      </c>
      <c r="X391">
        <v>5189.4799999999996</v>
      </c>
      <c r="Z391">
        <v>397</v>
      </c>
      <c r="AA391">
        <v>27.840299999999999</v>
      </c>
      <c r="AB391">
        <v>789.47349999999994</v>
      </c>
      <c r="AH391">
        <v>420.64179999999999</v>
      </c>
      <c r="AI391">
        <v>1249.4998000000001</v>
      </c>
      <c r="AJ391">
        <v>80</v>
      </c>
      <c r="AK391">
        <v>6024.1427999999996</v>
      </c>
      <c r="BA391">
        <v>5418</v>
      </c>
    </row>
    <row r="392" spans="6:53" x14ac:dyDescent="0.25">
      <c r="H392">
        <v>0</v>
      </c>
      <c r="M392" t="s">
        <v>105</v>
      </c>
      <c r="N392"/>
      <c r="P392" t="s">
        <v>107</v>
      </c>
      <c r="S392"/>
      <c r="T392">
        <v>0</v>
      </c>
      <c r="V392">
        <v>0</v>
      </c>
      <c r="X392">
        <v>0</v>
      </c>
      <c r="Z392">
        <v>0</v>
      </c>
      <c r="AI392">
        <v>0</v>
      </c>
      <c r="AJ392">
        <v>0</v>
      </c>
      <c r="AK392">
        <v>0</v>
      </c>
      <c r="BA392">
        <v>0</v>
      </c>
    </row>
    <row r="393" spans="6:53" x14ac:dyDescent="0.25">
      <c r="H393">
        <v>10</v>
      </c>
      <c r="M393" t="s">
        <v>105</v>
      </c>
      <c r="N393" t="s">
        <v>112</v>
      </c>
      <c r="P393" t="s">
        <v>107</v>
      </c>
      <c r="S393">
        <v>36250</v>
      </c>
      <c r="T393">
        <v>28392.523000000001</v>
      </c>
      <c r="V393">
        <v>30379.999599999999</v>
      </c>
      <c r="W393">
        <v>8550</v>
      </c>
      <c r="X393">
        <v>2850</v>
      </c>
      <c r="Z393">
        <v>285</v>
      </c>
      <c r="AA393">
        <v>40</v>
      </c>
      <c r="AB393">
        <v>1140</v>
      </c>
      <c r="AH393">
        <v>710.2115</v>
      </c>
      <c r="AI393">
        <v>1519</v>
      </c>
      <c r="AJ393">
        <v>80</v>
      </c>
      <c r="AK393">
        <v>7098.1307999999999</v>
      </c>
      <c r="BA393">
        <v>3870</v>
      </c>
    </row>
    <row r="394" spans="6:53" x14ac:dyDescent="0.25">
      <c r="H394">
        <v>6</v>
      </c>
      <c r="M394" t="s">
        <v>105</v>
      </c>
      <c r="N394" t="s">
        <v>108</v>
      </c>
      <c r="P394" t="s">
        <v>107</v>
      </c>
      <c r="S394">
        <v>0</v>
      </c>
      <c r="T394">
        <v>12897.2</v>
      </c>
      <c r="V394">
        <v>13800.004000000001</v>
      </c>
      <c r="W394">
        <v>2352.29</v>
      </c>
      <c r="X394">
        <v>1327.7327</v>
      </c>
      <c r="Z394">
        <v>149</v>
      </c>
      <c r="AA394">
        <v>24.6981</v>
      </c>
      <c r="AB394">
        <v>613.33709999999996</v>
      </c>
      <c r="AH394">
        <v>132.4496</v>
      </c>
      <c r="AI394">
        <v>414.00009999999997</v>
      </c>
      <c r="AJ394">
        <v>80</v>
      </c>
      <c r="AK394">
        <v>1791.278</v>
      </c>
      <c r="BA394">
        <v>2322</v>
      </c>
    </row>
    <row r="395" spans="6:53" x14ac:dyDescent="0.25">
      <c r="H395">
        <v>22</v>
      </c>
      <c r="M395" t="s">
        <v>105</v>
      </c>
      <c r="N395" t="s">
        <v>201</v>
      </c>
      <c r="P395" t="s">
        <v>111</v>
      </c>
      <c r="S395">
        <v>30599</v>
      </c>
      <c r="T395">
        <v>16495.337</v>
      </c>
      <c r="V395">
        <v>17650.010600000001</v>
      </c>
      <c r="W395">
        <v>6000.4</v>
      </c>
      <c r="X395">
        <v>11541.3814</v>
      </c>
      <c r="Z395">
        <v>404</v>
      </c>
      <c r="AA395">
        <v>43.420200000000001</v>
      </c>
      <c r="AB395">
        <v>797.3537</v>
      </c>
      <c r="AH395">
        <v>594.7251</v>
      </c>
      <c r="AI395">
        <v>1941.5011999999999</v>
      </c>
      <c r="AJ395">
        <v>120</v>
      </c>
      <c r="AK395">
        <v>9622.2798000000003</v>
      </c>
      <c r="BA395">
        <v>8514</v>
      </c>
    </row>
    <row r="396" spans="6:53" x14ac:dyDescent="0.25">
      <c r="H396">
        <v>11</v>
      </c>
      <c r="M396" t="s">
        <v>105</v>
      </c>
      <c r="N396" t="s">
        <v>185</v>
      </c>
      <c r="P396" t="s">
        <v>111</v>
      </c>
      <c r="S396">
        <v>21515</v>
      </c>
      <c r="T396">
        <v>13448.598</v>
      </c>
      <c r="V396">
        <v>14389.999900000001</v>
      </c>
      <c r="W396">
        <v>2711.26</v>
      </c>
      <c r="X396">
        <v>2154.14</v>
      </c>
      <c r="Z396">
        <v>189</v>
      </c>
      <c r="AA396">
        <v>25.742799999999999</v>
      </c>
      <c r="AB396">
        <v>442.30900000000003</v>
      </c>
      <c r="AH396">
        <v>944.97950000000003</v>
      </c>
      <c r="AI396">
        <v>791.45</v>
      </c>
      <c r="AJ396">
        <v>80</v>
      </c>
      <c r="AK396">
        <v>3735.7220000000002</v>
      </c>
      <c r="BA396">
        <v>4257</v>
      </c>
    </row>
    <row r="397" spans="6:53" x14ac:dyDescent="0.25">
      <c r="H397">
        <v>8</v>
      </c>
      <c r="M397" t="s">
        <v>202</v>
      </c>
      <c r="N397"/>
      <c r="P397" t="s">
        <v>107</v>
      </c>
      <c r="S397">
        <v>0</v>
      </c>
      <c r="T397">
        <v>19018.689999999999</v>
      </c>
      <c r="V397">
        <v>20349.998299999999</v>
      </c>
      <c r="W397">
        <v>2481.25</v>
      </c>
      <c r="X397">
        <v>5352.84</v>
      </c>
      <c r="Z397">
        <v>139</v>
      </c>
      <c r="AA397">
        <v>56.360300000000002</v>
      </c>
      <c r="AB397">
        <v>979.26120000000003</v>
      </c>
      <c r="AH397">
        <v>259.44889999999998</v>
      </c>
      <c r="AI397">
        <v>813.99990000000003</v>
      </c>
      <c r="AJ397">
        <v>80</v>
      </c>
      <c r="AK397">
        <v>3698.0783000000001</v>
      </c>
      <c r="BA397">
        <v>3096</v>
      </c>
    </row>
    <row r="398" spans="6:53" x14ac:dyDescent="0.25">
      <c r="H398">
        <v>8</v>
      </c>
      <c r="M398" t="s">
        <v>105</v>
      </c>
      <c r="N398" t="s">
        <v>190</v>
      </c>
      <c r="P398" t="s">
        <v>107</v>
      </c>
      <c r="S398">
        <v>20558</v>
      </c>
      <c r="T398">
        <v>19018.689999999999</v>
      </c>
      <c r="V398">
        <v>20349.998299999999</v>
      </c>
      <c r="W398">
        <v>2834.91</v>
      </c>
      <c r="X398">
        <v>2605.42</v>
      </c>
      <c r="Z398">
        <v>389</v>
      </c>
      <c r="AA398">
        <v>13.9854</v>
      </c>
      <c r="AB398">
        <v>680.0412</v>
      </c>
      <c r="AH398">
        <v>254.22030000000001</v>
      </c>
      <c r="AI398">
        <v>813.99990000000003</v>
      </c>
      <c r="AJ398">
        <v>80</v>
      </c>
      <c r="AK398">
        <v>3698.0783000000001</v>
      </c>
      <c r="BA398">
        <v>3096</v>
      </c>
    </row>
    <row r="399" spans="6:53" x14ac:dyDescent="0.25">
      <c r="F399" t="s">
        <v>127</v>
      </c>
      <c r="H399">
        <v>27</v>
      </c>
      <c r="M399" t="s">
        <v>113</v>
      </c>
      <c r="N399"/>
      <c r="P399" t="s">
        <v>126</v>
      </c>
      <c r="S399">
        <v>38386</v>
      </c>
      <c r="T399">
        <v>45327.1</v>
      </c>
      <c r="V399">
        <v>48499.997000000003</v>
      </c>
      <c r="W399">
        <v>36047.050000000003</v>
      </c>
      <c r="X399">
        <v>5445.16</v>
      </c>
      <c r="Z399">
        <v>669</v>
      </c>
      <c r="AA399">
        <v>62.0212</v>
      </c>
      <c r="AB399">
        <v>1536.7484999999999</v>
      </c>
      <c r="AH399">
        <v>6530.0682999999999</v>
      </c>
      <c r="AI399">
        <v>6547.4996000000001</v>
      </c>
      <c r="AJ399">
        <v>120</v>
      </c>
      <c r="AK399">
        <v>32736.238600000001</v>
      </c>
      <c r="BA399">
        <v>10449</v>
      </c>
    </row>
    <row r="400" spans="6:53" x14ac:dyDescent="0.25">
      <c r="H400">
        <v>12</v>
      </c>
      <c r="M400" t="s">
        <v>105</v>
      </c>
      <c r="N400" t="s">
        <v>162</v>
      </c>
      <c r="P400" t="s">
        <v>111</v>
      </c>
      <c r="S400">
        <v>90194</v>
      </c>
      <c r="T400">
        <v>29205.61</v>
      </c>
      <c r="V400">
        <v>31250.002700000001</v>
      </c>
      <c r="W400">
        <v>11120.54</v>
      </c>
      <c r="X400">
        <v>3859.47</v>
      </c>
      <c r="Z400">
        <v>322</v>
      </c>
      <c r="AA400">
        <v>46.521700000000003</v>
      </c>
      <c r="AB400">
        <v>1248.3341</v>
      </c>
      <c r="AH400">
        <v>4721.4552999999996</v>
      </c>
      <c r="AI400">
        <v>1875.0001999999999</v>
      </c>
      <c r="AJ400">
        <v>80</v>
      </c>
      <c r="AK400">
        <v>8923.9359000000004</v>
      </c>
      <c r="BA400">
        <v>4644</v>
      </c>
    </row>
    <row r="401" spans="6:53" x14ac:dyDescent="0.25">
      <c r="H401">
        <v>12</v>
      </c>
      <c r="M401" t="s">
        <v>105</v>
      </c>
      <c r="N401" t="s">
        <v>163</v>
      </c>
      <c r="P401" t="s">
        <v>111</v>
      </c>
      <c r="S401">
        <v>30074</v>
      </c>
      <c r="T401">
        <v>24719.625</v>
      </c>
      <c r="V401">
        <v>26449.998800000001</v>
      </c>
      <c r="W401">
        <v>8125.1</v>
      </c>
      <c r="X401">
        <v>5556.29</v>
      </c>
      <c r="Z401">
        <v>271</v>
      </c>
      <c r="AA401">
        <v>50.4848</v>
      </c>
      <c r="AB401">
        <v>1140.1158</v>
      </c>
      <c r="AH401">
        <v>178.32140000000001</v>
      </c>
      <c r="AI401">
        <v>1586.9999</v>
      </c>
      <c r="AJ401">
        <v>80</v>
      </c>
      <c r="AK401">
        <v>7553.2182000000003</v>
      </c>
      <c r="BA401">
        <v>4644</v>
      </c>
    </row>
    <row r="402" spans="6:53" x14ac:dyDescent="0.25">
      <c r="H402">
        <v>19</v>
      </c>
      <c r="M402" t="s">
        <v>105</v>
      </c>
      <c r="N402"/>
      <c r="P402" t="s">
        <v>111</v>
      </c>
      <c r="S402">
        <v>38389</v>
      </c>
      <c r="T402">
        <v>17373.831999999999</v>
      </c>
      <c r="V402">
        <v>18590.000199999999</v>
      </c>
      <c r="W402">
        <v>5258.52</v>
      </c>
      <c r="X402">
        <v>13544.16</v>
      </c>
      <c r="Z402">
        <v>399</v>
      </c>
      <c r="AA402">
        <v>47.124499999999998</v>
      </c>
      <c r="AB402">
        <v>989.61469999999997</v>
      </c>
      <c r="AH402">
        <v>794.38509999999997</v>
      </c>
      <c r="AI402">
        <v>1766.05</v>
      </c>
      <c r="AJ402">
        <v>120</v>
      </c>
      <c r="AK402">
        <v>8686.9151999999995</v>
      </c>
      <c r="BA402">
        <v>7353</v>
      </c>
    </row>
    <row r="403" spans="6:53" x14ac:dyDescent="0.25">
      <c r="H403">
        <v>14</v>
      </c>
      <c r="M403" t="s">
        <v>110</v>
      </c>
      <c r="N403"/>
      <c r="P403" t="s">
        <v>126</v>
      </c>
      <c r="S403">
        <v>19617</v>
      </c>
      <c r="T403">
        <v>16682.240000000002</v>
      </c>
      <c r="V403">
        <v>17849.996800000001</v>
      </c>
      <c r="W403">
        <v>4439.17</v>
      </c>
      <c r="X403">
        <v>8528.2667000000001</v>
      </c>
      <c r="Z403">
        <v>264</v>
      </c>
      <c r="AA403">
        <v>49.119</v>
      </c>
      <c r="AB403">
        <v>926.24540000000002</v>
      </c>
      <c r="AH403">
        <v>2486.2669000000001</v>
      </c>
      <c r="AI403">
        <v>1249.4998000000001</v>
      </c>
      <c r="AJ403">
        <v>80</v>
      </c>
      <c r="AK403">
        <v>6024.1427999999996</v>
      </c>
      <c r="BA403">
        <v>5418</v>
      </c>
    </row>
    <row r="404" spans="6:53" x14ac:dyDescent="0.25">
      <c r="H404">
        <v>6</v>
      </c>
      <c r="M404" t="s">
        <v>105</v>
      </c>
      <c r="N404" t="s">
        <v>203</v>
      </c>
      <c r="P404" t="s">
        <v>107</v>
      </c>
      <c r="S404">
        <v>13500</v>
      </c>
      <c r="T404">
        <v>14765.42</v>
      </c>
      <c r="V404">
        <v>15798.999400000001</v>
      </c>
      <c r="W404">
        <v>1715.64</v>
      </c>
      <c r="X404">
        <v>2633.2750000000001</v>
      </c>
      <c r="Z404">
        <v>142</v>
      </c>
      <c r="AA404">
        <v>30.626100000000001</v>
      </c>
      <c r="AB404">
        <v>724.81910000000005</v>
      </c>
      <c r="AH404">
        <v>220.30619999999999</v>
      </c>
      <c r="AI404">
        <v>473.97</v>
      </c>
      <c r="AJ404">
        <v>80</v>
      </c>
      <c r="AK404">
        <v>2050.7530000000002</v>
      </c>
      <c r="BA404">
        <v>2322</v>
      </c>
    </row>
    <row r="405" spans="6:53" x14ac:dyDescent="0.25">
      <c r="H405">
        <v>7</v>
      </c>
      <c r="M405" t="s">
        <v>105</v>
      </c>
      <c r="N405" t="s">
        <v>131</v>
      </c>
      <c r="P405" t="s">
        <v>111</v>
      </c>
      <c r="S405">
        <v>8886</v>
      </c>
      <c r="T405">
        <v>39010</v>
      </c>
      <c r="V405">
        <v>39010</v>
      </c>
      <c r="W405">
        <v>5456.09</v>
      </c>
      <c r="X405">
        <v>1438.79</v>
      </c>
      <c r="Z405">
        <v>129</v>
      </c>
      <c r="AA405">
        <v>53.448599999999999</v>
      </c>
      <c r="AB405">
        <v>984.9828</v>
      </c>
      <c r="AH405">
        <v>1787.9213</v>
      </c>
      <c r="AI405">
        <v>1365.35</v>
      </c>
      <c r="AJ405">
        <v>80</v>
      </c>
      <c r="AK405">
        <v>6501.6665999999996</v>
      </c>
      <c r="BA405">
        <v>2709</v>
      </c>
    </row>
    <row r="406" spans="6:53" x14ac:dyDescent="0.25">
      <c r="H406">
        <v>23</v>
      </c>
      <c r="M406" t="s">
        <v>105</v>
      </c>
      <c r="N406" t="s">
        <v>204</v>
      </c>
      <c r="P406" t="s">
        <v>111</v>
      </c>
      <c r="S406">
        <v>48555</v>
      </c>
      <c r="T406">
        <v>28785.0465</v>
      </c>
      <c r="V406">
        <v>30799.999800000001</v>
      </c>
      <c r="W406">
        <v>20040</v>
      </c>
      <c r="X406">
        <v>6804.57</v>
      </c>
      <c r="Z406">
        <v>702</v>
      </c>
      <c r="AA406">
        <v>38.240099999999998</v>
      </c>
      <c r="AB406">
        <v>1167.1551999999999</v>
      </c>
      <c r="AH406">
        <v>3013.2213000000002</v>
      </c>
      <c r="AI406">
        <v>3542</v>
      </c>
      <c r="AJ406">
        <v>120</v>
      </c>
      <c r="AK406">
        <v>17590.861199999999</v>
      </c>
      <c r="BA406">
        <v>8901</v>
      </c>
    </row>
    <row r="407" spans="6:53" x14ac:dyDescent="0.25">
      <c r="F407" t="s">
        <v>127</v>
      </c>
      <c r="H407">
        <v>23</v>
      </c>
      <c r="M407" t="s">
        <v>121</v>
      </c>
      <c r="N407"/>
      <c r="P407" t="s">
        <v>126</v>
      </c>
      <c r="S407">
        <v>66719</v>
      </c>
      <c r="T407">
        <v>45800</v>
      </c>
      <c r="V407">
        <v>45800</v>
      </c>
      <c r="W407">
        <v>31204.81</v>
      </c>
      <c r="X407">
        <v>3731.38</v>
      </c>
      <c r="Z407">
        <v>581</v>
      </c>
      <c r="AA407">
        <v>60.131100000000004</v>
      </c>
      <c r="AB407">
        <v>1518.9647</v>
      </c>
      <c r="AH407">
        <v>7296.86</v>
      </c>
      <c r="AI407">
        <v>5267</v>
      </c>
      <c r="AJ407">
        <v>120</v>
      </c>
      <c r="AK407">
        <v>25444.444</v>
      </c>
      <c r="BA407">
        <v>8901</v>
      </c>
    </row>
    <row r="408" spans="6:53" x14ac:dyDescent="0.25">
      <c r="F408" t="s">
        <v>127</v>
      </c>
      <c r="H408">
        <v>23</v>
      </c>
      <c r="M408" t="s">
        <v>205</v>
      </c>
      <c r="N408"/>
      <c r="P408" t="s">
        <v>126</v>
      </c>
      <c r="S408">
        <v>42723</v>
      </c>
      <c r="T408">
        <v>36350</v>
      </c>
      <c r="V408">
        <v>36350</v>
      </c>
      <c r="W408">
        <v>27076.06</v>
      </c>
      <c r="X408">
        <v>2760</v>
      </c>
      <c r="Z408">
        <v>551</v>
      </c>
      <c r="AA408">
        <v>54.148899999999998</v>
      </c>
      <c r="AB408">
        <v>1297.22</v>
      </c>
      <c r="AH408">
        <v>6519.3212000000003</v>
      </c>
      <c r="AI408">
        <v>4180.25</v>
      </c>
      <c r="AJ408">
        <v>120</v>
      </c>
      <c r="AK408">
        <v>22213.8884</v>
      </c>
      <c r="BA408">
        <v>8901</v>
      </c>
    </row>
    <row r="409" spans="6:53" x14ac:dyDescent="0.25">
      <c r="F409" t="s">
        <v>127</v>
      </c>
      <c r="H409">
        <v>22</v>
      </c>
      <c r="M409" t="s">
        <v>105</v>
      </c>
      <c r="N409" t="s">
        <v>132</v>
      </c>
      <c r="P409" t="s">
        <v>126</v>
      </c>
      <c r="S409">
        <v>23971</v>
      </c>
      <c r="T409">
        <v>45620.87</v>
      </c>
      <c r="V409">
        <v>45620.87</v>
      </c>
      <c r="W409">
        <v>29513.51</v>
      </c>
      <c r="X409">
        <v>2970</v>
      </c>
      <c r="Z409">
        <v>594</v>
      </c>
      <c r="AA409">
        <v>54.686</v>
      </c>
      <c r="AB409">
        <v>1476.5231000000001</v>
      </c>
      <c r="AH409">
        <v>2868.7031000000002</v>
      </c>
      <c r="AI409">
        <v>5018.2956999999997</v>
      </c>
      <c r="AJ409">
        <v>120</v>
      </c>
      <c r="AK409">
        <v>26612.1744</v>
      </c>
      <c r="BA409">
        <v>8514</v>
      </c>
    </row>
    <row r="410" spans="6:53" x14ac:dyDescent="0.25">
      <c r="H410">
        <v>22</v>
      </c>
      <c r="M410" t="s">
        <v>105</v>
      </c>
      <c r="N410" t="s">
        <v>132</v>
      </c>
      <c r="P410" t="s">
        <v>126</v>
      </c>
      <c r="S410">
        <v>27598</v>
      </c>
      <c r="T410">
        <v>45619.62</v>
      </c>
      <c r="V410">
        <v>45619.62</v>
      </c>
      <c r="W410">
        <v>29620.21</v>
      </c>
      <c r="X410">
        <v>3005.63</v>
      </c>
      <c r="Z410">
        <v>596</v>
      </c>
      <c r="AA410">
        <v>54.741300000000003</v>
      </c>
      <c r="AB410">
        <v>1482.9927</v>
      </c>
      <c r="AH410">
        <v>4145.7538999999997</v>
      </c>
      <c r="AI410">
        <v>5018.1581999999999</v>
      </c>
      <c r="AJ410">
        <v>120</v>
      </c>
      <c r="AK410">
        <v>26611.4457</v>
      </c>
      <c r="BA410">
        <v>8514</v>
      </c>
    </row>
    <row r="411" spans="6:53" x14ac:dyDescent="0.25">
      <c r="H411">
        <v>6</v>
      </c>
      <c r="M411" t="s">
        <v>105</v>
      </c>
      <c r="N411" t="s">
        <v>158</v>
      </c>
      <c r="P411" t="s">
        <v>107</v>
      </c>
      <c r="S411">
        <v>105</v>
      </c>
      <c r="T411">
        <v>14765.42</v>
      </c>
      <c r="V411">
        <v>15798.999400000001</v>
      </c>
      <c r="W411">
        <v>1923.77</v>
      </c>
      <c r="X411">
        <v>1658.88</v>
      </c>
      <c r="Z411">
        <v>158</v>
      </c>
      <c r="AA411">
        <v>22.675000000000001</v>
      </c>
      <c r="AB411">
        <v>597.10829999999999</v>
      </c>
      <c r="AH411">
        <v>1785.9840999999999</v>
      </c>
      <c r="AI411">
        <v>473.97</v>
      </c>
      <c r="AJ411">
        <v>80</v>
      </c>
      <c r="AK411">
        <v>2050.7530000000002</v>
      </c>
      <c r="BA411">
        <v>2322</v>
      </c>
    </row>
    <row r="412" spans="6:53" x14ac:dyDescent="0.25">
      <c r="H412">
        <v>6</v>
      </c>
      <c r="M412" t="s">
        <v>105</v>
      </c>
      <c r="N412" t="s">
        <v>108</v>
      </c>
      <c r="P412" t="s">
        <v>107</v>
      </c>
      <c r="S412">
        <v>27582</v>
      </c>
      <c r="T412">
        <v>14765.42</v>
      </c>
      <c r="V412">
        <v>15798.999400000001</v>
      </c>
      <c r="W412">
        <v>2164.11</v>
      </c>
      <c r="X412">
        <v>1920.62</v>
      </c>
      <c r="Z412">
        <v>145</v>
      </c>
      <c r="AA412">
        <v>28.170500000000001</v>
      </c>
      <c r="AB412">
        <v>680.78830000000005</v>
      </c>
      <c r="AH412">
        <v>649.55309999999997</v>
      </c>
      <c r="AI412">
        <v>473.97</v>
      </c>
      <c r="AJ412">
        <v>80</v>
      </c>
      <c r="AK412">
        <v>2050.7530000000002</v>
      </c>
      <c r="BA412">
        <v>2322</v>
      </c>
    </row>
    <row r="413" spans="6:53" x14ac:dyDescent="0.25">
      <c r="H413">
        <v>0</v>
      </c>
      <c r="M413" t="s">
        <v>110</v>
      </c>
      <c r="N413"/>
      <c r="P413" t="s">
        <v>107</v>
      </c>
      <c r="S413"/>
      <c r="T413">
        <v>15700.93</v>
      </c>
      <c r="V413">
        <v>16799.9951</v>
      </c>
      <c r="X413">
        <v>0</v>
      </c>
      <c r="Z413">
        <v>0</v>
      </c>
      <c r="AI413">
        <v>0</v>
      </c>
      <c r="AJ413">
        <v>40</v>
      </c>
      <c r="AK413">
        <v>0</v>
      </c>
      <c r="BA413">
        <v>0</v>
      </c>
    </row>
    <row r="414" spans="6:53" x14ac:dyDescent="0.25">
      <c r="H414">
        <v>10</v>
      </c>
      <c r="M414" t="s">
        <v>105</v>
      </c>
      <c r="N414" t="s">
        <v>162</v>
      </c>
      <c r="P414" t="s">
        <v>111</v>
      </c>
      <c r="S414">
        <v>56663</v>
      </c>
      <c r="T414">
        <v>29205.609</v>
      </c>
      <c r="V414">
        <v>31250.0016</v>
      </c>
      <c r="W414">
        <v>8000</v>
      </c>
      <c r="X414">
        <v>2488.23</v>
      </c>
      <c r="Z414">
        <v>240</v>
      </c>
      <c r="AA414">
        <v>43.700899999999997</v>
      </c>
      <c r="AB414">
        <v>1048.8230000000001</v>
      </c>
      <c r="AH414">
        <v>4212.1724000000004</v>
      </c>
      <c r="AI414">
        <v>1562.5001</v>
      </c>
      <c r="AJ414">
        <v>80</v>
      </c>
      <c r="AK414">
        <v>7301.4021000000002</v>
      </c>
      <c r="BA414">
        <v>3870</v>
      </c>
    </row>
    <row r="415" spans="6:53" x14ac:dyDescent="0.25">
      <c r="H415">
        <v>0</v>
      </c>
      <c r="M415" t="s">
        <v>105</v>
      </c>
      <c r="N415"/>
      <c r="P415" t="s">
        <v>107</v>
      </c>
      <c r="S415"/>
      <c r="T415">
        <v>15700.93</v>
      </c>
      <c r="V415">
        <v>16799.9951</v>
      </c>
      <c r="X415">
        <v>0</v>
      </c>
      <c r="Z415">
        <v>0</v>
      </c>
      <c r="AI415">
        <v>0</v>
      </c>
      <c r="AJ415">
        <v>40</v>
      </c>
      <c r="AK415">
        <v>0</v>
      </c>
      <c r="BA415">
        <v>0</v>
      </c>
    </row>
    <row r="416" spans="6:53" x14ac:dyDescent="0.25">
      <c r="H416">
        <v>9</v>
      </c>
      <c r="M416" t="s">
        <v>105</v>
      </c>
      <c r="N416"/>
      <c r="P416" t="s">
        <v>107</v>
      </c>
      <c r="S416">
        <v>18754</v>
      </c>
      <c r="T416">
        <v>18877.57</v>
      </c>
      <c r="V416">
        <v>20198.999899999999</v>
      </c>
      <c r="W416">
        <v>2269.44</v>
      </c>
      <c r="X416">
        <v>5499.1782000000003</v>
      </c>
      <c r="Z416">
        <v>128</v>
      </c>
      <c r="AA416">
        <v>60.692300000000003</v>
      </c>
      <c r="AB416">
        <v>863.1798</v>
      </c>
      <c r="AH416">
        <v>217.42740000000001</v>
      </c>
      <c r="AI416">
        <v>908.95500000000004</v>
      </c>
      <c r="AJ416">
        <v>80</v>
      </c>
      <c r="AK416">
        <v>4195.0151999999998</v>
      </c>
      <c r="BA416">
        <v>3483</v>
      </c>
    </row>
    <row r="417" spans="8:53" x14ac:dyDescent="0.25">
      <c r="H417">
        <v>13</v>
      </c>
      <c r="M417" t="s">
        <v>105</v>
      </c>
      <c r="N417" t="s">
        <v>206</v>
      </c>
      <c r="P417" t="s">
        <v>111</v>
      </c>
      <c r="S417">
        <v>6087</v>
      </c>
      <c r="T417">
        <v>32523.366999999998</v>
      </c>
      <c r="V417">
        <v>34800.002699999997</v>
      </c>
      <c r="W417">
        <v>12180</v>
      </c>
      <c r="X417">
        <v>4811.8900000000003</v>
      </c>
      <c r="Z417">
        <v>840</v>
      </c>
      <c r="AA417">
        <v>20.228400000000001</v>
      </c>
      <c r="AB417">
        <v>1307.0684000000001</v>
      </c>
      <c r="AH417">
        <v>611.50350000000003</v>
      </c>
      <c r="AI417">
        <v>2262.0001999999999</v>
      </c>
      <c r="AJ417">
        <v>80</v>
      </c>
      <c r="AK417">
        <v>10841.122799999999</v>
      </c>
      <c r="BA417">
        <v>5031</v>
      </c>
    </row>
    <row r="418" spans="8:53" x14ac:dyDescent="0.25">
      <c r="H418">
        <v>5</v>
      </c>
      <c r="M418" t="s">
        <v>105</v>
      </c>
      <c r="N418" t="s">
        <v>112</v>
      </c>
      <c r="P418" t="s">
        <v>107</v>
      </c>
      <c r="S418">
        <v>15752</v>
      </c>
      <c r="T418">
        <v>28392.523000000001</v>
      </c>
      <c r="V418">
        <v>30379.999599999999</v>
      </c>
      <c r="W418">
        <v>3400</v>
      </c>
      <c r="X418">
        <v>1200</v>
      </c>
      <c r="Z418">
        <v>118</v>
      </c>
      <c r="AA418">
        <v>38.982999999999997</v>
      </c>
      <c r="AB418">
        <v>920</v>
      </c>
      <c r="AH418">
        <v>732.51</v>
      </c>
      <c r="AI418">
        <v>759.5</v>
      </c>
      <c r="AJ418">
        <v>80</v>
      </c>
      <c r="AK418">
        <v>3154.7248</v>
      </c>
      <c r="BA418">
        <v>1935</v>
      </c>
    </row>
    <row r="419" spans="8:53" x14ac:dyDescent="0.25">
      <c r="H419">
        <v>8</v>
      </c>
      <c r="M419" t="s">
        <v>110</v>
      </c>
      <c r="N419"/>
      <c r="P419" t="s">
        <v>107</v>
      </c>
      <c r="S419">
        <v>12343</v>
      </c>
      <c r="T419">
        <v>19018.689999999999</v>
      </c>
      <c r="V419">
        <v>20349.998299999999</v>
      </c>
      <c r="W419">
        <v>2121.1</v>
      </c>
      <c r="X419">
        <v>6301.87</v>
      </c>
      <c r="Z419">
        <v>154</v>
      </c>
      <c r="AA419">
        <v>54.694600000000001</v>
      </c>
      <c r="AB419">
        <v>1052.8712</v>
      </c>
      <c r="AH419">
        <v>238.32830000000001</v>
      </c>
      <c r="AI419">
        <v>813.99990000000003</v>
      </c>
      <c r="AJ419">
        <v>80</v>
      </c>
      <c r="AK419">
        <v>3698.0783000000001</v>
      </c>
      <c r="BA419">
        <v>3096</v>
      </c>
    </row>
    <row r="420" spans="8:53" x14ac:dyDescent="0.25">
      <c r="H420">
        <v>10</v>
      </c>
      <c r="M420" t="s">
        <v>116</v>
      </c>
      <c r="N420"/>
      <c r="P420" t="s">
        <v>107</v>
      </c>
      <c r="S420">
        <v>17750</v>
      </c>
      <c r="T420">
        <v>12148.6</v>
      </c>
      <c r="V420">
        <v>12999.002</v>
      </c>
      <c r="W420">
        <v>2405.1</v>
      </c>
      <c r="X420">
        <v>3237.1684</v>
      </c>
      <c r="Z420">
        <v>167</v>
      </c>
      <c r="AA420">
        <v>33.786000000000001</v>
      </c>
      <c r="AB420">
        <v>564.22680000000003</v>
      </c>
      <c r="AH420">
        <v>362.0197</v>
      </c>
      <c r="AI420">
        <v>649.95010000000002</v>
      </c>
      <c r="AJ420">
        <v>80</v>
      </c>
      <c r="AK420">
        <v>3037.1498999999999</v>
      </c>
      <c r="BA420">
        <v>3870</v>
      </c>
    </row>
    <row r="421" spans="8:53" x14ac:dyDescent="0.25">
      <c r="H421">
        <v>10</v>
      </c>
      <c r="M421" t="s">
        <v>105</v>
      </c>
      <c r="N421" t="s">
        <v>108</v>
      </c>
      <c r="P421" t="s">
        <v>107</v>
      </c>
      <c r="S421">
        <v>12292</v>
      </c>
      <c r="T421">
        <v>12148.6</v>
      </c>
      <c r="V421">
        <v>12999.002</v>
      </c>
      <c r="W421">
        <v>3432.65</v>
      </c>
      <c r="X421">
        <v>4553.97</v>
      </c>
      <c r="Z421">
        <v>229</v>
      </c>
      <c r="AA421">
        <v>34.875999999999998</v>
      </c>
      <c r="AB421">
        <v>798.66200000000003</v>
      </c>
      <c r="AH421">
        <v>897.28279999999995</v>
      </c>
      <c r="AI421">
        <v>649.95010000000002</v>
      </c>
      <c r="AJ421">
        <v>80</v>
      </c>
      <c r="AK421">
        <v>3037.1498999999999</v>
      </c>
      <c r="BA421">
        <v>3870</v>
      </c>
    </row>
    <row r="422" spans="8:53" x14ac:dyDescent="0.25">
      <c r="H422">
        <v>8</v>
      </c>
      <c r="M422" t="s">
        <v>105</v>
      </c>
      <c r="N422"/>
      <c r="P422" t="s">
        <v>107</v>
      </c>
      <c r="S422">
        <v>10195</v>
      </c>
      <c r="T422">
        <v>19018.689999999999</v>
      </c>
      <c r="V422">
        <v>20349.998299999999</v>
      </c>
      <c r="W422">
        <v>2925.73</v>
      </c>
      <c r="X422">
        <v>6422.4449000000004</v>
      </c>
      <c r="Z422">
        <v>149</v>
      </c>
      <c r="AA422">
        <v>62.739400000000003</v>
      </c>
      <c r="AB422">
        <v>1168.5218</v>
      </c>
      <c r="AH422">
        <v>834.95950000000005</v>
      </c>
      <c r="AI422">
        <v>813.99990000000003</v>
      </c>
      <c r="AJ422">
        <v>80</v>
      </c>
      <c r="AK422">
        <v>3698.0783000000001</v>
      </c>
      <c r="BA422">
        <v>3096</v>
      </c>
    </row>
    <row r="423" spans="8:53" x14ac:dyDescent="0.25">
      <c r="H423">
        <v>10</v>
      </c>
      <c r="M423" t="s">
        <v>110</v>
      </c>
      <c r="N423"/>
      <c r="P423" t="s">
        <v>107</v>
      </c>
      <c r="S423">
        <v>0</v>
      </c>
      <c r="T423">
        <v>12148.6</v>
      </c>
      <c r="V423">
        <v>12999.002</v>
      </c>
      <c r="W423">
        <v>2506.7600000000002</v>
      </c>
      <c r="X423">
        <v>4540.4858999999997</v>
      </c>
      <c r="Z423">
        <v>232</v>
      </c>
      <c r="AA423">
        <v>30.376000000000001</v>
      </c>
      <c r="AB423">
        <v>704.72450000000003</v>
      </c>
      <c r="AH423">
        <v>449.25099999999998</v>
      </c>
      <c r="AI423">
        <v>649.95010000000002</v>
      </c>
      <c r="AJ423">
        <v>80</v>
      </c>
      <c r="AK423">
        <v>3037.1498999999999</v>
      </c>
      <c r="BA423">
        <v>3870</v>
      </c>
    </row>
    <row r="424" spans="8:53" x14ac:dyDescent="0.25">
      <c r="H424">
        <v>10</v>
      </c>
      <c r="M424" t="s">
        <v>105</v>
      </c>
      <c r="N424" t="s">
        <v>152</v>
      </c>
      <c r="P424" t="s">
        <v>107</v>
      </c>
      <c r="S424">
        <v>0</v>
      </c>
      <c r="T424">
        <v>12148.6</v>
      </c>
      <c r="V424">
        <v>12999.002</v>
      </c>
      <c r="W424">
        <v>2654.44</v>
      </c>
      <c r="X424">
        <v>3826.85</v>
      </c>
      <c r="Z424">
        <v>207</v>
      </c>
      <c r="AA424">
        <v>31.310500000000001</v>
      </c>
      <c r="AB424">
        <v>648.12900000000002</v>
      </c>
      <c r="AH424">
        <v>1003.6852</v>
      </c>
      <c r="AI424">
        <v>649.95010000000002</v>
      </c>
      <c r="AJ424">
        <v>80</v>
      </c>
      <c r="AK424">
        <v>3037.1498999999999</v>
      </c>
      <c r="BA424">
        <v>3870</v>
      </c>
    </row>
    <row r="425" spans="8:53" x14ac:dyDescent="0.25">
      <c r="H425">
        <v>11</v>
      </c>
      <c r="M425" t="s">
        <v>105</v>
      </c>
      <c r="N425" t="s">
        <v>162</v>
      </c>
      <c r="P425" t="s">
        <v>111</v>
      </c>
      <c r="S425">
        <v>58610</v>
      </c>
      <c r="T425">
        <v>29205.61</v>
      </c>
      <c r="V425">
        <v>31250.002700000001</v>
      </c>
      <c r="W425">
        <v>11385.85</v>
      </c>
      <c r="X425">
        <v>3184.98</v>
      </c>
      <c r="Z425">
        <v>316</v>
      </c>
      <c r="AA425">
        <v>46.110199999999999</v>
      </c>
      <c r="AB425">
        <v>1324.6208999999999</v>
      </c>
      <c r="AH425">
        <v>6106.7034999999996</v>
      </c>
      <c r="AI425">
        <v>1718.7501</v>
      </c>
      <c r="AJ425">
        <v>80</v>
      </c>
      <c r="AK425">
        <v>8112.6689999999999</v>
      </c>
      <c r="BA425">
        <v>4257</v>
      </c>
    </row>
    <row r="426" spans="8:53" x14ac:dyDescent="0.25">
      <c r="H426">
        <v>6</v>
      </c>
      <c r="M426" t="s">
        <v>110</v>
      </c>
      <c r="N426"/>
      <c r="P426" t="s">
        <v>107</v>
      </c>
      <c r="S426">
        <v>4822</v>
      </c>
      <c r="T426">
        <v>19018.68</v>
      </c>
      <c r="V426">
        <v>20349.9876</v>
      </c>
      <c r="W426">
        <v>3006.74</v>
      </c>
      <c r="X426">
        <v>3402.41</v>
      </c>
      <c r="Z426">
        <v>143</v>
      </c>
      <c r="AA426">
        <v>44.819200000000002</v>
      </c>
      <c r="AB426">
        <v>1068.1916000000001</v>
      </c>
      <c r="AH426">
        <v>487.93310000000002</v>
      </c>
      <c r="AI426">
        <v>610.49959999999999</v>
      </c>
      <c r="AJ426">
        <v>80</v>
      </c>
      <c r="AK426">
        <v>2641.4834999999998</v>
      </c>
      <c r="BA426">
        <v>2322</v>
      </c>
    </row>
    <row r="427" spans="8:53" x14ac:dyDescent="0.25">
      <c r="H427">
        <v>7</v>
      </c>
      <c r="M427" t="s">
        <v>105</v>
      </c>
      <c r="N427" t="s">
        <v>123</v>
      </c>
      <c r="P427" t="s">
        <v>107</v>
      </c>
      <c r="S427">
        <v>12238</v>
      </c>
      <c r="T427">
        <v>10981.3084</v>
      </c>
      <c r="V427">
        <v>11750</v>
      </c>
      <c r="W427">
        <v>1812.49</v>
      </c>
      <c r="X427">
        <v>2102.37</v>
      </c>
      <c r="Z427">
        <v>167</v>
      </c>
      <c r="AA427">
        <v>23.4422</v>
      </c>
      <c r="AB427">
        <v>559.26570000000004</v>
      </c>
      <c r="AH427">
        <v>53.421100000000003</v>
      </c>
      <c r="AI427">
        <v>411.25</v>
      </c>
      <c r="AJ427">
        <v>80</v>
      </c>
      <c r="AK427">
        <v>1830.2177999999999</v>
      </c>
      <c r="BA427">
        <v>2709</v>
      </c>
    </row>
    <row r="428" spans="8:53" x14ac:dyDescent="0.25">
      <c r="H428">
        <v>7</v>
      </c>
      <c r="M428" t="s">
        <v>110</v>
      </c>
      <c r="N428"/>
      <c r="P428" t="s">
        <v>107</v>
      </c>
      <c r="S428">
        <v>5238</v>
      </c>
      <c r="T428">
        <v>10981.3084</v>
      </c>
      <c r="V428">
        <v>11750</v>
      </c>
      <c r="W428">
        <v>1042.2</v>
      </c>
      <c r="X428">
        <v>4649.7082</v>
      </c>
      <c r="Z428">
        <v>137</v>
      </c>
      <c r="AA428">
        <v>41.546700000000001</v>
      </c>
      <c r="AB428">
        <v>813.12969999999996</v>
      </c>
      <c r="AH428">
        <v>1673.6527000000001</v>
      </c>
      <c r="AI428">
        <v>411.25</v>
      </c>
      <c r="AJ428">
        <v>80</v>
      </c>
      <c r="AK428">
        <v>1830.2177999999999</v>
      </c>
      <c r="BA428">
        <v>2709</v>
      </c>
    </row>
    <row r="429" spans="8:53" x14ac:dyDescent="0.25">
      <c r="H429">
        <v>7</v>
      </c>
      <c r="M429" t="s">
        <v>105</v>
      </c>
      <c r="N429" t="s">
        <v>207</v>
      </c>
      <c r="P429" t="s">
        <v>107</v>
      </c>
      <c r="S429">
        <v>13554</v>
      </c>
      <c r="T429">
        <v>10981.3084</v>
      </c>
      <c r="V429">
        <v>11750</v>
      </c>
      <c r="W429">
        <v>1466.35</v>
      </c>
      <c r="X429">
        <v>2152.2399999999998</v>
      </c>
      <c r="Z429">
        <v>193</v>
      </c>
      <c r="AA429">
        <v>18.749099999999999</v>
      </c>
      <c r="AB429">
        <v>516.94140000000004</v>
      </c>
      <c r="AH429">
        <v>72.536299999999997</v>
      </c>
      <c r="AI429">
        <v>411.25</v>
      </c>
      <c r="AJ429">
        <v>80</v>
      </c>
      <c r="AK429">
        <v>1830.2177999999999</v>
      </c>
      <c r="BA429">
        <v>2709</v>
      </c>
    </row>
    <row r="430" spans="8:53" x14ac:dyDescent="0.25">
      <c r="H430">
        <v>5</v>
      </c>
      <c r="M430" t="s">
        <v>105</v>
      </c>
      <c r="N430" t="s">
        <v>112</v>
      </c>
      <c r="P430" t="s">
        <v>107</v>
      </c>
      <c r="S430">
        <v>6293</v>
      </c>
      <c r="T430">
        <v>28392.523000000001</v>
      </c>
      <c r="V430">
        <v>30379.999599999999</v>
      </c>
      <c r="W430">
        <v>3901.5</v>
      </c>
      <c r="X430">
        <v>1855.85</v>
      </c>
      <c r="Z430">
        <v>125</v>
      </c>
      <c r="AA430">
        <v>46.058799999999998</v>
      </c>
      <c r="AB430">
        <v>1151.47</v>
      </c>
      <c r="AH430">
        <v>361.25</v>
      </c>
      <c r="AI430">
        <v>759.5</v>
      </c>
      <c r="AJ430">
        <v>80</v>
      </c>
      <c r="AK430">
        <v>3154.7248</v>
      </c>
      <c r="BA430">
        <v>1935</v>
      </c>
    </row>
    <row r="431" spans="8:53" x14ac:dyDescent="0.25">
      <c r="H431">
        <v>8</v>
      </c>
      <c r="M431" t="s">
        <v>113</v>
      </c>
      <c r="N431"/>
      <c r="P431" t="s">
        <v>107</v>
      </c>
      <c r="S431">
        <v>0</v>
      </c>
      <c r="T431">
        <v>19018.689999999999</v>
      </c>
      <c r="V431">
        <v>20349.998299999999</v>
      </c>
      <c r="W431">
        <v>2911.21</v>
      </c>
      <c r="X431">
        <v>5515.82</v>
      </c>
      <c r="Z431">
        <v>171</v>
      </c>
      <c r="AA431">
        <v>49.280799999999999</v>
      </c>
      <c r="AB431">
        <v>1053.3787</v>
      </c>
      <c r="AH431">
        <v>264.34480000000002</v>
      </c>
      <c r="AI431">
        <v>813.99990000000003</v>
      </c>
      <c r="AJ431">
        <v>80</v>
      </c>
      <c r="AK431">
        <v>3698.0783000000001</v>
      </c>
      <c r="BA431">
        <v>3096</v>
      </c>
    </row>
    <row r="432" spans="8:53" x14ac:dyDescent="0.25">
      <c r="H432">
        <v>8</v>
      </c>
      <c r="M432" t="s">
        <v>105</v>
      </c>
      <c r="N432" t="s">
        <v>142</v>
      </c>
      <c r="P432" t="s">
        <v>107</v>
      </c>
      <c r="S432">
        <v>16511</v>
      </c>
      <c r="T432">
        <v>19018.689999999999</v>
      </c>
      <c r="V432">
        <v>20349.998299999999</v>
      </c>
      <c r="W432">
        <v>2406.9</v>
      </c>
      <c r="X432">
        <v>6581.7897000000003</v>
      </c>
      <c r="Z432">
        <v>161</v>
      </c>
      <c r="AA432">
        <v>55.830300000000001</v>
      </c>
      <c r="AB432">
        <v>1123.5862</v>
      </c>
      <c r="AH432">
        <v>722.26909999999998</v>
      </c>
      <c r="AI432">
        <v>813.99990000000003</v>
      </c>
      <c r="AJ432">
        <v>80</v>
      </c>
      <c r="AK432">
        <v>3698.0783000000001</v>
      </c>
      <c r="BA432">
        <v>3096</v>
      </c>
    </row>
    <row r="433" spans="8:53" x14ac:dyDescent="0.25">
      <c r="H433">
        <v>8</v>
      </c>
      <c r="M433" t="s">
        <v>105</v>
      </c>
      <c r="N433" t="s">
        <v>208</v>
      </c>
      <c r="P433" t="s">
        <v>107</v>
      </c>
      <c r="S433"/>
      <c r="T433">
        <v>19018.689999999999</v>
      </c>
      <c r="V433">
        <v>20349.998299999999</v>
      </c>
      <c r="W433">
        <v>3605</v>
      </c>
      <c r="X433">
        <v>2142.65</v>
      </c>
      <c r="Z433">
        <v>268</v>
      </c>
      <c r="AA433">
        <v>21.446400000000001</v>
      </c>
      <c r="AB433">
        <v>718.45619999999997</v>
      </c>
      <c r="AH433">
        <v>2.65</v>
      </c>
      <c r="AI433">
        <v>813.99990000000003</v>
      </c>
      <c r="AJ433">
        <v>80</v>
      </c>
      <c r="AK433">
        <v>3698.0783000000001</v>
      </c>
      <c r="BA433">
        <v>3096</v>
      </c>
    </row>
    <row r="434" spans="8:53" x14ac:dyDescent="0.25">
      <c r="H434">
        <v>8</v>
      </c>
      <c r="M434" t="s">
        <v>105</v>
      </c>
      <c r="N434"/>
      <c r="P434" t="s">
        <v>107</v>
      </c>
      <c r="S434">
        <v>0</v>
      </c>
      <c r="T434">
        <v>19018.689999999999</v>
      </c>
      <c r="V434">
        <v>20349.998299999999</v>
      </c>
      <c r="W434">
        <v>2694.67</v>
      </c>
      <c r="X434">
        <v>4343.4610000000002</v>
      </c>
      <c r="Z434">
        <v>137</v>
      </c>
      <c r="AA434">
        <v>51.373199999999997</v>
      </c>
      <c r="AB434">
        <v>879.7663</v>
      </c>
      <c r="AH434">
        <v>374.87950000000001</v>
      </c>
      <c r="AI434">
        <v>813.99990000000003</v>
      </c>
      <c r="AJ434">
        <v>80</v>
      </c>
      <c r="AK434">
        <v>3698.0783000000001</v>
      </c>
      <c r="BA434">
        <v>3096</v>
      </c>
    </row>
    <row r="435" spans="8:53" x14ac:dyDescent="0.25">
      <c r="H435">
        <v>11</v>
      </c>
      <c r="M435" t="s">
        <v>105</v>
      </c>
      <c r="N435" t="s">
        <v>112</v>
      </c>
      <c r="P435" t="s">
        <v>111</v>
      </c>
      <c r="S435">
        <v>13186</v>
      </c>
      <c r="T435">
        <v>13448.598</v>
      </c>
      <c r="V435">
        <v>14389.999900000001</v>
      </c>
      <c r="W435">
        <v>2746.85</v>
      </c>
      <c r="X435">
        <v>2490</v>
      </c>
      <c r="Z435">
        <v>242</v>
      </c>
      <c r="AA435">
        <v>21.639800000000001</v>
      </c>
      <c r="AB435">
        <v>476.0772</v>
      </c>
      <c r="AH435">
        <v>121.74469999999999</v>
      </c>
      <c r="AI435">
        <v>791.45</v>
      </c>
      <c r="AJ435">
        <v>80</v>
      </c>
      <c r="AK435">
        <v>3735.7220000000002</v>
      </c>
      <c r="BA435">
        <v>4257</v>
      </c>
    </row>
    <row r="436" spans="8:53" x14ac:dyDescent="0.25">
      <c r="H436">
        <v>3</v>
      </c>
      <c r="M436" t="s">
        <v>105</v>
      </c>
      <c r="N436"/>
      <c r="P436" t="s">
        <v>107</v>
      </c>
      <c r="S436">
        <v>0</v>
      </c>
      <c r="T436">
        <v>14018.69</v>
      </c>
      <c r="V436">
        <v>14999.998299999999</v>
      </c>
      <c r="W436">
        <v>548.07000000000005</v>
      </c>
      <c r="X436">
        <v>2608.1</v>
      </c>
      <c r="Z436">
        <v>78</v>
      </c>
      <c r="AA436">
        <v>40.463700000000003</v>
      </c>
      <c r="AB436">
        <v>1052.0565999999999</v>
      </c>
      <c r="AH436">
        <v>112.2116</v>
      </c>
      <c r="AI436">
        <v>225</v>
      </c>
      <c r="AJ436">
        <v>40</v>
      </c>
      <c r="AK436">
        <v>778.81619999999998</v>
      </c>
      <c r="BA436">
        <v>1161</v>
      </c>
    </row>
    <row r="437" spans="8:53" x14ac:dyDescent="0.25">
      <c r="H437">
        <v>18</v>
      </c>
      <c r="M437" t="s">
        <v>105</v>
      </c>
      <c r="N437" t="s">
        <v>125</v>
      </c>
      <c r="P437" t="s">
        <v>111</v>
      </c>
      <c r="S437">
        <v>40191</v>
      </c>
      <c r="T437">
        <v>24719.63</v>
      </c>
      <c r="V437">
        <v>26450.004099999998</v>
      </c>
      <c r="W437">
        <v>11406.77</v>
      </c>
      <c r="X437">
        <v>8892.8026000000009</v>
      </c>
      <c r="Z437">
        <v>421</v>
      </c>
      <c r="AA437">
        <v>48.217500000000001</v>
      </c>
      <c r="AB437">
        <v>1127.7539999999999</v>
      </c>
      <c r="AH437">
        <v>2004.6093000000001</v>
      </c>
      <c r="AI437">
        <v>2380.5003999999999</v>
      </c>
      <c r="AJ437">
        <v>120</v>
      </c>
      <c r="AK437">
        <v>11673.158799999999</v>
      </c>
      <c r="BA437">
        <v>6966</v>
      </c>
    </row>
    <row r="438" spans="8:53" x14ac:dyDescent="0.25">
      <c r="H438">
        <v>18</v>
      </c>
      <c r="M438" t="s">
        <v>105</v>
      </c>
      <c r="N438" t="s">
        <v>189</v>
      </c>
      <c r="P438" t="s">
        <v>111</v>
      </c>
      <c r="S438">
        <v>27189</v>
      </c>
      <c r="T438">
        <v>24719.63</v>
      </c>
      <c r="V438">
        <v>26450.004099999998</v>
      </c>
      <c r="W438">
        <v>2366.1</v>
      </c>
      <c r="X438">
        <v>13307.42</v>
      </c>
      <c r="Z438">
        <v>540</v>
      </c>
      <c r="AA438">
        <v>29.024999999999999</v>
      </c>
      <c r="AB438">
        <v>870.75109999999995</v>
      </c>
      <c r="AH438">
        <v>773.7047</v>
      </c>
      <c r="AI438">
        <v>2380.5003999999999</v>
      </c>
      <c r="AJ438">
        <v>120</v>
      </c>
      <c r="AK438">
        <v>11673.158799999999</v>
      </c>
      <c r="BA438">
        <v>6966</v>
      </c>
    </row>
    <row r="439" spans="8:53" x14ac:dyDescent="0.25">
      <c r="H439">
        <v>18</v>
      </c>
      <c r="M439" t="s">
        <v>105</v>
      </c>
      <c r="N439" t="s">
        <v>189</v>
      </c>
      <c r="P439" t="s">
        <v>111</v>
      </c>
      <c r="S439">
        <v>33121</v>
      </c>
      <c r="T439">
        <v>24719.63</v>
      </c>
      <c r="V439">
        <v>26450.004099999998</v>
      </c>
      <c r="W439">
        <v>2366.1</v>
      </c>
      <c r="X439">
        <v>12690</v>
      </c>
      <c r="Z439">
        <v>540</v>
      </c>
      <c r="AA439">
        <v>27.881599999999999</v>
      </c>
      <c r="AB439">
        <v>836.45</v>
      </c>
      <c r="AH439">
        <v>703.29060000000004</v>
      </c>
      <c r="AI439">
        <v>2380.5003999999999</v>
      </c>
      <c r="AJ439">
        <v>120</v>
      </c>
      <c r="AK439">
        <v>11673.158799999999</v>
      </c>
      <c r="BA439">
        <v>6966</v>
      </c>
    </row>
    <row r="440" spans="8:53" x14ac:dyDescent="0.25">
      <c r="H440">
        <v>2</v>
      </c>
      <c r="M440" t="s">
        <v>105</v>
      </c>
      <c r="N440" t="s">
        <v>108</v>
      </c>
      <c r="P440" t="s">
        <v>107</v>
      </c>
      <c r="S440">
        <v>0</v>
      </c>
      <c r="T440">
        <v>12615.8878</v>
      </c>
      <c r="V440">
        <v>13498.999900000001</v>
      </c>
      <c r="W440">
        <v>1131.3900000000001</v>
      </c>
      <c r="X440">
        <v>850.69960000000003</v>
      </c>
      <c r="Z440">
        <v>67</v>
      </c>
      <c r="AA440">
        <v>29.583400000000001</v>
      </c>
      <c r="AB440">
        <v>991.04480000000001</v>
      </c>
      <c r="AH440">
        <v>64.375100000000003</v>
      </c>
      <c r="AI440">
        <v>134.99</v>
      </c>
      <c r="AJ440">
        <v>40</v>
      </c>
      <c r="AK440">
        <v>350.44130000000001</v>
      </c>
      <c r="BA440">
        <v>774</v>
      </c>
    </row>
    <row r="441" spans="8:53" x14ac:dyDescent="0.25">
      <c r="H441">
        <v>6</v>
      </c>
      <c r="M441" t="s">
        <v>105</v>
      </c>
      <c r="N441" t="s">
        <v>153</v>
      </c>
      <c r="P441" t="s">
        <v>107</v>
      </c>
      <c r="S441">
        <v>14962</v>
      </c>
      <c r="T441">
        <v>14765.42</v>
      </c>
      <c r="V441">
        <v>15798.999400000001</v>
      </c>
      <c r="W441">
        <v>2376.21</v>
      </c>
      <c r="X441">
        <v>4221.8500000000004</v>
      </c>
      <c r="Z441">
        <v>172</v>
      </c>
      <c r="AA441">
        <v>38.360799999999998</v>
      </c>
      <c r="AB441">
        <v>1099.6766</v>
      </c>
      <c r="AH441">
        <v>267.72500000000002</v>
      </c>
      <c r="AI441">
        <v>473.97</v>
      </c>
      <c r="AJ441">
        <v>80</v>
      </c>
      <c r="AK441">
        <v>2050.7530000000002</v>
      </c>
      <c r="BA441">
        <v>2322</v>
      </c>
    </row>
    <row r="442" spans="8:53" x14ac:dyDescent="0.25">
      <c r="H442">
        <v>6</v>
      </c>
      <c r="M442" t="s">
        <v>105</v>
      </c>
      <c r="N442"/>
      <c r="P442" t="s">
        <v>107</v>
      </c>
      <c r="S442">
        <v>1</v>
      </c>
      <c r="T442">
        <v>14765.42</v>
      </c>
      <c r="V442">
        <v>15798.999400000001</v>
      </c>
      <c r="W442">
        <v>1939.43</v>
      </c>
      <c r="X442">
        <v>4388.1499999999996</v>
      </c>
      <c r="Z442">
        <v>133</v>
      </c>
      <c r="AA442">
        <v>47.575699999999998</v>
      </c>
      <c r="AB442">
        <v>1054.5966000000001</v>
      </c>
      <c r="AH442">
        <v>267.31420000000003</v>
      </c>
      <c r="AI442">
        <v>473.97</v>
      </c>
      <c r="AJ442">
        <v>80</v>
      </c>
      <c r="AK442">
        <v>2050.7530000000002</v>
      </c>
      <c r="BA442">
        <v>2322</v>
      </c>
    </row>
    <row r="443" spans="8:53" x14ac:dyDescent="0.25">
      <c r="H443">
        <v>10</v>
      </c>
      <c r="M443" t="s">
        <v>105</v>
      </c>
      <c r="N443" t="s">
        <v>209</v>
      </c>
      <c r="P443" t="s">
        <v>107</v>
      </c>
      <c r="S443">
        <v>6623</v>
      </c>
      <c r="T443">
        <v>12148.6</v>
      </c>
      <c r="V443">
        <v>12999.002</v>
      </c>
      <c r="W443">
        <v>3417.86</v>
      </c>
      <c r="X443">
        <v>2963.24</v>
      </c>
      <c r="Z443">
        <v>247</v>
      </c>
      <c r="AA443">
        <v>25.834399999999999</v>
      </c>
      <c r="AB443">
        <v>638.11</v>
      </c>
      <c r="AH443">
        <v>61.8996</v>
      </c>
      <c r="AI443">
        <v>649.95010000000002</v>
      </c>
      <c r="AJ443">
        <v>80</v>
      </c>
      <c r="AK443">
        <v>3037.1498999999999</v>
      </c>
      <c r="BA443">
        <v>3870</v>
      </c>
    </row>
    <row r="444" spans="8:53" x14ac:dyDescent="0.25">
      <c r="H444">
        <v>2</v>
      </c>
      <c r="M444" t="s">
        <v>105</v>
      </c>
      <c r="N444" t="s">
        <v>181</v>
      </c>
      <c r="P444" t="s">
        <v>107</v>
      </c>
      <c r="S444">
        <v>5358</v>
      </c>
      <c r="T444">
        <v>12615.8878</v>
      </c>
      <c r="V444">
        <v>13498.999900000001</v>
      </c>
      <c r="W444">
        <v>466.92</v>
      </c>
      <c r="X444">
        <v>748.23</v>
      </c>
      <c r="Z444">
        <v>61</v>
      </c>
      <c r="AA444">
        <v>19.920400000000001</v>
      </c>
      <c r="AB444">
        <v>607.57500000000005</v>
      </c>
      <c r="AH444">
        <v>34.933199999999999</v>
      </c>
      <c r="AI444">
        <v>134.99</v>
      </c>
      <c r="AJ444">
        <v>40</v>
      </c>
      <c r="AK444">
        <v>350.44130000000001</v>
      </c>
      <c r="BA444">
        <v>774</v>
      </c>
    </row>
    <row r="445" spans="8:53" x14ac:dyDescent="0.25">
      <c r="H445">
        <v>7</v>
      </c>
      <c r="M445" t="s">
        <v>105</v>
      </c>
      <c r="N445"/>
      <c r="P445" t="s">
        <v>107</v>
      </c>
      <c r="S445">
        <v>12656</v>
      </c>
      <c r="T445">
        <v>19018.68</v>
      </c>
      <c r="V445">
        <v>20349.9876</v>
      </c>
      <c r="W445">
        <v>3683.62</v>
      </c>
      <c r="X445">
        <v>3286.27</v>
      </c>
      <c r="Z445">
        <v>131</v>
      </c>
      <c r="AA445">
        <v>53.205199999999998</v>
      </c>
      <c r="AB445">
        <v>995.69849999999997</v>
      </c>
      <c r="AH445">
        <v>120.4359</v>
      </c>
      <c r="AI445">
        <v>712.24959999999999</v>
      </c>
      <c r="AJ445">
        <v>80</v>
      </c>
      <c r="AK445">
        <v>3169.7802000000001</v>
      </c>
      <c r="BA445">
        <v>2709</v>
      </c>
    </row>
    <row r="446" spans="8:53" x14ac:dyDescent="0.25">
      <c r="H446">
        <v>7</v>
      </c>
      <c r="M446" t="s">
        <v>105</v>
      </c>
      <c r="N446"/>
      <c r="P446" t="s">
        <v>107</v>
      </c>
      <c r="S446">
        <v>14024</v>
      </c>
      <c r="T446">
        <v>19018.68</v>
      </c>
      <c r="V446">
        <v>20349.9876</v>
      </c>
      <c r="W446">
        <v>2310.5</v>
      </c>
      <c r="X446">
        <v>5132.58</v>
      </c>
      <c r="Z446">
        <v>116</v>
      </c>
      <c r="AA446">
        <v>64.164400000000001</v>
      </c>
      <c r="AB446">
        <v>1063.2971</v>
      </c>
      <c r="AH446">
        <v>346.00839999999999</v>
      </c>
      <c r="AI446">
        <v>712.24959999999999</v>
      </c>
      <c r="AJ446">
        <v>80</v>
      </c>
      <c r="AK446">
        <v>3169.7802000000001</v>
      </c>
      <c r="BA446">
        <v>2709</v>
      </c>
    </row>
    <row r="447" spans="8:53" x14ac:dyDescent="0.25">
      <c r="H447">
        <v>3</v>
      </c>
      <c r="M447" t="s">
        <v>105</v>
      </c>
      <c r="N447" t="s">
        <v>108</v>
      </c>
      <c r="P447" t="s">
        <v>107</v>
      </c>
      <c r="S447">
        <v>0</v>
      </c>
      <c r="T447">
        <v>14018.69</v>
      </c>
      <c r="V447">
        <v>14999.998299999999</v>
      </c>
      <c r="W447">
        <v>944.95</v>
      </c>
      <c r="X447">
        <v>2590.35</v>
      </c>
      <c r="Z447">
        <v>59</v>
      </c>
      <c r="AA447">
        <v>59.920299999999997</v>
      </c>
      <c r="AB447">
        <v>1178.4332999999999</v>
      </c>
      <c r="AH447">
        <v>351.99360000000001</v>
      </c>
      <c r="AI447">
        <v>225</v>
      </c>
      <c r="AJ447">
        <v>40</v>
      </c>
      <c r="AK447">
        <v>778.81619999999998</v>
      </c>
      <c r="BA447">
        <v>1161</v>
      </c>
    </row>
    <row r="448" spans="8:53" x14ac:dyDescent="0.25">
      <c r="H448">
        <v>3</v>
      </c>
      <c r="M448" t="s">
        <v>105</v>
      </c>
      <c r="N448"/>
      <c r="P448" t="s">
        <v>107</v>
      </c>
      <c r="S448">
        <v>0</v>
      </c>
      <c r="T448">
        <v>14018.69</v>
      </c>
      <c r="V448">
        <v>14999.998299999999</v>
      </c>
      <c r="W448">
        <v>1044.54</v>
      </c>
      <c r="X448">
        <v>2034.56</v>
      </c>
      <c r="Z448">
        <v>68</v>
      </c>
      <c r="AA448">
        <v>45.280799999999999</v>
      </c>
      <c r="AB448">
        <v>1026.3666000000001</v>
      </c>
      <c r="AH448">
        <v>313.05680000000001</v>
      </c>
      <c r="AI448">
        <v>225</v>
      </c>
      <c r="AJ448">
        <v>40</v>
      </c>
      <c r="AK448">
        <v>778.81619999999998</v>
      </c>
      <c r="BA448">
        <v>1161</v>
      </c>
    </row>
    <row r="449" spans="8:53" x14ac:dyDescent="0.25">
      <c r="H449">
        <v>3</v>
      </c>
      <c r="M449" t="s">
        <v>105</v>
      </c>
      <c r="N449" t="s">
        <v>108</v>
      </c>
      <c r="P449" t="s">
        <v>107</v>
      </c>
      <c r="S449">
        <v>0</v>
      </c>
      <c r="T449">
        <v>14018.69</v>
      </c>
      <c r="V449">
        <v>14999.998299999999</v>
      </c>
      <c r="W449">
        <v>1391.51</v>
      </c>
      <c r="X449">
        <v>2698.45</v>
      </c>
      <c r="Z449">
        <v>79</v>
      </c>
      <c r="AA449">
        <v>51.771599999999999</v>
      </c>
      <c r="AB449">
        <v>1363.32</v>
      </c>
      <c r="AH449">
        <v>64.606800000000007</v>
      </c>
      <c r="AI449">
        <v>225</v>
      </c>
      <c r="AJ449">
        <v>40</v>
      </c>
      <c r="AK449">
        <v>778.81619999999998</v>
      </c>
      <c r="BA449">
        <v>1161</v>
      </c>
    </row>
    <row r="450" spans="8:53" x14ac:dyDescent="0.25">
      <c r="H450">
        <v>7</v>
      </c>
      <c r="M450" t="s">
        <v>194</v>
      </c>
      <c r="N450"/>
      <c r="P450" t="s">
        <v>107</v>
      </c>
      <c r="S450">
        <v>0</v>
      </c>
      <c r="T450">
        <v>14765.42</v>
      </c>
      <c r="V450">
        <v>15798.999400000001</v>
      </c>
      <c r="W450">
        <v>1271.19</v>
      </c>
      <c r="X450">
        <v>4361.0223999999998</v>
      </c>
      <c r="Z450">
        <v>118</v>
      </c>
      <c r="AA450">
        <v>47.730600000000003</v>
      </c>
      <c r="AB450">
        <v>804.60170000000005</v>
      </c>
      <c r="AH450">
        <v>170.21960000000001</v>
      </c>
      <c r="AI450">
        <v>552.96500000000003</v>
      </c>
      <c r="AJ450">
        <v>80</v>
      </c>
      <c r="AK450">
        <v>2460.9036000000001</v>
      </c>
      <c r="BA450">
        <v>2709</v>
      </c>
    </row>
    <row r="451" spans="8:53" x14ac:dyDescent="0.25">
      <c r="H451">
        <v>7</v>
      </c>
      <c r="M451" t="s">
        <v>105</v>
      </c>
      <c r="N451"/>
      <c r="P451" t="s">
        <v>107</v>
      </c>
      <c r="S451">
        <v>11151</v>
      </c>
      <c r="T451">
        <v>14765.42</v>
      </c>
      <c r="V451">
        <v>15798.999400000001</v>
      </c>
      <c r="W451">
        <v>1775.57</v>
      </c>
      <c r="X451">
        <v>3475.4027000000001</v>
      </c>
      <c r="Z451">
        <v>136</v>
      </c>
      <c r="AA451">
        <v>38.61</v>
      </c>
      <c r="AB451">
        <v>750.13890000000004</v>
      </c>
      <c r="AH451">
        <v>569.08050000000003</v>
      </c>
      <c r="AI451">
        <v>552.96500000000003</v>
      </c>
      <c r="AJ451">
        <v>80</v>
      </c>
      <c r="AK451">
        <v>2460.9036000000001</v>
      </c>
      <c r="BA451">
        <v>2709</v>
      </c>
    </row>
    <row r="452" spans="8:53" x14ac:dyDescent="0.25">
      <c r="H452">
        <v>0</v>
      </c>
      <c r="M452" t="s">
        <v>110</v>
      </c>
      <c r="N452"/>
      <c r="P452" t="s">
        <v>107</v>
      </c>
      <c r="S452"/>
      <c r="T452">
        <v>19439.25</v>
      </c>
      <c r="V452">
        <v>20799.997500000001</v>
      </c>
      <c r="X452">
        <v>0</v>
      </c>
      <c r="Z452">
        <v>0</v>
      </c>
      <c r="AI452">
        <v>0</v>
      </c>
      <c r="AJ452">
        <v>40</v>
      </c>
      <c r="AK452">
        <v>0</v>
      </c>
      <c r="BA452">
        <v>0</v>
      </c>
    </row>
    <row r="453" spans="8:53" x14ac:dyDescent="0.25">
      <c r="H453">
        <v>10</v>
      </c>
      <c r="M453" t="s">
        <v>105</v>
      </c>
      <c r="N453" t="s">
        <v>108</v>
      </c>
      <c r="P453" t="s">
        <v>107</v>
      </c>
      <c r="S453">
        <v>0</v>
      </c>
      <c r="T453">
        <v>12148.6</v>
      </c>
      <c r="V453">
        <v>12999.002</v>
      </c>
      <c r="W453">
        <v>3603.77</v>
      </c>
      <c r="X453">
        <v>3056.5124000000001</v>
      </c>
      <c r="Z453">
        <v>253</v>
      </c>
      <c r="AA453">
        <v>26.325199999999999</v>
      </c>
      <c r="AB453">
        <v>666.02819999999997</v>
      </c>
      <c r="AH453">
        <v>1001.7910000000001</v>
      </c>
      <c r="AI453">
        <v>649.95010000000002</v>
      </c>
      <c r="AJ453">
        <v>80</v>
      </c>
      <c r="AK453">
        <v>3037.1498999999999</v>
      </c>
      <c r="BA453">
        <v>3870</v>
      </c>
    </row>
    <row r="454" spans="8:53" x14ac:dyDescent="0.25">
      <c r="H454">
        <v>11</v>
      </c>
      <c r="M454" t="s">
        <v>105</v>
      </c>
      <c r="N454" t="s">
        <v>147</v>
      </c>
      <c r="P454" t="s">
        <v>111</v>
      </c>
      <c r="S454">
        <v>1493</v>
      </c>
      <c r="T454">
        <v>13448.598</v>
      </c>
      <c r="V454">
        <v>14389.999900000001</v>
      </c>
      <c r="W454">
        <v>4884.99</v>
      </c>
      <c r="X454">
        <v>167.9</v>
      </c>
      <c r="Z454">
        <v>228</v>
      </c>
      <c r="AA454">
        <v>22.1617</v>
      </c>
      <c r="AB454">
        <v>459.35359999999997</v>
      </c>
      <c r="AH454">
        <v>1219.9314999999999</v>
      </c>
      <c r="AI454">
        <v>791.45</v>
      </c>
      <c r="AJ454">
        <v>80</v>
      </c>
      <c r="AK454">
        <v>3735.7220000000002</v>
      </c>
      <c r="BA454">
        <v>4257</v>
      </c>
    </row>
    <row r="455" spans="8:53" x14ac:dyDescent="0.25">
      <c r="H455">
        <v>29</v>
      </c>
      <c r="M455" t="s">
        <v>105</v>
      </c>
      <c r="N455" t="s">
        <v>125</v>
      </c>
      <c r="P455" t="s">
        <v>126</v>
      </c>
      <c r="S455">
        <v>55592</v>
      </c>
      <c r="T455">
        <v>24112.15</v>
      </c>
      <c r="V455">
        <v>25800.000499999998</v>
      </c>
      <c r="W455">
        <v>22140</v>
      </c>
      <c r="X455">
        <v>8437.93</v>
      </c>
      <c r="Z455">
        <v>1103</v>
      </c>
      <c r="AA455">
        <v>27.7225</v>
      </c>
      <c r="AB455">
        <v>1054.4113</v>
      </c>
      <c r="AH455">
        <v>1177.0673999999999</v>
      </c>
      <c r="AI455">
        <v>3741.0001000000002</v>
      </c>
      <c r="AJ455">
        <v>160</v>
      </c>
      <c r="AK455">
        <v>18753.893199999999</v>
      </c>
      <c r="BA455">
        <v>11223</v>
      </c>
    </row>
    <row r="456" spans="8:53" x14ac:dyDescent="0.25">
      <c r="H456">
        <v>29</v>
      </c>
      <c r="M456" t="s">
        <v>105</v>
      </c>
      <c r="N456" t="s">
        <v>125</v>
      </c>
      <c r="P456" t="s">
        <v>126</v>
      </c>
      <c r="S456">
        <v>56231</v>
      </c>
      <c r="T456">
        <v>24112.15</v>
      </c>
      <c r="V456">
        <v>25800.000499999998</v>
      </c>
      <c r="W456">
        <v>22140</v>
      </c>
      <c r="X456">
        <v>8402.2000000000007</v>
      </c>
      <c r="Z456">
        <v>920</v>
      </c>
      <c r="AA456">
        <v>33.198</v>
      </c>
      <c r="AB456">
        <v>1053.1793</v>
      </c>
      <c r="AH456">
        <v>613.1413</v>
      </c>
      <c r="AI456">
        <v>3741.0001000000002</v>
      </c>
      <c r="AJ456">
        <v>160</v>
      </c>
      <c r="AK456">
        <v>18753.893199999999</v>
      </c>
      <c r="BA456">
        <v>11223</v>
      </c>
    </row>
    <row r="457" spans="8:53" x14ac:dyDescent="0.25">
      <c r="H457">
        <v>29</v>
      </c>
      <c r="M457" t="s">
        <v>105</v>
      </c>
      <c r="N457" t="s">
        <v>125</v>
      </c>
      <c r="P457" t="s">
        <v>126</v>
      </c>
      <c r="S457">
        <v>51897</v>
      </c>
      <c r="T457">
        <v>24112.15</v>
      </c>
      <c r="V457">
        <v>25800.000499999998</v>
      </c>
      <c r="W457">
        <v>22140</v>
      </c>
      <c r="X457">
        <v>8641.74</v>
      </c>
      <c r="Z457">
        <v>1014</v>
      </c>
      <c r="AA457">
        <v>30.3567</v>
      </c>
      <c r="AB457">
        <v>1061.4393</v>
      </c>
      <c r="AH457">
        <v>2433.0391</v>
      </c>
      <c r="AI457">
        <v>3741.0001000000002</v>
      </c>
      <c r="AJ457">
        <v>160</v>
      </c>
      <c r="AK457">
        <v>18753.893199999999</v>
      </c>
      <c r="BA457">
        <v>11223</v>
      </c>
    </row>
    <row r="458" spans="8:53" x14ac:dyDescent="0.25">
      <c r="H458">
        <v>6</v>
      </c>
      <c r="M458" t="s">
        <v>116</v>
      </c>
      <c r="N458"/>
      <c r="P458" t="s">
        <v>107</v>
      </c>
      <c r="S458">
        <v>0</v>
      </c>
      <c r="T458">
        <v>12897.2</v>
      </c>
      <c r="V458">
        <v>13800.004000000001</v>
      </c>
      <c r="W458">
        <v>1193.19</v>
      </c>
      <c r="X458">
        <v>1273.8399999999999</v>
      </c>
      <c r="Z458">
        <v>122</v>
      </c>
      <c r="AA458">
        <v>20.221499999999999</v>
      </c>
      <c r="AB458">
        <v>411.17160000000001</v>
      </c>
      <c r="AH458">
        <v>65.199600000000004</v>
      </c>
      <c r="AI458">
        <v>414.00009999999997</v>
      </c>
      <c r="AJ458">
        <v>80</v>
      </c>
      <c r="AK458">
        <v>1791.278</v>
      </c>
      <c r="BA458">
        <v>2322</v>
      </c>
    </row>
    <row r="459" spans="8:53" x14ac:dyDescent="0.25">
      <c r="H459">
        <v>10</v>
      </c>
      <c r="M459" t="s">
        <v>105</v>
      </c>
      <c r="N459" t="s">
        <v>124</v>
      </c>
      <c r="P459" t="s">
        <v>107</v>
      </c>
      <c r="S459">
        <v>0</v>
      </c>
      <c r="T459">
        <v>12148.6</v>
      </c>
      <c r="V459">
        <v>12999.002</v>
      </c>
      <c r="W459">
        <v>2791.7649999999999</v>
      </c>
      <c r="X459">
        <v>5243.8541999999998</v>
      </c>
      <c r="Z459">
        <v>186</v>
      </c>
      <c r="AA459">
        <v>43.202199999999998</v>
      </c>
      <c r="AB459">
        <v>803.56190000000004</v>
      </c>
      <c r="AH459">
        <v>352.73520000000002</v>
      </c>
      <c r="AI459">
        <v>649.95010000000002</v>
      </c>
      <c r="AJ459">
        <v>80</v>
      </c>
      <c r="AK459">
        <v>3037.1498999999999</v>
      </c>
      <c r="BA459">
        <v>3870</v>
      </c>
    </row>
    <row r="460" spans="8:53" x14ac:dyDescent="0.25">
      <c r="H460">
        <v>8</v>
      </c>
      <c r="M460" t="s">
        <v>110</v>
      </c>
      <c r="N460"/>
      <c r="P460" t="s">
        <v>107</v>
      </c>
      <c r="S460">
        <v>9137</v>
      </c>
      <c r="T460">
        <v>19018.689999999999</v>
      </c>
      <c r="V460">
        <v>20349.998299999999</v>
      </c>
      <c r="W460">
        <v>2479.19</v>
      </c>
      <c r="X460">
        <v>3127.56</v>
      </c>
      <c r="Z460">
        <v>88</v>
      </c>
      <c r="AA460">
        <v>63.713000000000001</v>
      </c>
      <c r="AB460">
        <v>700.84370000000001</v>
      </c>
      <c r="AH460">
        <v>4711.0255999999999</v>
      </c>
      <c r="AI460">
        <v>813.99990000000003</v>
      </c>
      <c r="AJ460">
        <v>80</v>
      </c>
      <c r="AK460">
        <v>3698.0783000000001</v>
      </c>
      <c r="BA460">
        <v>3096</v>
      </c>
    </row>
    <row r="461" spans="8:53" x14ac:dyDescent="0.25">
      <c r="H461">
        <v>10</v>
      </c>
      <c r="M461" t="s">
        <v>105</v>
      </c>
      <c r="N461" t="s">
        <v>115</v>
      </c>
      <c r="P461" t="s">
        <v>107</v>
      </c>
      <c r="S461">
        <v>22362</v>
      </c>
      <c r="T461">
        <v>12148.6</v>
      </c>
      <c r="V461">
        <v>12999.002</v>
      </c>
      <c r="W461">
        <v>2305.14</v>
      </c>
      <c r="X461">
        <v>3030.9213</v>
      </c>
      <c r="Z461">
        <v>202</v>
      </c>
      <c r="AA461">
        <v>26.4161</v>
      </c>
      <c r="AB461">
        <v>533.60609999999997</v>
      </c>
      <c r="AH461">
        <v>192.542</v>
      </c>
      <c r="AI461">
        <v>649.95010000000002</v>
      </c>
      <c r="AJ461">
        <v>80</v>
      </c>
      <c r="AK461">
        <v>3037.1498999999999</v>
      </c>
      <c r="BA461">
        <v>3870</v>
      </c>
    </row>
    <row r="462" spans="8:53" x14ac:dyDescent="0.25">
      <c r="H462">
        <v>8</v>
      </c>
      <c r="M462" t="s">
        <v>105</v>
      </c>
      <c r="N462"/>
      <c r="P462" t="s">
        <v>107</v>
      </c>
      <c r="S462">
        <v>0</v>
      </c>
      <c r="T462">
        <v>19018.689999999999</v>
      </c>
      <c r="V462">
        <v>20349.998299999999</v>
      </c>
      <c r="W462">
        <v>1931.59</v>
      </c>
      <c r="X462">
        <v>5748.63</v>
      </c>
      <c r="Z462">
        <v>139</v>
      </c>
      <c r="AA462">
        <v>55.253300000000003</v>
      </c>
      <c r="AB462">
        <v>960.02750000000003</v>
      </c>
      <c r="AH462">
        <v>196.48339999999999</v>
      </c>
      <c r="AI462">
        <v>813.99990000000003</v>
      </c>
      <c r="AJ462">
        <v>80</v>
      </c>
      <c r="AK462">
        <v>3698.0783000000001</v>
      </c>
      <c r="BA462">
        <v>3096</v>
      </c>
    </row>
    <row r="463" spans="8:53" x14ac:dyDescent="0.25">
      <c r="H463">
        <v>8</v>
      </c>
      <c r="M463" t="s">
        <v>105</v>
      </c>
      <c r="N463"/>
      <c r="P463" t="s">
        <v>107</v>
      </c>
      <c r="S463">
        <v>0</v>
      </c>
      <c r="T463">
        <v>19018.689999999999</v>
      </c>
      <c r="V463">
        <v>20349.998299999999</v>
      </c>
      <c r="W463">
        <v>3592.84</v>
      </c>
      <c r="X463">
        <v>5646.07</v>
      </c>
      <c r="Z463">
        <v>182</v>
      </c>
      <c r="AA463">
        <v>50.763199999999998</v>
      </c>
      <c r="AB463">
        <v>1154.8637000000001</v>
      </c>
      <c r="AH463">
        <v>630.89949999999999</v>
      </c>
      <c r="AI463">
        <v>813.99990000000003</v>
      </c>
      <c r="AJ463">
        <v>80</v>
      </c>
      <c r="AK463">
        <v>3698.0783000000001</v>
      </c>
      <c r="BA463">
        <v>3096</v>
      </c>
    </row>
    <row r="464" spans="8:53" x14ac:dyDescent="0.25">
      <c r="H464">
        <v>8</v>
      </c>
      <c r="M464" t="s">
        <v>105</v>
      </c>
      <c r="N464" t="s">
        <v>190</v>
      </c>
      <c r="P464" t="s">
        <v>107</v>
      </c>
      <c r="S464">
        <v>23226</v>
      </c>
      <c r="T464">
        <v>19018.689999999999</v>
      </c>
      <c r="V464">
        <v>20349.998299999999</v>
      </c>
      <c r="W464">
        <v>2744.96</v>
      </c>
      <c r="X464">
        <v>2704.05</v>
      </c>
      <c r="Z464">
        <v>448</v>
      </c>
      <c r="AA464">
        <v>12.1629</v>
      </c>
      <c r="AB464">
        <v>681.12620000000004</v>
      </c>
      <c r="AH464">
        <v>722.20339999999999</v>
      </c>
      <c r="AI464">
        <v>813.99990000000003</v>
      </c>
      <c r="AJ464">
        <v>80</v>
      </c>
      <c r="AK464">
        <v>3698.0783000000001</v>
      </c>
      <c r="BA464">
        <v>3096</v>
      </c>
    </row>
    <row r="465" spans="6:53" x14ac:dyDescent="0.25">
      <c r="H465">
        <v>8</v>
      </c>
      <c r="M465" t="s">
        <v>110</v>
      </c>
      <c r="N465"/>
      <c r="P465" t="s">
        <v>107</v>
      </c>
      <c r="S465">
        <v>14008</v>
      </c>
      <c r="T465">
        <v>19018.689999999999</v>
      </c>
      <c r="V465">
        <v>20349.998299999999</v>
      </c>
      <c r="W465">
        <v>5992.3</v>
      </c>
      <c r="X465">
        <v>3247.72</v>
      </c>
      <c r="Z465">
        <v>207</v>
      </c>
      <c r="AA465">
        <v>44.637700000000002</v>
      </c>
      <c r="AB465">
        <v>1155.0025000000001</v>
      </c>
      <c r="AH465">
        <v>332.10890000000001</v>
      </c>
      <c r="AI465">
        <v>813.99990000000003</v>
      </c>
      <c r="AJ465">
        <v>80</v>
      </c>
      <c r="AK465">
        <v>3698.0783000000001</v>
      </c>
      <c r="BA465">
        <v>3096</v>
      </c>
    </row>
    <row r="466" spans="6:53" x14ac:dyDescent="0.25">
      <c r="H466">
        <v>2</v>
      </c>
      <c r="M466" t="s">
        <v>105</v>
      </c>
      <c r="N466" t="s">
        <v>124</v>
      </c>
      <c r="P466" t="s">
        <v>107</v>
      </c>
      <c r="S466">
        <v>0</v>
      </c>
      <c r="T466">
        <v>12615.883</v>
      </c>
      <c r="V466">
        <v>13498.9948</v>
      </c>
      <c r="W466">
        <v>559.47</v>
      </c>
      <c r="X466">
        <v>2527.89</v>
      </c>
      <c r="Z466">
        <v>63</v>
      </c>
      <c r="AA466">
        <v>49.005699999999997</v>
      </c>
      <c r="AB466">
        <v>1543.68</v>
      </c>
      <c r="AH466">
        <v>96.806799999999996</v>
      </c>
      <c r="AI466">
        <v>134.98990000000001</v>
      </c>
      <c r="AJ466">
        <v>40</v>
      </c>
      <c r="AK466">
        <v>350.44119999999998</v>
      </c>
      <c r="BA466">
        <v>774</v>
      </c>
    </row>
    <row r="467" spans="6:53" x14ac:dyDescent="0.25">
      <c r="F467" t="s">
        <v>127</v>
      </c>
      <c r="H467">
        <v>46</v>
      </c>
      <c r="M467" t="s">
        <v>133</v>
      </c>
      <c r="N467"/>
      <c r="P467" t="s">
        <v>184</v>
      </c>
      <c r="S467">
        <v>87787</v>
      </c>
      <c r="T467">
        <v>38165</v>
      </c>
      <c r="V467">
        <v>38165</v>
      </c>
      <c r="W467">
        <v>37959.800000000003</v>
      </c>
      <c r="X467">
        <v>30060.69</v>
      </c>
      <c r="Z467">
        <v>780</v>
      </c>
      <c r="AA467">
        <v>87.205699999999993</v>
      </c>
      <c r="AB467">
        <v>1478.7063000000001</v>
      </c>
      <c r="AH467">
        <v>42377.363400000002</v>
      </c>
      <c r="AI467">
        <v>8777.9500000000007</v>
      </c>
      <c r="AJ467">
        <v>200</v>
      </c>
      <c r="AK467">
        <v>38165.000200000002</v>
      </c>
      <c r="BA467">
        <v>17802</v>
      </c>
    </row>
    <row r="468" spans="6:53" x14ac:dyDescent="0.25">
      <c r="H468">
        <v>2</v>
      </c>
      <c r="M468" t="s">
        <v>105</v>
      </c>
      <c r="N468" t="s">
        <v>210</v>
      </c>
      <c r="P468" t="s">
        <v>107</v>
      </c>
      <c r="S468">
        <v>0</v>
      </c>
      <c r="T468">
        <v>12615.883</v>
      </c>
      <c r="V468">
        <v>13498.9948</v>
      </c>
      <c r="W468">
        <v>1055.48</v>
      </c>
      <c r="X468">
        <v>1026.6899000000001</v>
      </c>
      <c r="Z468">
        <v>69</v>
      </c>
      <c r="AA468">
        <v>30.176300000000001</v>
      </c>
      <c r="AB468">
        <v>1041.0849000000001</v>
      </c>
      <c r="AH468">
        <v>65.306799999999996</v>
      </c>
      <c r="AI468">
        <v>134.98990000000001</v>
      </c>
      <c r="AJ468">
        <v>40</v>
      </c>
      <c r="AK468">
        <v>350.44119999999998</v>
      </c>
      <c r="BA468">
        <v>774</v>
      </c>
    </row>
    <row r="469" spans="6:53" x14ac:dyDescent="0.25">
      <c r="H469">
        <v>2</v>
      </c>
      <c r="M469" t="s">
        <v>105</v>
      </c>
      <c r="N469" t="s">
        <v>154</v>
      </c>
      <c r="P469" t="s">
        <v>107</v>
      </c>
      <c r="S469">
        <v>5883</v>
      </c>
      <c r="T469">
        <v>12615.883</v>
      </c>
      <c r="V469">
        <v>13498.9948</v>
      </c>
      <c r="W469">
        <v>741.59</v>
      </c>
      <c r="X469">
        <v>642.22</v>
      </c>
      <c r="Z469">
        <v>78</v>
      </c>
      <c r="AA469">
        <v>17.741099999999999</v>
      </c>
      <c r="AB469">
        <v>691.90499999999997</v>
      </c>
      <c r="AH469">
        <v>143.85679999999999</v>
      </c>
      <c r="AI469">
        <v>134.98990000000001</v>
      </c>
      <c r="AJ469">
        <v>40</v>
      </c>
      <c r="AK469">
        <v>350.44119999999998</v>
      </c>
      <c r="BA469">
        <v>774</v>
      </c>
    </row>
    <row r="470" spans="6:53" x14ac:dyDescent="0.25">
      <c r="F470" t="s">
        <v>127</v>
      </c>
      <c r="H470">
        <v>46</v>
      </c>
      <c r="M470" t="s">
        <v>105</v>
      </c>
      <c r="N470" t="s">
        <v>131</v>
      </c>
      <c r="P470" t="s">
        <v>184</v>
      </c>
      <c r="S470">
        <v>76502</v>
      </c>
      <c r="T470">
        <v>38165</v>
      </c>
      <c r="V470">
        <v>38165</v>
      </c>
      <c r="W470">
        <v>52316.5</v>
      </c>
      <c r="X470">
        <v>17218.080000000002</v>
      </c>
      <c r="Z470">
        <v>1075</v>
      </c>
      <c r="AA470">
        <v>64.683300000000003</v>
      </c>
      <c r="AB470">
        <v>1511.6213</v>
      </c>
      <c r="AH470">
        <v>27659.151399999999</v>
      </c>
      <c r="AI470">
        <v>8777.9500000000007</v>
      </c>
      <c r="AJ470">
        <v>200</v>
      </c>
      <c r="AK470">
        <v>38165.000200000002</v>
      </c>
      <c r="BA470">
        <v>17802</v>
      </c>
    </row>
    <row r="471" spans="6:53" x14ac:dyDescent="0.25">
      <c r="F471" t="s">
        <v>127</v>
      </c>
      <c r="H471">
        <v>46</v>
      </c>
      <c r="M471" t="s">
        <v>121</v>
      </c>
      <c r="N471"/>
      <c r="P471" t="s">
        <v>184</v>
      </c>
      <c r="S471">
        <v>46724</v>
      </c>
      <c r="T471">
        <v>38165</v>
      </c>
      <c r="V471">
        <v>38165</v>
      </c>
      <c r="W471">
        <v>59364.26</v>
      </c>
      <c r="X471">
        <v>9172.902</v>
      </c>
      <c r="Z471">
        <v>1227</v>
      </c>
      <c r="AA471">
        <v>55.857500000000002</v>
      </c>
      <c r="AB471">
        <v>1489.9383</v>
      </c>
      <c r="AH471">
        <v>9380.5928999999996</v>
      </c>
      <c r="AI471">
        <v>8777.9500000000007</v>
      </c>
      <c r="AJ471">
        <v>200</v>
      </c>
      <c r="AK471">
        <v>38165.000200000002</v>
      </c>
      <c r="BA471">
        <v>17802</v>
      </c>
    </row>
    <row r="472" spans="6:53" x14ac:dyDescent="0.25">
      <c r="F472" t="s">
        <v>127</v>
      </c>
      <c r="H472">
        <v>46</v>
      </c>
      <c r="M472" t="s">
        <v>110</v>
      </c>
      <c r="N472"/>
      <c r="P472" t="s">
        <v>184</v>
      </c>
      <c r="S472">
        <v>64425</v>
      </c>
      <c r="T472">
        <v>38165</v>
      </c>
      <c r="V472">
        <v>38165</v>
      </c>
      <c r="W472">
        <v>56453.2</v>
      </c>
      <c r="X472">
        <v>14316.11</v>
      </c>
      <c r="Z472">
        <v>1160</v>
      </c>
      <c r="AA472">
        <v>61.008000000000003</v>
      </c>
      <c r="AB472">
        <v>1538.4631999999999</v>
      </c>
      <c r="AH472">
        <v>22659.848600000001</v>
      </c>
      <c r="AI472">
        <v>8777.9500000000007</v>
      </c>
      <c r="AJ472">
        <v>200</v>
      </c>
      <c r="AK472">
        <v>38165.000200000002</v>
      </c>
      <c r="BA472">
        <v>17802</v>
      </c>
    </row>
    <row r="473" spans="6:53" x14ac:dyDescent="0.25">
      <c r="F473" t="s">
        <v>127</v>
      </c>
      <c r="H473">
        <v>46</v>
      </c>
      <c r="M473" t="s">
        <v>105</v>
      </c>
      <c r="N473" t="s">
        <v>131</v>
      </c>
      <c r="P473" t="s">
        <v>184</v>
      </c>
      <c r="S473">
        <v>145844</v>
      </c>
      <c r="T473">
        <v>38165</v>
      </c>
      <c r="V473">
        <v>38165</v>
      </c>
      <c r="W473">
        <v>46723.99</v>
      </c>
      <c r="X473">
        <v>22033.759999999998</v>
      </c>
      <c r="Z473">
        <v>980</v>
      </c>
      <c r="AA473">
        <v>70.160899999999998</v>
      </c>
      <c r="AB473">
        <v>1494.7336</v>
      </c>
      <c r="AH473">
        <v>42310.5749</v>
      </c>
      <c r="AI473">
        <v>8777.9500000000007</v>
      </c>
      <c r="AJ473">
        <v>200</v>
      </c>
      <c r="AK473">
        <v>38165.000200000002</v>
      </c>
      <c r="BA473">
        <v>17802</v>
      </c>
    </row>
    <row r="474" spans="6:53" x14ac:dyDescent="0.25">
      <c r="F474" t="s">
        <v>127</v>
      </c>
      <c r="H474">
        <v>45</v>
      </c>
      <c r="M474" t="s">
        <v>121</v>
      </c>
      <c r="N474"/>
      <c r="P474" t="s">
        <v>184</v>
      </c>
      <c r="S474">
        <v>101651</v>
      </c>
      <c r="T474">
        <v>38165</v>
      </c>
      <c r="V474">
        <v>38165</v>
      </c>
      <c r="W474">
        <v>49055.68</v>
      </c>
      <c r="X474">
        <v>21052.383399999999</v>
      </c>
      <c r="Z474">
        <v>1008</v>
      </c>
      <c r="AA474">
        <v>69.551599999999993</v>
      </c>
      <c r="AB474">
        <v>1557.9568999999999</v>
      </c>
      <c r="AH474">
        <v>31330.850200000001</v>
      </c>
      <c r="AI474">
        <v>8587.125</v>
      </c>
      <c r="AJ474">
        <v>200</v>
      </c>
      <c r="AK474">
        <v>38164.999199999998</v>
      </c>
      <c r="BA474">
        <v>17415</v>
      </c>
    </row>
    <row r="475" spans="6:53" x14ac:dyDescent="0.25">
      <c r="F475" t="s">
        <v>127</v>
      </c>
      <c r="H475">
        <v>45</v>
      </c>
      <c r="M475" t="s">
        <v>121</v>
      </c>
      <c r="N475"/>
      <c r="P475" t="s">
        <v>184</v>
      </c>
      <c r="S475">
        <v>101007</v>
      </c>
      <c r="T475">
        <v>38165</v>
      </c>
      <c r="V475">
        <v>38165</v>
      </c>
      <c r="W475">
        <v>57426.400000000001</v>
      </c>
      <c r="X475">
        <v>8386.7350000000006</v>
      </c>
      <c r="Z475">
        <v>1180</v>
      </c>
      <c r="AA475">
        <v>55.773800000000001</v>
      </c>
      <c r="AB475">
        <v>1462.5141000000001</v>
      </c>
      <c r="AH475">
        <v>11478.1085</v>
      </c>
      <c r="AI475">
        <v>8587.125</v>
      </c>
      <c r="AJ475">
        <v>200</v>
      </c>
      <c r="AK475">
        <v>38164.999199999998</v>
      </c>
      <c r="BA475">
        <v>17415</v>
      </c>
    </row>
    <row r="476" spans="6:53" x14ac:dyDescent="0.25">
      <c r="F476" t="s">
        <v>127</v>
      </c>
      <c r="H476">
        <v>45</v>
      </c>
      <c r="M476" t="s">
        <v>141</v>
      </c>
      <c r="N476"/>
      <c r="P476" t="s">
        <v>184</v>
      </c>
      <c r="S476">
        <v>94399</v>
      </c>
      <c r="T476">
        <v>38165</v>
      </c>
      <c r="V476">
        <v>38165</v>
      </c>
      <c r="W476">
        <v>58196.22</v>
      </c>
      <c r="X476">
        <v>10841.9895</v>
      </c>
      <c r="Z476">
        <v>1203</v>
      </c>
      <c r="AA476">
        <v>57.388300000000001</v>
      </c>
      <c r="AB476">
        <v>1534.1823999999999</v>
      </c>
      <c r="AH476">
        <v>10690.976000000001</v>
      </c>
      <c r="AI476">
        <v>8587.125</v>
      </c>
      <c r="AJ476">
        <v>200</v>
      </c>
      <c r="AK476">
        <v>38164.999199999998</v>
      </c>
      <c r="BA476">
        <v>17415</v>
      </c>
    </row>
    <row r="477" spans="6:53" x14ac:dyDescent="0.25">
      <c r="F477" t="s">
        <v>127</v>
      </c>
      <c r="H477">
        <v>31</v>
      </c>
      <c r="M477" t="s">
        <v>121</v>
      </c>
      <c r="N477"/>
      <c r="P477" t="s">
        <v>126</v>
      </c>
      <c r="S477">
        <v>43283</v>
      </c>
      <c r="T477">
        <v>37165</v>
      </c>
      <c r="V477">
        <v>37165</v>
      </c>
      <c r="W477">
        <v>37817.300000000003</v>
      </c>
      <c r="X477">
        <v>4495.75</v>
      </c>
      <c r="Z477">
        <v>779</v>
      </c>
      <c r="AA477">
        <v>54.317100000000003</v>
      </c>
      <c r="AB477">
        <v>1364.9369999999999</v>
      </c>
      <c r="AH477">
        <v>6719.9588000000003</v>
      </c>
      <c r="AI477">
        <v>5760.5749999999998</v>
      </c>
      <c r="AJ477">
        <v>160</v>
      </c>
      <c r="AK477">
        <v>30970.832999999999</v>
      </c>
      <c r="BA477">
        <v>11997</v>
      </c>
    </row>
    <row r="478" spans="6:53" x14ac:dyDescent="0.25">
      <c r="H478">
        <v>1</v>
      </c>
      <c r="M478" t="s">
        <v>105</v>
      </c>
      <c r="N478" t="s">
        <v>118</v>
      </c>
      <c r="P478" t="s">
        <v>107</v>
      </c>
      <c r="S478"/>
      <c r="T478">
        <v>20275.7</v>
      </c>
      <c r="V478">
        <v>21694.999</v>
      </c>
      <c r="W478">
        <v>291.14999999999998</v>
      </c>
      <c r="X478">
        <v>431.94</v>
      </c>
      <c r="Z478">
        <v>8</v>
      </c>
      <c r="AA478">
        <v>90.386200000000002</v>
      </c>
      <c r="AB478">
        <v>723.09</v>
      </c>
      <c r="AH478">
        <v>14.2</v>
      </c>
      <c r="AI478">
        <v>108.47499999999999</v>
      </c>
      <c r="AJ478">
        <v>40</v>
      </c>
      <c r="AK478">
        <v>0</v>
      </c>
      <c r="BA478">
        <v>387</v>
      </c>
    </row>
    <row r="479" spans="6:53" x14ac:dyDescent="0.25">
      <c r="H479">
        <v>12</v>
      </c>
      <c r="M479" t="s">
        <v>105</v>
      </c>
      <c r="N479" t="s">
        <v>112</v>
      </c>
      <c r="P479" t="s">
        <v>111</v>
      </c>
      <c r="S479">
        <v>15595</v>
      </c>
      <c r="T479">
        <v>13448.598</v>
      </c>
      <c r="V479">
        <v>14389.999900000001</v>
      </c>
      <c r="W479">
        <v>2816.66</v>
      </c>
      <c r="X479">
        <v>3380</v>
      </c>
      <c r="Z479">
        <v>338</v>
      </c>
      <c r="AA479">
        <v>18.333300000000001</v>
      </c>
      <c r="AB479">
        <v>516.38829999999996</v>
      </c>
      <c r="AH479">
        <v>147.44370000000001</v>
      </c>
      <c r="AI479">
        <v>863.4</v>
      </c>
      <c r="AJ479">
        <v>80</v>
      </c>
      <c r="AK479">
        <v>4109.2942000000003</v>
      </c>
      <c r="BA479">
        <v>4644</v>
      </c>
    </row>
    <row r="480" spans="6:53" x14ac:dyDescent="0.25">
      <c r="H480">
        <v>1</v>
      </c>
      <c r="M480" t="s">
        <v>110</v>
      </c>
      <c r="N480"/>
      <c r="P480" t="s">
        <v>107</v>
      </c>
      <c r="S480"/>
      <c r="T480">
        <v>20275.7</v>
      </c>
      <c r="V480">
        <v>21694.999</v>
      </c>
      <c r="W480">
        <v>372.09</v>
      </c>
      <c r="X480">
        <v>803.18499999999995</v>
      </c>
      <c r="Z480">
        <v>22</v>
      </c>
      <c r="AA480">
        <v>53.421500000000002</v>
      </c>
      <c r="AB480">
        <v>1175.2750000000001</v>
      </c>
      <c r="AH480">
        <v>6.4</v>
      </c>
      <c r="AI480">
        <v>108.47499999999999</v>
      </c>
      <c r="AJ480">
        <v>40</v>
      </c>
      <c r="AK480">
        <v>0</v>
      </c>
      <c r="BA480">
        <v>387</v>
      </c>
    </row>
    <row r="481" spans="6:53" x14ac:dyDescent="0.25">
      <c r="H481">
        <v>1</v>
      </c>
      <c r="M481" t="s">
        <v>105</v>
      </c>
      <c r="N481"/>
      <c r="P481" t="s">
        <v>107</v>
      </c>
      <c r="S481"/>
      <c r="T481">
        <v>20275.7</v>
      </c>
      <c r="V481">
        <v>21694.999</v>
      </c>
      <c r="W481">
        <v>409.75</v>
      </c>
      <c r="X481">
        <v>1496.2</v>
      </c>
      <c r="Z481">
        <v>16</v>
      </c>
      <c r="AA481">
        <v>119.12179999999999</v>
      </c>
      <c r="AB481">
        <v>1905.95</v>
      </c>
      <c r="AH481">
        <v>44.9</v>
      </c>
      <c r="AI481">
        <v>108.47499999999999</v>
      </c>
      <c r="AJ481">
        <v>40</v>
      </c>
      <c r="AK481">
        <v>0</v>
      </c>
      <c r="BA481">
        <v>387</v>
      </c>
    </row>
    <row r="482" spans="6:53" x14ac:dyDescent="0.25">
      <c r="H482">
        <v>2</v>
      </c>
      <c r="M482" t="s">
        <v>105</v>
      </c>
      <c r="N482" t="s">
        <v>108</v>
      </c>
      <c r="P482" t="s">
        <v>107</v>
      </c>
      <c r="S482">
        <v>0</v>
      </c>
      <c r="T482">
        <v>12615.883</v>
      </c>
      <c r="V482">
        <v>13498.9948</v>
      </c>
      <c r="W482">
        <v>790.99</v>
      </c>
      <c r="X482">
        <v>1713.19</v>
      </c>
      <c r="Z482">
        <v>60</v>
      </c>
      <c r="AA482">
        <v>41.7363</v>
      </c>
      <c r="AB482">
        <v>1252.0899999999999</v>
      </c>
      <c r="AH482">
        <v>125.25360000000001</v>
      </c>
      <c r="AI482">
        <v>134.98990000000001</v>
      </c>
      <c r="AJ482">
        <v>40</v>
      </c>
      <c r="AK482">
        <v>350.44119999999998</v>
      </c>
      <c r="BA482">
        <v>774</v>
      </c>
    </row>
    <row r="483" spans="6:53" x14ac:dyDescent="0.25">
      <c r="F483" t="s">
        <v>127</v>
      </c>
      <c r="H483">
        <v>20</v>
      </c>
      <c r="M483" t="s">
        <v>105</v>
      </c>
      <c r="N483" t="s">
        <v>132</v>
      </c>
      <c r="P483" t="s">
        <v>111</v>
      </c>
      <c r="S483">
        <v>50423</v>
      </c>
      <c r="T483">
        <v>45800</v>
      </c>
      <c r="V483">
        <v>45800</v>
      </c>
      <c r="W483">
        <v>26077.98</v>
      </c>
      <c r="X483">
        <v>3966.4760000000001</v>
      </c>
      <c r="Z483">
        <v>520</v>
      </c>
      <c r="AA483">
        <v>57.777799999999999</v>
      </c>
      <c r="AB483">
        <v>1502.2228</v>
      </c>
      <c r="AH483">
        <v>4037.0288</v>
      </c>
      <c r="AI483">
        <v>4580</v>
      </c>
      <c r="AJ483">
        <v>120</v>
      </c>
      <c r="AK483">
        <v>24172.221799999999</v>
      </c>
      <c r="BA483">
        <v>7740</v>
      </c>
    </row>
    <row r="484" spans="6:53" x14ac:dyDescent="0.25">
      <c r="H484">
        <v>20</v>
      </c>
      <c r="M484" t="s">
        <v>105</v>
      </c>
      <c r="N484" t="s">
        <v>211</v>
      </c>
      <c r="P484" t="s">
        <v>111</v>
      </c>
      <c r="S484">
        <v>32318</v>
      </c>
      <c r="T484">
        <v>32635.51</v>
      </c>
      <c r="V484">
        <v>34919.995699999999</v>
      </c>
      <c r="W484">
        <v>25989.85</v>
      </c>
      <c r="X484">
        <v>6597.7150000000001</v>
      </c>
      <c r="Z484">
        <v>402</v>
      </c>
      <c r="AA484">
        <v>81.063500000000005</v>
      </c>
      <c r="AB484">
        <v>1629.3782000000001</v>
      </c>
      <c r="AH484">
        <v>3219.2287000000001</v>
      </c>
      <c r="AI484">
        <v>3491.9996000000001</v>
      </c>
      <c r="AJ484">
        <v>120</v>
      </c>
      <c r="AK484">
        <v>17224.2961</v>
      </c>
      <c r="BA484">
        <v>7740</v>
      </c>
    </row>
    <row r="485" spans="6:53" x14ac:dyDescent="0.25">
      <c r="H485">
        <v>18</v>
      </c>
      <c r="M485" t="s">
        <v>105</v>
      </c>
      <c r="N485" t="s">
        <v>112</v>
      </c>
      <c r="P485" t="s">
        <v>111</v>
      </c>
      <c r="S485">
        <v>23829</v>
      </c>
      <c r="T485">
        <v>29205.61</v>
      </c>
      <c r="V485">
        <v>31250.002700000001</v>
      </c>
      <c r="W485">
        <v>15660</v>
      </c>
      <c r="X485">
        <v>5657.1</v>
      </c>
      <c r="Z485">
        <v>641</v>
      </c>
      <c r="AA485">
        <v>33.256</v>
      </c>
      <c r="AB485">
        <v>1184.2833000000001</v>
      </c>
      <c r="AH485">
        <v>518.32270000000005</v>
      </c>
      <c r="AI485">
        <v>2812.5001999999999</v>
      </c>
      <c r="AJ485">
        <v>120</v>
      </c>
      <c r="AK485">
        <v>13791.5373</v>
      </c>
      <c r="BA485">
        <v>6966</v>
      </c>
    </row>
    <row r="486" spans="6:53" x14ac:dyDescent="0.25">
      <c r="H486">
        <v>18</v>
      </c>
      <c r="M486" t="s">
        <v>110</v>
      </c>
      <c r="N486"/>
      <c r="P486" t="s">
        <v>111</v>
      </c>
      <c r="S486">
        <v>53457</v>
      </c>
      <c r="T486">
        <v>29205.61</v>
      </c>
      <c r="V486">
        <v>31250.002700000001</v>
      </c>
      <c r="W486">
        <v>18088.689999999999</v>
      </c>
      <c r="X486">
        <v>9209.42</v>
      </c>
      <c r="Z486">
        <v>483</v>
      </c>
      <c r="AA486">
        <v>56.517800000000001</v>
      </c>
      <c r="AB486">
        <v>1516.5616</v>
      </c>
      <c r="AH486">
        <v>4449.9722000000002</v>
      </c>
      <c r="AI486">
        <v>2812.5001999999999</v>
      </c>
      <c r="AJ486">
        <v>120</v>
      </c>
      <c r="AK486">
        <v>13791.5373</v>
      </c>
      <c r="BA486">
        <v>6966</v>
      </c>
    </row>
    <row r="487" spans="6:53" x14ac:dyDescent="0.25">
      <c r="H487">
        <v>18</v>
      </c>
      <c r="M487" t="s">
        <v>202</v>
      </c>
      <c r="N487"/>
      <c r="P487" t="s">
        <v>111</v>
      </c>
      <c r="S487">
        <v>50788</v>
      </c>
      <c r="T487">
        <v>29205.61</v>
      </c>
      <c r="V487">
        <v>31250.002700000001</v>
      </c>
      <c r="W487">
        <v>13920.54</v>
      </c>
      <c r="X487">
        <v>5837.6450000000004</v>
      </c>
      <c r="Z487">
        <v>400</v>
      </c>
      <c r="AA487">
        <v>49.395400000000002</v>
      </c>
      <c r="AB487">
        <v>1097.6768999999999</v>
      </c>
      <c r="AH487">
        <v>1843.1013</v>
      </c>
      <c r="AI487">
        <v>2812.5001999999999</v>
      </c>
      <c r="AJ487">
        <v>120</v>
      </c>
      <c r="AK487">
        <v>13791.5373</v>
      </c>
      <c r="BA487">
        <v>6966</v>
      </c>
    </row>
    <row r="488" spans="6:53" x14ac:dyDescent="0.25">
      <c r="H488">
        <v>18</v>
      </c>
      <c r="M488" t="s">
        <v>105</v>
      </c>
      <c r="N488" t="s">
        <v>212</v>
      </c>
      <c r="P488" t="s">
        <v>111</v>
      </c>
      <c r="S488">
        <v>52932</v>
      </c>
      <c r="T488">
        <v>29205.61</v>
      </c>
      <c r="V488">
        <v>31250.002700000001</v>
      </c>
      <c r="W488">
        <v>17910</v>
      </c>
      <c r="X488">
        <v>5400</v>
      </c>
      <c r="Z488">
        <v>534</v>
      </c>
      <c r="AA488">
        <v>43.651600000000002</v>
      </c>
      <c r="AB488">
        <v>1295</v>
      </c>
      <c r="AH488">
        <v>1879.8034</v>
      </c>
      <c r="AI488">
        <v>2812.5001999999999</v>
      </c>
      <c r="AJ488">
        <v>120</v>
      </c>
      <c r="AK488">
        <v>13791.5373</v>
      </c>
      <c r="BA488">
        <v>6966</v>
      </c>
    </row>
    <row r="489" spans="6:53" x14ac:dyDescent="0.25">
      <c r="H489">
        <v>10</v>
      </c>
      <c r="M489" t="s">
        <v>105</v>
      </c>
      <c r="N489" t="s">
        <v>162</v>
      </c>
      <c r="P489" t="s">
        <v>111</v>
      </c>
      <c r="S489">
        <v>11058</v>
      </c>
      <c r="T489">
        <v>29205.609</v>
      </c>
      <c r="V489">
        <v>31250.0016</v>
      </c>
      <c r="W489">
        <v>9000</v>
      </c>
      <c r="X489">
        <v>2752</v>
      </c>
      <c r="Z489">
        <v>267</v>
      </c>
      <c r="AA489">
        <v>44.014899999999997</v>
      </c>
      <c r="AB489">
        <v>1175.2</v>
      </c>
      <c r="AH489">
        <v>719.0675</v>
      </c>
      <c r="AI489">
        <v>1562.5001</v>
      </c>
      <c r="AJ489">
        <v>80</v>
      </c>
      <c r="AK489">
        <v>7301.4021000000002</v>
      </c>
      <c r="BA489">
        <v>3870</v>
      </c>
    </row>
    <row r="490" spans="6:53" x14ac:dyDescent="0.25">
      <c r="H490">
        <v>2</v>
      </c>
      <c r="M490" t="s">
        <v>105</v>
      </c>
      <c r="N490" t="s">
        <v>123</v>
      </c>
      <c r="P490" t="s">
        <v>107</v>
      </c>
      <c r="S490"/>
      <c r="T490">
        <v>12615.883</v>
      </c>
      <c r="V490">
        <v>13498.9948</v>
      </c>
      <c r="W490">
        <v>719.77</v>
      </c>
      <c r="X490">
        <v>711.41</v>
      </c>
      <c r="Z490">
        <v>53</v>
      </c>
      <c r="AA490">
        <v>27.003299999999999</v>
      </c>
      <c r="AB490">
        <v>715.59</v>
      </c>
      <c r="AH490">
        <v>83.45</v>
      </c>
      <c r="AI490">
        <v>134.98990000000001</v>
      </c>
      <c r="AJ490">
        <v>40</v>
      </c>
      <c r="AK490">
        <v>350.44119999999998</v>
      </c>
      <c r="BA490">
        <v>774</v>
      </c>
    </row>
    <row r="491" spans="6:53" x14ac:dyDescent="0.25">
      <c r="H491">
        <v>2</v>
      </c>
      <c r="M491" t="s">
        <v>105</v>
      </c>
      <c r="N491"/>
      <c r="P491" t="s">
        <v>107</v>
      </c>
      <c r="S491">
        <v>0</v>
      </c>
      <c r="T491">
        <v>12615.8878</v>
      </c>
      <c r="V491">
        <v>13498.999900000001</v>
      </c>
      <c r="W491">
        <v>1067.6300000000001</v>
      </c>
      <c r="X491">
        <v>1233.4517000000001</v>
      </c>
      <c r="Z491">
        <v>69</v>
      </c>
      <c r="AA491">
        <v>33.348999999999997</v>
      </c>
      <c r="AB491">
        <v>1150.5408</v>
      </c>
      <c r="AH491">
        <v>38.549999999999997</v>
      </c>
      <c r="AI491">
        <v>134.99</v>
      </c>
      <c r="AJ491">
        <v>40</v>
      </c>
      <c r="AK491">
        <v>350.44130000000001</v>
      </c>
      <c r="BA491">
        <v>774</v>
      </c>
    </row>
    <row r="492" spans="6:53" x14ac:dyDescent="0.25">
      <c r="H492">
        <v>2</v>
      </c>
      <c r="M492" t="s">
        <v>110</v>
      </c>
      <c r="N492"/>
      <c r="P492" t="s">
        <v>107</v>
      </c>
      <c r="S492">
        <v>0</v>
      </c>
      <c r="T492">
        <v>12615.8878</v>
      </c>
      <c r="V492">
        <v>13498.999900000001</v>
      </c>
      <c r="W492">
        <v>997.7</v>
      </c>
      <c r="X492">
        <v>476.65</v>
      </c>
      <c r="Z492">
        <v>56</v>
      </c>
      <c r="AA492">
        <v>26.3276</v>
      </c>
      <c r="AB492">
        <v>737.17499999999995</v>
      </c>
      <c r="AH492">
        <v>51.783200000000001</v>
      </c>
      <c r="AI492">
        <v>134.99</v>
      </c>
      <c r="AJ492">
        <v>40</v>
      </c>
      <c r="AK492">
        <v>350.44130000000001</v>
      </c>
      <c r="BA492">
        <v>774</v>
      </c>
    </row>
    <row r="493" spans="6:53" x14ac:dyDescent="0.25">
      <c r="H493">
        <v>2</v>
      </c>
      <c r="M493" t="s">
        <v>105</v>
      </c>
      <c r="N493" t="s">
        <v>156</v>
      </c>
      <c r="P493" t="s">
        <v>107</v>
      </c>
      <c r="S493"/>
      <c r="T493">
        <v>12615.8878</v>
      </c>
      <c r="V493">
        <v>13498.999900000001</v>
      </c>
      <c r="W493">
        <v>486.1</v>
      </c>
      <c r="X493">
        <v>910.61</v>
      </c>
      <c r="Z493">
        <v>48</v>
      </c>
      <c r="AA493">
        <v>29.098099999999999</v>
      </c>
      <c r="AB493">
        <v>698.35500000000002</v>
      </c>
      <c r="AH493">
        <v>5.8</v>
      </c>
      <c r="AI493">
        <v>134.99</v>
      </c>
      <c r="AJ493">
        <v>40</v>
      </c>
      <c r="AK493">
        <v>350.44130000000001</v>
      </c>
      <c r="BA493">
        <v>774</v>
      </c>
    </row>
    <row r="494" spans="6:53" x14ac:dyDescent="0.25">
      <c r="H494">
        <v>1</v>
      </c>
      <c r="M494" t="s">
        <v>105</v>
      </c>
      <c r="N494" t="s">
        <v>213</v>
      </c>
      <c r="P494" t="s">
        <v>107</v>
      </c>
      <c r="S494"/>
      <c r="T494">
        <v>20275.7</v>
      </c>
      <c r="V494">
        <v>21694.999</v>
      </c>
      <c r="W494">
        <v>464.52</v>
      </c>
      <c r="X494">
        <v>399.72</v>
      </c>
      <c r="Z494">
        <v>22</v>
      </c>
      <c r="AA494">
        <v>39.2836</v>
      </c>
      <c r="AB494">
        <v>864.24</v>
      </c>
      <c r="AI494">
        <v>108.47499999999999</v>
      </c>
      <c r="AJ494">
        <v>40</v>
      </c>
      <c r="AK494">
        <v>0</v>
      </c>
      <c r="BA494">
        <v>387</v>
      </c>
    </row>
    <row r="495" spans="6:53" x14ac:dyDescent="0.25">
      <c r="H495">
        <v>7</v>
      </c>
      <c r="M495" t="s">
        <v>110</v>
      </c>
      <c r="N495"/>
      <c r="P495" t="s">
        <v>107</v>
      </c>
      <c r="S495">
        <v>0</v>
      </c>
      <c r="T495">
        <v>14765.42</v>
      </c>
      <c r="V495">
        <v>15798.999400000001</v>
      </c>
      <c r="W495">
        <v>2272.14</v>
      </c>
      <c r="X495">
        <v>4452.3500000000004</v>
      </c>
      <c r="Z495">
        <v>197</v>
      </c>
      <c r="AA495">
        <v>34.134399999999999</v>
      </c>
      <c r="AB495">
        <v>960.64139999999998</v>
      </c>
      <c r="AH495">
        <v>199.792</v>
      </c>
      <c r="AI495">
        <v>552.96500000000003</v>
      </c>
      <c r="AJ495">
        <v>80</v>
      </c>
      <c r="AK495">
        <v>2460.9036000000001</v>
      </c>
      <c r="BA495">
        <v>2709</v>
      </c>
    </row>
    <row r="496" spans="6:53" x14ac:dyDescent="0.25">
      <c r="F496" t="s">
        <v>127</v>
      </c>
      <c r="H496">
        <v>23</v>
      </c>
      <c r="M496" t="s">
        <v>121</v>
      </c>
      <c r="N496"/>
      <c r="P496" t="s">
        <v>126</v>
      </c>
      <c r="S496">
        <v>73465</v>
      </c>
      <c r="T496">
        <v>28114.57</v>
      </c>
      <c r="V496">
        <v>30082.589899999999</v>
      </c>
      <c r="W496">
        <v>16915</v>
      </c>
      <c r="X496">
        <v>5475.7</v>
      </c>
      <c r="Z496">
        <v>571</v>
      </c>
      <c r="AA496">
        <v>39.213099999999997</v>
      </c>
      <c r="AB496">
        <v>973.5086</v>
      </c>
      <c r="AH496">
        <v>10573.3541</v>
      </c>
      <c r="AI496">
        <v>3459.4978000000001</v>
      </c>
      <c r="AJ496">
        <v>120</v>
      </c>
      <c r="AK496">
        <v>17181.1266</v>
      </c>
      <c r="BA496">
        <v>8901</v>
      </c>
    </row>
    <row r="497" spans="8:53" x14ac:dyDescent="0.25">
      <c r="H497">
        <v>5</v>
      </c>
      <c r="M497" t="s">
        <v>105</v>
      </c>
      <c r="N497" t="s">
        <v>112</v>
      </c>
      <c r="P497" t="s">
        <v>107</v>
      </c>
      <c r="S497">
        <v>7263</v>
      </c>
      <c r="T497">
        <v>28392.523000000001</v>
      </c>
      <c r="V497">
        <v>30379.999599999999</v>
      </c>
      <c r="W497">
        <v>4500</v>
      </c>
      <c r="X497">
        <v>1500</v>
      </c>
      <c r="Z497">
        <v>150</v>
      </c>
      <c r="AA497">
        <v>40</v>
      </c>
      <c r="AB497">
        <v>1200</v>
      </c>
      <c r="AH497">
        <v>527.9701</v>
      </c>
      <c r="AI497">
        <v>759.5</v>
      </c>
      <c r="AJ497">
        <v>80</v>
      </c>
      <c r="AK497">
        <v>3154.7248</v>
      </c>
      <c r="BA497">
        <v>1935</v>
      </c>
    </row>
    <row r="498" spans="8:53" x14ac:dyDescent="0.25">
      <c r="H498">
        <v>20</v>
      </c>
      <c r="M498" t="s">
        <v>105</v>
      </c>
      <c r="N498" t="s">
        <v>150</v>
      </c>
      <c r="P498" t="s">
        <v>111</v>
      </c>
      <c r="S498">
        <v>67089</v>
      </c>
      <c r="T498">
        <v>13728.973</v>
      </c>
      <c r="V498">
        <v>14690.001099999999</v>
      </c>
      <c r="W498">
        <v>7830</v>
      </c>
      <c r="X498">
        <v>2700</v>
      </c>
      <c r="Z498">
        <v>540</v>
      </c>
      <c r="AA498">
        <v>19.5</v>
      </c>
      <c r="AB498">
        <v>526.5</v>
      </c>
      <c r="AH498">
        <v>936.60850000000005</v>
      </c>
      <c r="AI498">
        <v>1469.0001</v>
      </c>
      <c r="AJ498">
        <v>120</v>
      </c>
      <c r="AK498">
        <v>7245.8476000000001</v>
      </c>
      <c r="BA498">
        <v>7740</v>
      </c>
    </row>
    <row r="499" spans="8:53" x14ac:dyDescent="0.25">
      <c r="H499">
        <v>20</v>
      </c>
      <c r="M499" t="s">
        <v>105</v>
      </c>
      <c r="N499" t="s">
        <v>150</v>
      </c>
      <c r="P499" t="s">
        <v>111</v>
      </c>
      <c r="S499">
        <v>43832</v>
      </c>
      <c r="T499">
        <v>13728.973</v>
      </c>
      <c r="V499">
        <v>14690.001099999999</v>
      </c>
      <c r="W499">
        <v>8265</v>
      </c>
      <c r="X499">
        <v>2850</v>
      </c>
      <c r="Z499">
        <v>570</v>
      </c>
      <c r="AA499">
        <v>19.5</v>
      </c>
      <c r="AB499">
        <v>555.75</v>
      </c>
      <c r="AH499">
        <v>320.39980000000003</v>
      </c>
      <c r="AI499">
        <v>1469.0001</v>
      </c>
      <c r="AJ499">
        <v>120</v>
      </c>
      <c r="AK499">
        <v>7245.8476000000001</v>
      </c>
      <c r="BA499">
        <v>7740</v>
      </c>
    </row>
    <row r="500" spans="8:53" x14ac:dyDescent="0.25">
      <c r="H500">
        <v>20</v>
      </c>
      <c r="M500" t="s">
        <v>105</v>
      </c>
      <c r="N500" t="s">
        <v>150</v>
      </c>
      <c r="P500" t="s">
        <v>111</v>
      </c>
      <c r="S500">
        <v>51759</v>
      </c>
      <c r="T500">
        <v>13728.973</v>
      </c>
      <c r="V500">
        <v>14690.001099999999</v>
      </c>
      <c r="W500">
        <v>8265</v>
      </c>
      <c r="X500">
        <v>2850</v>
      </c>
      <c r="Z500">
        <v>570</v>
      </c>
      <c r="AA500">
        <v>19.5</v>
      </c>
      <c r="AB500">
        <v>555.75</v>
      </c>
      <c r="AH500">
        <v>1178.1853000000001</v>
      </c>
      <c r="AI500">
        <v>1469.0001</v>
      </c>
      <c r="AJ500">
        <v>120</v>
      </c>
      <c r="AK500">
        <v>7245.8476000000001</v>
      </c>
      <c r="BA500">
        <v>7740</v>
      </c>
    </row>
    <row r="501" spans="8:53" x14ac:dyDescent="0.25">
      <c r="H501">
        <v>10</v>
      </c>
      <c r="M501" t="s">
        <v>105</v>
      </c>
      <c r="N501" t="s">
        <v>214</v>
      </c>
      <c r="P501" t="s">
        <v>111</v>
      </c>
      <c r="S501">
        <v>25165</v>
      </c>
      <c r="T501">
        <v>29205.609</v>
      </c>
      <c r="V501">
        <v>31250.0016</v>
      </c>
      <c r="W501">
        <v>7889.3</v>
      </c>
      <c r="X501">
        <v>2727.1</v>
      </c>
      <c r="Z501">
        <v>278</v>
      </c>
      <c r="AA501">
        <v>38.188400000000001</v>
      </c>
      <c r="AB501">
        <v>1061.6400000000001</v>
      </c>
      <c r="AH501">
        <v>1734.35</v>
      </c>
      <c r="AI501">
        <v>1562.5001</v>
      </c>
      <c r="AJ501">
        <v>80</v>
      </c>
      <c r="AK501">
        <v>7301.4021000000002</v>
      </c>
      <c r="BA501">
        <v>3870</v>
      </c>
    </row>
    <row r="502" spans="8:53" x14ac:dyDescent="0.25">
      <c r="H502">
        <v>4</v>
      </c>
      <c r="M502" t="s">
        <v>105</v>
      </c>
      <c r="N502" t="s">
        <v>215</v>
      </c>
      <c r="P502" t="s">
        <v>107</v>
      </c>
      <c r="S502">
        <v>1497</v>
      </c>
      <c r="T502">
        <v>30060.75</v>
      </c>
      <c r="V502">
        <v>32165.002499999999</v>
      </c>
      <c r="W502">
        <v>3094.04</v>
      </c>
      <c r="X502">
        <v>935</v>
      </c>
      <c r="Z502">
        <v>88</v>
      </c>
      <c r="AA502">
        <v>45.784500000000001</v>
      </c>
      <c r="AB502">
        <v>1007.26</v>
      </c>
      <c r="AH502">
        <v>37.711500000000001</v>
      </c>
      <c r="AI502">
        <v>643.29999999999995</v>
      </c>
      <c r="AJ502">
        <v>80</v>
      </c>
      <c r="AK502">
        <v>2505.0623999999998</v>
      </c>
      <c r="BA502">
        <v>1548</v>
      </c>
    </row>
    <row r="503" spans="8:53" x14ac:dyDescent="0.25">
      <c r="H503">
        <v>3</v>
      </c>
      <c r="M503" t="s">
        <v>105</v>
      </c>
      <c r="N503" t="s">
        <v>216</v>
      </c>
      <c r="P503" t="s">
        <v>107</v>
      </c>
      <c r="S503"/>
      <c r="T503">
        <v>14018.69</v>
      </c>
      <c r="V503">
        <v>14999.998299999999</v>
      </c>
      <c r="W503">
        <v>1260.06</v>
      </c>
      <c r="X503">
        <v>1195.77</v>
      </c>
      <c r="Z503">
        <v>143</v>
      </c>
      <c r="AA503">
        <v>17.1736</v>
      </c>
      <c r="AB503">
        <v>818.61</v>
      </c>
      <c r="AH503">
        <v>22.25</v>
      </c>
      <c r="AI503">
        <v>225</v>
      </c>
      <c r="AJ503">
        <v>40</v>
      </c>
      <c r="AK503">
        <v>778.81619999999998</v>
      </c>
      <c r="BA503">
        <v>1161</v>
      </c>
    </row>
    <row r="504" spans="8:53" x14ac:dyDescent="0.25">
      <c r="H504">
        <v>3</v>
      </c>
      <c r="M504" t="s">
        <v>105</v>
      </c>
      <c r="N504" t="s">
        <v>134</v>
      </c>
      <c r="P504" t="s">
        <v>107</v>
      </c>
      <c r="S504">
        <v>0</v>
      </c>
      <c r="T504">
        <v>14018.69</v>
      </c>
      <c r="V504">
        <v>14999.998299999999</v>
      </c>
      <c r="W504">
        <v>1272.22</v>
      </c>
      <c r="X504">
        <v>1789.8696</v>
      </c>
      <c r="Z504">
        <v>76</v>
      </c>
      <c r="AA504">
        <v>40.290599999999998</v>
      </c>
      <c r="AB504">
        <v>1020.6965</v>
      </c>
      <c r="AH504">
        <v>17.397300000000001</v>
      </c>
      <c r="AI504">
        <v>225</v>
      </c>
      <c r="AJ504">
        <v>40</v>
      </c>
      <c r="AK504">
        <v>778.81619999999998</v>
      </c>
      <c r="BA504">
        <v>1161</v>
      </c>
    </row>
    <row r="505" spans="8:53" x14ac:dyDescent="0.25">
      <c r="H505">
        <v>3</v>
      </c>
      <c r="M505" t="s">
        <v>105</v>
      </c>
      <c r="N505" t="s">
        <v>106</v>
      </c>
      <c r="P505" t="s">
        <v>107</v>
      </c>
      <c r="S505">
        <v>5867</v>
      </c>
      <c r="T505">
        <v>14018.69</v>
      </c>
      <c r="V505">
        <v>14999.998299999999</v>
      </c>
      <c r="W505">
        <v>866.81</v>
      </c>
      <c r="X505">
        <v>2683.7388999999998</v>
      </c>
      <c r="Z505">
        <v>64</v>
      </c>
      <c r="AA505">
        <v>55.4773</v>
      </c>
      <c r="AB505">
        <v>1183.5163</v>
      </c>
      <c r="AH505">
        <v>111.196</v>
      </c>
      <c r="AI505">
        <v>225</v>
      </c>
      <c r="AJ505">
        <v>40</v>
      </c>
      <c r="AK505">
        <v>778.81619999999998</v>
      </c>
      <c r="BA505">
        <v>1161</v>
      </c>
    </row>
    <row r="506" spans="8:53" x14ac:dyDescent="0.25">
      <c r="H506">
        <v>6</v>
      </c>
      <c r="M506" t="s">
        <v>202</v>
      </c>
      <c r="N506"/>
      <c r="P506" t="s">
        <v>107</v>
      </c>
      <c r="S506">
        <v>12641</v>
      </c>
      <c r="T506">
        <v>12897.2</v>
      </c>
      <c r="V506">
        <v>13800.004000000001</v>
      </c>
      <c r="W506">
        <v>1259.54</v>
      </c>
      <c r="X506">
        <v>1358.43</v>
      </c>
      <c r="Z506">
        <v>137</v>
      </c>
      <c r="AA506">
        <v>19.109200000000001</v>
      </c>
      <c r="AB506">
        <v>436.32830000000001</v>
      </c>
      <c r="AH506">
        <v>309.92720000000003</v>
      </c>
      <c r="AI506">
        <v>414.00009999999997</v>
      </c>
      <c r="AJ506">
        <v>80</v>
      </c>
      <c r="AK506">
        <v>1791.278</v>
      </c>
      <c r="BA506">
        <v>2322</v>
      </c>
    </row>
    <row r="507" spans="8:53" x14ac:dyDescent="0.25">
      <c r="H507">
        <v>12</v>
      </c>
      <c r="M507" t="s">
        <v>105</v>
      </c>
      <c r="N507" t="s">
        <v>112</v>
      </c>
      <c r="P507" t="s">
        <v>111</v>
      </c>
      <c r="S507">
        <v>19388</v>
      </c>
      <c r="T507">
        <v>13448.598</v>
      </c>
      <c r="V507">
        <v>14389.999900000001</v>
      </c>
      <c r="W507">
        <v>2816.66</v>
      </c>
      <c r="X507">
        <v>3380</v>
      </c>
      <c r="Z507">
        <v>338</v>
      </c>
      <c r="AA507">
        <v>18.333300000000001</v>
      </c>
      <c r="AB507">
        <v>516.38829999999996</v>
      </c>
      <c r="AH507">
        <v>153.30510000000001</v>
      </c>
      <c r="AI507">
        <v>863.4</v>
      </c>
      <c r="AJ507">
        <v>80</v>
      </c>
      <c r="AK507">
        <v>4109.2942000000003</v>
      </c>
      <c r="BA507">
        <v>4644</v>
      </c>
    </row>
    <row r="508" spans="8:53" x14ac:dyDescent="0.25">
      <c r="H508">
        <v>2</v>
      </c>
      <c r="M508" t="s">
        <v>105</v>
      </c>
      <c r="N508" t="s">
        <v>195</v>
      </c>
      <c r="P508" t="s">
        <v>107</v>
      </c>
      <c r="S508"/>
      <c r="T508">
        <v>12615.8878</v>
      </c>
      <c r="V508">
        <v>13498.999900000001</v>
      </c>
      <c r="W508">
        <v>252.35</v>
      </c>
      <c r="X508">
        <v>410.38</v>
      </c>
      <c r="Z508">
        <v>37</v>
      </c>
      <c r="AA508">
        <v>17.9116</v>
      </c>
      <c r="AB508">
        <v>331.36500000000001</v>
      </c>
      <c r="AH508">
        <v>43.75</v>
      </c>
      <c r="AI508">
        <v>134.99</v>
      </c>
      <c r="AJ508">
        <v>40</v>
      </c>
      <c r="AK508">
        <v>350.44130000000001</v>
      </c>
      <c r="BA508">
        <v>774</v>
      </c>
    </row>
    <row r="509" spans="8:53" x14ac:dyDescent="0.25">
      <c r="H509">
        <v>6</v>
      </c>
      <c r="M509" t="s">
        <v>105</v>
      </c>
      <c r="N509" t="s">
        <v>108</v>
      </c>
      <c r="P509" t="s">
        <v>107</v>
      </c>
      <c r="S509">
        <v>12132</v>
      </c>
      <c r="T509">
        <v>14765.42</v>
      </c>
      <c r="V509">
        <v>15798.999400000001</v>
      </c>
      <c r="W509">
        <v>1839.06</v>
      </c>
      <c r="X509">
        <v>2963.6306</v>
      </c>
      <c r="Z509">
        <v>131</v>
      </c>
      <c r="AA509">
        <v>36.661700000000003</v>
      </c>
      <c r="AB509">
        <v>800.44839999999999</v>
      </c>
      <c r="AH509">
        <v>227.1326</v>
      </c>
      <c r="AI509">
        <v>473.97</v>
      </c>
      <c r="AJ509">
        <v>80</v>
      </c>
      <c r="AK509">
        <v>2050.7530000000002</v>
      </c>
      <c r="BA509">
        <v>2322</v>
      </c>
    </row>
    <row r="510" spans="8:53" x14ac:dyDescent="0.25">
      <c r="H510">
        <v>6</v>
      </c>
      <c r="M510" t="s">
        <v>105</v>
      </c>
      <c r="N510" t="s">
        <v>217</v>
      </c>
      <c r="P510" t="s">
        <v>107</v>
      </c>
      <c r="S510">
        <v>45000</v>
      </c>
      <c r="T510">
        <v>30060.746999999999</v>
      </c>
      <c r="V510">
        <v>32164.999299999999</v>
      </c>
      <c r="W510">
        <v>3464.52</v>
      </c>
      <c r="X510">
        <v>3026.06</v>
      </c>
      <c r="Z510">
        <v>170</v>
      </c>
      <c r="AA510">
        <v>38.1798</v>
      </c>
      <c r="AB510">
        <v>1081.7633000000001</v>
      </c>
      <c r="AH510">
        <v>2753.8440999999998</v>
      </c>
      <c r="AI510">
        <v>964.95</v>
      </c>
      <c r="AJ510">
        <v>80</v>
      </c>
      <c r="AK510">
        <v>4175.1035000000002</v>
      </c>
      <c r="BA510">
        <v>2322</v>
      </c>
    </row>
    <row r="511" spans="8:53" x14ac:dyDescent="0.25">
      <c r="H511">
        <v>1</v>
      </c>
      <c r="M511" t="s">
        <v>105</v>
      </c>
      <c r="N511" t="s">
        <v>135</v>
      </c>
      <c r="P511" t="s">
        <v>107</v>
      </c>
      <c r="S511"/>
      <c r="T511">
        <v>30060.75</v>
      </c>
      <c r="V511">
        <v>32165.002499999999</v>
      </c>
      <c r="W511">
        <v>1194.47</v>
      </c>
      <c r="X511">
        <v>737.15</v>
      </c>
      <c r="Z511">
        <v>13</v>
      </c>
      <c r="AA511">
        <v>148.58609999999999</v>
      </c>
      <c r="AB511">
        <v>1931.62</v>
      </c>
      <c r="AH511">
        <v>3</v>
      </c>
      <c r="AI511">
        <v>160.82499999999999</v>
      </c>
      <c r="AJ511">
        <v>40</v>
      </c>
      <c r="AK511">
        <v>0</v>
      </c>
      <c r="BA511">
        <v>387</v>
      </c>
    </row>
    <row r="512" spans="8:53" x14ac:dyDescent="0.25">
      <c r="H512">
        <v>1</v>
      </c>
      <c r="M512" t="s">
        <v>105</v>
      </c>
      <c r="N512"/>
      <c r="P512" t="s">
        <v>107</v>
      </c>
      <c r="S512">
        <v>1</v>
      </c>
      <c r="T512">
        <v>18495.330000000002</v>
      </c>
      <c r="V512">
        <v>19790.003100000002</v>
      </c>
      <c r="W512">
        <v>191.53</v>
      </c>
      <c r="X512">
        <v>686.61</v>
      </c>
      <c r="Z512">
        <v>18</v>
      </c>
      <c r="AA512">
        <v>48.785499999999999</v>
      </c>
      <c r="AB512">
        <v>878.14</v>
      </c>
      <c r="AH512">
        <v>206.5</v>
      </c>
      <c r="AI512">
        <v>98.95</v>
      </c>
      <c r="AJ512">
        <v>40</v>
      </c>
      <c r="AK512">
        <v>0</v>
      </c>
      <c r="BA512">
        <v>387</v>
      </c>
    </row>
    <row r="513" spans="6:53" x14ac:dyDescent="0.25">
      <c r="F513" t="s">
        <v>109</v>
      </c>
      <c r="H513">
        <v>18</v>
      </c>
      <c r="M513" t="s">
        <v>121</v>
      </c>
      <c r="N513"/>
      <c r="P513" t="s">
        <v>111</v>
      </c>
      <c r="S513">
        <v>19732</v>
      </c>
      <c r="T513">
        <v>0</v>
      </c>
      <c r="V513">
        <v>1007.4766</v>
      </c>
      <c r="W513">
        <v>4719.2</v>
      </c>
      <c r="X513">
        <v>4796.0379999999996</v>
      </c>
      <c r="Z513">
        <v>269</v>
      </c>
      <c r="AA513">
        <v>35.372599999999998</v>
      </c>
      <c r="AB513">
        <v>528.62429999999995</v>
      </c>
      <c r="AH513">
        <v>1162.7306000000001</v>
      </c>
      <c r="AI513">
        <v>90.672899999999998</v>
      </c>
      <c r="AJ513">
        <v>120</v>
      </c>
      <c r="AK513">
        <v>0</v>
      </c>
      <c r="BA513">
        <v>6966</v>
      </c>
    </row>
    <row r="514" spans="6:53" x14ac:dyDescent="0.25">
      <c r="H514">
        <v>1</v>
      </c>
      <c r="M514" t="s">
        <v>105</v>
      </c>
      <c r="N514" t="s">
        <v>134</v>
      </c>
      <c r="P514" t="s">
        <v>107</v>
      </c>
      <c r="S514">
        <v>1</v>
      </c>
      <c r="T514">
        <v>18495.330000000002</v>
      </c>
      <c r="V514">
        <v>19790.003100000002</v>
      </c>
      <c r="W514">
        <v>202.4</v>
      </c>
      <c r="X514">
        <v>572.09</v>
      </c>
      <c r="Z514">
        <v>15</v>
      </c>
      <c r="AA514">
        <v>51.632599999999996</v>
      </c>
      <c r="AB514">
        <v>774.49</v>
      </c>
      <c r="AH514">
        <v>205</v>
      </c>
      <c r="AI514">
        <v>98.95</v>
      </c>
      <c r="AJ514">
        <v>40</v>
      </c>
      <c r="AK514">
        <v>0</v>
      </c>
      <c r="BA514">
        <v>387</v>
      </c>
    </row>
    <row r="515" spans="6:53" x14ac:dyDescent="0.25">
      <c r="H515">
        <v>1</v>
      </c>
      <c r="M515" t="s">
        <v>105</v>
      </c>
      <c r="N515" t="s">
        <v>218</v>
      </c>
      <c r="P515" t="s">
        <v>107</v>
      </c>
      <c r="S515">
        <v>1</v>
      </c>
      <c r="T515">
        <v>19616.82</v>
      </c>
      <c r="V515">
        <v>20989.9974</v>
      </c>
      <c r="X515">
        <v>22.77</v>
      </c>
      <c r="Z515">
        <v>18</v>
      </c>
      <c r="AA515">
        <v>1.2649999999999999</v>
      </c>
      <c r="AB515">
        <v>22.77</v>
      </c>
      <c r="AH515">
        <v>217.95</v>
      </c>
      <c r="AI515">
        <v>104.95</v>
      </c>
      <c r="AJ515">
        <v>40</v>
      </c>
      <c r="AK515">
        <v>0</v>
      </c>
      <c r="BA515">
        <v>387</v>
      </c>
    </row>
    <row r="516" spans="6:53" x14ac:dyDescent="0.25">
      <c r="H516">
        <v>1</v>
      </c>
      <c r="M516" t="s">
        <v>105</v>
      </c>
      <c r="N516" t="s">
        <v>199</v>
      </c>
      <c r="P516" t="s">
        <v>107</v>
      </c>
      <c r="S516">
        <v>1</v>
      </c>
      <c r="T516">
        <v>19616.82</v>
      </c>
      <c r="V516">
        <v>20989.9974</v>
      </c>
      <c r="Z516">
        <v>0</v>
      </c>
      <c r="AH516">
        <v>207.65</v>
      </c>
      <c r="AI516">
        <v>104.95</v>
      </c>
      <c r="AJ516">
        <v>40</v>
      </c>
      <c r="AK516">
        <v>0</v>
      </c>
      <c r="BA516">
        <v>387</v>
      </c>
    </row>
    <row r="517" spans="6:53" x14ac:dyDescent="0.25">
      <c r="H517">
        <v>14</v>
      </c>
      <c r="M517" t="s">
        <v>105</v>
      </c>
      <c r="N517" t="s">
        <v>134</v>
      </c>
      <c r="P517" t="s">
        <v>126</v>
      </c>
      <c r="S517">
        <v>0</v>
      </c>
      <c r="T517">
        <v>16682.240000000002</v>
      </c>
      <c r="V517">
        <v>17849.996800000001</v>
      </c>
      <c r="W517">
        <v>4439.8500000000004</v>
      </c>
      <c r="X517">
        <v>7778.1696000000002</v>
      </c>
      <c r="Z517">
        <v>405</v>
      </c>
      <c r="AA517">
        <v>30.167899999999999</v>
      </c>
      <c r="AB517">
        <v>872.71559999999999</v>
      </c>
      <c r="AH517">
        <v>1083.2337</v>
      </c>
      <c r="AI517">
        <v>1249.4998000000001</v>
      </c>
      <c r="AJ517">
        <v>80</v>
      </c>
      <c r="AK517">
        <v>6024.1427999999996</v>
      </c>
      <c r="BA517">
        <v>5418</v>
      </c>
    </row>
    <row r="518" spans="6:53" x14ac:dyDescent="0.25">
      <c r="H518">
        <v>2</v>
      </c>
      <c r="M518" t="s">
        <v>105</v>
      </c>
      <c r="N518" t="s">
        <v>108</v>
      </c>
      <c r="P518" t="s">
        <v>107</v>
      </c>
      <c r="S518"/>
      <c r="T518">
        <v>12615.8878</v>
      </c>
      <c r="V518">
        <v>13498.999900000001</v>
      </c>
      <c r="W518">
        <v>1125.71</v>
      </c>
      <c r="X518">
        <v>369.81</v>
      </c>
      <c r="Z518">
        <v>68</v>
      </c>
      <c r="AA518">
        <v>21.992899999999999</v>
      </c>
      <c r="AB518">
        <v>747.76</v>
      </c>
      <c r="AH518">
        <v>26.3</v>
      </c>
      <c r="AI518">
        <v>134.99</v>
      </c>
      <c r="AJ518">
        <v>40</v>
      </c>
      <c r="AK518">
        <v>350.44130000000001</v>
      </c>
      <c r="BA518">
        <v>774</v>
      </c>
    </row>
    <row r="519" spans="6:53" x14ac:dyDescent="0.25">
      <c r="H519">
        <v>2</v>
      </c>
      <c r="M519" t="s">
        <v>105</v>
      </c>
      <c r="N519" t="s">
        <v>181</v>
      </c>
      <c r="P519" t="s">
        <v>107</v>
      </c>
      <c r="S519">
        <v>5560</v>
      </c>
      <c r="T519">
        <v>12615.8878</v>
      </c>
      <c r="V519">
        <v>13498.999900000001</v>
      </c>
      <c r="W519">
        <v>500.24</v>
      </c>
      <c r="X519">
        <v>910.65</v>
      </c>
      <c r="Z519">
        <v>115</v>
      </c>
      <c r="AA519">
        <v>12.268599999999999</v>
      </c>
      <c r="AB519">
        <v>705.44500000000005</v>
      </c>
      <c r="AH519">
        <v>180.2732</v>
      </c>
      <c r="AI519">
        <v>134.99</v>
      </c>
      <c r="AJ519">
        <v>40</v>
      </c>
      <c r="AK519">
        <v>350.44130000000001</v>
      </c>
      <c r="BA519">
        <v>774</v>
      </c>
    </row>
    <row r="520" spans="6:53" x14ac:dyDescent="0.25">
      <c r="H520">
        <v>2</v>
      </c>
      <c r="M520" t="s">
        <v>105</v>
      </c>
      <c r="N520" t="s">
        <v>134</v>
      </c>
      <c r="P520" t="s">
        <v>107</v>
      </c>
      <c r="S520">
        <v>0</v>
      </c>
      <c r="T520">
        <v>12615.8878</v>
      </c>
      <c r="V520">
        <v>13498.999900000001</v>
      </c>
      <c r="W520">
        <v>617.73</v>
      </c>
      <c r="X520">
        <v>963.85739999999998</v>
      </c>
      <c r="Z520">
        <v>48</v>
      </c>
      <c r="AA520">
        <v>32.9497</v>
      </c>
      <c r="AB520">
        <v>790.79369999999994</v>
      </c>
      <c r="AH520">
        <v>281.71690000000001</v>
      </c>
      <c r="AI520">
        <v>134.99</v>
      </c>
      <c r="AJ520">
        <v>40</v>
      </c>
      <c r="AK520">
        <v>350.44130000000001</v>
      </c>
      <c r="BA520">
        <v>774</v>
      </c>
    </row>
    <row r="521" spans="6:53" x14ac:dyDescent="0.25">
      <c r="H521">
        <v>21</v>
      </c>
      <c r="M521" t="s">
        <v>105</v>
      </c>
      <c r="N521" t="s">
        <v>132</v>
      </c>
      <c r="P521" t="s">
        <v>126</v>
      </c>
      <c r="S521">
        <v>26796</v>
      </c>
      <c r="T521">
        <v>45666.192999999999</v>
      </c>
      <c r="V521">
        <v>45666.192999999999</v>
      </c>
      <c r="W521">
        <v>28333.58</v>
      </c>
      <c r="X521">
        <v>3101.66</v>
      </c>
      <c r="Z521">
        <v>542</v>
      </c>
      <c r="AA521">
        <v>57.9985</v>
      </c>
      <c r="AB521">
        <v>1496.9160999999999</v>
      </c>
      <c r="AH521">
        <v>3156.0455999999999</v>
      </c>
      <c r="AI521">
        <v>4794.9503000000004</v>
      </c>
      <c r="AJ521">
        <v>120</v>
      </c>
      <c r="AK521">
        <v>25370.108</v>
      </c>
      <c r="BA521">
        <v>8127</v>
      </c>
    </row>
    <row r="522" spans="6:53" x14ac:dyDescent="0.25">
      <c r="H522">
        <v>21</v>
      </c>
      <c r="M522" t="s">
        <v>105</v>
      </c>
      <c r="N522" t="s">
        <v>132</v>
      </c>
      <c r="P522" t="s">
        <v>126</v>
      </c>
      <c r="S522">
        <v>44437</v>
      </c>
      <c r="T522">
        <v>45666.192999999999</v>
      </c>
      <c r="V522">
        <v>45666.192999999999</v>
      </c>
      <c r="W522">
        <v>25960.61</v>
      </c>
      <c r="X522">
        <v>3494.95</v>
      </c>
      <c r="Z522">
        <v>483</v>
      </c>
      <c r="AA522">
        <v>60.984499999999997</v>
      </c>
      <c r="AB522">
        <v>1402.6457</v>
      </c>
      <c r="AH522">
        <v>4233.7632000000003</v>
      </c>
      <c r="AI522">
        <v>4794.9503000000004</v>
      </c>
      <c r="AJ522">
        <v>120</v>
      </c>
      <c r="AK522">
        <v>25370.108</v>
      </c>
      <c r="BA522">
        <v>8127</v>
      </c>
    </row>
    <row r="523" spans="6:53" x14ac:dyDescent="0.25">
      <c r="H523">
        <v>1</v>
      </c>
      <c r="M523" t="s">
        <v>105</v>
      </c>
      <c r="N523" t="s">
        <v>108</v>
      </c>
      <c r="P523" t="s">
        <v>107</v>
      </c>
      <c r="S523"/>
      <c r="T523">
        <v>19439.25</v>
      </c>
      <c r="V523">
        <v>20799.997500000001</v>
      </c>
      <c r="W523">
        <v>576.64</v>
      </c>
      <c r="X523">
        <v>1345.62</v>
      </c>
      <c r="Z523">
        <v>24</v>
      </c>
      <c r="AA523">
        <v>80.094099999999997</v>
      </c>
      <c r="AB523">
        <v>1922.26</v>
      </c>
      <c r="AH523">
        <v>27.85</v>
      </c>
      <c r="AI523">
        <v>104</v>
      </c>
      <c r="AJ523">
        <v>40</v>
      </c>
      <c r="AK523">
        <v>0</v>
      </c>
      <c r="BA523">
        <v>387</v>
      </c>
    </row>
    <row r="524" spans="6:53" x14ac:dyDescent="0.25">
      <c r="H524">
        <v>9</v>
      </c>
      <c r="M524" t="s">
        <v>105</v>
      </c>
      <c r="N524" t="s">
        <v>108</v>
      </c>
      <c r="P524" t="s">
        <v>107</v>
      </c>
      <c r="S524">
        <v>0</v>
      </c>
      <c r="T524">
        <v>18877.57</v>
      </c>
      <c r="V524">
        <v>20198.999899999999</v>
      </c>
      <c r="W524">
        <v>4462.7299999999996</v>
      </c>
      <c r="X524">
        <v>4739.03</v>
      </c>
      <c r="Z524">
        <v>190</v>
      </c>
      <c r="AA524">
        <v>48.430300000000003</v>
      </c>
      <c r="AB524">
        <v>1022.4177</v>
      </c>
      <c r="AH524">
        <v>1019.7315</v>
      </c>
      <c r="AI524">
        <v>908.95500000000004</v>
      </c>
      <c r="AJ524">
        <v>80</v>
      </c>
      <c r="AK524">
        <v>4195.0151999999998</v>
      </c>
      <c r="BA524">
        <v>3483</v>
      </c>
    </row>
    <row r="525" spans="6:53" x14ac:dyDescent="0.25">
      <c r="H525">
        <v>9</v>
      </c>
      <c r="M525" t="s">
        <v>110</v>
      </c>
      <c r="N525"/>
      <c r="P525" t="s">
        <v>107</v>
      </c>
      <c r="S525">
        <v>19883</v>
      </c>
      <c r="T525">
        <v>18877.57</v>
      </c>
      <c r="V525">
        <v>20198.999899999999</v>
      </c>
      <c r="W525">
        <v>4376.42</v>
      </c>
      <c r="X525">
        <v>5697.37</v>
      </c>
      <c r="Z525">
        <v>203</v>
      </c>
      <c r="AA525">
        <v>49.624499999999998</v>
      </c>
      <c r="AB525">
        <v>1119.31</v>
      </c>
      <c r="AH525">
        <v>423.8433</v>
      </c>
      <c r="AI525">
        <v>908.95500000000004</v>
      </c>
      <c r="AJ525">
        <v>80</v>
      </c>
      <c r="AK525">
        <v>4195.0151999999998</v>
      </c>
      <c r="BA525">
        <v>3483</v>
      </c>
    </row>
    <row r="526" spans="6:53" x14ac:dyDescent="0.25">
      <c r="H526">
        <v>9</v>
      </c>
      <c r="M526" t="s">
        <v>105</v>
      </c>
      <c r="N526" t="s">
        <v>190</v>
      </c>
      <c r="P526" t="s">
        <v>107</v>
      </c>
      <c r="S526">
        <v>20902</v>
      </c>
      <c r="T526">
        <v>18877.57</v>
      </c>
      <c r="V526">
        <v>20198.999899999999</v>
      </c>
      <c r="W526">
        <v>3339.23</v>
      </c>
      <c r="X526">
        <v>2929.107</v>
      </c>
      <c r="Z526">
        <v>391</v>
      </c>
      <c r="AA526">
        <v>16.031500000000001</v>
      </c>
      <c r="AB526">
        <v>696.48180000000002</v>
      </c>
      <c r="AH526">
        <v>322.83080000000001</v>
      </c>
      <c r="AI526">
        <v>908.95500000000004</v>
      </c>
      <c r="AJ526">
        <v>80</v>
      </c>
      <c r="AK526">
        <v>4195.0151999999998</v>
      </c>
      <c r="BA526">
        <v>3483</v>
      </c>
    </row>
    <row r="527" spans="6:53" x14ac:dyDescent="0.25">
      <c r="H527">
        <v>9</v>
      </c>
      <c r="M527" t="s">
        <v>110</v>
      </c>
      <c r="N527"/>
      <c r="P527" t="s">
        <v>107</v>
      </c>
      <c r="S527">
        <v>0</v>
      </c>
      <c r="T527">
        <v>18877.57</v>
      </c>
      <c r="V527">
        <v>20198.999899999999</v>
      </c>
      <c r="W527">
        <v>3310.41</v>
      </c>
      <c r="X527">
        <v>2493.06</v>
      </c>
      <c r="Z527">
        <v>269</v>
      </c>
      <c r="AA527">
        <v>21.574200000000001</v>
      </c>
      <c r="AB527">
        <v>644.83000000000004</v>
      </c>
      <c r="AH527">
        <v>137.8038</v>
      </c>
      <c r="AI527">
        <v>908.95500000000004</v>
      </c>
      <c r="AJ527">
        <v>80</v>
      </c>
      <c r="AK527">
        <v>4195.0151999999998</v>
      </c>
      <c r="BA527">
        <v>3483</v>
      </c>
    </row>
    <row r="528" spans="6:53" x14ac:dyDescent="0.25">
      <c r="H528">
        <v>0</v>
      </c>
      <c r="M528" t="s">
        <v>110</v>
      </c>
      <c r="N528"/>
      <c r="P528" t="s">
        <v>107</v>
      </c>
      <c r="S528"/>
      <c r="T528">
        <v>19439.25</v>
      </c>
      <c r="V528">
        <v>20799.997500000001</v>
      </c>
      <c r="X528">
        <v>0</v>
      </c>
      <c r="Z528">
        <v>0</v>
      </c>
      <c r="AI528">
        <v>0</v>
      </c>
      <c r="AJ528">
        <v>40</v>
      </c>
      <c r="AK528">
        <v>0</v>
      </c>
      <c r="BA528">
        <v>0</v>
      </c>
    </row>
    <row r="529" spans="6:53" x14ac:dyDescent="0.25">
      <c r="H529">
        <v>12</v>
      </c>
      <c r="M529" t="s">
        <v>105</v>
      </c>
      <c r="N529" t="s">
        <v>112</v>
      </c>
      <c r="P529" t="s">
        <v>111</v>
      </c>
      <c r="S529">
        <v>14979</v>
      </c>
      <c r="T529">
        <v>13448.598</v>
      </c>
      <c r="V529">
        <v>14389.999900000001</v>
      </c>
      <c r="W529">
        <v>2807.95</v>
      </c>
      <c r="X529">
        <v>3310</v>
      </c>
      <c r="Z529">
        <v>331</v>
      </c>
      <c r="AA529">
        <v>18.4832</v>
      </c>
      <c r="AB529">
        <v>509.82909999999998</v>
      </c>
      <c r="AH529">
        <v>211.77</v>
      </c>
      <c r="AI529">
        <v>863.4</v>
      </c>
      <c r="AJ529">
        <v>80</v>
      </c>
      <c r="AK529">
        <v>4109.2942000000003</v>
      </c>
      <c r="BA529">
        <v>4644</v>
      </c>
    </row>
    <row r="530" spans="6:53" x14ac:dyDescent="0.25">
      <c r="H530">
        <v>12</v>
      </c>
      <c r="M530" t="s">
        <v>105</v>
      </c>
      <c r="N530" t="s">
        <v>112</v>
      </c>
      <c r="P530" t="s">
        <v>111</v>
      </c>
      <c r="S530">
        <v>18385</v>
      </c>
      <c r="T530">
        <v>13448.598</v>
      </c>
      <c r="V530">
        <v>14389.999900000001</v>
      </c>
      <c r="W530">
        <v>2307.9499999999998</v>
      </c>
      <c r="X530">
        <v>2710</v>
      </c>
      <c r="Z530">
        <v>271</v>
      </c>
      <c r="AA530">
        <v>18.516400000000001</v>
      </c>
      <c r="AB530">
        <v>418.16250000000002</v>
      </c>
      <c r="AH530">
        <v>750.15520000000004</v>
      </c>
      <c r="AI530">
        <v>863.4</v>
      </c>
      <c r="AJ530">
        <v>80</v>
      </c>
      <c r="AK530">
        <v>4109.2942000000003</v>
      </c>
      <c r="BA530">
        <v>4644</v>
      </c>
    </row>
    <row r="531" spans="6:53" x14ac:dyDescent="0.25">
      <c r="H531">
        <v>6</v>
      </c>
      <c r="M531" t="s">
        <v>105</v>
      </c>
      <c r="N531"/>
      <c r="P531" t="s">
        <v>107</v>
      </c>
      <c r="S531">
        <v>0</v>
      </c>
      <c r="T531">
        <v>12897.2</v>
      </c>
      <c r="V531">
        <v>13800.004000000001</v>
      </c>
      <c r="W531">
        <v>1825.16</v>
      </c>
      <c r="X531">
        <v>3019.5518000000002</v>
      </c>
      <c r="Z531">
        <v>133</v>
      </c>
      <c r="AA531">
        <v>36.426400000000001</v>
      </c>
      <c r="AB531">
        <v>807.45190000000002</v>
      </c>
      <c r="AH531">
        <v>364.69959999999998</v>
      </c>
      <c r="AI531">
        <v>414.00009999999997</v>
      </c>
      <c r="AJ531">
        <v>80</v>
      </c>
      <c r="AK531">
        <v>1791.278</v>
      </c>
      <c r="BA531">
        <v>2322</v>
      </c>
    </row>
    <row r="532" spans="6:53" x14ac:dyDescent="0.25">
      <c r="H532">
        <v>12</v>
      </c>
      <c r="M532" t="s">
        <v>105</v>
      </c>
      <c r="N532" t="s">
        <v>112</v>
      </c>
      <c r="P532" t="s">
        <v>111</v>
      </c>
      <c r="S532">
        <v>15398</v>
      </c>
      <c r="T532">
        <v>13448.598</v>
      </c>
      <c r="V532">
        <v>14389.999900000001</v>
      </c>
      <c r="W532">
        <v>2807.95</v>
      </c>
      <c r="X532">
        <v>3310</v>
      </c>
      <c r="Z532">
        <v>332</v>
      </c>
      <c r="AA532">
        <v>18.427499999999998</v>
      </c>
      <c r="AB532">
        <v>509.82909999999998</v>
      </c>
      <c r="AH532">
        <v>154.47999999999999</v>
      </c>
      <c r="AI532">
        <v>863.4</v>
      </c>
      <c r="AJ532">
        <v>80</v>
      </c>
      <c r="AK532">
        <v>4109.2942000000003</v>
      </c>
      <c r="BA532">
        <v>4644</v>
      </c>
    </row>
    <row r="533" spans="6:53" x14ac:dyDescent="0.25">
      <c r="H533">
        <v>1</v>
      </c>
      <c r="M533" t="s">
        <v>105</v>
      </c>
      <c r="N533"/>
      <c r="P533" t="s">
        <v>107</v>
      </c>
      <c r="S533">
        <v>0</v>
      </c>
      <c r="T533">
        <v>19439.25</v>
      </c>
      <c r="V533">
        <v>20799.997500000001</v>
      </c>
      <c r="W533">
        <v>283.27999999999997</v>
      </c>
      <c r="X533">
        <v>650.04999999999995</v>
      </c>
      <c r="Z533">
        <v>13</v>
      </c>
      <c r="AA533">
        <v>71.794600000000003</v>
      </c>
      <c r="AB533">
        <v>933.33</v>
      </c>
      <c r="AH533">
        <v>14.95</v>
      </c>
      <c r="AI533">
        <v>104</v>
      </c>
      <c r="AJ533">
        <v>40</v>
      </c>
      <c r="AK533">
        <v>0</v>
      </c>
      <c r="BA533">
        <v>387</v>
      </c>
    </row>
    <row r="534" spans="6:53" x14ac:dyDescent="0.25">
      <c r="H534">
        <v>1</v>
      </c>
      <c r="M534" t="s">
        <v>110</v>
      </c>
      <c r="N534"/>
      <c r="P534" t="s">
        <v>107</v>
      </c>
      <c r="S534"/>
      <c r="T534">
        <v>19439.25</v>
      </c>
      <c r="V534">
        <v>20799.997500000001</v>
      </c>
      <c r="W534">
        <v>541.80999999999995</v>
      </c>
      <c r="X534">
        <v>1251.24</v>
      </c>
      <c r="Z534">
        <v>26</v>
      </c>
      <c r="AA534">
        <v>68.963399999999993</v>
      </c>
      <c r="AB534">
        <v>1793.05</v>
      </c>
      <c r="AH534">
        <v>17.5</v>
      </c>
      <c r="AI534">
        <v>104</v>
      </c>
      <c r="AJ534">
        <v>40</v>
      </c>
      <c r="AK534">
        <v>0</v>
      </c>
      <c r="BA534">
        <v>387</v>
      </c>
    </row>
    <row r="535" spans="6:53" x14ac:dyDescent="0.25">
      <c r="H535">
        <v>1</v>
      </c>
      <c r="M535" t="s">
        <v>105</v>
      </c>
      <c r="N535"/>
      <c r="P535" t="s">
        <v>107</v>
      </c>
      <c r="S535"/>
      <c r="T535">
        <v>19439.25</v>
      </c>
      <c r="V535">
        <v>20799.997500000001</v>
      </c>
      <c r="W535">
        <v>466.84</v>
      </c>
      <c r="X535">
        <v>1094.08</v>
      </c>
      <c r="Z535">
        <v>23</v>
      </c>
      <c r="AA535">
        <v>67.866</v>
      </c>
      <c r="AB535">
        <v>1560.92</v>
      </c>
      <c r="AH535">
        <v>2.65</v>
      </c>
      <c r="AI535">
        <v>104</v>
      </c>
      <c r="AJ535">
        <v>40</v>
      </c>
      <c r="AK535">
        <v>0</v>
      </c>
      <c r="BA535">
        <v>387</v>
      </c>
    </row>
    <row r="536" spans="6:53" x14ac:dyDescent="0.25">
      <c r="F536" t="s">
        <v>120</v>
      </c>
      <c r="H536">
        <v>12</v>
      </c>
      <c r="M536" t="s">
        <v>121</v>
      </c>
      <c r="N536"/>
      <c r="P536" t="s">
        <v>111</v>
      </c>
      <c r="S536">
        <v>32365</v>
      </c>
      <c r="T536">
        <v>20046.73</v>
      </c>
      <c r="V536">
        <v>21450.001100000001</v>
      </c>
      <c r="W536">
        <v>5533.94</v>
      </c>
      <c r="X536">
        <v>6920.9632000000001</v>
      </c>
      <c r="Z536">
        <v>296</v>
      </c>
      <c r="AA536">
        <v>42.077300000000001</v>
      </c>
      <c r="AB536">
        <v>1037.9086</v>
      </c>
      <c r="AH536">
        <v>1018.0205</v>
      </c>
      <c r="AI536">
        <v>1287.0001</v>
      </c>
      <c r="AJ536">
        <v>80</v>
      </c>
      <c r="AK536">
        <v>6125.3896000000004</v>
      </c>
      <c r="BA536">
        <v>4644</v>
      </c>
    </row>
    <row r="537" spans="6:53" x14ac:dyDescent="0.25">
      <c r="H537">
        <v>9</v>
      </c>
      <c r="M537" t="s">
        <v>105</v>
      </c>
      <c r="N537" t="s">
        <v>118</v>
      </c>
      <c r="P537" t="s">
        <v>107</v>
      </c>
      <c r="S537">
        <v>0</v>
      </c>
      <c r="T537">
        <v>14766.36</v>
      </c>
      <c r="V537">
        <v>15800.0052</v>
      </c>
      <c r="W537">
        <v>2723.66</v>
      </c>
      <c r="X537">
        <v>4639.2367000000004</v>
      </c>
      <c r="Z537">
        <v>206</v>
      </c>
      <c r="AA537">
        <v>35.742199999999997</v>
      </c>
      <c r="AB537">
        <v>818.09960000000001</v>
      </c>
      <c r="AH537">
        <v>244.50319999999999</v>
      </c>
      <c r="AI537">
        <v>711.00019999999995</v>
      </c>
      <c r="AJ537">
        <v>80</v>
      </c>
      <c r="AK537">
        <v>3281.4135999999999</v>
      </c>
      <c r="BA537">
        <v>3483</v>
      </c>
    </row>
    <row r="538" spans="6:53" x14ac:dyDescent="0.25">
      <c r="H538">
        <v>15</v>
      </c>
      <c r="M538" t="s">
        <v>105</v>
      </c>
      <c r="N538" t="s">
        <v>199</v>
      </c>
      <c r="P538" t="s">
        <v>126</v>
      </c>
      <c r="S538">
        <v>10282</v>
      </c>
      <c r="T538">
        <v>19859.812000000002</v>
      </c>
      <c r="V538">
        <v>21249.998800000001</v>
      </c>
      <c r="W538">
        <v>10733.33</v>
      </c>
      <c r="X538">
        <v>1166.6300000000001</v>
      </c>
      <c r="Z538">
        <v>402</v>
      </c>
      <c r="AA538">
        <v>29.601800000000001</v>
      </c>
      <c r="AB538">
        <v>793.3306</v>
      </c>
      <c r="AH538">
        <v>173.90719999999999</v>
      </c>
      <c r="AI538">
        <v>1593.7499</v>
      </c>
      <c r="AJ538">
        <v>80</v>
      </c>
      <c r="AK538">
        <v>7723.2596000000003</v>
      </c>
      <c r="BA538">
        <v>5805</v>
      </c>
    </row>
    <row r="539" spans="6:53" x14ac:dyDescent="0.25">
      <c r="H539">
        <v>18</v>
      </c>
      <c r="M539" t="s">
        <v>176</v>
      </c>
      <c r="N539"/>
      <c r="P539" t="s">
        <v>111</v>
      </c>
      <c r="S539">
        <v>27691</v>
      </c>
      <c r="T539">
        <v>11074.766</v>
      </c>
      <c r="V539">
        <v>11849.999599999999</v>
      </c>
      <c r="W539">
        <v>3620.32</v>
      </c>
      <c r="X539">
        <v>4187.29</v>
      </c>
      <c r="Z539">
        <v>421</v>
      </c>
      <c r="AA539">
        <v>18.545300000000001</v>
      </c>
      <c r="AB539">
        <v>433.7561</v>
      </c>
      <c r="AH539">
        <v>1113.7354</v>
      </c>
      <c r="AI539">
        <v>1066.5</v>
      </c>
      <c r="AJ539">
        <v>120</v>
      </c>
      <c r="AK539">
        <v>5229.7507999999998</v>
      </c>
      <c r="BA539">
        <v>6966</v>
      </c>
    </row>
    <row r="540" spans="6:53" x14ac:dyDescent="0.25">
      <c r="H540">
        <v>0</v>
      </c>
      <c r="M540" t="s">
        <v>141</v>
      </c>
      <c r="N540"/>
      <c r="P540" t="s">
        <v>107</v>
      </c>
      <c r="S540"/>
      <c r="T540">
        <v>13355.14</v>
      </c>
      <c r="V540">
        <v>14289.9998</v>
      </c>
      <c r="X540">
        <v>0</v>
      </c>
      <c r="Z540">
        <v>0</v>
      </c>
      <c r="AI540">
        <v>0</v>
      </c>
      <c r="AJ540">
        <v>40</v>
      </c>
      <c r="AK540">
        <v>0</v>
      </c>
      <c r="BA540">
        <v>0</v>
      </c>
    </row>
    <row r="541" spans="6:53" x14ac:dyDescent="0.25">
      <c r="H541">
        <v>0</v>
      </c>
      <c r="M541" t="s">
        <v>141</v>
      </c>
      <c r="N541"/>
      <c r="P541" t="s">
        <v>107</v>
      </c>
      <c r="S541"/>
      <c r="T541">
        <v>13355.14</v>
      </c>
      <c r="V541">
        <v>14289.9998</v>
      </c>
      <c r="X541">
        <v>0</v>
      </c>
      <c r="Z541">
        <v>0</v>
      </c>
      <c r="AI541">
        <v>0</v>
      </c>
      <c r="AJ541">
        <v>40</v>
      </c>
      <c r="AK541">
        <v>0</v>
      </c>
      <c r="BA541">
        <v>0</v>
      </c>
    </row>
    <row r="542" spans="6:53" x14ac:dyDescent="0.25">
      <c r="H542">
        <v>0</v>
      </c>
      <c r="M542" t="s">
        <v>105</v>
      </c>
      <c r="N542" t="s">
        <v>148</v>
      </c>
      <c r="P542" t="s">
        <v>107</v>
      </c>
      <c r="S542"/>
      <c r="T542">
        <v>13355.14</v>
      </c>
      <c r="V542">
        <v>14289.9998</v>
      </c>
      <c r="X542">
        <v>0</v>
      </c>
      <c r="Z542">
        <v>0</v>
      </c>
      <c r="AI542">
        <v>0</v>
      </c>
      <c r="AJ542">
        <v>40</v>
      </c>
      <c r="AK542">
        <v>0</v>
      </c>
      <c r="BA542">
        <v>0</v>
      </c>
    </row>
    <row r="543" spans="6:53" x14ac:dyDescent="0.25">
      <c r="H543">
        <v>0</v>
      </c>
      <c r="M543" t="s">
        <v>141</v>
      </c>
      <c r="N543"/>
      <c r="P543" t="s">
        <v>107</v>
      </c>
      <c r="S543"/>
      <c r="T543">
        <v>13355.14</v>
      </c>
      <c r="V543">
        <v>14289.9998</v>
      </c>
      <c r="X543">
        <v>0</v>
      </c>
      <c r="Z543">
        <v>0</v>
      </c>
      <c r="AI543">
        <v>0</v>
      </c>
      <c r="AJ543">
        <v>40</v>
      </c>
      <c r="AK543">
        <v>0</v>
      </c>
      <c r="BA543">
        <v>0</v>
      </c>
    </row>
    <row r="544" spans="6:53" x14ac:dyDescent="0.25">
      <c r="F544" t="s">
        <v>127</v>
      </c>
      <c r="H544">
        <v>26</v>
      </c>
      <c r="M544" t="s">
        <v>105</v>
      </c>
      <c r="N544" t="s">
        <v>132</v>
      </c>
      <c r="P544" t="s">
        <v>126</v>
      </c>
      <c r="S544">
        <v>68715</v>
      </c>
      <c r="T544">
        <v>44060.51</v>
      </c>
      <c r="V544">
        <v>44060.51</v>
      </c>
      <c r="W544">
        <v>35686.449999999997</v>
      </c>
      <c r="X544">
        <v>7338.6469999999999</v>
      </c>
      <c r="Z544">
        <v>679</v>
      </c>
      <c r="AA544">
        <v>63.365299999999998</v>
      </c>
      <c r="AB544">
        <v>1654.8114</v>
      </c>
      <c r="AH544">
        <v>13561.402599999999</v>
      </c>
      <c r="AI544">
        <v>5727.8662999999997</v>
      </c>
      <c r="AJ544">
        <v>120</v>
      </c>
      <c r="AK544">
        <v>30597.577499999999</v>
      </c>
      <c r="BA544">
        <v>10062</v>
      </c>
    </row>
    <row r="545" spans="6:53" x14ac:dyDescent="0.25">
      <c r="F545" t="s">
        <v>127</v>
      </c>
      <c r="H545">
        <v>26</v>
      </c>
      <c r="M545" t="s">
        <v>105</v>
      </c>
      <c r="N545" t="s">
        <v>132</v>
      </c>
      <c r="P545" t="s">
        <v>126</v>
      </c>
      <c r="S545">
        <v>21743</v>
      </c>
      <c r="T545">
        <v>44060.51</v>
      </c>
      <c r="V545">
        <v>44060.51</v>
      </c>
      <c r="W545">
        <v>35247.21</v>
      </c>
      <c r="X545">
        <v>3395</v>
      </c>
      <c r="Z545">
        <v>679</v>
      </c>
      <c r="AA545">
        <v>56.910400000000003</v>
      </c>
      <c r="AB545">
        <v>1486.2388000000001</v>
      </c>
      <c r="AH545">
        <v>2688.4769000000001</v>
      </c>
      <c r="AI545">
        <v>5727.8662999999997</v>
      </c>
      <c r="AJ545">
        <v>120</v>
      </c>
      <c r="AK545">
        <v>30597.577399999998</v>
      </c>
      <c r="BA545">
        <v>10062</v>
      </c>
    </row>
    <row r="546" spans="6:53" x14ac:dyDescent="0.25">
      <c r="H546">
        <v>7</v>
      </c>
      <c r="M546" t="s">
        <v>105</v>
      </c>
      <c r="N546" t="s">
        <v>150</v>
      </c>
      <c r="P546" t="s">
        <v>107</v>
      </c>
      <c r="S546">
        <v>11930</v>
      </c>
      <c r="T546">
        <v>10981.3084</v>
      </c>
      <c r="V546">
        <v>11750</v>
      </c>
      <c r="W546">
        <v>2454.34</v>
      </c>
      <c r="X546">
        <v>1570.92</v>
      </c>
      <c r="Z546">
        <v>422</v>
      </c>
      <c r="AA546">
        <v>9.5385000000000009</v>
      </c>
      <c r="AB546">
        <v>575.03710000000001</v>
      </c>
      <c r="AH546">
        <v>253.07320000000001</v>
      </c>
      <c r="AI546">
        <v>411.25</v>
      </c>
      <c r="AJ546">
        <v>80</v>
      </c>
      <c r="AK546">
        <v>1830.2177999999999</v>
      </c>
      <c r="BA546">
        <v>2709</v>
      </c>
    </row>
    <row r="547" spans="6:53" x14ac:dyDescent="0.25">
      <c r="F547" t="s">
        <v>127</v>
      </c>
      <c r="H547">
        <v>26</v>
      </c>
      <c r="M547" t="s">
        <v>121</v>
      </c>
      <c r="N547"/>
      <c r="P547" t="s">
        <v>126</v>
      </c>
      <c r="S547">
        <v>52071</v>
      </c>
      <c r="T547">
        <v>44132.54</v>
      </c>
      <c r="V547">
        <v>44132.54</v>
      </c>
      <c r="W547">
        <v>34442.21</v>
      </c>
      <c r="X547">
        <v>3705.45</v>
      </c>
      <c r="Z547">
        <v>642</v>
      </c>
      <c r="AA547">
        <v>59.42</v>
      </c>
      <c r="AB547">
        <v>1467.2175999999999</v>
      </c>
      <c r="AH547">
        <v>6339.7757000000001</v>
      </c>
      <c r="AI547">
        <v>5737.2302</v>
      </c>
      <c r="AJ547">
        <v>120</v>
      </c>
      <c r="AK547">
        <v>29421.693599999999</v>
      </c>
      <c r="BA547">
        <v>10062</v>
      </c>
    </row>
    <row r="548" spans="6:53" x14ac:dyDescent="0.25">
      <c r="H548">
        <v>3</v>
      </c>
      <c r="M548" t="s">
        <v>105</v>
      </c>
      <c r="N548" t="s">
        <v>108</v>
      </c>
      <c r="P548" t="s">
        <v>107</v>
      </c>
      <c r="S548">
        <v>0</v>
      </c>
      <c r="T548">
        <v>14018.69</v>
      </c>
      <c r="V548">
        <v>14999.998299999999</v>
      </c>
      <c r="W548">
        <v>1308.03</v>
      </c>
      <c r="X548">
        <v>1346.41</v>
      </c>
      <c r="Z548">
        <v>81</v>
      </c>
      <c r="AA548">
        <v>32.770800000000001</v>
      </c>
      <c r="AB548">
        <v>884.81330000000003</v>
      </c>
      <c r="AH548">
        <v>64.803600000000003</v>
      </c>
      <c r="AI548">
        <v>225</v>
      </c>
      <c r="AJ548">
        <v>40</v>
      </c>
      <c r="AK548">
        <v>778.81619999999998</v>
      </c>
      <c r="BA548">
        <v>1161</v>
      </c>
    </row>
    <row r="549" spans="6:53" x14ac:dyDescent="0.25">
      <c r="H549">
        <v>3</v>
      </c>
      <c r="M549" t="s">
        <v>202</v>
      </c>
      <c r="N549"/>
      <c r="P549" t="s">
        <v>107</v>
      </c>
      <c r="S549">
        <v>0</v>
      </c>
      <c r="T549">
        <v>14018.69</v>
      </c>
      <c r="V549">
        <v>14999.998299999999</v>
      </c>
      <c r="W549">
        <v>381.34</v>
      </c>
      <c r="X549">
        <v>4583.4799999999996</v>
      </c>
      <c r="Z549">
        <v>41</v>
      </c>
      <c r="AA549">
        <v>121.09310000000001</v>
      </c>
      <c r="AB549">
        <v>1654.94</v>
      </c>
      <c r="AH549">
        <v>17.850000000000001</v>
      </c>
      <c r="AI549">
        <v>225</v>
      </c>
      <c r="AJ549">
        <v>40</v>
      </c>
      <c r="AK549">
        <v>778.81619999999998</v>
      </c>
      <c r="BA549">
        <v>1161</v>
      </c>
    </row>
    <row r="550" spans="6:53" x14ac:dyDescent="0.25">
      <c r="H550">
        <v>3</v>
      </c>
      <c r="M550" t="s">
        <v>110</v>
      </c>
      <c r="N550"/>
      <c r="P550" t="s">
        <v>107</v>
      </c>
      <c r="S550">
        <v>0</v>
      </c>
      <c r="T550">
        <v>14018.69</v>
      </c>
      <c r="V550">
        <v>14999.998299999999</v>
      </c>
      <c r="W550">
        <v>1139.43</v>
      </c>
      <c r="X550">
        <v>1613.37</v>
      </c>
      <c r="Z550">
        <v>67</v>
      </c>
      <c r="AA550">
        <v>41.086500000000001</v>
      </c>
      <c r="AB550">
        <v>917.6</v>
      </c>
      <c r="AH550">
        <v>47.55</v>
      </c>
      <c r="AI550">
        <v>225</v>
      </c>
      <c r="AJ550">
        <v>40</v>
      </c>
      <c r="AK550">
        <v>778.81619999999998</v>
      </c>
      <c r="BA550">
        <v>1161</v>
      </c>
    </row>
    <row r="551" spans="6:53" x14ac:dyDescent="0.25">
      <c r="F551" t="s">
        <v>127</v>
      </c>
      <c r="H551">
        <v>26</v>
      </c>
      <c r="M551" t="s">
        <v>121</v>
      </c>
      <c r="N551"/>
      <c r="P551" t="s">
        <v>126</v>
      </c>
      <c r="S551">
        <v>41527</v>
      </c>
      <c r="T551">
        <v>44256.68</v>
      </c>
      <c r="V551">
        <v>44256.68</v>
      </c>
      <c r="W551">
        <v>34524.71</v>
      </c>
      <c r="X551">
        <v>3566.5030000000002</v>
      </c>
      <c r="Z551">
        <v>649</v>
      </c>
      <c r="AA551">
        <v>58.692100000000003</v>
      </c>
      <c r="AB551">
        <v>1465.0465999999999</v>
      </c>
      <c r="AH551">
        <v>5927.6550999999999</v>
      </c>
      <c r="AI551">
        <v>5753.3684000000003</v>
      </c>
      <c r="AJ551">
        <v>120</v>
      </c>
      <c r="AK551">
        <v>28275.100600000002</v>
      </c>
      <c r="BA551">
        <v>10062</v>
      </c>
    </row>
    <row r="552" spans="6:53" x14ac:dyDescent="0.25">
      <c r="H552">
        <v>3</v>
      </c>
      <c r="M552" t="s">
        <v>105</v>
      </c>
      <c r="N552" t="s">
        <v>108</v>
      </c>
      <c r="P552" t="s">
        <v>107</v>
      </c>
      <c r="S552">
        <v>0</v>
      </c>
      <c r="T552">
        <v>14018.69</v>
      </c>
      <c r="V552">
        <v>14999.998299999999</v>
      </c>
      <c r="W552">
        <v>997.91</v>
      </c>
      <c r="X552">
        <v>1418.68</v>
      </c>
      <c r="Z552">
        <v>76</v>
      </c>
      <c r="AA552">
        <v>31.7972</v>
      </c>
      <c r="AB552">
        <v>805.53</v>
      </c>
      <c r="AH552">
        <v>90.9</v>
      </c>
      <c r="AI552">
        <v>225</v>
      </c>
      <c r="AJ552">
        <v>40</v>
      </c>
      <c r="AK552">
        <v>778.81619999999998</v>
      </c>
      <c r="BA552">
        <v>1161</v>
      </c>
    </row>
    <row r="553" spans="6:53" x14ac:dyDescent="0.25">
      <c r="H553">
        <v>16</v>
      </c>
      <c r="M553" t="s">
        <v>205</v>
      </c>
      <c r="N553"/>
      <c r="P553" t="s">
        <v>111</v>
      </c>
      <c r="S553">
        <v>12082</v>
      </c>
      <c r="T553">
        <v>47100</v>
      </c>
      <c r="V553">
        <v>47100</v>
      </c>
      <c r="W553">
        <v>17286.93</v>
      </c>
      <c r="X553">
        <v>4083.24</v>
      </c>
      <c r="Z553">
        <v>315</v>
      </c>
      <c r="AA553">
        <v>67.841800000000006</v>
      </c>
      <c r="AB553">
        <v>1335.6356000000001</v>
      </c>
      <c r="AH553">
        <v>1840.0137999999999</v>
      </c>
      <c r="AI553">
        <v>3768</v>
      </c>
      <c r="AJ553">
        <v>120</v>
      </c>
      <c r="AK553">
        <v>19624.999500000002</v>
      </c>
      <c r="BA553">
        <v>6192</v>
      </c>
    </row>
    <row r="554" spans="6:53" x14ac:dyDescent="0.25">
      <c r="H554">
        <v>12</v>
      </c>
      <c r="M554" t="s">
        <v>105</v>
      </c>
      <c r="N554" t="s">
        <v>112</v>
      </c>
      <c r="P554" t="s">
        <v>111</v>
      </c>
      <c r="S554">
        <v>19892</v>
      </c>
      <c r="T554">
        <v>13448.598</v>
      </c>
      <c r="V554">
        <v>14389.999900000001</v>
      </c>
      <c r="W554">
        <v>2816.66</v>
      </c>
      <c r="X554">
        <v>3380</v>
      </c>
      <c r="Z554">
        <v>338</v>
      </c>
      <c r="AA554">
        <v>18.333300000000001</v>
      </c>
      <c r="AB554">
        <v>516.38829999999996</v>
      </c>
      <c r="AH554">
        <v>626.66999999999996</v>
      </c>
      <c r="AI554">
        <v>863.4</v>
      </c>
      <c r="AJ554">
        <v>80</v>
      </c>
      <c r="AK554">
        <v>4109.2942000000003</v>
      </c>
      <c r="BA554">
        <v>4644</v>
      </c>
    </row>
    <row r="555" spans="6:53" x14ac:dyDescent="0.25">
      <c r="H555">
        <v>6</v>
      </c>
      <c r="M555" t="s">
        <v>113</v>
      </c>
      <c r="N555"/>
      <c r="P555" t="s">
        <v>107</v>
      </c>
      <c r="S555">
        <v>11297</v>
      </c>
      <c r="T555">
        <v>14765.42</v>
      </c>
      <c r="V555">
        <v>15798.999400000001</v>
      </c>
      <c r="W555">
        <v>2427.6799999999998</v>
      </c>
      <c r="X555">
        <v>3150.5</v>
      </c>
      <c r="Z555">
        <v>135</v>
      </c>
      <c r="AA555">
        <v>41.319800000000001</v>
      </c>
      <c r="AB555">
        <v>929.69659999999999</v>
      </c>
      <c r="AH555">
        <v>179.97470000000001</v>
      </c>
      <c r="AI555">
        <v>473.97</v>
      </c>
      <c r="AJ555">
        <v>80</v>
      </c>
      <c r="AK555">
        <v>2050.7530000000002</v>
      </c>
      <c r="BA555">
        <v>2322</v>
      </c>
    </row>
    <row r="556" spans="6:53" x14ac:dyDescent="0.25">
      <c r="H556">
        <v>11</v>
      </c>
      <c r="M556" t="s">
        <v>105</v>
      </c>
      <c r="N556" t="s">
        <v>132</v>
      </c>
      <c r="P556" t="s">
        <v>111</v>
      </c>
      <c r="S556">
        <v>30764</v>
      </c>
      <c r="T556">
        <v>47100</v>
      </c>
      <c r="V556">
        <v>47100</v>
      </c>
      <c r="W556">
        <v>11866.76</v>
      </c>
      <c r="X556">
        <v>3172.39</v>
      </c>
      <c r="Z556">
        <v>230</v>
      </c>
      <c r="AA556">
        <v>65.387600000000006</v>
      </c>
      <c r="AB556">
        <v>1367.1954000000001</v>
      </c>
      <c r="AH556">
        <v>3737.7260999999999</v>
      </c>
      <c r="AI556">
        <v>2590.5</v>
      </c>
      <c r="AJ556">
        <v>80</v>
      </c>
      <c r="AK556">
        <v>13083.333000000001</v>
      </c>
      <c r="BA556">
        <v>4257</v>
      </c>
    </row>
    <row r="557" spans="6:53" x14ac:dyDescent="0.25">
      <c r="H557">
        <v>8</v>
      </c>
      <c r="M557" t="s">
        <v>110</v>
      </c>
      <c r="N557"/>
      <c r="P557" t="s">
        <v>107</v>
      </c>
      <c r="S557">
        <v>22149</v>
      </c>
      <c r="T557">
        <v>19018.689999999999</v>
      </c>
      <c r="V557">
        <v>20349.998299999999</v>
      </c>
      <c r="W557">
        <v>4111.92</v>
      </c>
      <c r="X557">
        <v>3824.2449999999999</v>
      </c>
      <c r="Z557">
        <v>186</v>
      </c>
      <c r="AA557">
        <v>42.667499999999997</v>
      </c>
      <c r="AB557">
        <v>992.02059999999994</v>
      </c>
      <c r="AH557">
        <v>827.73400000000004</v>
      </c>
      <c r="AI557">
        <v>813.99990000000003</v>
      </c>
      <c r="AJ557">
        <v>80</v>
      </c>
      <c r="AK557">
        <v>3698.0783000000001</v>
      </c>
      <c r="BA557">
        <v>3096</v>
      </c>
    </row>
    <row r="558" spans="6:53" x14ac:dyDescent="0.25">
      <c r="F558" t="s">
        <v>127</v>
      </c>
      <c r="H558">
        <v>27</v>
      </c>
      <c r="M558" t="s">
        <v>121</v>
      </c>
      <c r="N558"/>
      <c r="P558" t="s">
        <v>126</v>
      </c>
      <c r="S558">
        <v>117735</v>
      </c>
      <c r="T558">
        <v>36350</v>
      </c>
      <c r="V558">
        <v>36350</v>
      </c>
      <c r="W558">
        <v>31097.69</v>
      </c>
      <c r="X558">
        <v>17858.948799999998</v>
      </c>
      <c r="Z558">
        <v>635</v>
      </c>
      <c r="AA558">
        <v>77.096999999999994</v>
      </c>
      <c r="AB558">
        <v>1813.2088000000001</v>
      </c>
      <c r="AH558">
        <v>19174.749199999998</v>
      </c>
      <c r="AI558">
        <v>4907.25</v>
      </c>
      <c r="AJ558">
        <v>120</v>
      </c>
      <c r="AK558">
        <v>25243.055</v>
      </c>
      <c r="BA558">
        <v>10449</v>
      </c>
    </row>
    <row r="559" spans="6:53" x14ac:dyDescent="0.25">
      <c r="H559">
        <v>8</v>
      </c>
      <c r="M559" t="s">
        <v>105</v>
      </c>
      <c r="N559" t="s">
        <v>190</v>
      </c>
      <c r="P559" t="s">
        <v>107</v>
      </c>
      <c r="S559"/>
      <c r="T559">
        <v>19018.689999999999</v>
      </c>
      <c r="V559">
        <v>20349.998299999999</v>
      </c>
      <c r="W559">
        <v>2744.4</v>
      </c>
      <c r="X559">
        <v>2397.7399999999998</v>
      </c>
      <c r="Z559">
        <v>450</v>
      </c>
      <c r="AA559">
        <v>11.4269</v>
      </c>
      <c r="AB559">
        <v>642.76750000000004</v>
      </c>
      <c r="AH559">
        <v>81.55</v>
      </c>
      <c r="AI559">
        <v>813.99990000000003</v>
      </c>
      <c r="AJ559">
        <v>80</v>
      </c>
      <c r="AK559">
        <v>3698.0783000000001</v>
      </c>
      <c r="BA559">
        <v>3096</v>
      </c>
    </row>
    <row r="560" spans="6:53" x14ac:dyDescent="0.25">
      <c r="H560">
        <v>19</v>
      </c>
      <c r="M560" t="s">
        <v>105</v>
      </c>
      <c r="N560" t="s">
        <v>199</v>
      </c>
      <c r="P560" t="s">
        <v>111</v>
      </c>
      <c r="S560">
        <v>24313</v>
      </c>
      <c r="T560">
        <v>17373.831999999999</v>
      </c>
      <c r="V560">
        <v>18590.000199999999</v>
      </c>
      <c r="W560">
        <v>7314.53</v>
      </c>
      <c r="X560">
        <v>7281.25</v>
      </c>
      <c r="Z560">
        <v>472</v>
      </c>
      <c r="AA560">
        <v>30.923200000000001</v>
      </c>
      <c r="AB560">
        <v>768.19889999999998</v>
      </c>
      <c r="AH560">
        <v>918.63679999999999</v>
      </c>
      <c r="AI560">
        <v>1766.05</v>
      </c>
      <c r="AJ560">
        <v>120</v>
      </c>
      <c r="AK560">
        <v>8686.9151999999995</v>
      </c>
      <c r="BA560">
        <v>7353</v>
      </c>
    </row>
    <row r="561" spans="6:53" x14ac:dyDescent="0.25">
      <c r="H561">
        <v>3</v>
      </c>
      <c r="M561" t="s">
        <v>105</v>
      </c>
      <c r="N561" t="s">
        <v>166</v>
      </c>
      <c r="P561" t="s">
        <v>107</v>
      </c>
      <c r="S561">
        <v>6633</v>
      </c>
      <c r="T561">
        <v>15350.467000000001</v>
      </c>
      <c r="V561">
        <v>16424.9997</v>
      </c>
      <c r="W561">
        <v>977.53</v>
      </c>
      <c r="X561">
        <v>690</v>
      </c>
      <c r="Z561">
        <v>69</v>
      </c>
      <c r="AA561">
        <v>24.167100000000001</v>
      </c>
      <c r="AB561">
        <v>555.8433</v>
      </c>
      <c r="AH561">
        <v>615.84010000000001</v>
      </c>
      <c r="AI561">
        <v>246.375</v>
      </c>
      <c r="AJ561">
        <v>40</v>
      </c>
      <c r="AK561">
        <v>852.80380000000002</v>
      </c>
      <c r="BA561">
        <v>1161</v>
      </c>
    </row>
    <row r="562" spans="6:53" x14ac:dyDescent="0.25">
      <c r="H562">
        <v>3</v>
      </c>
      <c r="M562" t="s">
        <v>105</v>
      </c>
      <c r="N562" t="s">
        <v>166</v>
      </c>
      <c r="P562" t="s">
        <v>107</v>
      </c>
      <c r="S562">
        <v>1</v>
      </c>
      <c r="T562">
        <v>15350.467000000001</v>
      </c>
      <c r="V562">
        <v>16424.9997</v>
      </c>
      <c r="W562">
        <v>1232.5899999999999</v>
      </c>
      <c r="X562">
        <v>870</v>
      </c>
      <c r="Z562">
        <v>87</v>
      </c>
      <c r="AA562">
        <v>24.1677</v>
      </c>
      <c r="AB562">
        <v>700.86329999999998</v>
      </c>
      <c r="AH562">
        <v>501.6</v>
      </c>
      <c r="AI562">
        <v>246.375</v>
      </c>
      <c r="AJ562">
        <v>40</v>
      </c>
      <c r="AK562">
        <v>852.80380000000002</v>
      </c>
      <c r="BA562">
        <v>1161</v>
      </c>
    </row>
    <row r="563" spans="6:53" x14ac:dyDescent="0.25">
      <c r="H563">
        <v>1</v>
      </c>
      <c r="M563" t="s">
        <v>110</v>
      </c>
      <c r="N563"/>
      <c r="P563" t="s">
        <v>107</v>
      </c>
      <c r="S563">
        <v>0</v>
      </c>
      <c r="T563">
        <v>19439.25</v>
      </c>
      <c r="V563">
        <v>20799.997500000001</v>
      </c>
      <c r="W563">
        <v>174.14</v>
      </c>
      <c r="X563">
        <v>755.21</v>
      </c>
      <c r="Z563">
        <v>16</v>
      </c>
      <c r="AA563">
        <v>58.084299999999999</v>
      </c>
      <c r="AB563">
        <v>929.35</v>
      </c>
      <c r="AH563">
        <v>5.3</v>
      </c>
      <c r="AI563">
        <v>104</v>
      </c>
      <c r="AJ563">
        <v>40</v>
      </c>
      <c r="AK563">
        <v>0</v>
      </c>
      <c r="BA563">
        <v>387</v>
      </c>
    </row>
    <row r="564" spans="6:53" x14ac:dyDescent="0.25">
      <c r="H564">
        <v>1</v>
      </c>
      <c r="M564" t="s">
        <v>105</v>
      </c>
      <c r="N564"/>
      <c r="P564" t="s">
        <v>107</v>
      </c>
      <c r="S564"/>
      <c r="T564">
        <v>19439.25</v>
      </c>
      <c r="V564">
        <v>20799.997500000001</v>
      </c>
      <c r="W564">
        <v>350.76</v>
      </c>
      <c r="X564">
        <v>709.81</v>
      </c>
      <c r="Z564">
        <v>14</v>
      </c>
      <c r="AA564">
        <v>75.754999999999995</v>
      </c>
      <c r="AB564">
        <v>1060.57</v>
      </c>
      <c r="AH564">
        <v>1.75</v>
      </c>
      <c r="AI564">
        <v>104</v>
      </c>
      <c r="AJ564">
        <v>40</v>
      </c>
      <c r="AK564">
        <v>0</v>
      </c>
      <c r="BA564">
        <v>387</v>
      </c>
    </row>
    <row r="565" spans="6:53" x14ac:dyDescent="0.25">
      <c r="H565">
        <v>18</v>
      </c>
      <c r="M565" t="s">
        <v>105</v>
      </c>
      <c r="N565" t="s">
        <v>189</v>
      </c>
      <c r="P565" t="s">
        <v>111</v>
      </c>
      <c r="S565">
        <v>24449</v>
      </c>
      <c r="T565">
        <v>24719.63</v>
      </c>
      <c r="V565">
        <v>26450.004099999998</v>
      </c>
      <c r="W565">
        <v>2366.1</v>
      </c>
      <c r="X565">
        <v>12690</v>
      </c>
      <c r="Z565">
        <v>540</v>
      </c>
      <c r="AA565">
        <v>27.881599999999999</v>
      </c>
      <c r="AB565">
        <v>836.45</v>
      </c>
      <c r="AH565">
        <v>288.2749</v>
      </c>
      <c r="AI565">
        <v>2380.5003999999999</v>
      </c>
      <c r="AJ565">
        <v>120</v>
      </c>
      <c r="AK565">
        <v>11673.158799999999</v>
      </c>
      <c r="BA565">
        <v>6966</v>
      </c>
    </row>
    <row r="566" spans="6:53" x14ac:dyDescent="0.25">
      <c r="F566" t="s">
        <v>120</v>
      </c>
      <c r="H566">
        <v>14</v>
      </c>
      <c r="M566" t="s">
        <v>121</v>
      </c>
      <c r="N566"/>
      <c r="P566" t="s">
        <v>111</v>
      </c>
      <c r="S566">
        <v>25906</v>
      </c>
      <c r="T566">
        <v>16682.240000000002</v>
      </c>
      <c r="V566">
        <v>17849.996800000001</v>
      </c>
      <c r="W566">
        <v>3414.37</v>
      </c>
      <c r="X566">
        <v>10160.9835</v>
      </c>
      <c r="Z566">
        <v>295</v>
      </c>
      <c r="AA566">
        <v>46.018099999999997</v>
      </c>
      <c r="AB566">
        <v>969.66809999999998</v>
      </c>
      <c r="AH566">
        <v>2464.2611000000002</v>
      </c>
      <c r="AI566">
        <v>1249.4998000000001</v>
      </c>
      <c r="AJ566">
        <v>80</v>
      </c>
      <c r="AK566">
        <v>6024.1427999999996</v>
      </c>
      <c r="BA566">
        <v>5418</v>
      </c>
    </row>
    <row r="567" spans="6:53" x14ac:dyDescent="0.25">
      <c r="H567">
        <v>14</v>
      </c>
      <c r="M567" t="s">
        <v>105</v>
      </c>
      <c r="N567"/>
      <c r="P567" t="s">
        <v>126</v>
      </c>
      <c r="S567">
        <v>0</v>
      </c>
      <c r="T567">
        <v>16682.240000000002</v>
      </c>
      <c r="V567">
        <v>17849.996800000001</v>
      </c>
      <c r="W567">
        <v>4780.72</v>
      </c>
      <c r="X567">
        <v>8845.92</v>
      </c>
      <c r="Z567">
        <v>304</v>
      </c>
      <c r="AA567">
        <v>44.824399999999997</v>
      </c>
      <c r="AB567">
        <v>973.33140000000003</v>
      </c>
      <c r="AH567">
        <v>382.78879999999998</v>
      </c>
      <c r="AI567">
        <v>1249.4998000000001</v>
      </c>
      <c r="AJ567">
        <v>80</v>
      </c>
      <c r="AK567">
        <v>6024.1427999999996</v>
      </c>
      <c r="BA567">
        <v>5418</v>
      </c>
    </row>
    <row r="568" spans="6:53" x14ac:dyDescent="0.25">
      <c r="H568">
        <v>8</v>
      </c>
      <c r="M568" t="s">
        <v>105</v>
      </c>
      <c r="N568" t="s">
        <v>190</v>
      </c>
      <c r="P568" t="s">
        <v>107</v>
      </c>
      <c r="S568"/>
      <c r="T568">
        <v>19018.689999999999</v>
      </c>
      <c r="V568">
        <v>20349.998299999999</v>
      </c>
      <c r="W568">
        <v>2452.73</v>
      </c>
      <c r="X568">
        <v>3491.1100999999999</v>
      </c>
      <c r="Z568">
        <v>359</v>
      </c>
      <c r="AA568">
        <v>16.5566</v>
      </c>
      <c r="AB568">
        <v>742.98</v>
      </c>
      <c r="AH568">
        <v>53.5</v>
      </c>
      <c r="AI568">
        <v>813.99990000000003</v>
      </c>
      <c r="AJ568">
        <v>80</v>
      </c>
      <c r="AK568">
        <v>3698.0783000000001</v>
      </c>
      <c r="BA568">
        <v>3096</v>
      </c>
    </row>
    <row r="569" spans="6:53" x14ac:dyDescent="0.25">
      <c r="H569">
        <v>6</v>
      </c>
      <c r="M569" t="s">
        <v>105</v>
      </c>
      <c r="N569" t="s">
        <v>219</v>
      </c>
      <c r="P569" t="s">
        <v>107</v>
      </c>
      <c r="S569">
        <v>6773</v>
      </c>
      <c r="T569">
        <v>12897.2</v>
      </c>
      <c r="V569">
        <v>13800.004000000001</v>
      </c>
      <c r="W569">
        <v>858.41</v>
      </c>
      <c r="X569">
        <v>2566.0700000000002</v>
      </c>
      <c r="Z569">
        <v>140</v>
      </c>
      <c r="AA569">
        <v>24.4605</v>
      </c>
      <c r="AB569">
        <v>570.74659999999994</v>
      </c>
      <c r="AH569">
        <v>214.29599999999999</v>
      </c>
      <c r="AI569">
        <v>414.00009999999997</v>
      </c>
      <c r="AJ569">
        <v>80</v>
      </c>
      <c r="AK569">
        <v>1791.278</v>
      </c>
      <c r="BA569">
        <v>2322</v>
      </c>
    </row>
    <row r="570" spans="6:53" x14ac:dyDescent="0.25">
      <c r="H570">
        <v>13</v>
      </c>
      <c r="M570" t="s">
        <v>105</v>
      </c>
      <c r="N570" t="s">
        <v>151</v>
      </c>
      <c r="P570" t="s">
        <v>111</v>
      </c>
      <c r="S570">
        <v>5236</v>
      </c>
      <c r="T570">
        <v>14439.252399999999</v>
      </c>
      <c r="V570">
        <v>15450.000099999999</v>
      </c>
      <c r="W570">
        <v>1560</v>
      </c>
      <c r="X570">
        <v>4290</v>
      </c>
      <c r="Z570">
        <v>388</v>
      </c>
      <c r="AA570">
        <v>15.077299999999999</v>
      </c>
      <c r="AB570">
        <v>450</v>
      </c>
      <c r="AH570">
        <v>169.53360000000001</v>
      </c>
      <c r="AI570">
        <v>1004.25</v>
      </c>
      <c r="AJ570">
        <v>80</v>
      </c>
      <c r="AK570">
        <v>4813.0835999999999</v>
      </c>
      <c r="BA570">
        <v>5031</v>
      </c>
    </row>
    <row r="571" spans="6:53" x14ac:dyDescent="0.25">
      <c r="H571">
        <v>12</v>
      </c>
      <c r="M571" t="s">
        <v>110</v>
      </c>
      <c r="N571"/>
      <c r="P571" t="s">
        <v>111</v>
      </c>
      <c r="S571">
        <v>2413</v>
      </c>
      <c r="T571">
        <v>20046.73</v>
      </c>
      <c r="V571">
        <v>21450.001100000001</v>
      </c>
      <c r="W571">
        <v>2370.54</v>
      </c>
      <c r="X571">
        <v>5179.6823999999997</v>
      </c>
      <c r="Z571">
        <v>107</v>
      </c>
      <c r="AA571">
        <v>70.562799999999996</v>
      </c>
      <c r="AB571">
        <v>629.18520000000001</v>
      </c>
      <c r="AH571">
        <v>1908.9872</v>
      </c>
      <c r="AI571">
        <v>1287.0001</v>
      </c>
      <c r="AJ571">
        <v>80</v>
      </c>
      <c r="AK571">
        <v>6125.3896000000004</v>
      </c>
      <c r="BA571">
        <v>4644</v>
      </c>
    </row>
    <row r="572" spans="6:53" x14ac:dyDescent="0.25">
      <c r="H572">
        <v>0</v>
      </c>
      <c r="M572" t="s">
        <v>105</v>
      </c>
      <c r="N572"/>
      <c r="P572" t="s">
        <v>107</v>
      </c>
      <c r="S572"/>
      <c r="T572">
        <v>15700.93</v>
      </c>
      <c r="V572">
        <v>16799.9951</v>
      </c>
      <c r="W572">
        <v>33.96</v>
      </c>
      <c r="X572">
        <v>286.08</v>
      </c>
      <c r="Z572">
        <v>4</v>
      </c>
      <c r="AA572">
        <v>80.010000000000005</v>
      </c>
      <c r="AI572">
        <v>0</v>
      </c>
      <c r="AJ572">
        <v>40</v>
      </c>
      <c r="AK572">
        <v>0</v>
      </c>
      <c r="BA572">
        <v>0</v>
      </c>
    </row>
    <row r="573" spans="6:53" x14ac:dyDescent="0.25">
      <c r="H573">
        <v>9</v>
      </c>
      <c r="M573" t="s">
        <v>105</v>
      </c>
      <c r="N573"/>
      <c r="P573" t="s">
        <v>107</v>
      </c>
      <c r="S573">
        <v>0</v>
      </c>
      <c r="T573">
        <v>14766.36</v>
      </c>
      <c r="V573">
        <v>15800.0052</v>
      </c>
      <c r="W573">
        <v>2683.11</v>
      </c>
      <c r="X573">
        <v>5573.4645</v>
      </c>
      <c r="Z573">
        <v>185</v>
      </c>
      <c r="AA573">
        <v>44.630099999999999</v>
      </c>
      <c r="AB573">
        <v>917.39710000000002</v>
      </c>
      <c r="AH573">
        <v>365.05189999999999</v>
      </c>
      <c r="AI573">
        <v>711.00019999999995</v>
      </c>
      <c r="AJ573">
        <v>80</v>
      </c>
      <c r="AK573">
        <v>3281.4135999999999</v>
      </c>
      <c r="BA573">
        <v>3483</v>
      </c>
    </row>
    <row r="574" spans="6:53" x14ac:dyDescent="0.25">
      <c r="H574">
        <v>18</v>
      </c>
      <c r="M574" t="s">
        <v>105</v>
      </c>
      <c r="N574" t="s">
        <v>150</v>
      </c>
      <c r="P574" t="s">
        <v>111</v>
      </c>
      <c r="S574">
        <v>44009</v>
      </c>
      <c r="T574">
        <v>24719.63</v>
      </c>
      <c r="V574">
        <v>26450.004099999998</v>
      </c>
      <c r="W574">
        <v>9318.4699999999993</v>
      </c>
      <c r="X574">
        <v>7845.85</v>
      </c>
      <c r="Z574">
        <v>550</v>
      </c>
      <c r="AA574">
        <v>31.207799999999999</v>
      </c>
      <c r="AB574">
        <v>953.57330000000002</v>
      </c>
      <c r="AH574">
        <v>1450.6649</v>
      </c>
      <c r="AI574">
        <v>2380.5003999999999</v>
      </c>
      <c r="AJ574">
        <v>120</v>
      </c>
      <c r="AK574">
        <v>11673.158799999999</v>
      </c>
      <c r="BA574">
        <v>6966</v>
      </c>
    </row>
    <row r="575" spans="6:53" x14ac:dyDescent="0.25">
      <c r="H575">
        <v>8</v>
      </c>
      <c r="M575" t="s">
        <v>116</v>
      </c>
      <c r="N575"/>
      <c r="P575" t="s">
        <v>107</v>
      </c>
      <c r="S575">
        <v>0</v>
      </c>
      <c r="T575">
        <v>19018.689999999999</v>
      </c>
      <c r="V575">
        <v>20349.998299999999</v>
      </c>
      <c r="W575">
        <v>3138.08</v>
      </c>
      <c r="X575">
        <v>4412.2359999999999</v>
      </c>
      <c r="Z575">
        <v>147</v>
      </c>
      <c r="AA575">
        <v>51.3626</v>
      </c>
      <c r="AB575">
        <v>943.78949999999998</v>
      </c>
      <c r="AH575">
        <v>128.7824</v>
      </c>
      <c r="AI575">
        <v>813.99990000000003</v>
      </c>
      <c r="AJ575">
        <v>80</v>
      </c>
      <c r="AK575">
        <v>3698.0783000000001</v>
      </c>
      <c r="BA575">
        <v>3096</v>
      </c>
    </row>
    <row r="576" spans="6:53" x14ac:dyDescent="0.25">
      <c r="H576">
        <v>13</v>
      </c>
      <c r="M576" t="s">
        <v>174</v>
      </c>
      <c r="N576"/>
      <c r="P576" t="s">
        <v>111</v>
      </c>
      <c r="S576">
        <v>12362</v>
      </c>
      <c r="T576">
        <v>14439.252399999999</v>
      </c>
      <c r="V576">
        <v>15450.000099999999</v>
      </c>
      <c r="W576">
        <v>3295.39</v>
      </c>
      <c r="X576">
        <v>7238.8020999999999</v>
      </c>
      <c r="Z576">
        <v>255</v>
      </c>
      <c r="AA576">
        <v>41.310499999999998</v>
      </c>
      <c r="AB576">
        <v>810.32240000000002</v>
      </c>
      <c r="AH576">
        <v>2673.7755000000002</v>
      </c>
      <c r="AI576">
        <v>1004.25</v>
      </c>
      <c r="AJ576">
        <v>80</v>
      </c>
      <c r="AK576">
        <v>4813.0835999999999</v>
      </c>
      <c r="BA576">
        <v>5031</v>
      </c>
    </row>
    <row r="577" spans="6:53" x14ac:dyDescent="0.25">
      <c r="H577">
        <v>8</v>
      </c>
      <c r="M577" t="s">
        <v>110</v>
      </c>
      <c r="N577"/>
      <c r="P577" t="s">
        <v>107</v>
      </c>
      <c r="S577">
        <v>12841</v>
      </c>
      <c r="T577">
        <v>19018.689999999999</v>
      </c>
      <c r="V577">
        <v>20349.998299999999</v>
      </c>
      <c r="W577">
        <v>2675.41</v>
      </c>
      <c r="X577">
        <v>4767.97</v>
      </c>
      <c r="Z577">
        <v>145</v>
      </c>
      <c r="AA577">
        <v>51.333599999999997</v>
      </c>
      <c r="AB577">
        <v>930.42250000000001</v>
      </c>
      <c r="AH577">
        <v>70.793199999999999</v>
      </c>
      <c r="AI577">
        <v>813.99990000000003</v>
      </c>
      <c r="AJ577">
        <v>80</v>
      </c>
      <c r="AK577">
        <v>3698.0783000000001</v>
      </c>
      <c r="BA577">
        <v>3096</v>
      </c>
    </row>
    <row r="578" spans="6:53" x14ac:dyDescent="0.25">
      <c r="H578">
        <v>6</v>
      </c>
      <c r="M578" t="s">
        <v>105</v>
      </c>
      <c r="N578" t="s">
        <v>108</v>
      </c>
      <c r="P578" t="s">
        <v>107</v>
      </c>
      <c r="S578">
        <v>0</v>
      </c>
      <c r="T578">
        <v>12897.2</v>
      </c>
      <c r="V578">
        <v>13800.004000000001</v>
      </c>
      <c r="W578">
        <v>2211.8200000000002</v>
      </c>
      <c r="X578">
        <v>1925.7357999999999</v>
      </c>
      <c r="Z578">
        <v>136</v>
      </c>
      <c r="AA578">
        <v>30.423200000000001</v>
      </c>
      <c r="AB578">
        <v>689.59259999999995</v>
      </c>
      <c r="AH578">
        <v>121.9871</v>
      </c>
      <c r="AI578">
        <v>414.00009999999997</v>
      </c>
      <c r="AJ578">
        <v>80</v>
      </c>
      <c r="AK578">
        <v>1791.278</v>
      </c>
      <c r="BA578">
        <v>2322</v>
      </c>
    </row>
    <row r="579" spans="6:53" x14ac:dyDescent="0.25">
      <c r="H579">
        <v>3</v>
      </c>
      <c r="M579" t="s">
        <v>105</v>
      </c>
      <c r="N579"/>
      <c r="P579" t="s">
        <v>107</v>
      </c>
      <c r="S579">
        <v>5904</v>
      </c>
      <c r="T579">
        <v>30060.747599999999</v>
      </c>
      <c r="V579">
        <v>32164.999899999999</v>
      </c>
      <c r="Z579">
        <v>0</v>
      </c>
      <c r="AH579">
        <v>321.6266</v>
      </c>
      <c r="AI579">
        <v>482.47500000000002</v>
      </c>
      <c r="AJ579">
        <v>40</v>
      </c>
      <c r="AK579">
        <v>1670.0416</v>
      </c>
      <c r="BA579">
        <v>1161</v>
      </c>
    </row>
    <row r="580" spans="6:53" x14ac:dyDescent="0.25">
      <c r="H580">
        <v>18</v>
      </c>
      <c r="M580" t="s">
        <v>105</v>
      </c>
      <c r="N580" t="s">
        <v>149</v>
      </c>
      <c r="P580" t="s">
        <v>111</v>
      </c>
      <c r="S580">
        <v>15327</v>
      </c>
      <c r="T580">
        <v>24719.63</v>
      </c>
      <c r="V580">
        <v>26450.004099999998</v>
      </c>
      <c r="W580">
        <v>15346</v>
      </c>
      <c r="X580">
        <v>6165.53</v>
      </c>
      <c r="Z580">
        <v>1094</v>
      </c>
      <c r="AA580">
        <v>19.6631</v>
      </c>
      <c r="AB580">
        <v>1195.085</v>
      </c>
      <c r="AH580">
        <v>639.36969999999997</v>
      </c>
      <c r="AI580">
        <v>2380.5003999999999</v>
      </c>
      <c r="AJ580">
        <v>120</v>
      </c>
      <c r="AK580">
        <v>11673.158799999999</v>
      </c>
      <c r="BA580">
        <v>6966</v>
      </c>
    </row>
    <row r="581" spans="6:53" x14ac:dyDescent="0.25">
      <c r="H581">
        <v>18</v>
      </c>
      <c r="M581" t="s">
        <v>105</v>
      </c>
      <c r="N581" t="s">
        <v>125</v>
      </c>
      <c r="P581" t="s">
        <v>111</v>
      </c>
      <c r="S581">
        <v>38156</v>
      </c>
      <c r="T581">
        <v>24719.63</v>
      </c>
      <c r="V581">
        <v>26450.004099999998</v>
      </c>
      <c r="W581">
        <v>12720</v>
      </c>
      <c r="X581">
        <v>5400</v>
      </c>
      <c r="Z581">
        <v>539</v>
      </c>
      <c r="AA581">
        <v>33.617800000000003</v>
      </c>
      <c r="AB581">
        <v>1006.6666</v>
      </c>
      <c r="AH581">
        <v>416.40859999999998</v>
      </c>
      <c r="AI581">
        <v>2380.5003999999999</v>
      </c>
      <c r="AJ581">
        <v>120</v>
      </c>
      <c r="AK581">
        <v>11673.158799999999</v>
      </c>
      <c r="BA581">
        <v>6966</v>
      </c>
    </row>
    <row r="582" spans="6:53" x14ac:dyDescent="0.25">
      <c r="H582">
        <v>1</v>
      </c>
      <c r="M582" t="s">
        <v>110</v>
      </c>
      <c r="N582"/>
      <c r="P582" t="s">
        <v>107</v>
      </c>
      <c r="S582">
        <v>1</v>
      </c>
      <c r="T582">
        <v>18495.330000000002</v>
      </c>
      <c r="V582">
        <v>19790.003100000002</v>
      </c>
      <c r="W582">
        <v>165.85</v>
      </c>
      <c r="X582">
        <v>381.13</v>
      </c>
      <c r="Z582">
        <v>12</v>
      </c>
      <c r="AA582">
        <v>45.581600000000002</v>
      </c>
      <c r="AB582">
        <v>546.98</v>
      </c>
      <c r="AH582">
        <v>213.25</v>
      </c>
      <c r="AI582">
        <v>98.95</v>
      </c>
      <c r="AJ582">
        <v>40</v>
      </c>
      <c r="AK582">
        <v>0</v>
      </c>
      <c r="BA582">
        <v>387</v>
      </c>
    </row>
    <row r="583" spans="6:53" x14ac:dyDescent="0.25">
      <c r="H583">
        <v>18</v>
      </c>
      <c r="M583" t="s">
        <v>105</v>
      </c>
      <c r="N583" t="s">
        <v>125</v>
      </c>
      <c r="P583" t="s">
        <v>111</v>
      </c>
      <c r="S583">
        <v>27329</v>
      </c>
      <c r="T583">
        <v>24719.63</v>
      </c>
      <c r="V583">
        <v>26450.004099999998</v>
      </c>
      <c r="W583">
        <v>12246.73</v>
      </c>
      <c r="X583">
        <v>7001.4</v>
      </c>
      <c r="Z583">
        <v>474</v>
      </c>
      <c r="AA583">
        <v>40.607799999999997</v>
      </c>
      <c r="AB583">
        <v>1069.3405</v>
      </c>
      <c r="AH583">
        <v>681.00559999999996</v>
      </c>
      <c r="AI583">
        <v>2380.5003999999999</v>
      </c>
      <c r="AJ583">
        <v>120</v>
      </c>
      <c r="AK583">
        <v>11673.158799999999</v>
      </c>
      <c r="BA583">
        <v>6966</v>
      </c>
    </row>
    <row r="584" spans="6:53" x14ac:dyDescent="0.25">
      <c r="H584">
        <v>1</v>
      </c>
      <c r="M584" t="s">
        <v>110</v>
      </c>
      <c r="N584"/>
      <c r="P584" t="s">
        <v>107</v>
      </c>
      <c r="S584">
        <v>1</v>
      </c>
      <c r="T584">
        <v>18495.330000000002</v>
      </c>
      <c r="V584">
        <v>19790.003100000002</v>
      </c>
      <c r="W584">
        <v>131.24</v>
      </c>
      <c r="X584">
        <v>555.70000000000005</v>
      </c>
      <c r="Z584">
        <v>10</v>
      </c>
      <c r="AA584">
        <v>68.694000000000003</v>
      </c>
      <c r="AB584">
        <v>686.94</v>
      </c>
      <c r="AH584">
        <v>464</v>
      </c>
      <c r="AI584">
        <v>98.95</v>
      </c>
      <c r="AJ584">
        <v>40</v>
      </c>
      <c r="AK584">
        <v>0</v>
      </c>
      <c r="BA584">
        <v>387</v>
      </c>
    </row>
    <row r="585" spans="6:53" x14ac:dyDescent="0.25">
      <c r="H585">
        <v>3</v>
      </c>
      <c r="M585" t="s">
        <v>105</v>
      </c>
      <c r="N585" t="s">
        <v>108</v>
      </c>
      <c r="P585" t="s">
        <v>107</v>
      </c>
      <c r="S585">
        <v>0</v>
      </c>
      <c r="T585">
        <v>14018.69</v>
      </c>
      <c r="V585">
        <v>14999.998299999999</v>
      </c>
      <c r="W585">
        <v>986.43</v>
      </c>
      <c r="X585">
        <v>1674.78</v>
      </c>
      <c r="Z585">
        <v>69</v>
      </c>
      <c r="AA585">
        <v>38.568199999999997</v>
      </c>
      <c r="AB585">
        <v>887.07</v>
      </c>
      <c r="AH585">
        <v>427.98719999999997</v>
      </c>
      <c r="AI585">
        <v>225</v>
      </c>
      <c r="AJ585">
        <v>40</v>
      </c>
      <c r="AK585">
        <v>778.81619999999998</v>
      </c>
      <c r="BA585">
        <v>1161</v>
      </c>
    </row>
    <row r="586" spans="6:53" x14ac:dyDescent="0.25">
      <c r="H586">
        <v>3</v>
      </c>
      <c r="M586" t="s">
        <v>105</v>
      </c>
      <c r="N586"/>
      <c r="P586" t="s">
        <v>107</v>
      </c>
      <c r="S586">
        <v>0</v>
      </c>
      <c r="T586">
        <v>14018.69</v>
      </c>
      <c r="V586">
        <v>14999.998299999999</v>
      </c>
      <c r="W586">
        <v>1078.97</v>
      </c>
      <c r="X586">
        <v>2508.58</v>
      </c>
      <c r="Z586">
        <v>70</v>
      </c>
      <c r="AA586">
        <v>51.250700000000002</v>
      </c>
      <c r="AB586">
        <v>1195.8499999999999</v>
      </c>
      <c r="AH586">
        <v>315.15679999999998</v>
      </c>
      <c r="AI586">
        <v>225</v>
      </c>
      <c r="AJ586">
        <v>40</v>
      </c>
      <c r="AK586">
        <v>778.81619999999998</v>
      </c>
      <c r="BA586">
        <v>1161</v>
      </c>
    </row>
    <row r="587" spans="6:53" x14ac:dyDescent="0.25">
      <c r="H587">
        <v>3</v>
      </c>
      <c r="M587" t="s">
        <v>105</v>
      </c>
      <c r="N587" t="s">
        <v>119</v>
      </c>
      <c r="P587" t="s">
        <v>107</v>
      </c>
      <c r="S587">
        <v>0</v>
      </c>
      <c r="T587">
        <v>14018.69</v>
      </c>
      <c r="V587">
        <v>14999.998299999999</v>
      </c>
      <c r="W587">
        <v>833.76</v>
      </c>
      <c r="X587">
        <v>1629.7843</v>
      </c>
      <c r="Z587">
        <v>62</v>
      </c>
      <c r="AA587">
        <v>39.734499999999997</v>
      </c>
      <c r="AB587">
        <v>821.18140000000005</v>
      </c>
      <c r="AH587">
        <v>144.04730000000001</v>
      </c>
      <c r="AI587">
        <v>225</v>
      </c>
      <c r="AJ587">
        <v>40</v>
      </c>
      <c r="AK587">
        <v>778.81619999999998</v>
      </c>
      <c r="BA587">
        <v>1161</v>
      </c>
    </row>
    <row r="588" spans="6:53" x14ac:dyDescent="0.25">
      <c r="H588">
        <v>3</v>
      </c>
      <c r="M588" t="s">
        <v>105</v>
      </c>
      <c r="N588" t="s">
        <v>108</v>
      </c>
      <c r="P588" t="s">
        <v>107</v>
      </c>
      <c r="S588">
        <v>0</v>
      </c>
      <c r="T588">
        <v>14018.69</v>
      </c>
      <c r="V588">
        <v>14999.998299999999</v>
      </c>
      <c r="W588">
        <v>1258.8699999999999</v>
      </c>
      <c r="X588">
        <v>1830.99</v>
      </c>
      <c r="Z588">
        <v>74</v>
      </c>
      <c r="AA588">
        <v>41.754800000000003</v>
      </c>
      <c r="AB588">
        <v>1029.9532999999999</v>
      </c>
      <c r="AH588">
        <v>117.5468</v>
      </c>
      <c r="AI588">
        <v>225</v>
      </c>
      <c r="AJ588">
        <v>40</v>
      </c>
      <c r="AK588">
        <v>778.81619999999998</v>
      </c>
      <c r="BA588">
        <v>1161</v>
      </c>
    </row>
    <row r="589" spans="6:53" x14ac:dyDescent="0.25">
      <c r="F589" t="s">
        <v>120</v>
      </c>
      <c r="H589">
        <v>14</v>
      </c>
      <c r="M589" t="s">
        <v>121</v>
      </c>
      <c r="N589"/>
      <c r="P589" t="s">
        <v>111</v>
      </c>
      <c r="S589">
        <v>31111</v>
      </c>
      <c r="T589">
        <v>16682.240000000002</v>
      </c>
      <c r="V589">
        <v>17849.996800000001</v>
      </c>
      <c r="W589">
        <v>6351.92</v>
      </c>
      <c r="X589">
        <v>12852.86</v>
      </c>
      <c r="Z589">
        <v>345</v>
      </c>
      <c r="AA589">
        <v>55.665999999999997</v>
      </c>
      <c r="AB589">
        <v>1371.77</v>
      </c>
      <c r="AH589">
        <v>3747.9351999999999</v>
      </c>
      <c r="AI589">
        <v>1249.4998000000001</v>
      </c>
      <c r="AJ589">
        <v>80</v>
      </c>
      <c r="AK589">
        <v>6024.1427999999996</v>
      </c>
      <c r="BA589">
        <v>5418</v>
      </c>
    </row>
    <row r="590" spans="6:53" x14ac:dyDescent="0.25">
      <c r="H590">
        <v>11</v>
      </c>
      <c r="M590" t="s">
        <v>105</v>
      </c>
      <c r="N590" t="s">
        <v>150</v>
      </c>
      <c r="P590" t="s">
        <v>111</v>
      </c>
      <c r="S590">
        <v>44909</v>
      </c>
      <c r="T590">
        <v>11210.28</v>
      </c>
      <c r="V590">
        <v>11994.999599999999</v>
      </c>
      <c r="W590">
        <v>3600</v>
      </c>
      <c r="X590">
        <v>3791.02</v>
      </c>
      <c r="Z590">
        <v>604</v>
      </c>
      <c r="AA590">
        <v>12.236700000000001</v>
      </c>
      <c r="AB590">
        <v>671.91089999999997</v>
      </c>
      <c r="AH590">
        <v>2531.9481999999998</v>
      </c>
      <c r="AI590">
        <v>659.72500000000002</v>
      </c>
      <c r="AJ590">
        <v>80</v>
      </c>
      <c r="AK590">
        <v>3113.9670000000001</v>
      </c>
      <c r="BA590">
        <v>4257</v>
      </c>
    </row>
    <row r="591" spans="6:53" x14ac:dyDescent="0.25">
      <c r="H591">
        <v>11</v>
      </c>
      <c r="M591" t="s">
        <v>105</v>
      </c>
      <c r="N591" t="s">
        <v>123</v>
      </c>
      <c r="P591" t="s">
        <v>111</v>
      </c>
      <c r="S591">
        <v>20796</v>
      </c>
      <c r="T591">
        <v>11210.28</v>
      </c>
      <c r="V591">
        <v>11994.999599999999</v>
      </c>
      <c r="W591">
        <v>2773.48</v>
      </c>
      <c r="X591">
        <v>3446.6351</v>
      </c>
      <c r="Z591">
        <v>230</v>
      </c>
      <c r="AA591">
        <v>27.043900000000001</v>
      </c>
      <c r="AB591">
        <v>565.46500000000003</v>
      </c>
      <c r="AH591">
        <v>399.1626</v>
      </c>
      <c r="AI591">
        <v>659.72500000000002</v>
      </c>
      <c r="AJ591">
        <v>80</v>
      </c>
      <c r="AK591">
        <v>3113.9670000000001</v>
      </c>
      <c r="BA591">
        <v>4257</v>
      </c>
    </row>
    <row r="592" spans="6:53" x14ac:dyDescent="0.25">
      <c r="H592">
        <v>11</v>
      </c>
      <c r="M592" t="s">
        <v>105</v>
      </c>
      <c r="N592" t="s">
        <v>123</v>
      </c>
      <c r="P592" t="s">
        <v>111</v>
      </c>
      <c r="S592">
        <v>20994</v>
      </c>
      <c r="T592">
        <v>11210.28</v>
      </c>
      <c r="V592">
        <v>11994.999599999999</v>
      </c>
      <c r="W592">
        <v>2686.87</v>
      </c>
      <c r="X592">
        <v>4177.2690000000002</v>
      </c>
      <c r="Z592">
        <v>243</v>
      </c>
      <c r="AA592">
        <v>28.247399999999999</v>
      </c>
      <c r="AB592">
        <v>624.01260000000002</v>
      </c>
      <c r="AH592">
        <v>693.2278</v>
      </c>
      <c r="AI592">
        <v>659.72500000000002</v>
      </c>
      <c r="AJ592">
        <v>80</v>
      </c>
      <c r="AK592">
        <v>3113.9670000000001</v>
      </c>
      <c r="BA592">
        <v>4257</v>
      </c>
    </row>
    <row r="593" spans="8:53" x14ac:dyDescent="0.25">
      <c r="H593">
        <v>3</v>
      </c>
      <c r="M593" t="s">
        <v>105</v>
      </c>
      <c r="N593"/>
      <c r="P593" t="s">
        <v>107</v>
      </c>
      <c r="S593">
        <v>0</v>
      </c>
      <c r="T593">
        <v>14018.69</v>
      </c>
      <c r="V593">
        <v>14999.998299999999</v>
      </c>
      <c r="W593">
        <v>978.46</v>
      </c>
      <c r="X593">
        <v>2626.0545999999999</v>
      </c>
      <c r="Z593">
        <v>74</v>
      </c>
      <c r="AA593">
        <v>48.709600000000002</v>
      </c>
      <c r="AB593">
        <v>1201.5047999999999</v>
      </c>
      <c r="AH593">
        <v>126.6536</v>
      </c>
      <c r="AI593">
        <v>225</v>
      </c>
      <c r="AJ593">
        <v>40</v>
      </c>
      <c r="AK593">
        <v>778.81619999999998</v>
      </c>
      <c r="BA593">
        <v>1161</v>
      </c>
    </row>
    <row r="594" spans="8:53" x14ac:dyDescent="0.25">
      <c r="H594">
        <v>13</v>
      </c>
      <c r="M594" t="s">
        <v>105</v>
      </c>
      <c r="N594" t="s">
        <v>151</v>
      </c>
      <c r="P594" t="s">
        <v>111</v>
      </c>
      <c r="S594">
        <v>20337</v>
      </c>
      <c r="T594">
        <v>14439.252399999999</v>
      </c>
      <c r="V594">
        <v>15450.000099999999</v>
      </c>
      <c r="W594">
        <v>1560</v>
      </c>
      <c r="X594">
        <v>4290</v>
      </c>
      <c r="Z594">
        <v>387</v>
      </c>
      <c r="AA594">
        <v>15.116199999999999</v>
      </c>
      <c r="AB594">
        <v>450</v>
      </c>
      <c r="AH594">
        <v>402.48779999999999</v>
      </c>
      <c r="AI594">
        <v>1004.25</v>
      </c>
      <c r="AJ594">
        <v>80</v>
      </c>
      <c r="AK594">
        <v>4813.0835999999999</v>
      </c>
      <c r="BA594">
        <v>5031</v>
      </c>
    </row>
    <row r="595" spans="8:53" x14ac:dyDescent="0.25">
      <c r="H595">
        <v>13</v>
      </c>
      <c r="M595" t="s">
        <v>105</v>
      </c>
      <c r="N595" t="s">
        <v>151</v>
      </c>
      <c r="P595" t="s">
        <v>111</v>
      </c>
      <c r="S595">
        <v>5157</v>
      </c>
      <c r="T595">
        <v>14439.252399999999</v>
      </c>
      <c r="V595">
        <v>15450.000099999999</v>
      </c>
      <c r="W595">
        <v>1560</v>
      </c>
      <c r="X595">
        <v>4290</v>
      </c>
      <c r="Z595">
        <v>388</v>
      </c>
      <c r="AA595">
        <v>15.077299999999999</v>
      </c>
      <c r="AB595">
        <v>450</v>
      </c>
      <c r="AH595">
        <v>28.238399999999999</v>
      </c>
      <c r="AI595">
        <v>1004.25</v>
      </c>
      <c r="AJ595">
        <v>80</v>
      </c>
      <c r="AK595">
        <v>4813.0838000000003</v>
      </c>
      <c r="BA595">
        <v>5031</v>
      </c>
    </row>
    <row r="596" spans="8:53" x14ac:dyDescent="0.25">
      <c r="H596">
        <v>10</v>
      </c>
      <c r="M596" t="s">
        <v>105</v>
      </c>
      <c r="N596" t="s">
        <v>220</v>
      </c>
      <c r="P596" t="s">
        <v>111</v>
      </c>
      <c r="S596">
        <v>12772</v>
      </c>
      <c r="T596">
        <v>14855.14</v>
      </c>
      <c r="V596">
        <v>15894.9998</v>
      </c>
      <c r="W596">
        <v>2957.49</v>
      </c>
      <c r="X596">
        <v>2730</v>
      </c>
      <c r="Z596">
        <v>273</v>
      </c>
      <c r="AA596">
        <v>20.833200000000001</v>
      </c>
      <c r="AB596">
        <v>568.74900000000002</v>
      </c>
      <c r="AH596">
        <v>547.59960000000001</v>
      </c>
      <c r="AI596">
        <v>794.75</v>
      </c>
      <c r="AJ596">
        <v>80</v>
      </c>
      <c r="AK596">
        <v>3713.7851999999998</v>
      </c>
      <c r="BA596">
        <v>3870</v>
      </c>
    </row>
    <row r="597" spans="8:53" x14ac:dyDescent="0.25">
      <c r="H597">
        <v>12</v>
      </c>
      <c r="M597" t="s">
        <v>105</v>
      </c>
      <c r="N597" t="s">
        <v>162</v>
      </c>
      <c r="P597" t="s">
        <v>111</v>
      </c>
      <c r="S597">
        <v>33564</v>
      </c>
      <c r="T597">
        <v>29439.252</v>
      </c>
      <c r="V597">
        <v>31499.999599999999</v>
      </c>
      <c r="W597">
        <v>10849.38</v>
      </c>
      <c r="X597">
        <v>4500.1899999999996</v>
      </c>
      <c r="Z597">
        <v>326</v>
      </c>
      <c r="AA597">
        <v>47.084499999999998</v>
      </c>
      <c r="AB597">
        <v>1279.1307999999999</v>
      </c>
      <c r="AH597">
        <v>1432.4836</v>
      </c>
      <c r="AI597">
        <v>1890</v>
      </c>
      <c r="AJ597">
        <v>80</v>
      </c>
      <c r="AK597">
        <v>8995.3269999999993</v>
      </c>
      <c r="BA597">
        <v>4644</v>
      </c>
    </row>
    <row r="598" spans="8:53" x14ac:dyDescent="0.25">
      <c r="H598">
        <v>12</v>
      </c>
      <c r="M598" t="s">
        <v>105</v>
      </c>
      <c r="N598" t="s">
        <v>112</v>
      </c>
      <c r="P598" t="s">
        <v>111</v>
      </c>
      <c r="S598">
        <v>25122</v>
      </c>
      <c r="T598">
        <v>29439.252</v>
      </c>
      <c r="V598">
        <v>31499.999599999999</v>
      </c>
      <c r="W598">
        <v>9334.7999999999993</v>
      </c>
      <c r="X598">
        <v>5590.62</v>
      </c>
      <c r="Z598">
        <v>303</v>
      </c>
      <c r="AA598">
        <v>49.258800000000001</v>
      </c>
      <c r="AB598">
        <v>1243.7850000000001</v>
      </c>
      <c r="AH598">
        <v>696.44470000000001</v>
      </c>
      <c r="AI598">
        <v>1890</v>
      </c>
      <c r="AJ598">
        <v>80</v>
      </c>
      <c r="AK598">
        <v>8995.3269999999993</v>
      </c>
      <c r="BA598">
        <v>4644</v>
      </c>
    </row>
    <row r="599" spans="8:53" x14ac:dyDescent="0.25">
      <c r="H599">
        <v>12</v>
      </c>
      <c r="M599" t="s">
        <v>105</v>
      </c>
      <c r="N599" t="s">
        <v>112</v>
      </c>
      <c r="P599" t="s">
        <v>111</v>
      </c>
      <c r="S599">
        <v>14621</v>
      </c>
      <c r="T599">
        <v>29439.252</v>
      </c>
      <c r="V599">
        <v>31499.999599999999</v>
      </c>
      <c r="W599">
        <v>10102.07</v>
      </c>
      <c r="X599">
        <v>3554.52</v>
      </c>
      <c r="Z599">
        <v>331</v>
      </c>
      <c r="AA599">
        <v>41.258499999999998</v>
      </c>
      <c r="AB599">
        <v>1138.0491</v>
      </c>
      <c r="AH599">
        <v>842.77940000000001</v>
      </c>
      <c r="AI599">
        <v>1890</v>
      </c>
      <c r="AJ599">
        <v>80</v>
      </c>
      <c r="AK599">
        <v>8995.3269999999993</v>
      </c>
      <c r="BA599">
        <v>4644</v>
      </c>
    </row>
    <row r="600" spans="8:53" x14ac:dyDescent="0.25">
      <c r="H600">
        <v>20</v>
      </c>
      <c r="M600" t="s">
        <v>105</v>
      </c>
      <c r="N600" t="s">
        <v>150</v>
      </c>
      <c r="P600" t="s">
        <v>111</v>
      </c>
      <c r="S600">
        <v>39491</v>
      </c>
      <c r="T600">
        <v>11822.43</v>
      </c>
      <c r="V600">
        <v>12650.000099999999</v>
      </c>
      <c r="W600">
        <v>6780</v>
      </c>
      <c r="X600">
        <v>2850</v>
      </c>
      <c r="Z600">
        <v>569</v>
      </c>
      <c r="AA600">
        <v>16.924399999999999</v>
      </c>
      <c r="AB600">
        <v>481.5</v>
      </c>
      <c r="AH600">
        <v>155.06729999999999</v>
      </c>
      <c r="AI600">
        <v>1265</v>
      </c>
      <c r="AJ600">
        <v>120</v>
      </c>
      <c r="AK600">
        <v>6239.6152000000002</v>
      </c>
      <c r="BA600">
        <v>7740</v>
      </c>
    </row>
    <row r="601" spans="8:53" x14ac:dyDescent="0.25">
      <c r="H601">
        <v>15</v>
      </c>
      <c r="M601" t="s">
        <v>105</v>
      </c>
      <c r="N601" t="s">
        <v>157</v>
      </c>
      <c r="P601" t="s">
        <v>126</v>
      </c>
      <c r="S601">
        <v>47786</v>
      </c>
      <c r="T601">
        <v>19859.812000000002</v>
      </c>
      <c r="V601">
        <v>21249.998800000001</v>
      </c>
      <c r="W601">
        <v>6201.86</v>
      </c>
      <c r="X601">
        <v>5071.37</v>
      </c>
      <c r="Z601">
        <v>420</v>
      </c>
      <c r="AA601">
        <v>26.841000000000001</v>
      </c>
      <c r="AB601">
        <v>751.54859999999996</v>
      </c>
      <c r="AH601">
        <v>1489.4613999999999</v>
      </c>
      <c r="AI601">
        <v>1593.7499</v>
      </c>
      <c r="AJ601">
        <v>80</v>
      </c>
      <c r="AK601">
        <v>7723.2596000000003</v>
      </c>
      <c r="BA601">
        <v>5805</v>
      </c>
    </row>
    <row r="602" spans="8:53" x14ac:dyDescent="0.25">
      <c r="H602">
        <v>15</v>
      </c>
      <c r="M602" t="s">
        <v>105</v>
      </c>
      <c r="N602" t="s">
        <v>157</v>
      </c>
      <c r="P602" t="s">
        <v>126</v>
      </c>
      <c r="S602">
        <v>31062</v>
      </c>
      <c r="T602">
        <v>19859.812000000002</v>
      </c>
      <c r="V602">
        <v>21249.998800000001</v>
      </c>
      <c r="W602">
        <v>6626.06</v>
      </c>
      <c r="X602">
        <v>3775.8</v>
      </c>
      <c r="Z602">
        <v>420</v>
      </c>
      <c r="AA602">
        <v>24.766300000000001</v>
      </c>
      <c r="AB602">
        <v>693.45730000000003</v>
      </c>
      <c r="AH602">
        <v>366.8272</v>
      </c>
      <c r="AI602">
        <v>1593.7499</v>
      </c>
      <c r="AJ602">
        <v>80</v>
      </c>
      <c r="AK602">
        <v>7723.2596000000003</v>
      </c>
      <c r="BA602">
        <v>5805</v>
      </c>
    </row>
    <row r="603" spans="8:53" x14ac:dyDescent="0.25">
      <c r="H603">
        <v>22</v>
      </c>
      <c r="M603" t="s">
        <v>198</v>
      </c>
      <c r="N603"/>
      <c r="P603" t="s">
        <v>111</v>
      </c>
      <c r="S603">
        <v>63888</v>
      </c>
      <c r="T603">
        <v>17570.09</v>
      </c>
      <c r="V603">
        <v>18799.996299999999</v>
      </c>
      <c r="W603">
        <v>6799.97</v>
      </c>
      <c r="X603">
        <v>10355.157300000001</v>
      </c>
      <c r="Z603">
        <v>726</v>
      </c>
      <c r="AA603">
        <v>23.6296</v>
      </c>
      <c r="AB603">
        <v>779.77850000000001</v>
      </c>
      <c r="AH603">
        <v>1997.7689</v>
      </c>
      <c r="AI603">
        <v>2067.9996000000001</v>
      </c>
      <c r="AJ603">
        <v>120</v>
      </c>
      <c r="AK603">
        <v>10249.2201</v>
      </c>
      <c r="BA603">
        <v>8514</v>
      </c>
    </row>
    <row r="604" spans="8:53" x14ac:dyDescent="0.25">
      <c r="H604">
        <v>26</v>
      </c>
      <c r="M604" t="s">
        <v>174</v>
      </c>
      <c r="N604"/>
      <c r="P604" t="s">
        <v>126</v>
      </c>
      <c r="S604">
        <v>56000</v>
      </c>
      <c r="T604">
        <v>11869.159</v>
      </c>
      <c r="V604">
        <v>12700.000099999999</v>
      </c>
      <c r="W604">
        <v>7037.49</v>
      </c>
      <c r="X604">
        <v>7838.91</v>
      </c>
      <c r="Z604">
        <v>796</v>
      </c>
      <c r="AA604">
        <v>18.6889</v>
      </c>
      <c r="AB604">
        <v>572.16920000000005</v>
      </c>
      <c r="AH604">
        <v>1015.047</v>
      </c>
      <c r="AI604">
        <v>1651</v>
      </c>
      <c r="AJ604">
        <v>120</v>
      </c>
      <c r="AK604">
        <v>8242.4724999999999</v>
      </c>
      <c r="BA604">
        <v>10062</v>
      </c>
    </row>
    <row r="605" spans="8:53" x14ac:dyDescent="0.25">
      <c r="H605">
        <v>6</v>
      </c>
      <c r="M605" t="s">
        <v>105</v>
      </c>
      <c r="N605" t="s">
        <v>221</v>
      </c>
      <c r="P605" t="s">
        <v>107</v>
      </c>
      <c r="S605">
        <v>6345</v>
      </c>
      <c r="T605">
        <v>14765.42</v>
      </c>
      <c r="V605">
        <v>15798.999400000001</v>
      </c>
      <c r="W605">
        <v>1325</v>
      </c>
      <c r="X605">
        <v>1500</v>
      </c>
      <c r="Z605">
        <v>150</v>
      </c>
      <c r="AA605">
        <v>18.833300000000001</v>
      </c>
      <c r="AB605">
        <v>470.83330000000001</v>
      </c>
      <c r="AH605">
        <v>26.164200000000001</v>
      </c>
      <c r="AI605">
        <v>473.97</v>
      </c>
      <c r="AJ605">
        <v>80</v>
      </c>
      <c r="AK605">
        <v>2050.7530000000002</v>
      </c>
      <c r="BA605">
        <v>2322</v>
      </c>
    </row>
    <row r="606" spans="8:53" x14ac:dyDescent="0.25">
      <c r="H606">
        <v>6</v>
      </c>
      <c r="M606" t="s">
        <v>133</v>
      </c>
      <c r="N606"/>
      <c r="P606" t="s">
        <v>107</v>
      </c>
      <c r="S606">
        <v>295</v>
      </c>
      <c r="T606">
        <v>14765.42</v>
      </c>
      <c r="V606">
        <v>15798.999400000001</v>
      </c>
      <c r="W606">
        <v>1808.44</v>
      </c>
      <c r="X606">
        <v>2338.8200000000002</v>
      </c>
      <c r="Z606">
        <v>120</v>
      </c>
      <c r="AA606">
        <v>34.560499999999998</v>
      </c>
      <c r="AB606">
        <v>691.21</v>
      </c>
      <c r="AH606">
        <v>124.617</v>
      </c>
      <c r="AI606">
        <v>473.97</v>
      </c>
      <c r="AJ606">
        <v>80</v>
      </c>
      <c r="AK606">
        <v>2050.7530000000002</v>
      </c>
      <c r="BA606">
        <v>2322</v>
      </c>
    </row>
    <row r="607" spans="8:53" x14ac:dyDescent="0.25">
      <c r="H607">
        <v>6</v>
      </c>
      <c r="M607" t="s">
        <v>110</v>
      </c>
      <c r="N607"/>
      <c r="P607" t="s">
        <v>107</v>
      </c>
      <c r="S607">
        <v>847</v>
      </c>
      <c r="T607">
        <v>14765.42</v>
      </c>
      <c r="V607">
        <v>15798.999400000001</v>
      </c>
      <c r="W607">
        <v>1142.97</v>
      </c>
      <c r="X607">
        <v>3072.77</v>
      </c>
      <c r="Z607">
        <v>101</v>
      </c>
      <c r="AA607">
        <v>41.74</v>
      </c>
      <c r="AB607">
        <v>702.62329999999997</v>
      </c>
      <c r="AH607">
        <v>6493.5474000000004</v>
      </c>
      <c r="AI607">
        <v>473.97</v>
      </c>
      <c r="AJ607">
        <v>80</v>
      </c>
      <c r="AK607">
        <v>2050.7530000000002</v>
      </c>
      <c r="BA607">
        <v>2322</v>
      </c>
    </row>
    <row r="608" spans="8:53" x14ac:dyDescent="0.25">
      <c r="H608">
        <v>0</v>
      </c>
      <c r="M608" t="s">
        <v>222</v>
      </c>
      <c r="N608"/>
      <c r="P608" t="s">
        <v>107</v>
      </c>
      <c r="S608"/>
      <c r="T608">
        <v>0</v>
      </c>
      <c r="V608">
        <v>0</v>
      </c>
      <c r="X608">
        <v>0</v>
      </c>
      <c r="Z608">
        <v>0</v>
      </c>
      <c r="AI608">
        <v>0</v>
      </c>
      <c r="AJ608">
        <v>0</v>
      </c>
      <c r="AK608">
        <v>0</v>
      </c>
      <c r="BA608">
        <v>0</v>
      </c>
    </row>
    <row r="609" spans="6:53" x14ac:dyDescent="0.25">
      <c r="H609">
        <v>1</v>
      </c>
      <c r="M609" t="s">
        <v>110</v>
      </c>
      <c r="N609"/>
      <c r="P609" t="s">
        <v>107</v>
      </c>
      <c r="S609"/>
      <c r="T609">
        <v>12615.89</v>
      </c>
      <c r="V609">
        <v>13499.0023</v>
      </c>
      <c r="W609">
        <v>197.05</v>
      </c>
      <c r="X609">
        <v>443.64170000000001</v>
      </c>
      <c r="Z609">
        <v>26</v>
      </c>
      <c r="AA609">
        <v>24.6419</v>
      </c>
      <c r="AB609">
        <v>640.69169999999997</v>
      </c>
      <c r="AH609">
        <v>18.25</v>
      </c>
      <c r="AI609">
        <v>67.495000000000005</v>
      </c>
      <c r="AJ609">
        <v>40</v>
      </c>
      <c r="AK609">
        <v>0</v>
      </c>
      <c r="BA609">
        <v>387</v>
      </c>
    </row>
    <row r="610" spans="6:53" x14ac:dyDescent="0.25">
      <c r="H610">
        <v>15</v>
      </c>
      <c r="M610" t="s">
        <v>105</v>
      </c>
      <c r="N610" t="s">
        <v>223</v>
      </c>
      <c r="P610" t="s">
        <v>111</v>
      </c>
      <c r="S610">
        <v>15345</v>
      </c>
      <c r="T610">
        <v>14859.813</v>
      </c>
      <c r="V610">
        <v>15899.999900000001</v>
      </c>
      <c r="W610">
        <v>4588.88</v>
      </c>
      <c r="X610">
        <v>7234.98</v>
      </c>
      <c r="Z610">
        <v>322</v>
      </c>
      <c r="AA610">
        <v>36.72</v>
      </c>
      <c r="AB610">
        <v>788.25729999999999</v>
      </c>
      <c r="AH610">
        <v>833.48620000000005</v>
      </c>
      <c r="AI610">
        <v>1192.5</v>
      </c>
      <c r="AJ610">
        <v>80</v>
      </c>
      <c r="AK610">
        <v>5778.8163999999997</v>
      </c>
      <c r="BA610">
        <v>5805</v>
      </c>
    </row>
    <row r="611" spans="6:53" x14ac:dyDescent="0.25">
      <c r="H611">
        <v>1</v>
      </c>
      <c r="M611" t="s">
        <v>105</v>
      </c>
      <c r="N611" t="s">
        <v>108</v>
      </c>
      <c r="P611" t="s">
        <v>107</v>
      </c>
      <c r="S611">
        <v>0</v>
      </c>
      <c r="T611">
        <v>12615.89</v>
      </c>
      <c r="V611">
        <v>13499.0023</v>
      </c>
      <c r="W611">
        <v>479.17</v>
      </c>
      <c r="X611">
        <v>505.78</v>
      </c>
      <c r="Z611">
        <v>27</v>
      </c>
      <c r="AA611">
        <v>36.479599999999998</v>
      </c>
      <c r="AB611">
        <v>984.95</v>
      </c>
      <c r="AH611">
        <v>4.75</v>
      </c>
      <c r="AI611">
        <v>67.495000000000005</v>
      </c>
      <c r="AJ611">
        <v>40</v>
      </c>
      <c r="AK611">
        <v>0</v>
      </c>
      <c r="BA611">
        <v>387</v>
      </c>
    </row>
    <row r="612" spans="6:53" x14ac:dyDescent="0.25">
      <c r="H612">
        <v>1</v>
      </c>
      <c r="M612" t="s">
        <v>105</v>
      </c>
      <c r="N612" t="s">
        <v>143</v>
      </c>
      <c r="P612" t="s">
        <v>107</v>
      </c>
      <c r="S612"/>
      <c r="T612">
        <v>12615.89</v>
      </c>
      <c r="V612">
        <v>13499.0023</v>
      </c>
      <c r="W612">
        <v>187.07</v>
      </c>
      <c r="X612">
        <v>165</v>
      </c>
      <c r="Z612">
        <v>12</v>
      </c>
      <c r="AA612">
        <v>29.339099999999998</v>
      </c>
      <c r="AB612">
        <v>352.07</v>
      </c>
      <c r="AH612">
        <v>5</v>
      </c>
      <c r="AI612">
        <v>67.495000000000005</v>
      </c>
      <c r="AJ612">
        <v>40</v>
      </c>
      <c r="AK612">
        <v>0</v>
      </c>
      <c r="BA612">
        <v>387</v>
      </c>
    </row>
    <row r="613" spans="6:53" x14ac:dyDescent="0.25">
      <c r="F613" t="s">
        <v>109</v>
      </c>
      <c r="H613">
        <v>22</v>
      </c>
      <c r="M613" t="s">
        <v>198</v>
      </c>
      <c r="N613"/>
      <c r="P613" t="s">
        <v>111</v>
      </c>
      <c r="S613">
        <v>22139</v>
      </c>
      <c r="T613">
        <v>17570.09</v>
      </c>
      <c r="V613">
        <v>18799.996299999999</v>
      </c>
      <c r="W613">
        <v>6566.9</v>
      </c>
      <c r="X613">
        <v>9048.7800000000007</v>
      </c>
      <c r="Z613">
        <v>412</v>
      </c>
      <c r="AA613">
        <v>37.902099999999997</v>
      </c>
      <c r="AB613">
        <v>709.80359999999996</v>
      </c>
      <c r="AH613">
        <v>708.98540000000003</v>
      </c>
      <c r="AI613">
        <v>2067.9996000000001</v>
      </c>
      <c r="AJ613">
        <v>120</v>
      </c>
      <c r="AK613">
        <v>10249.219999999999</v>
      </c>
      <c r="BA613">
        <v>8514</v>
      </c>
    </row>
    <row r="614" spans="6:53" x14ac:dyDescent="0.25">
      <c r="F614" t="s">
        <v>109</v>
      </c>
      <c r="H614">
        <v>31</v>
      </c>
      <c r="M614" t="s">
        <v>105</v>
      </c>
      <c r="N614" t="s">
        <v>224</v>
      </c>
      <c r="P614" t="s">
        <v>126</v>
      </c>
      <c r="S614">
        <v>35596</v>
      </c>
      <c r="T614">
        <v>12887.85</v>
      </c>
      <c r="V614">
        <v>13789.9995</v>
      </c>
      <c r="W614">
        <v>14737</v>
      </c>
      <c r="X614">
        <v>612.1</v>
      </c>
      <c r="Z614">
        <v>835</v>
      </c>
      <c r="AA614">
        <v>18.382100000000001</v>
      </c>
      <c r="AB614">
        <v>495.13220000000001</v>
      </c>
      <c r="AH614">
        <v>2216.5698000000002</v>
      </c>
      <c r="AI614">
        <v>2137.4499000000001</v>
      </c>
      <c r="AJ614">
        <v>160</v>
      </c>
      <c r="AK614">
        <v>10739.8742</v>
      </c>
      <c r="BA614">
        <v>11997</v>
      </c>
    </row>
    <row r="615" spans="6:53" x14ac:dyDescent="0.25">
      <c r="H615">
        <v>30</v>
      </c>
      <c r="M615" t="s">
        <v>105</v>
      </c>
      <c r="N615" t="s">
        <v>150</v>
      </c>
      <c r="P615" t="s">
        <v>126</v>
      </c>
      <c r="S615">
        <v>55747</v>
      </c>
      <c r="T615">
        <v>12887.85</v>
      </c>
      <c r="V615">
        <v>13789.9995</v>
      </c>
      <c r="W615">
        <v>9094.32</v>
      </c>
      <c r="X615">
        <v>3525.5</v>
      </c>
      <c r="Z615">
        <v>611</v>
      </c>
      <c r="AA615">
        <v>20.654299999999999</v>
      </c>
      <c r="AB615">
        <v>420.66059999999999</v>
      </c>
      <c r="AH615">
        <v>2371.6961000000001</v>
      </c>
      <c r="AI615">
        <v>2068.4998999999998</v>
      </c>
      <c r="AJ615">
        <v>160</v>
      </c>
      <c r="AK615">
        <v>10381.878199999999</v>
      </c>
      <c r="BA615">
        <v>11610</v>
      </c>
    </row>
    <row r="616" spans="6:53" x14ac:dyDescent="0.25">
      <c r="H616">
        <v>30</v>
      </c>
      <c r="M616" t="s">
        <v>105</v>
      </c>
      <c r="N616" t="s">
        <v>112</v>
      </c>
      <c r="P616" t="s">
        <v>126</v>
      </c>
      <c r="S616">
        <v>34884</v>
      </c>
      <c r="T616">
        <v>12887.85</v>
      </c>
      <c r="V616">
        <v>13789.9995</v>
      </c>
      <c r="W616">
        <v>6764.05</v>
      </c>
      <c r="X616">
        <v>4940.26</v>
      </c>
      <c r="Z616">
        <v>570</v>
      </c>
      <c r="AA616">
        <v>20.533799999999999</v>
      </c>
      <c r="AB616">
        <v>390.14359999999999</v>
      </c>
      <c r="AH616">
        <v>2022.6382000000001</v>
      </c>
      <c r="AI616">
        <v>2068.4998999999998</v>
      </c>
      <c r="AJ616">
        <v>160</v>
      </c>
      <c r="AK616">
        <v>10381.878199999999</v>
      </c>
      <c r="BA616">
        <v>11610</v>
      </c>
    </row>
    <row r="617" spans="6:53" x14ac:dyDescent="0.25">
      <c r="H617">
        <v>30</v>
      </c>
      <c r="M617" t="s">
        <v>105</v>
      </c>
      <c r="N617" t="s">
        <v>195</v>
      </c>
      <c r="P617" t="s">
        <v>126</v>
      </c>
      <c r="S617">
        <v>50312</v>
      </c>
      <c r="T617">
        <v>12887.85</v>
      </c>
      <c r="V617">
        <v>13789.9995</v>
      </c>
      <c r="W617">
        <v>8101.93</v>
      </c>
      <c r="X617">
        <v>8560.83</v>
      </c>
      <c r="Z617">
        <v>826</v>
      </c>
      <c r="AA617">
        <v>20.172799999999999</v>
      </c>
      <c r="AB617">
        <v>555.42529999999999</v>
      </c>
      <c r="AH617">
        <v>2965.5513999999998</v>
      </c>
      <c r="AI617">
        <v>2068.4998999999998</v>
      </c>
      <c r="AJ617">
        <v>160</v>
      </c>
      <c r="AK617">
        <v>10381.878199999999</v>
      </c>
      <c r="BA617">
        <v>11610</v>
      </c>
    </row>
    <row r="618" spans="6:53" x14ac:dyDescent="0.25">
      <c r="H618">
        <v>30</v>
      </c>
      <c r="M618" t="s">
        <v>105</v>
      </c>
      <c r="N618" t="s">
        <v>195</v>
      </c>
      <c r="P618" t="s">
        <v>126</v>
      </c>
      <c r="S618">
        <v>47593</v>
      </c>
      <c r="T618">
        <v>12887.85</v>
      </c>
      <c r="V618">
        <v>13789.9995</v>
      </c>
      <c r="W618">
        <v>7355.75</v>
      </c>
      <c r="X618">
        <v>8087.9350000000004</v>
      </c>
      <c r="Z618">
        <v>787</v>
      </c>
      <c r="AA618">
        <v>19.6234</v>
      </c>
      <c r="AB618">
        <v>514.78949999999998</v>
      </c>
      <c r="AH618">
        <v>3750.7028</v>
      </c>
      <c r="AI618">
        <v>2068.4998999999998</v>
      </c>
      <c r="AJ618">
        <v>160</v>
      </c>
      <c r="AK618">
        <v>10381.878199999999</v>
      </c>
      <c r="BA618">
        <v>11610</v>
      </c>
    </row>
    <row r="619" spans="6:53" x14ac:dyDescent="0.25">
      <c r="F619" t="s">
        <v>127</v>
      </c>
      <c r="H619">
        <v>30</v>
      </c>
      <c r="M619" t="s">
        <v>121</v>
      </c>
      <c r="N619"/>
      <c r="P619" t="s">
        <v>126</v>
      </c>
      <c r="S619">
        <v>37055</v>
      </c>
      <c r="T619">
        <v>12887.85</v>
      </c>
      <c r="V619">
        <v>13789.9995</v>
      </c>
      <c r="W619">
        <v>6053.01</v>
      </c>
      <c r="X619">
        <v>3374.99</v>
      </c>
      <c r="Z619">
        <v>436</v>
      </c>
      <c r="AA619">
        <v>21.623799999999999</v>
      </c>
      <c r="AB619">
        <v>314.26659999999998</v>
      </c>
      <c r="AH619">
        <v>4277.3207000000002</v>
      </c>
      <c r="AI619">
        <v>2068.4998999999998</v>
      </c>
      <c r="AJ619">
        <v>160</v>
      </c>
      <c r="AK619">
        <v>10381.878199999999</v>
      </c>
      <c r="BA619">
        <v>11610</v>
      </c>
    </row>
    <row r="620" spans="6:53" x14ac:dyDescent="0.25">
      <c r="H620">
        <v>30</v>
      </c>
      <c r="M620" t="s">
        <v>105</v>
      </c>
      <c r="N620" t="s">
        <v>150</v>
      </c>
      <c r="P620" t="s">
        <v>126</v>
      </c>
      <c r="S620">
        <v>33710</v>
      </c>
      <c r="T620">
        <v>12887.85</v>
      </c>
      <c r="V620">
        <v>13789.9995</v>
      </c>
      <c r="W620">
        <v>8945.68</v>
      </c>
      <c r="X620">
        <v>6455.37</v>
      </c>
      <c r="Z620">
        <v>867</v>
      </c>
      <c r="AA620">
        <v>17.7636</v>
      </c>
      <c r="AB620">
        <v>513.36829999999998</v>
      </c>
      <c r="AH620">
        <v>2441.3890999999999</v>
      </c>
      <c r="AI620">
        <v>2068.4998999999998</v>
      </c>
      <c r="AJ620">
        <v>160</v>
      </c>
      <c r="AK620">
        <v>10381.878199999999</v>
      </c>
      <c r="BA620">
        <v>11610</v>
      </c>
    </row>
    <row r="621" spans="6:53" x14ac:dyDescent="0.25">
      <c r="H621">
        <v>30</v>
      </c>
      <c r="M621" t="s">
        <v>105</v>
      </c>
      <c r="N621" t="s">
        <v>147</v>
      </c>
      <c r="P621" t="s">
        <v>126</v>
      </c>
      <c r="S621">
        <v>56209</v>
      </c>
      <c r="T621">
        <v>12887.85</v>
      </c>
      <c r="V621">
        <v>13789.9995</v>
      </c>
      <c r="W621">
        <v>9668.43</v>
      </c>
      <c r="X621">
        <v>3370.9050000000002</v>
      </c>
      <c r="Z621">
        <v>723</v>
      </c>
      <c r="AA621">
        <v>18.035</v>
      </c>
      <c r="AB621">
        <v>434.64449999999999</v>
      </c>
      <c r="AH621">
        <v>1952.4953</v>
      </c>
      <c r="AI621">
        <v>2068.4998999999998</v>
      </c>
      <c r="AJ621">
        <v>160</v>
      </c>
      <c r="AK621">
        <v>10381.878199999999</v>
      </c>
      <c r="BA621">
        <v>11610</v>
      </c>
    </row>
    <row r="622" spans="6:53" x14ac:dyDescent="0.25">
      <c r="H622">
        <v>30</v>
      </c>
      <c r="M622" t="s">
        <v>159</v>
      </c>
      <c r="N622"/>
      <c r="P622" t="s">
        <v>126</v>
      </c>
      <c r="S622">
        <v>106707</v>
      </c>
      <c r="T622">
        <v>12887.85</v>
      </c>
      <c r="V622">
        <v>13789.9995</v>
      </c>
      <c r="W622">
        <v>8260</v>
      </c>
      <c r="X622">
        <v>9408.9699999999993</v>
      </c>
      <c r="Z622">
        <v>1022</v>
      </c>
      <c r="AA622">
        <v>17.288599999999999</v>
      </c>
      <c r="AB622">
        <v>588.96559999999999</v>
      </c>
      <c r="AH622">
        <v>5239.5222999999996</v>
      </c>
      <c r="AI622">
        <v>2068.4998999999998</v>
      </c>
      <c r="AJ622">
        <v>160</v>
      </c>
      <c r="AK622">
        <v>10381.878199999999</v>
      </c>
      <c r="BA622">
        <v>11610</v>
      </c>
    </row>
    <row r="623" spans="6:53" x14ac:dyDescent="0.25">
      <c r="H623">
        <v>42</v>
      </c>
      <c r="M623" t="s">
        <v>105</v>
      </c>
      <c r="N623" t="s">
        <v>195</v>
      </c>
      <c r="P623" t="s">
        <v>128</v>
      </c>
      <c r="S623">
        <v>89912</v>
      </c>
      <c r="T623">
        <v>13074.77</v>
      </c>
      <c r="V623">
        <v>13990.0039</v>
      </c>
      <c r="W623">
        <v>11340</v>
      </c>
      <c r="X623">
        <v>12985.45</v>
      </c>
      <c r="Z623">
        <v>1373</v>
      </c>
      <c r="AA623">
        <v>17.716999999999999</v>
      </c>
      <c r="AB623">
        <v>579.17729999999995</v>
      </c>
      <c r="AH623">
        <v>6433.0797000000002</v>
      </c>
      <c r="AI623">
        <v>2937.9007999999999</v>
      </c>
      <c r="AJ623">
        <v>200</v>
      </c>
      <c r="AK623">
        <v>13074.7693</v>
      </c>
      <c r="BA623">
        <v>16254</v>
      </c>
    </row>
    <row r="624" spans="6:53" x14ac:dyDescent="0.25">
      <c r="H624">
        <v>39</v>
      </c>
      <c r="M624" t="s">
        <v>105</v>
      </c>
      <c r="N624" t="s">
        <v>150</v>
      </c>
      <c r="P624" t="s">
        <v>128</v>
      </c>
      <c r="S624">
        <v>101774</v>
      </c>
      <c r="T624">
        <v>13355.14</v>
      </c>
      <c r="V624">
        <v>14289.9998</v>
      </c>
      <c r="W624">
        <v>16467.37</v>
      </c>
      <c r="X624">
        <v>5665</v>
      </c>
      <c r="Z624">
        <v>1134</v>
      </c>
      <c r="AA624">
        <v>19.516999999999999</v>
      </c>
      <c r="AB624">
        <v>567.49659999999994</v>
      </c>
      <c r="AH624">
        <v>6144.9961999999996</v>
      </c>
      <c r="AI624">
        <v>2786.55</v>
      </c>
      <c r="AJ624">
        <v>160</v>
      </c>
      <c r="AK624">
        <v>13355.1397</v>
      </c>
      <c r="BA624">
        <v>15093</v>
      </c>
    </row>
    <row r="625" spans="6:53" x14ac:dyDescent="0.25">
      <c r="H625">
        <v>39</v>
      </c>
      <c r="M625" t="s">
        <v>105</v>
      </c>
      <c r="N625" t="s">
        <v>150</v>
      </c>
      <c r="P625" t="s">
        <v>128</v>
      </c>
      <c r="S625">
        <v>115092</v>
      </c>
      <c r="T625">
        <v>13355.14</v>
      </c>
      <c r="V625">
        <v>14289.9998</v>
      </c>
      <c r="W625">
        <v>16032.37</v>
      </c>
      <c r="X625">
        <v>5538.98</v>
      </c>
      <c r="Z625">
        <v>1104</v>
      </c>
      <c r="AA625">
        <v>19.539200000000001</v>
      </c>
      <c r="AB625">
        <v>553.11149999999998</v>
      </c>
      <c r="AH625">
        <v>6911.7062999999998</v>
      </c>
      <c r="AI625">
        <v>2786.55</v>
      </c>
      <c r="AJ625">
        <v>160</v>
      </c>
      <c r="AK625">
        <v>13355.1397</v>
      </c>
      <c r="BA625">
        <v>15093</v>
      </c>
    </row>
    <row r="626" spans="6:53" x14ac:dyDescent="0.25">
      <c r="H626">
        <v>10</v>
      </c>
      <c r="M626" t="s">
        <v>105</v>
      </c>
      <c r="N626" t="s">
        <v>164</v>
      </c>
      <c r="P626" t="s">
        <v>111</v>
      </c>
      <c r="S626">
        <v>10294</v>
      </c>
      <c r="T626">
        <v>16682.240000000002</v>
      </c>
      <c r="V626">
        <v>17849.996800000001</v>
      </c>
      <c r="W626">
        <v>4550.01</v>
      </c>
      <c r="X626">
        <v>2736.1</v>
      </c>
      <c r="Z626">
        <v>274</v>
      </c>
      <c r="AA626">
        <v>26.5916</v>
      </c>
      <c r="AB626">
        <v>728.61099999999999</v>
      </c>
      <c r="AH626">
        <v>48.433199999999999</v>
      </c>
      <c r="AI626">
        <v>892.49980000000005</v>
      </c>
      <c r="AJ626">
        <v>80</v>
      </c>
      <c r="AK626">
        <v>4170.5604000000003</v>
      </c>
      <c r="BA626">
        <v>3870</v>
      </c>
    </row>
    <row r="627" spans="6:53" x14ac:dyDescent="0.25">
      <c r="H627">
        <v>10</v>
      </c>
      <c r="M627" t="s">
        <v>141</v>
      </c>
      <c r="N627"/>
      <c r="P627" t="s">
        <v>111</v>
      </c>
      <c r="S627">
        <v>7570</v>
      </c>
      <c r="T627">
        <v>24719.620999999999</v>
      </c>
      <c r="V627">
        <v>26449.994500000001</v>
      </c>
      <c r="W627">
        <v>4290.42</v>
      </c>
      <c r="X627">
        <v>3886.8542000000002</v>
      </c>
      <c r="Z627">
        <v>239</v>
      </c>
      <c r="AA627">
        <v>34.214500000000001</v>
      </c>
      <c r="AB627">
        <v>817.72739999999999</v>
      </c>
      <c r="AH627">
        <v>1543.3087</v>
      </c>
      <c r="AI627">
        <v>1322.4997000000001</v>
      </c>
      <c r="AJ627">
        <v>80</v>
      </c>
      <c r="AK627">
        <v>6179.9049000000005</v>
      </c>
      <c r="BA627">
        <v>3870</v>
      </c>
    </row>
    <row r="628" spans="6:53" x14ac:dyDescent="0.25">
      <c r="F628" t="s">
        <v>136</v>
      </c>
      <c r="H628">
        <v>54</v>
      </c>
      <c r="M628" t="s">
        <v>121</v>
      </c>
      <c r="N628"/>
      <c r="P628" t="s">
        <v>184</v>
      </c>
      <c r="S628">
        <v>71274</v>
      </c>
      <c r="T628">
        <v>27289.719000000001</v>
      </c>
      <c r="V628">
        <v>29199.999299999999</v>
      </c>
      <c r="W628">
        <v>48452.18</v>
      </c>
      <c r="X628">
        <v>13823.55</v>
      </c>
      <c r="Z628">
        <v>2259</v>
      </c>
      <c r="AA628">
        <v>27.567799999999998</v>
      </c>
      <c r="AB628">
        <v>1153.2542000000001</v>
      </c>
      <c r="AH628">
        <v>8227.1412999999993</v>
      </c>
      <c r="AI628">
        <v>7883.9997999999996</v>
      </c>
      <c r="AJ628">
        <v>240</v>
      </c>
      <c r="AK628">
        <v>27289.718700000001</v>
      </c>
      <c r="BA628">
        <v>20898</v>
      </c>
    </row>
    <row r="629" spans="6:53" x14ac:dyDescent="0.25">
      <c r="F629" t="s">
        <v>127</v>
      </c>
      <c r="H629">
        <v>26</v>
      </c>
      <c r="M629" t="s">
        <v>121</v>
      </c>
      <c r="N629"/>
      <c r="P629" t="s">
        <v>128</v>
      </c>
      <c r="S629">
        <v>49059</v>
      </c>
      <c r="T629">
        <v>43452</v>
      </c>
      <c r="V629">
        <v>43452</v>
      </c>
      <c r="W629">
        <v>31368.85</v>
      </c>
      <c r="X629">
        <v>3234.0151999999998</v>
      </c>
      <c r="Z629">
        <v>588</v>
      </c>
      <c r="AA629">
        <v>58.848399999999998</v>
      </c>
      <c r="AB629">
        <v>1330.8794</v>
      </c>
      <c r="AH629">
        <v>5431.2536</v>
      </c>
      <c r="AI629">
        <v>5648.76</v>
      </c>
      <c r="AJ629">
        <v>120</v>
      </c>
      <c r="AK629">
        <v>28968</v>
      </c>
      <c r="BA629">
        <v>10062</v>
      </c>
    </row>
    <row r="630" spans="6:53" x14ac:dyDescent="0.25">
      <c r="H630">
        <v>7</v>
      </c>
      <c r="M630" t="s">
        <v>105</v>
      </c>
      <c r="N630" t="s">
        <v>216</v>
      </c>
      <c r="P630" t="s">
        <v>107</v>
      </c>
      <c r="S630">
        <v>0</v>
      </c>
      <c r="T630">
        <v>14765.42</v>
      </c>
      <c r="V630">
        <v>15798.999400000001</v>
      </c>
      <c r="W630">
        <v>1757.97</v>
      </c>
      <c r="X630">
        <v>5402.4178000000002</v>
      </c>
      <c r="Z630">
        <v>161</v>
      </c>
      <c r="AA630">
        <v>44.474400000000003</v>
      </c>
      <c r="AB630">
        <v>1022.9125</v>
      </c>
      <c r="AH630">
        <v>344.78199999999998</v>
      </c>
      <c r="AI630">
        <v>552.96500000000003</v>
      </c>
      <c r="AJ630">
        <v>80</v>
      </c>
      <c r="AK630">
        <v>2460.9036000000001</v>
      </c>
      <c r="BA630">
        <v>2709</v>
      </c>
    </row>
    <row r="631" spans="6:53" x14ac:dyDescent="0.25">
      <c r="H631">
        <v>6</v>
      </c>
      <c r="M631" t="s">
        <v>105</v>
      </c>
      <c r="N631" t="s">
        <v>225</v>
      </c>
      <c r="P631" t="s">
        <v>107</v>
      </c>
      <c r="S631">
        <v>10602</v>
      </c>
      <c r="T631">
        <v>12897.2</v>
      </c>
      <c r="V631">
        <v>13800.004000000001</v>
      </c>
      <c r="W631">
        <v>1880.54</v>
      </c>
      <c r="X631">
        <v>915.92</v>
      </c>
      <c r="Z631">
        <v>162</v>
      </c>
      <c r="AA631">
        <v>17.262</v>
      </c>
      <c r="AB631">
        <v>466.07659999999998</v>
      </c>
      <c r="AH631">
        <v>147.96770000000001</v>
      </c>
      <c r="AI631">
        <v>414.00009999999997</v>
      </c>
      <c r="AJ631">
        <v>80</v>
      </c>
      <c r="AK631">
        <v>1791.278</v>
      </c>
      <c r="BA631">
        <v>2322</v>
      </c>
    </row>
    <row r="632" spans="6:53" x14ac:dyDescent="0.25">
      <c r="H632">
        <v>51</v>
      </c>
      <c r="M632" t="s">
        <v>105</v>
      </c>
      <c r="N632" t="s">
        <v>226</v>
      </c>
      <c r="P632" t="s">
        <v>184</v>
      </c>
      <c r="S632">
        <v>64099</v>
      </c>
      <c r="T632">
        <v>27060.745500000001</v>
      </c>
      <c r="V632">
        <v>28954.9977</v>
      </c>
      <c r="W632">
        <v>46466.78</v>
      </c>
      <c r="X632">
        <v>15883.22</v>
      </c>
      <c r="Z632">
        <v>2327</v>
      </c>
      <c r="AA632">
        <v>26.7941</v>
      </c>
      <c r="AB632">
        <v>1222.549</v>
      </c>
      <c r="AH632">
        <v>8022.4638000000004</v>
      </c>
      <c r="AI632">
        <v>7383.5244000000002</v>
      </c>
      <c r="AJ632">
        <v>200</v>
      </c>
      <c r="AK632">
        <v>27060.7464</v>
      </c>
      <c r="BA632">
        <v>19737</v>
      </c>
    </row>
    <row r="633" spans="6:53" x14ac:dyDescent="0.25">
      <c r="H633">
        <v>18</v>
      </c>
      <c r="M633" t="s">
        <v>105</v>
      </c>
      <c r="N633" t="s">
        <v>115</v>
      </c>
      <c r="P633" t="s">
        <v>111</v>
      </c>
      <c r="S633">
        <v>44563</v>
      </c>
      <c r="T633">
        <v>11074.766</v>
      </c>
      <c r="V633">
        <v>11849.999599999999</v>
      </c>
      <c r="W633">
        <v>4876</v>
      </c>
      <c r="X633">
        <v>5229.6499999999996</v>
      </c>
      <c r="Z633">
        <v>527</v>
      </c>
      <c r="AA633">
        <v>19.175799999999999</v>
      </c>
      <c r="AB633">
        <v>561.42499999999995</v>
      </c>
      <c r="AH633">
        <v>1821.201</v>
      </c>
      <c r="AI633">
        <v>1066.5</v>
      </c>
      <c r="AJ633">
        <v>120</v>
      </c>
      <c r="AK633">
        <v>5229.7507999999998</v>
      </c>
      <c r="BA633">
        <v>6966</v>
      </c>
    </row>
    <row r="634" spans="6:53" x14ac:dyDescent="0.25">
      <c r="H634">
        <v>6</v>
      </c>
      <c r="M634" t="s">
        <v>105</v>
      </c>
      <c r="N634"/>
      <c r="P634" t="s">
        <v>107</v>
      </c>
      <c r="S634">
        <v>1</v>
      </c>
      <c r="T634">
        <v>14765.42</v>
      </c>
      <c r="V634">
        <v>15798.999400000001</v>
      </c>
      <c r="W634">
        <v>1540.1</v>
      </c>
      <c r="X634">
        <v>4475.04</v>
      </c>
      <c r="Z634">
        <v>125</v>
      </c>
      <c r="AA634">
        <v>48.121099999999998</v>
      </c>
      <c r="AB634">
        <v>1002.5232999999999</v>
      </c>
      <c r="AH634">
        <v>172.74780000000001</v>
      </c>
      <c r="AI634">
        <v>473.97</v>
      </c>
      <c r="AJ634">
        <v>80</v>
      </c>
      <c r="AK634">
        <v>2050.7530000000002</v>
      </c>
      <c r="BA634">
        <v>2322</v>
      </c>
    </row>
    <row r="635" spans="6:53" x14ac:dyDescent="0.25">
      <c r="H635">
        <v>14</v>
      </c>
      <c r="M635" t="s">
        <v>105</v>
      </c>
      <c r="N635" t="s">
        <v>123</v>
      </c>
      <c r="P635" t="s">
        <v>126</v>
      </c>
      <c r="S635">
        <v>50542</v>
      </c>
      <c r="T635">
        <v>16682.240000000002</v>
      </c>
      <c r="V635">
        <v>17849.996800000001</v>
      </c>
      <c r="W635">
        <v>5423.31</v>
      </c>
      <c r="X635">
        <v>4695.93</v>
      </c>
      <c r="Z635">
        <v>399</v>
      </c>
      <c r="AA635">
        <v>25.361499999999999</v>
      </c>
      <c r="AB635">
        <v>722.80280000000005</v>
      </c>
      <c r="AH635">
        <v>1292.2447</v>
      </c>
      <c r="AI635">
        <v>1249.4998000000001</v>
      </c>
      <c r="AJ635">
        <v>80</v>
      </c>
      <c r="AK635">
        <v>6024.1427999999996</v>
      </c>
      <c r="BA635">
        <v>5418</v>
      </c>
    </row>
    <row r="636" spans="6:53" x14ac:dyDescent="0.25">
      <c r="H636">
        <v>11</v>
      </c>
      <c r="M636" t="s">
        <v>110</v>
      </c>
      <c r="N636"/>
      <c r="P636" t="s">
        <v>111</v>
      </c>
      <c r="S636">
        <v>10435</v>
      </c>
      <c r="T636">
        <v>47100</v>
      </c>
      <c r="V636">
        <v>47100</v>
      </c>
      <c r="W636">
        <v>10178.09</v>
      </c>
      <c r="X636">
        <v>2218.69</v>
      </c>
      <c r="Z636">
        <v>189</v>
      </c>
      <c r="AA636">
        <v>65.591399999999993</v>
      </c>
      <c r="AB636">
        <v>1126.98</v>
      </c>
      <c r="AH636">
        <v>3473.1028000000001</v>
      </c>
      <c r="AI636">
        <v>2590.5</v>
      </c>
      <c r="AJ636">
        <v>80</v>
      </c>
      <c r="AK636">
        <v>13083.333000000001</v>
      </c>
      <c r="BA636">
        <v>4257</v>
      </c>
    </row>
    <row r="637" spans="6:53" x14ac:dyDescent="0.25">
      <c r="H637">
        <v>11</v>
      </c>
      <c r="M637" t="s">
        <v>105</v>
      </c>
      <c r="N637" t="s">
        <v>132</v>
      </c>
      <c r="P637" t="s">
        <v>111</v>
      </c>
      <c r="S637">
        <v>22779</v>
      </c>
      <c r="T637">
        <v>47100</v>
      </c>
      <c r="V637">
        <v>47100</v>
      </c>
      <c r="W637">
        <v>12386.72</v>
      </c>
      <c r="X637">
        <v>2503.69</v>
      </c>
      <c r="Z637">
        <v>246</v>
      </c>
      <c r="AA637">
        <v>60.530099999999997</v>
      </c>
      <c r="AB637">
        <v>1353.6736000000001</v>
      </c>
      <c r="AH637">
        <v>3046.4213</v>
      </c>
      <c r="AI637">
        <v>2590.5</v>
      </c>
      <c r="AJ637">
        <v>80</v>
      </c>
      <c r="AK637">
        <v>13083.333000000001</v>
      </c>
      <c r="BA637">
        <v>4257</v>
      </c>
    </row>
    <row r="638" spans="6:53" x14ac:dyDescent="0.25">
      <c r="H638">
        <v>11</v>
      </c>
      <c r="M638" t="s">
        <v>105</v>
      </c>
      <c r="N638" t="s">
        <v>132</v>
      </c>
      <c r="P638" t="s">
        <v>111</v>
      </c>
      <c r="S638">
        <v>14771</v>
      </c>
      <c r="T638">
        <v>47100</v>
      </c>
      <c r="V638">
        <v>47100</v>
      </c>
      <c r="W638">
        <v>11866.76</v>
      </c>
      <c r="X638">
        <v>2449.3200000000002</v>
      </c>
      <c r="Z638">
        <v>230</v>
      </c>
      <c r="AA638">
        <v>62.2438</v>
      </c>
      <c r="AB638">
        <v>1301.4618</v>
      </c>
      <c r="AH638">
        <v>2603.7593000000002</v>
      </c>
      <c r="AI638">
        <v>2590.5</v>
      </c>
      <c r="AJ638">
        <v>80</v>
      </c>
      <c r="AK638">
        <v>13083.333000000001</v>
      </c>
      <c r="BA638">
        <v>4257</v>
      </c>
    </row>
    <row r="639" spans="6:53" x14ac:dyDescent="0.25">
      <c r="H639">
        <v>2</v>
      </c>
      <c r="M639" t="s">
        <v>105</v>
      </c>
      <c r="N639" t="s">
        <v>108</v>
      </c>
      <c r="P639" t="s">
        <v>107</v>
      </c>
      <c r="S639"/>
      <c r="T639">
        <v>12615.883</v>
      </c>
      <c r="V639">
        <v>13498.9948</v>
      </c>
      <c r="W639">
        <v>1197.9000000000001</v>
      </c>
      <c r="X639">
        <v>321.58</v>
      </c>
      <c r="Z639">
        <v>65</v>
      </c>
      <c r="AA639">
        <v>23.3766</v>
      </c>
      <c r="AB639">
        <v>759.74</v>
      </c>
      <c r="AH639">
        <v>30.55</v>
      </c>
      <c r="AI639">
        <v>134.98990000000001</v>
      </c>
      <c r="AJ639">
        <v>40</v>
      </c>
      <c r="AK639">
        <v>350.44119999999998</v>
      </c>
      <c r="BA639">
        <v>774</v>
      </c>
    </row>
    <row r="640" spans="6:53" x14ac:dyDescent="0.25">
      <c r="H640">
        <v>1</v>
      </c>
      <c r="M640" t="s">
        <v>110</v>
      </c>
      <c r="N640"/>
      <c r="P640" t="s">
        <v>107</v>
      </c>
      <c r="S640">
        <v>0</v>
      </c>
      <c r="T640">
        <v>20275.7</v>
      </c>
      <c r="V640">
        <v>21694.999</v>
      </c>
      <c r="W640">
        <v>456.11</v>
      </c>
      <c r="X640">
        <v>1903.81</v>
      </c>
      <c r="Z640">
        <v>27</v>
      </c>
      <c r="AA640">
        <v>87.404399999999995</v>
      </c>
      <c r="AB640">
        <v>2359.92</v>
      </c>
      <c r="AH640">
        <v>74</v>
      </c>
      <c r="AI640">
        <v>108.47499999999999</v>
      </c>
      <c r="AJ640">
        <v>40</v>
      </c>
      <c r="AK640">
        <v>0</v>
      </c>
      <c r="BA640">
        <v>387</v>
      </c>
    </row>
    <row r="641" spans="6:53" x14ac:dyDescent="0.25">
      <c r="H641">
        <v>6</v>
      </c>
      <c r="M641" t="s">
        <v>110</v>
      </c>
      <c r="N641"/>
      <c r="P641" t="s">
        <v>107</v>
      </c>
      <c r="S641">
        <v>7201</v>
      </c>
      <c r="T641">
        <v>19018.68</v>
      </c>
      <c r="V641">
        <v>20349.9876</v>
      </c>
      <c r="W641">
        <v>1749.93</v>
      </c>
      <c r="X641">
        <v>6558.21</v>
      </c>
      <c r="Z641">
        <v>123</v>
      </c>
      <c r="AA641">
        <v>67.5458</v>
      </c>
      <c r="AB641">
        <v>1384.69</v>
      </c>
      <c r="AH641">
        <v>97.326800000000006</v>
      </c>
      <c r="AI641">
        <v>610.49959999999999</v>
      </c>
      <c r="AJ641">
        <v>80</v>
      </c>
      <c r="AK641">
        <v>2641.4834999999998</v>
      </c>
      <c r="BA641">
        <v>2322</v>
      </c>
    </row>
    <row r="642" spans="6:53" x14ac:dyDescent="0.25">
      <c r="H642">
        <v>1</v>
      </c>
      <c r="M642" t="s">
        <v>105</v>
      </c>
      <c r="N642" t="s">
        <v>108</v>
      </c>
      <c r="P642" t="s">
        <v>107</v>
      </c>
      <c r="S642"/>
      <c r="T642">
        <v>12615.89</v>
      </c>
      <c r="V642">
        <v>13499.0023</v>
      </c>
      <c r="W642">
        <v>322.3</v>
      </c>
      <c r="X642">
        <v>517.04</v>
      </c>
      <c r="Z642">
        <v>20</v>
      </c>
      <c r="AA642">
        <v>41.966999999999999</v>
      </c>
      <c r="AB642">
        <v>839.34</v>
      </c>
      <c r="AH642">
        <v>22.35</v>
      </c>
      <c r="AI642">
        <v>67.495000000000005</v>
      </c>
      <c r="AJ642">
        <v>40</v>
      </c>
      <c r="AK642">
        <v>0</v>
      </c>
      <c r="BA642">
        <v>387</v>
      </c>
    </row>
    <row r="643" spans="6:53" x14ac:dyDescent="0.25">
      <c r="H643">
        <v>1</v>
      </c>
      <c r="M643" t="s">
        <v>105</v>
      </c>
      <c r="N643" t="s">
        <v>108</v>
      </c>
      <c r="P643" t="s">
        <v>107</v>
      </c>
      <c r="S643"/>
      <c r="T643">
        <v>12615.89</v>
      </c>
      <c r="V643">
        <v>13499.0023</v>
      </c>
      <c r="W643">
        <v>135.87</v>
      </c>
      <c r="X643">
        <v>395.3</v>
      </c>
      <c r="Z643">
        <v>16</v>
      </c>
      <c r="AA643">
        <v>33.198099999999997</v>
      </c>
      <c r="AB643">
        <v>531.16999999999996</v>
      </c>
      <c r="AH643">
        <v>9.8000000000000007</v>
      </c>
      <c r="AI643">
        <v>67.495000000000005</v>
      </c>
      <c r="AJ643">
        <v>40</v>
      </c>
      <c r="AK643">
        <v>0</v>
      </c>
      <c r="BA643">
        <v>387</v>
      </c>
    </row>
    <row r="644" spans="6:53" x14ac:dyDescent="0.25">
      <c r="H644">
        <v>1</v>
      </c>
      <c r="M644" t="s">
        <v>105</v>
      </c>
      <c r="N644"/>
      <c r="P644" t="s">
        <v>107</v>
      </c>
      <c r="S644">
        <v>0</v>
      </c>
      <c r="T644">
        <v>12615.89</v>
      </c>
      <c r="V644">
        <v>13499.0023</v>
      </c>
      <c r="W644">
        <v>158.01</v>
      </c>
      <c r="X644">
        <v>1038.31</v>
      </c>
      <c r="Z644">
        <v>24</v>
      </c>
      <c r="AA644">
        <v>49.846600000000002</v>
      </c>
      <c r="AB644">
        <v>1196.32</v>
      </c>
      <c r="AH644">
        <v>3</v>
      </c>
      <c r="AI644">
        <v>67.495000000000005</v>
      </c>
      <c r="AJ644">
        <v>40</v>
      </c>
      <c r="AK644">
        <v>0</v>
      </c>
      <c r="BA644">
        <v>387</v>
      </c>
    </row>
    <row r="645" spans="6:53" x14ac:dyDescent="0.25">
      <c r="H645">
        <v>1</v>
      </c>
      <c r="M645" t="s">
        <v>110</v>
      </c>
      <c r="N645"/>
      <c r="P645" t="s">
        <v>107</v>
      </c>
      <c r="S645">
        <v>0</v>
      </c>
      <c r="T645">
        <v>12615.8874</v>
      </c>
      <c r="V645">
        <v>13498.9995</v>
      </c>
      <c r="W645">
        <v>342.06</v>
      </c>
      <c r="X645">
        <v>746.15</v>
      </c>
      <c r="Z645">
        <v>30</v>
      </c>
      <c r="AA645">
        <v>36.273600000000002</v>
      </c>
      <c r="AB645">
        <v>1088.21</v>
      </c>
      <c r="AH645">
        <v>116.4568</v>
      </c>
      <c r="AI645">
        <v>67.495000000000005</v>
      </c>
      <c r="AJ645">
        <v>40</v>
      </c>
      <c r="AK645">
        <v>0</v>
      </c>
      <c r="BA645">
        <v>387</v>
      </c>
    </row>
    <row r="646" spans="6:53" x14ac:dyDescent="0.25">
      <c r="H646">
        <v>1</v>
      </c>
      <c r="M646" t="s">
        <v>159</v>
      </c>
      <c r="N646"/>
      <c r="P646" t="s">
        <v>107</v>
      </c>
      <c r="S646">
        <v>0</v>
      </c>
      <c r="T646">
        <v>12615.89</v>
      </c>
      <c r="V646">
        <v>13499.0023</v>
      </c>
      <c r="W646">
        <v>550.14</v>
      </c>
      <c r="X646">
        <v>108.36</v>
      </c>
      <c r="Z646">
        <v>28</v>
      </c>
      <c r="AA646">
        <v>23.517800000000001</v>
      </c>
      <c r="AB646">
        <v>658.5</v>
      </c>
      <c r="AH646">
        <v>32.156799999999997</v>
      </c>
      <c r="AI646">
        <v>67.495000000000005</v>
      </c>
      <c r="AJ646">
        <v>40</v>
      </c>
      <c r="AK646">
        <v>0</v>
      </c>
      <c r="BA646">
        <v>387</v>
      </c>
    </row>
    <row r="647" spans="6:53" x14ac:dyDescent="0.25">
      <c r="H647">
        <v>1</v>
      </c>
      <c r="M647" t="s">
        <v>110</v>
      </c>
      <c r="N647"/>
      <c r="P647" t="s">
        <v>107</v>
      </c>
      <c r="S647"/>
      <c r="T647">
        <v>19439.25</v>
      </c>
      <c r="V647">
        <v>20799.997500000001</v>
      </c>
      <c r="W647">
        <v>548.16</v>
      </c>
      <c r="X647">
        <v>936.02</v>
      </c>
      <c r="Z647">
        <v>26</v>
      </c>
      <c r="AA647">
        <v>57.083799999999997</v>
      </c>
      <c r="AB647">
        <v>1484.18</v>
      </c>
      <c r="AH647">
        <v>7.15</v>
      </c>
      <c r="AI647">
        <v>104</v>
      </c>
      <c r="AJ647">
        <v>40</v>
      </c>
      <c r="AK647">
        <v>0</v>
      </c>
      <c r="BA647">
        <v>387</v>
      </c>
    </row>
    <row r="648" spans="6:53" x14ac:dyDescent="0.25">
      <c r="H648">
        <v>1</v>
      </c>
      <c r="M648" t="s">
        <v>110</v>
      </c>
      <c r="N648"/>
      <c r="P648" t="s">
        <v>107</v>
      </c>
      <c r="S648">
        <v>1153</v>
      </c>
      <c r="T648">
        <v>19439.25</v>
      </c>
      <c r="V648">
        <v>20799.997500000001</v>
      </c>
      <c r="W648">
        <v>973</v>
      </c>
      <c r="X648">
        <v>218.64</v>
      </c>
      <c r="Z648">
        <v>31</v>
      </c>
      <c r="AA648">
        <v>38.44</v>
      </c>
      <c r="AB648">
        <v>1191.6400000000001</v>
      </c>
      <c r="AH648">
        <v>2.5</v>
      </c>
      <c r="AI648">
        <v>104</v>
      </c>
      <c r="AJ648">
        <v>40</v>
      </c>
      <c r="AK648">
        <v>0</v>
      </c>
      <c r="BA648">
        <v>387</v>
      </c>
    </row>
    <row r="649" spans="6:53" x14ac:dyDescent="0.25">
      <c r="H649">
        <v>1</v>
      </c>
      <c r="M649" t="s">
        <v>105</v>
      </c>
      <c r="N649" t="s">
        <v>157</v>
      </c>
      <c r="P649" t="s">
        <v>107</v>
      </c>
      <c r="S649">
        <v>4061</v>
      </c>
      <c r="T649">
        <v>19439.25</v>
      </c>
      <c r="V649">
        <v>20799.997500000001</v>
      </c>
      <c r="W649">
        <v>249.54</v>
      </c>
      <c r="X649">
        <v>215.75</v>
      </c>
      <c r="Z649">
        <v>6</v>
      </c>
      <c r="AA649">
        <v>77.548299999999998</v>
      </c>
      <c r="AB649">
        <v>465.29</v>
      </c>
      <c r="AH649">
        <v>294.20339999999999</v>
      </c>
      <c r="AI649">
        <v>104</v>
      </c>
      <c r="AJ649">
        <v>40</v>
      </c>
      <c r="AK649">
        <v>0</v>
      </c>
      <c r="BA649">
        <v>387</v>
      </c>
    </row>
    <row r="650" spans="6:53" x14ac:dyDescent="0.25">
      <c r="H650">
        <v>1</v>
      </c>
      <c r="M650" t="s">
        <v>105</v>
      </c>
      <c r="N650"/>
      <c r="P650" t="s">
        <v>107</v>
      </c>
      <c r="S650">
        <v>0</v>
      </c>
      <c r="T650">
        <v>12615.89</v>
      </c>
      <c r="V650">
        <v>13499.0023</v>
      </c>
      <c r="W650">
        <v>191.51</v>
      </c>
      <c r="X650">
        <v>508.17</v>
      </c>
      <c r="Z650">
        <v>23</v>
      </c>
      <c r="AA650">
        <v>30.4208</v>
      </c>
      <c r="AB650">
        <v>699.68</v>
      </c>
      <c r="AH650">
        <v>139.69999999999999</v>
      </c>
      <c r="AI650">
        <v>67.495000000000005</v>
      </c>
      <c r="AJ650">
        <v>40</v>
      </c>
      <c r="AK650">
        <v>0</v>
      </c>
      <c r="BA650">
        <v>387</v>
      </c>
    </row>
    <row r="651" spans="6:53" x14ac:dyDescent="0.25">
      <c r="F651" t="s">
        <v>109</v>
      </c>
      <c r="H651">
        <v>13</v>
      </c>
      <c r="M651" t="s">
        <v>121</v>
      </c>
      <c r="N651"/>
      <c r="P651" t="s">
        <v>111</v>
      </c>
      <c r="S651">
        <v>27944</v>
      </c>
      <c r="T651">
        <v>14439.252399999999</v>
      </c>
      <c r="V651">
        <v>15450.000099999999</v>
      </c>
      <c r="W651">
        <v>2616.1999999999998</v>
      </c>
      <c r="X651">
        <v>7325.35</v>
      </c>
      <c r="Z651">
        <v>229</v>
      </c>
      <c r="AA651">
        <v>43.412799999999997</v>
      </c>
      <c r="AB651">
        <v>764.7346</v>
      </c>
      <c r="AH651">
        <v>4374.4920000000002</v>
      </c>
      <c r="AI651">
        <v>1004.25</v>
      </c>
      <c r="AJ651">
        <v>80</v>
      </c>
      <c r="AK651">
        <v>4813.0835999999999</v>
      </c>
      <c r="BA651">
        <v>5031</v>
      </c>
    </row>
    <row r="652" spans="6:53" x14ac:dyDescent="0.25">
      <c r="H652">
        <v>10</v>
      </c>
      <c r="M652" t="s">
        <v>105</v>
      </c>
      <c r="N652" t="s">
        <v>112</v>
      </c>
      <c r="P652" t="s">
        <v>107</v>
      </c>
      <c r="S652">
        <v>28701</v>
      </c>
      <c r="T652">
        <v>28392.52</v>
      </c>
      <c r="V652">
        <v>30379.9964</v>
      </c>
      <c r="W652">
        <v>8520</v>
      </c>
      <c r="X652">
        <v>2840</v>
      </c>
      <c r="Z652">
        <v>284</v>
      </c>
      <c r="AA652">
        <v>40</v>
      </c>
      <c r="AB652">
        <v>1136</v>
      </c>
      <c r="AH652">
        <v>1165.4355</v>
      </c>
      <c r="AI652">
        <v>1518.9998000000001</v>
      </c>
      <c r="AJ652">
        <v>80</v>
      </c>
      <c r="AK652">
        <v>7098.1298999999999</v>
      </c>
      <c r="BA652">
        <v>3870</v>
      </c>
    </row>
    <row r="653" spans="6:53" x14ac:dyDescent="0.25">
      <c r="F653" t="s">
        <v>136</v>
      </c>
      <c r="H653">
        <v>13</v>
      </c>
      <c r="M653" t="s">
        <v>121</v>
      </c>
      <c r="N653"/>
      <c r="P653" t="s">
        <v>111</v>
      </c>
      <c r="S653">
        <v>59192</v>
      </c>
      <c r="T653">
        <v>14439.252399999999</v>
      </c>
      <c r="V653">
        <v>15450.000099999999</v>
      </c>
      <c r="W653">
        <v>5002.4399999999996</v>
      </c>
      <c r="X653">
        <v>4353.8549000000003</v>
      </c>
      <c r="Z653">
        <v>328</v>
      </c>
      <c r="AA653">
        <v>28.525200000000002</v>
      </c>
      <c r="AB653">
        <v>719.71489999999994</v>
      </c>
      <c r="AH653">
        <v>2165.3051</v>
      </c>
      <c r="AI653">
        <v>1004.25</v>
      </c>
      <c r="AJ653">
        <v>80</v>
      </c>
      <c r="AK653">
        <v>4813.0835999999999</v>
      </c>
      <c r="BA653">
        <v>5031</v>
      </c>
    </row>
    <row r="654" spans="6:53" x14ac:dyDescent="0.25">
      <c r="F654" t="s">
        <v>127</v>
      </c>
      <c r="H654">
        <v>22</v>
      </c>
      <c r="M654" t="s">
        <v>105</v>
      </c>
      <c r="N654" t="s">
        <v>171</v>
      </c>
      <c r="P654" t="s">
        <v>126</v>
      </c>
      <c r="S654">
        <v>46359</v>
      </c>
      <c r="T654">
        <v>36536.6</v>
      </c>
      <c r="V654">
        <v>36536.6</v>
      </c>
      <c r="W654">
        <v>25616.720000000001</v>
      </c>
      <c r="X654">
        <v>4123.74</v>
      </c>
      <c r="Z654">
        <v>522</v>
      </c>
      <c r="AA654">
        <v>56.973999999999997</v>
      </c>
      <c r="AB654">
        <v>1351.8389999999999</v>
      </c>
      <c r="AH654">
        <v>4439.2993999999999</v>
      </c>
      <c r="AI654">
        <v>4019.0259999999998</v>
      </c>
      <c r="AJ654">
        <v>120</v>
      </c>
      <c r="AK654">
        <v>21313.017599999999</v>
      </c>
      <c r="BA654">
        <v>8514</v>
      </c>
    </row>
    <row r="655" spans="6:53" x14ac:dyDescent="0.25">
      <c r="H655">
        <v>22</v>
      </c>
      <c r="M655" t="s">
        <v>105</v>
      </c>
      <c r="N655" t="s">
        <v>132</v>
      </c>
      <c r="P655" t="s">
        <v>126</v>
      </c>
      <c r="S655">
        <v>54932</v>
      </c>
      <c r="T655">
        <v>36536.6</v>
      </c>
      <c r="V655">
        <v>36536.6</v>
      </c>
      <c r="W655">
        <v>31343.21</v>
      </c>
      <c r="X655">
        <v>4494.5200000000004</v>
      </c>
      <c r="Z655">
        <v>628</v>
      </c>
      <c r="AA655">
        <v>57.066400000000002</v>
      </c>
      <c r="AB655">
        <v>1628.9876999999999</v>
      </c>
      <c r="AH655">
        <v>3782.9589999999998</v>
      </c>
      <c r="AI655">
        <v>4019.0259999999998</v>
      </c>
      <c r="AJ655">
        <v>120</v>
      </c>
      <c r="AK655">
        <v>21313.017599999999</v>
      </c>
      <c r="BA655">
        <v>8514</v>
      </c>
    </row>
    <row r="656" spans="6:53" x14ac:dyDescent="0.25">
      <c r="H656">
        <v>22</v>
      </c>
      <c r="M656" t="s">
        <v>105</v>
      </c>
      <c r="N656" t="s">
        <v>132</v>
      </c>
      <c r="P656" t="s">
        <v>126</v>
      </c>
      <c r="S656">
        <v>43311</v>
      </c>
      <c r="T656">
        <v>46023.1</v>
      </c>
      <c r="V656">
        <v>46023.1</v>
      </c>
      <c r="W656">
        <v>25638.12</v>
      </c>
      <c r="X656">
        <v>4050.2543999999998</v>
      </c>
      <c r="Z656">
        <v>478</v>
      </c>
      <c r="AA656">
        <v>62.109499999999997</v>
      </c>
      <c r="AB656">
        <v>1349.4715000000001</v>
      </c>
      <c r="AH656">
        <v>4573.0446000000002</v>
      </c>
      <c r="AI656">
        <v>5062.5410000000002</v>
      </c>
      <c r="AJ656">
        <v>120</v>
      </c>
      <c r="AK656">
        <v>26846.807400000002</v>
      </c>
      <c r="BA656">
        <v>8514</v>
      </c>
    </row>
    <row r="657" spans="6:53" x14ac:dyDescent="0.25">
      <c r="H657">
        <v>20</v>
      </c>
      <c r="M657" t="s">
        <v>105</v>
      </c>
      <c r="N657" t="s">
        <v>227</v>
      </c>
      <c r="P657" t="s">
        <v>111</v>
      </c>
      <c r="S657">
        <v>35858</v>
      </c>
      <c r="T657">
        <v>17747.663</v>
      </c>
      <c r="V657">
        <v>18989.999400000001</v>
      </c>
      <c r="W657">
        <v>6223.06</v>
      </c>
      <c r="X657">
        <v>7730.33</v>
      </c>
      <c r="Z657">
        <v>398</v>
      </c>
      <c r="AA657">
        <v>35.058700000000002</v>
      </c>
      <c r="AB657">
        <v>697.66949999999997</v>
      </c>
      <c r="AH657">
        <v>1312.6262999999999</v>
      </c>
      <c r="AI657">
        <v>1898.9999</v>
      </c>
      <c r="AJ657">
        <v>120</v>
      </c>
      <c r="AK657">
        <v>9366.8214000000007</v>
      </c>
      <c r="BA657">
        <v>7740</v>
      </c>
    </row>
    <row r="658" spans="6:53" x14ac:dyDescent="0.25">
      <c r="H658">
        <v>20</v>
      </c>
      <c r="M658" t="s">
        <v>105</v>
      </c>
      <c r="N658" t="s">
        <v>150</v>
      </c>
      <c r="P658" t="s">
        <v>111</v>
      </c>
      <c r="S658">
        <v>75219</v>
      </c>
      <c r="T658">
        <v>13728.973</v>
      </c>
      <c r="V658">
        <v>14690.001099999999</v>
      </c>
      <c r="W658">
        <v>7830</v>
      </c>
      <c r="X658">
        <v>2859.5</v>
      </c>
      <c r="Z658">
        <v>540</v>
      </c>
      <c r="AA658">
        <v>19.795300000000001</v>
      </c>
      <c r="AB658">
        <v>534.47500000000002</v>
      </c>
      <c r="AH658">
        <v>891.91240000000005</v>
      </c>
      <c r="AI658">
        <v>1469.0001</v>
      </c>
      <c r="AJ658">
        <v>120</v>
      </c>
      <c r="AK658">
        <v>7245.8476000000001</v>
      </c>
      <c r="BA658">
        <v>7740</v>
      </c>
    </row>
    <row r="659" spans="6:53" x14ac:dyDescent="0.25">
      <c r="F659" t="s">
        <v>109</v>
      </c>
      <c r="H659">
        <v>15</v>
      </c>
      <c r="M659" t="s">
        <v>121</v>
      </c>
      <c r="N659"/>
      <c r="P659" t="s">
        <v>111</v>
      </c>
      <c r="S659">
        <v>5928</v>
      </c>
      <c r="T659">
        <v>19859.812000000002</v>
      </c>
      <c r="V659">
        <v>21249.998800000001</v>
      </c>
      <c r="W659">
        <v>6353.83</v>
      </c>
      <c r="X659">
        <v>7693.31</v>
      </c>
      <c r="Z659">
        <v>277</v>
      </c>
      <c r="AA659">
        <v>50.711599999999997</v>
      </c>
      <c r="AB659">
        <v>936.476</v>
      </c>
      <c r="AH659">
        <v>1050.9459999999999</v>
      </c>
      <c r="AI659">
        <v>1593.7499</v>
      </c>
      <c r="AJ659">
        <v>80</v>
      </c>
      <c r="AK659">
        <v>7723.2596000000003</v>
      </c>
      <c r="BA659">
        <v>5805</v>
      </c>
    </row>
    <row r="660" spans="6:53" x14ac:dyDescent="0.25">
      <c r="H660">
        <v>2</v>
      </c>
      <c r="M660" t="s">
        <v>105</v>
      </c>
      <c r="N660" t="s">
        <v>108</v>
      </c>
      <c r="P660" t="s">
        <v>107</v>
      </c>
      <c r="S660"/>
      <c r="T660">
        <v>12615.883</v>
      </c>
      <c r="V660">
        <v>13498.9948</v>
      </c>
      <c r="W660">
        <v>825.16</v>
      </c>
      <c r="X660">
        <v>809.44</v>
      </c>
      <c r="Z660">
        <v>93</v>
      </c>
      <c r="AA660">
        <v>17.5763</v>
      </c>
      <c r="AB660">
        <v>817.3</v>
      </c>
      <c r="AH660">
        <v>89.1</v>
      </c>
      <c r="AI660">
        <v>134.98990000000001</v>
      </c>
      <c r="AJ660">
        <v>40</v>
      </c>
      <c r="AK660">
        <v>350.44119999999998</v>
      </c>
      <c r="BA660">
        <v>774</v>
      </c>
    </row>
    <row r="661" spans="6:53" x14ac:dyDescent="0.25">
      <c r="H661">
        <v>3</v>
      </c>
      <c r="M661" t="s">
        <v>105</v>
      </c>
      <c r="N661" t="s">
        <v>185</v>
      </c>
      <c r="P661" t="s">
        <v>107</v>
      </c>
      <c r="S661">
        <v>0</v>
      </c>
      <c r="T661">
        <v>13355.14</v>
      </c>
      <c r="V661">
        <v>14289.9998</v>
      </c>
      <c r="W661">
        <v>270</v>
      </c>
      <c r="X661">
        <v>309.07</v>
      </c>
      <c r="Z661">
        <v>60</v>
      </c>
      <c r="AA661">
        <v>9.6510999999999996</v>
      </c>
      <c r="AB661">
        <v>193.02330000000001</v>
      </c>
      <c r="AH661">
        <v>483.6</v>
      </c>
      <c r="AI661">
        <v>214.35</v>
      </c>
      <c r="AJ661">
        <v>40</v>
      </c>
      <c r="AK661">
        <v>741.95219999999995</v>
      </c>
      <c r="BA661">
        <v>1161</v>
      </c>
    </row>
    <row r="662" spans="6:53" x14ac:dyDescent="0.25">
      <c r="H662">
        <v>3</v>
      </c>
      <c r="M662" t="s">
        <v>105</v>
      </c>
      <c r="N662" t="s">
        <v>185</v>
      </c>
      <c r="P662" t="s">
        <v>107</v>
      </c>
      <c r="S662">
        <v>0</v>
      </c>
      <c r="T662">
        <v>13355.14</v>
      </c>
      <c r="V662">
        <v>14289.9998</v>
      </c>
      <c r="W662">
        <v>270</v>
      </c>
      <c r="X662">
        <v>308.58</v>
      </c>
      <c r="Z662">
        <v>60</v>
      </c>
      <c r="AA662">
        <v>9.6430000000000007</v>
      </c>
      <c r="AB662">
        <v>192.86</v>
      </c>
      <c r="AH662">
        <v>488.3</v>
      </c>
      <c r="AI662">
        <v>214.35</v>
      </c>
      <c r="AJ662">
        <v>40</v>
      </c>
      <c r="AK662">
        <v>741.95219999999995</v>
      </c>
      <c r="BA662">
        <v>1161</v>
      </c>
    </row>
    <row r="663" spans="6:53" x14ac:dyDescent="0.25">
      <c r="H663">
        <v>35</v>
      </c>
      <c r="M663" t="s">
        <v>161</v>
      </c>
      <c r="N663"/>
      <c r="P663" t="s">
        <v>128</v>
      </c>
      <c r="S663">
        <v>82501</v>
      </c>
      <c r="T663">
        <v>42383.178</v>
      </c>
      <c r="V663">
        <v>45350.000500000002</v>
      </c>
      <c r="W663">
        <v>31723.35</v>
      </c>
      <c r="X663">
        <v>21004.6</v>
      </c>
      <c r="Z663">
        <v>707</v>
      </c>
      <c r="AA663">
        <v>74.579800000000006</v>
      </c>
      <c r="AB663">
        <v>1506.5128</v>
      </c>
      <c r="AH663">
        <v>32987.243300000002</v>
      </c>
      <c r="AI663">
        <v>7936.2501000000002</v>
      </c>
      <c r="AJ663">
        <v>160</v>
      </c>
      <c r="AK663">
        <v>40028.557000000001</v>
      </c>
      <c r="BA663">
        <v>13545</v>
      </c>
    </row>
    <row r="664" spans="6:53" x14ac:dyDescent="0.25">
      <c r="H664">
        <v>35</v>
      </c>
      <c r="M664" t="s">
        <v>180</v>
      </c>
      <c r="N664"/>
      <c r="P664" t="s">
        <v>128</v>
      </c>
      <c r="S664">
        <v>122265</v>
      </c>
      <c r="T664">
        <v>42383.178</v>
      </c>
      <c r="V664">
        <v>45350.000500000002</v>
      </c>
      <c r="W664">
        <v>37717.35</v>
      </c>
      <c r="X664">
        <v>15587.96</v>
      </c>
      <c r="Z664">
        <v>707</v>
      </c>
      <c r="AA664">
        <v>75.3964</v>
      </c>
      <c r="AB664">
        <v>1523.0088000000001</v>
      </c>
      <c r="AH664">
        <v>25314.248299999999</v>
      </c>
      <c r="AI664">
        <v>7936.2501000000002</v>
      </c>
      <c r="AJ664">
        <v>160</v>
      </c>
      <c r="AK664">
        <v>40028.557000000001</v>
      </c>
      <c r="BA664">
        <v>13545</v>
      </c>
    </row>
    <row r="665" spans="6:53" x14ac:dyDescent="0.25">
      <c r="H665">
        <v>11</v>
      </c>
      <c r="M665" t="s">
        <v>105</v>
      </c>
      <c r="N665" t="s">
        <v>131</v>
      </c>
      <c r="P665" t="s">
        <v>111</v>
      </c>
      <c r="S665">
        <v>39997</v>
      </c>
      <c r="T665">
        <v>37350</v>
      </c>
      <c r="V665">
        <v>37350</v>
      </c>
      <c r="W665">
        <v>11575.02</v>
      </c>
      <c r="X665">
        <v>4201</v>
      </c>
      <c r="Z665">
        <v>251</v>
      </c>
      <c r="AA665">
        <v>62.852600000000002</v>
      </c>
      <c r="AB665">
        <v>1434.1836000000001</v>
      </c>
      <c r="AH665">
        <v>3377.1592000000001</v>
      </c>
      <c r="AI665">
        <v>2054.25</v>
      </c>
      <c r="AJ665">
        <v>80</v>
      </c>
      <c r="AK665">
        <v>10375</v>
      </c>
      <c r="BA665">
        <v>4257</v>
      </c>
    </row>
    <row r="666" spans="6:53" x14ac:dyDescent="0.25">
      <c r="H666">
        <v>2</v>
      </c>
      <c r="M666" t="s">
        <v>105</v>
      </c>
      <c r="N666" t="s">
        <v>124</v>
      </c>
      <c r="P666" t="s">
        <v>107</v>
      </c>
      <c r="S666">
        <v>0</v>
      </c>
      <c r="T666">
        <v>12615.8878</v>
      </c>
      <c r="V666">
        <v>13498.999900000001</v>
      </c>
      <c r="W666">
        <v>336.05</v>
      </c>
      <c r="X666">
        <v>2153.37</v>
      </c>
      <c r="Z666">
        <v>52</v>
      </c>
      <c r="AA666">
        <v>47.873399999999997</v>
      </c>
      <c r="AB666">
        <v>1244.71</v>
      </c>
      <c r="AH666">
        <v>96.025899999999993</v>
      </c>
      <c r="AI666">
        <v>134.99</v>
      </c>
      <c r="AJ666">
        <v>40</v>
      </c>
      <c r="AK666">
        <v>350.44130000000001</v>
      </c>
      <c r="BA666">
        <v>774</v>
      </c>
    </row>
    <row r="667" spans="6:53" x14ac:dyDescent="0.25">
      <c r="H667">
        <v>0</v>
      </c>
      <c r="M667" t="s">
        <v>105</v>
      </c>
      <c r="N667" t="s">
        <v>210</v>
      </c>
      <c r="P667" t="s">
        <v>107</v>
      </c>
      <c r="S667">
        <v>0</v>
      </c>
      <c r="T667">
        <v>15700.93</v>
      </c>
      <c r="V667">
        <v>16799.9951</v>
      </c>
      <c r="W667">
        <v>32.94</v>
      </c>
      <c r="X667">
        <v>205.95</v>
      </c>
      <c r="Z667">
        <v>3</v>
      </c>
      <c r="AA667">
        <v>79.63</v>
      </c>
      <c r="AH667">
        <v>0</v>
      </c>
      <c r="AI667">
        <v>0</v>
      </c>
      <c r="AJ667">
        <v>40</v>
      </c>
      <c r="AK667">
        <v>0</v>
      </c>
      <c r="BA667">
        <v>0</v>
      </c>
    </row>
    <row r="668" spans="6:53" x14ac:dyDescent="0.25">
      <c r="H668">
        <v>0</v>
      </c>
      <c r="M668" t="s">
        <v>105</v>
      </c>
      <c r="N668"/>
      <c r="P668" t="s">
        <v>107</v>
      </c>
      <c r="S668"/>
      <c r="T668">
        <v>15700.93</v>
      </c>
      <c r="V668">
        <v>16799.9951</v>
      </c>
      <c r="W668">
        <v>71.25</v>
      </c>
      <c r="X668">
        <v>257.66000000000003</v>
      </c>
      <c r="Z668">
        <v>5</v>
      </c>
      <c r="AA668">
        <v>65.781999999999996</v>
      </c>
      <c r="AI668">
        <v>0</v>
      </c>
      <c r="AJ668">
        <v>40</v>
      </c>
      <c r="AK668">
        <v>0</v>
      </c>
      <c r="BA668">
        <v>0</v>
      </c>
    </row>
    <row r="669" spans="6:53" x14ac:dyDescent="0.25">
      <c r="H669">
        <v>0</v>
      </c>
      <c r="M669" t="s">
        <v>105</v>
      </c>
      <c r="N669"/>
      <c r="P669" t="s">
        <v>107</v>
      </c>
      <c r="S669"/>
      <c r="T669">
        <v>15700.93</v>
      </c>
      <c r="V669">
        <v>16799.9951</v>
      </c>
      <c r="W669">
        <v>15.5</v>
      </c>
      <c r="X669">
        <v>208.32</v>
      </c>
      <c r="Z669">
        <v>4</v>
      </c>
      <c r="AA669">
        <v>55.954999999999998</v>
      </c>
      <c r="AI669">
        <v>0</v>
      </c>
      <c r="AJ669">
        <v>40</v>
      </c>
      <c r="AK669">
        <v>0</v>
      </c>
      <c r="BA669">
        <v>0</v>
      </c>
    </row>
    <row r="670" spans="6:53" x14ac:dyDescent="0.25">
      <c r="H670">
        <v>12</v>
      </c>
      <c r="M670" t="s">
        <v>110</v>
      </c>
      <c r="N670"/>
      <c r="P670" t="s">
        <v>111</v>
      </c>
      <c r="S670">
        <v>39257</v>
      </c>
      <c r="T670">
        <v>20046.73</v>
      </c>
      <c r="V670">
        <v>21450.001100000001</v>
      </c>
      <c r="W670">
        <v>7770.28</v>
      </c>
      <c r="X670">
        <v>3749.4331000000002</v>
      </c>
      <c r="Z670">
        <v>278</v>
      </c>
      <c r="AA670">
        <v>41.437800000000003</v>
      </c>
      <c r="AB670">
        <v>959.976</v>
      </c>
      <c r="AH670">
        <v>518.20330000000001</v>
      </c>
      <c r="AI670">
        <v>1287.0001</v>
      </c>
      <c r="AJ670">
        <v>80</v>
      </c>
      <c r="AK670">
        <v>6125.3896000000004</v>
      </c>
      <c r="BA670">
        <v>4644</v>
      </c>
    </row>
    <row r="671" spans="6:53" x14ac:dyDescent="0.25">
      <c r="H671">
        <v>12</v>
      </c>
      <c r="M671" t="s">
        <v>105</v>
      </c>
      <c r="N671" t="s">
        <v>142</v>
      </c>
      <c r="P671" t="s">
        <v>111</v>
      </c>
      <c r="S671">
        <v>11422</v>
      </c>
      <c r="T671">
        <v>20046.73</v>
      </c>
      <c r="V671">
        <v>21450.001100000001</v>
      </c>
      <c r="W671">
        <v>4537.24</v>
      </c>
      <c r="X671">
        <v>10149.9087</v>
      </c>
      <c r="Z671">
        <v>215</v>
      </c>
      <c r="AA671">
        <v>68.312299999999993</v>
      </c>
      <c r="AB671">
        <v>1223.9290000000001</v>
      </c>
      <c r="AH671">
        <v>350.38959999999997</v>
      </c>
      <c r="AI671">
        <v>1287.0001</v>
      </c>
      <c r="AJ671">
        <v>80</v>
      </c>
      <c r="AK671">
        <v>6125.3896000000004</v>
      </c>
      <c r="BA671">
        <v>4644</v>
      </c>
    </row>
    <row r="672" spans="6:53" x14ac:dyDescent="0.25">
      <c r="H672">
        <v>11</v>
      </c>
      <c r="M672" t="s">
        <v>105</v>
      </c>
      <c r="N672" t="s">
        <v>228</v>
      </c>
      <c r="P672" t="s">
        <v>111</v>
      </c>
      <c r="S672">
        <v>10859</v>
      </c>
      <c r="T672">
        <v>47100</v>
      </c>
      <c r="V672">
        <v>47100</v>
      </c>
      <c r="W672">
        <v>12379.76</v>
      </c>
      <c r="X672">
        <v>2911.69</v>
      </c>
      <c r="Z672">
        <v>234</v>
      </c>
      <c r="AA672">
        <v>65.347999999999999</v>
      </c>
      <c r="AB672">
        <v>1390.1318000000001</v>
      </c>
      <c r="AH672">
        <v>2896.5729000000001</v>
      </c>
      <c r="AI672">
        <v>2590.5</v>
      </c>
      <c r="AJ672">
        <v>80</v>
      </c>
      <c r="AK672">
        <v>13083.333000000001</v>
      </c>
      <c r="BA672">
        <v>4257</v>
      </c>
    </row>
    <row r="673" spans="6:53" x14ac:dyDescent="0.25">
      <c r="H673">
        <v>11</v>
      </c>
      <c r="M673" t="s">
        <v>105</v>
      </c>
      <c r="N673" t="s">
        <v>132</v>
      </c>
      <c r="P673" t="s">
        <v>111</v>
      </c>
      <c r="S673">
        <v>16942</v>
      </c>
      <c r="T673">
        <v>47100</v>
      </c>
      <c r="V673">
        <v>47100</v>
      </c>
      <c r="W673">
        <v>11734.12</v>
      </c>
      <c r="X673">
        <v>5325.49</v>
      </c>
      <c r="Z673">
        <v>248</v>
      </c>
      <c r="AA673">
        <v>68.788700000000006</v>
      </c>
      <c r="AB673">
        <v>1550.8735999999999</v>
      </c>
      <c r="AH673">
        <v>6690.1531000000004</v>
      </c>
      <c r="AI673">
        <v>2590.5</v>
      </c>
      <c r="AJ673">
        <v>80</v>
      </c>
      <c r="AK673">
        <v>13083.333000000001</v>
      </c>
      <c r="BA673">
        <v>4257</v>
      </c>
    </row>
    <row r="674" spans="6:53" x14ac:dyDescent="0.25">
      <c r="H674">
        <v>11</v>
      </c>
      <c r="M674" t="s">
        <v>161</v>
      </c>
      <c r="N674"/>
      <c r="P674" t="s">
        <v>111</v>
      </c>
      <c r="S674">
        <v>25730</v>
      </c>
      <c r="T674">
        <v>47100</v>
      </c>
      <c r="V674">
        <v>47100</v>
      </c>
      <c r="W674">
        <v>11326.61</v>
      </c>
      <c r="X674">
        <v>3172.8530000000001</v>
      </c>
      <c r="Z674">
        <v>253</v>
      </c>
      <c r="AA674">
        <v>57.310099999999998</v>
      </c>
      <c r="AB674">
        <v>1318.133</v>
      </c>
      <c r="AH674">
        <v>3887.0538000000001</v>
      </c>
      <c r="AI674">
        <v>2590.5</v>
      </c>
      <c r="AJ674">
        <v>80</v>
      </c>
      <c r="AK674">
        <v>13083.333000000001</v>
      </c>
      <c r="BA674">
        <v>4257</v>
      </c>
    </row>
    <row r="675" spans="6:53" x14ac:dyDescent="0.25">
      <c r="H675">
        <v>11</v>
      </c>
      <c r="M675" t="s">
        <v>105</v>
      </c>
      <c r="N675" t="s">
        <v>132</v>
      </c>
      <c r="P675" t="s">
        <v>111</v>
      </c>
      <c r="S675">
        <v>36695</v>
      </c>
      <c r="T675">
        <v>47100</v>
      </c>
      <c r="V675">
        <v>47100</v>
      </c>
      <c r="W675">
        <v>11646.78</v>
      </c>
      <c r="X675">
        <v>3713.8483000000001</v>
      </c>
      <c r="Z675">
        <v>226</v>
      </c>
      <c r="AA675">
        <v>67.967299999999994</v>
      </c>
      <c r="AB675">
        <v>1396.4206999999999</v>
      </c>
      <c r="AH675">
        <v>3548.5895999999998</v>
      </c>
      <c r="AI675">
        <v>2590.5</v>
      </c>
      <c r="AJ675">
        <v>80</v>
      </c>
      <c r="AK675">
        <v>13083.333000000001</v>
      </c>
      <c r="BA675">
        <v>4257</v>
      </c>
    </row>
    <row r="676" spans="6:53" x14ac:dyDescent="0.25">
      <c r="H676">
        <v>11</v>
      </c>
      <c r="M676" t="s">
        <v>105</v>
      </c>
      <c r="N676" t="s">
        <v>132</v>
      </c>
      <c r="P676" t="s">
        <v>111</v>
      </c>
      <c r="S676">
        <v>13016</v>
      </c>
      <c r="T676">
        <v>47100</v>
      </c>
      <c r="V676">
        <v>47100</v>
      </c>
      <c r="W676">
        <v>11918.47</v>
      </c>
      <c r="X676">
        <v>2578.2399999999998</v>
      </c>
      <c r="Z676">
        <v>235</v>
      </c>
      <c r="AA676">
        <v>61.688099999999999</v>
      </c>
      <c r="AB676">
        <v>1317.8827000000001</v>
      </c>
      <c r="AH676">
        <v>2595.4665</v>
      </c>
      <c r="AI676">
        <v>2590.5</v>
      </c>
      <c r="AJ676">
        <v>80</v>
      </c>
      <c r="AK676">
        <v>13083.333000000001</v>
      </c>
      <c r="BA676">
        <v>4257</v>
      </c>
    </row>
    <row r="677" spans="6:53" x14ac:dyDescent="0.25">
      <c r="H677">
        <v>1</v>
      </c>
      <c r="M677" t="s">
        <v>105</v>
      </c>
      <c r="N677" t="s">
        <v>175</v>
      </c>
      <c r="P677" t="s">
        <v>107</v>
      </c>
      <c r="S677"/>
      <c r="T677">
        <v>12615.89</v>
      </c>
      <c r="V677">
        <v>13499.0023</v>
      </c>
      <c r="W677">
        <v>135</v>
      </c>
      <c r="X677">
        <v>358.46</v>
      </c>
      <c r="Z677">
        <v>30</v>
      </c>
      <c r="AA677">
        <v>16.448599999999999</v>
      </c>
      <c r="AB677">
        <v>493.46</v>
      </c>
      <c r="AH677">
        <v>20.45</v>
      </c>
      <c r="AI677">
        <v>67.495000000000005</v>
      </c>
      <c r="AJ677">
        <v>40</v>
      </c>
      <c r="AK677">
        <v>0</v>
      </c>
      <c r="BA677">
        <v>387</v>
      </c>
    </row>
    <row r="678" spans="6:53" x14ac:dyDescent="0.25">
      <c r="F678" t="s">
        <v>127</v>
      </c>
      <c r="H678">
        <v>26</v>
      </c>
      <c r="M678" t="s">
        <v>105</v>
      </c>
      <c r="N678" t="s">
        <v>132</v>
      </c>
      <c r="P678" t="s">
        <v>126</v>
      </c>
      <c r="S678">
        <v>43845</v>
      </c>
      <c r="T678">
        <v>45800</v>
      </c>
      <c r="V678">
        <v>45800</v>
      </c>
      <c r="W678">
        <v>32611.39</v>
      </c>
      <c r="X678">
        <v>5841.02</v>
      </c>
      <c r="Z678">
        <v>635</v>
      </c>
      <c r="AA678">
        <v>60.554900000000004</v>
      </c>
      <c r="AB678">
        <v>1478.9387999999999</v>
      </c>
      <c r="AH678">
        <v>6441.8856999999998</v>
      </c>
      <c r="AI678">
        <v>5954</v>
      </c>
      <c r="AJ678">
        <v>120</v>
      </c>
      <c r="AK678">
        <v>31805.555</v>
      </c>
      <c r="BA678">
        <v>10062</v>
      </c>
    </row>
    <row r="679" spans="6:53" x14ac:dyDescent="0.25">
      <c r="H679">
        <v>20</v>
      </c>
      <c r="M679" t="s">
        <v>110</v>
      </c>
      <c r="N679"/>
      <c r="P679" t="s">
        <v>126</v>
      </c>
      <c r="S679">
        <v>30000</v>
      </c>
      <c r="T679">
        <v>28028.04</v>
      </c>
      <c r="V679">
        <v>29990.002799999998</v>
      </c>
      <c r="W679">
        <v>15086.3</v>
      </c>
      <c r="X679">
        <v>5804.17</v>
      </c>
      <c r="Z679">
        <v>589</v>
      </c>
      <c r="AA679">
        <v>35.467599999999997</v>
      </c>
      <c r="AB679">
        <v>1044.5235</v>
      </c>
      <c r="AH679">
        <v>2974.43</v>
      </c>
      <c r="AI679">
        <v>2999.0003000000002</v>
      </c>
      <c r="AJ679">
        <v>120</v>
      </c>
      <c r="AK679">
        <v>14792.577300000001</v>
      </c>
      <c r="BA679">
        <v>7740</v>
      </c>
    </row>
    <row r="680" spans="6:53" x14ac:dyDescent="0.25">
      <c r="H680">
        <v>30</v>
      </c>
      <c r="M680" t="s">
        <v>105</v>
      </c>
      <c r="N680" t="s">
        <v>150</v>
      </c>
      <c r="P680" t="s">
        <v>126</v>
      </c>
      <c r="S680">
        <v>107397</v>
      </c>
      <c r="T680">
        <v>10462.620000000001</v>
      </c>
      <c r="V680">
        <v>11195.0034</v>
      </c>
      <c r="W680">
        <v>11272</v>
      </c>
      <c r="X680">
        <v>4502.75</v>
      </c>
      <c r="Z680">
        <v>918</v>
      </c>
      <c r="AA680">
        <v>17.183800000000002</v>
      </c>
      <c r="AB680">
        <v>525.82500000000005</v>
      </c>
      <c r="AH680">
        <v>826.601</v>
      </c>
      <c r="AI680">
        <v>1679.2505000000001</v>
      </c>
      <c r="AJ680">
        <v>160</v>
      </c>
      <c r="AK680">
        <v>8428.2206999999999</v>
      </c>
      <c r="BA680">
        <v>11610</v>
      </c>
    </row>
    <row r="681" spans="6:53" x14ac:dyDescent="0.25">
      <c r="H681">
        <v>30</v>
      </c>
      <c r="M681" t="s">
        <v>105</v>
      </c>
      <c r="N681" t="s">
        <v>150</v>
      </c>
      <c r="P681" t="s">
        <v>126</v>
      </c>
      <c r="S681">
        <v>83337</v>
      </c>
      <c r="T681">
        <v>10462.620000000001</v>
      </c>
      <c r="V681">
        <v>11195.0034</v>
      </c>
      <c r="W681">
        <v>11272</v>
      </c>
      <c r="X681">
        <v>4502.75</v>
      </c>
      <c r="Z681">
        <v>917</v>
      </c>
      <c r="AA681">
        <v>17.202500000000001</v>
      </c>
      <c r="AB681">
        <v>525.82500000000005</v>
      </c>
      <c r="AH681">
        <v>711.76589999999999</v>
      </c>
      <c r="AI681">
        <v>1679.2505000000001</v>
      </c>
      <c r="AJ681">
        <v>160</v>
      </c>
      <c r="AK681">
        <v>8428.2206999999999</v>
      </c>
      <c r="BA681">
        <v>11610</v>
      </c>
    </row>
    <row r="682" spans="6:53" x14ac:dyDescent="0.25">
      <c r="H682">
        <v>1</v>
      </c>
      <c r="M682" t="s">
        <v>105</v>
      </c>
      <c r="N682" t="s">
        <v>112</v>
      </c>
      <c r="P682" t="s">
        <v>107</v>
      </c>
      <c r="S682"/>
      <c r="T682">
        <v>30060.746999999999</v>
      </c>
      <c r="V682">
        <v>32164.999299999999</v>
      </c>
      <c r="W682">
        <v>180</v>
      </c>
      <c r="X682">
        <v>60</v>
      </c>
      <c r="Z682">
        <v>7</v>
      </c>
      <c r="AA682">
        <v>34.285699999999999</v>
      </c>
      <c r="AB682">
        <v>240</v>
      </c>
      <c r="AI682">
        <v>160.82499999999999</v>
      </c>
      <c r="AJ682">
        <v>40</v>
      </c>
      <c r="AK682">
        <v>0</v>
      </c>
      <c r="BA682">
        <v>387</v>
      </c>
    </row>
    <row r="683" spans="6:53" x14ac:dyDescent="0.25">
      <c r="H683">
        <v>1</v>
      </c>
      <c r="M683" t="s">
        <v>105</v>
      </c>
      <c r="N683" t="s">
        <v>229</v>
      </c>
      <c r="P683" t="s">
        <v>107</v>
      </c>
      <c r="S683"/>
      <c r="T683">
        <v>30060.746999999999</v>
      </c>
      <c r="V683">
        <v>32164.999299999999</v>
      </c>
      <c r="W683">
        <v>940</v>
      </c>
      <c r="X683">
        <v>240</v>
      </c>
      <c r="Z683">
        <v>30</v>
      </c>
      <c r="AA683">
        <v>39.333300000000001</v>
      </c>
      <c r="AB683">
        <v>1180</v>
      </c>
      <c r="AI683">
        <v>160.82499999999999</v>
      </c>
      <c r="AJ683">
        <v>40</v>
      </c>
      <c r="AK683">
        <v>0</v>
      </c>
      <c r="BA683">
        <v>387</v>
      </c>
    </row>
    <row r="684" spans="6:53" x14ac:dyDescent="0.25">
      <c r="F684" t="s">
        <v>127</v>
      </c>
      <c r="H684">
        <v>10</v>
      </c>
      <c r="M684" t="s">
        <v>110</v>
      </c>
      <c r="N684"/>
      <c r="P684" t="s">
        <v>111</v>
      </c>
      <c r="S684">
        <v>37633</v>
      </c>
      <c r="T684">
        <v>40453.269999999997</v>
      </c>
      <c r="V684">
        <v>43284.998899999999</v>
      </c>
      <c r="W684">
        <v>16019.84</v>
      </c>
      <c r="X684">
        <v>1247.74</v>
      </c>
      <c r="Z684">
        <v>243</v>
      </c>
      <c r="AA684">
        <v>71.06</v>
      </c>
      <c r="AB684">
        <v>1726.758</v>
      </c>
      <c r="AH684">
        <v>2842.2156</v>
      </c>
      <c r="AI684">
        <v>2164.2498999999998</v>
      </c>
      <c r="AJ684">
        <v>80</v>
      </c>
      <c r="AK684">
        <v>10113.3171</v>
      </c>
      <c r="BA684">
        <v>3870</v>
      </c>
    </row>
    <row r="685" spans="6:53" x14ac:dyDescent="0.25">
      <c r="H685">
        <v>1</v>
      </c>
      <c r="M685" t="s">
        <v>105</v>
      </c>
      <c r="N685"/>
      <c r="P685" t="s">
        <v>107</v>
      </c>
      <c r="S685"/>
      <c r="T685">
        <v>30060.746999999999</v>
      </c>
      <c r="V685">
        <v>32164.999299999999</v>
      </c>
      <c r="W685">
        <v>406</v>
      </c>
      <c r="X685">
        <v>167.5</v>
      </c>
      <c r="Z685">
        <v>5</v>
      </c>
      <c r="AA685">
        <v>114.7</v>
      </c>
      <c r="AB685">
        <v>573.5</v>
      </c>
      <c r="AI685">
        <v>160.82499999999999</v>
      </c>
      <c r="AJ685">
        <v>40</v>
      </c>
      <c r="AK685">
        <v>0</v>
      </c>
      <c r="BA685">
        <v>387</v>
      </c>
    </row>
    <row r="686" spans="6:53" x14ac:dyDescent="0.25">
      <c r="H686">
        <v>8</v>
      </c>
      <c r="M686" t="s">
        <v>105</v>
      </c>
      <c r="N686" t="s">
        <v>230</v>
      </c>
      <c r="P686" t="s">
        <v>107</v>
      </c>
      <c r="S686">
        <v>12312</v>
      </c>
      <c r="T686">
        <v>19018.689999999999</v>
      </c>
      <c r="V686">
        <v>20349.998299999999</v>
      </c>
      <c r="W686">
        <v>3317.46</v>
      </c>
      <c r="X686">
        <v>3144.9126999999999</v>
      </c>
      <c r="Z686">
        <v>156</v>
      </c>
      <c r="AA686">
        <v>41.425400000000003</v>
      </c>
      <c r="AB686">
        <v>807.79650000000004</v>
      </c>
      <c r="AH686">
        <v>683.69100000000003</v>
      </c>
      <c r="AI686">
        <v>813.99990000000003</v>
      </c>
      <c r="AJ686">
        <v>80</v>
      </c>
      <c r="AK686">
        <v>3698.0783000000001</v>
      </c>
      <c r="BA686">
        <v>3096</v>
      </c>
    </row>
    <row r="687" spans="6:53" x14ac:dyDescent="0.25">
      <c r="H687">
        <v>35</v>
      </c>
      <c r="M687" t="s">
        <v>110</v>
      </c>
      <c r="N687"/>
      <c r="P687" t="s">
        <v>126</v>
      </c>
      <c r="S687">
        <v>15714</v>
      </c>
      <c r="T687">
        <v>35981.31</v>
      </c>
      <c r="V687">
        <v>38500.001700000001</v>
      </c>
      <c r="W687">
        <v>35220.400000000001</v>
      </c>
      <c r="X687">
        <v>10895.03</v>
      </c>
      <c r="Z687">
        <v>1055</v>
      </c>
      <c r="AA687">
        <v>43.711300000000001</v>
      </c>
      <c r="AB687">
        <v>1317.5836999999999</v>
      </c>
      <c r="AH687">
        <v>415.3836</v>
      </c>
      <c r="AI687">
        <v>6737.5002999999997</v>
      </c>
      <c r="AJ687">
        <v>160</v>
      </c>
      <c r="AK687">
        <v>33982.347399999999</v>
      </c>
      <c r="BA687">
        <v>13545</v>
      </c>
    </row>
    <row r="688" spans="6:53" x14ac:dyDescent="0.25">
      <c r="H688">
        <v>8</v>
      </c>
      <c r="M688" t="s">
        <v>110</v>
      </c>
      <c r="N688"/>
      <c r="P688" t="s">
        <v>107</v>
      </c>
      <c r="S688">
        <v>0</v>
      </c>
      <c r="T688">
        <v>19018.689999999999</v>
      </c>
      <c r="V688">
        <v>20349.998299999999</v>
      </c>
      <c r="W688">
        <v>2008.11</v>
      </c>
      <c r="X688">
        <v>5363.8561</v>
      </c>
      <c r="Z688">
        <v>114</v>
      </c>
      <c r="AA688">
        <v>64.666300000000007</v>
      </c>
      <c r="AB688">
        <v>921.49570000000006</v>
      </c>
      <c r="AH688">
        <v>667.44889999999998</v>
      </c>
      <c r="AI688">
        <v>813.99990000000003</v>
      </c>
      <c r="AJ688">
        <v>80</v>
      </c>
      <c r="AK688">
        <v>3698.0783000000001</v>
      </c>
      <c r="BA688">
        <v>3096</v>
      </c>
    </row>
    <row r="689" spans="6:53" x14ac:dyDescent="0.25">
      <c r="F689" t="s">
        <v>109</v>
      </c>
      <c r="H689">
        <v>18</v>
      </c>
      <c r="M689" t="s">
        <v>139</v>
      </c>
      <c r="N689"/>
      <c r="P689" t="s">
        <v>111</v>
      </c>
      <c r="S689">
        <v>5393</v>
      </c>
      <c r="T689">
        <v>14392.523300000001</v>
      </c>
      <c r="V689">
        <v>15399.999900000001</v>
      </c>
      <c r="W689">
        <v>4917.18</v>
      </c>
      <c r="X689">
        <v>6323.3777</v>
      </c>
      <c r="Z689">
        <v>307</v>
      </c>
      <c r="AA689">
        <v>36.614100000000001</v>
      </c>
      <c r="AB689">
        <v>624.47540000000004</v>
      </c>
      <c r="AH689">
        <v>2528.2067999999999</v>
      </c>
      <c r="AI689">
        <v>1386</v>
      </c>
      <c r="AJ689">
        <v>120</v>
      </c>
      <c r="AK689">
        <v>6396.6768000000002</v>
      </c>
      <c r="BA689">
        <v>6966</v>
      </c>
    </row>
    <row r="690" spans="6:53" x14ac:dyDescent="0.25">
      <c r="H690">
        <v>11</v>
      </c>
      <c r="M690" t="s">
        <v>105</v>
      </c>
      <c r="N690" t="s">
        <v>132</v>
      </c>
      <c r="P690" t="s">
        <v>111</v>
      </c>
      <c r="S690">
        <v>28221</v>
      </c>
      <c r="T690">
        <v>47100</v>
      </c>
      <c r="V690">
        <v>47100</v>
      </c>
      <c r="W690">
        <v>11921.75</v>
      </c>
      <c r="X690">
        <v>2428.69</v>
      </c>
      <c r="Z690">
        <v>231</v>
      </c>
      <c r="AA690">
        <v>62.123100000000001</v>
      </c>
      <c r="AB690">
        <v>1304.5853999999999</v>
      </c>
      <c r="AH690">
        <v>2777.2595000000001</v>
      </c>
      <c r="AI690">
        <v>2590.5</v>
      </c>
      <c r="AJ690">
        <v>80</v>
      </c>
      <c r="AK690">
        <v>13083.333000000001</v>
      </c>
      <c r="BA690">
        <v>4257</v>
      </c>
    </row>
    <row r="691" spans="6:53" x14ac:dyDescent="0.25">
      <c r="H691">
        <v>15</v>
      </c>
      <c r="M691" t="s">
        <v>105</v>
      </c>
      <c r="N691" t="s">
        <v>158</v>
      </c>
      <c r="P691" t="s">
        <v>111</v>
      </c>
      <c r="S691">
        <v>64448</v>
      </c>
      <c r="T691">
        <v>29205.58</v>
      </c>
      <c r="V691">
        <v>31249.970600000001</v>
      </c>
      <c r="W691">
        <v>13118.3</v>
      </c>
      <c r="X691">
        <v>6529.4</v>
      </c>
      <c r="Z691">
        <v>779</v>
      </c>
      <c r="AA691">
        <v>25.221599999999999</v>
      </c>
      <c r="AB691">
        <v>1309.8466000000001</v>
      </c>
      <c r="AH691">
        <v>2268.0120999999999</v>
      </c>
      <c r="AI691">
        <v>2343.7478000000001</v>
      </c>
      <c r="AJ691">
        <v>80</v>
      </c>
      <c r="AK691">
        <v>11357.725399999999</v>
      </c>
      <c r="BA691">
        <v>5805</v>
      </c>
    </row>
    <row r="692" spans="6:53" x14ac:dyDescent="0.25">
      <c r="H692">
        <v>15</v>
      </c>
      <c r="M692" t="s">
        <v>105</v>
      </c>
      <c r="N692" t="s">
        <v>212</v>
      </c>
      <c r="P692" t="s">
        <v>111</v>
      </c>
      <c r="S692">
        <v>53408</v>
      </c>
      <c r="T692">
        <v>29205.58</v>
      </c>
      <c r="V692">
        <v>31249.970600000001</v>
      </c>
      <c r="W692">
        <v>13930</v>
      </c>
      <c r="X692">
        <v>4200</v>
      </c>
      <c r="Z692">
        <v>415</v>
      </c>
      <c r="AA692">
        <v>43.686700000000002</v>
      </c>
      <c r="AB692">
        <v>1208.6666</v>
      </c>
      <c r="AH692">
        <v>1355.4685999999999</v>
      </c>
      <c r="AI692">
        <v>2343.7478000000001</v>
      </c>
      <c r="AJ692">
        <v>80</v>
      </c>
      <c r="AK692">
        <v>11357.725399999999</v>
      </c>
      <c r="BA692">
        <v>5805</v>
      </c>
    </row>
    <row r="693" spans="6:53" x14ac:dyDescent="0.25">
      <c r="F693" t="s">
        <v>109</v>
      </c>
      <c r="H693">
        <v>15</v>
      </c>
      <c r="M693" t="s">
        <v>121</v>
      </c>
      <c r="N693"/>
      <c r="P693" t="s">
        <v>111</v>
      </c>
      <c r="S693">
        <v>36965</v>
      </c>
      <c r="T693">
        <v>19859.812000000002</v>
      </c>
      <c r="V693">
        <v>21249.998800000001</v>
      </c>
      <c r="W693">
        <v>6798.62</v>
      </c>
      <c r="X693">
        <v>4001.48</v>
      </c>
      <c r="Z693">
        <v>401</v>
      </c>
      <c r="AA693">
        <v>26.9329</v>
      </c>
      <c r="AB693">
        <v>720.00660000000005</v>
      </c>
      <c r="AH693">
        <v>1129.5899999999999</v>
      </c>
      <c r="AI693">
        <v>1593.7499</v>
      </c>
      <c r="AJ693">
        <v>80</v>
      </c>
      <c r="AK693">
        <v>7723.2596000000003</v>
      </c>
      <c r="BA693">
        <v>5805</v>
      </c>
    </row>
    <row r="694" spans="6:53" x14ac:dyDescent="0.25">
      <c r="H694">
        <v>1</v>
      </c>
      <c r="M694" t="s">
        <v>105</v>
      </c>
      <c r="N694"/>
      <c r="P694" t="s">
        <v>107</v>
      </c>
      <c r="S694"/>
      <c r="T694">
        <v>20275.7</v>
      </c>
      <c r="V694">
        <v>21694.999</v>
      </c>
      <c r="W694">
        <v>396.04</v>
      </c>
      <c r="X694">
        <v>1456.1358</v>
      </c>
      <c r="Z694">
        <v>28</v>
      </c>
      <c r="AA694">
        <v>66.149100000000004</v>
      </c>
      <c r="AB694">
        <v>1852.1758</v>
      </c>
      <c r="AH694">
        <v>10.050000000000001</v>
      </c>
      <c r="AI694">
        <v>108.47499999999999</v>
      </c>
      <c r="AJ694">
        <v>40</v>
      </c>
      <c r="AK694">
        <v>0</v>
      </c>
      <c r="BA694">
        <v>387</v>
      </c>
    </row>
    <row r="695" spans="6:53" x14ac:dyDescent="0.25">
      <c r="F695" t="s">
        <v>127</v>
      </c>
      <c r="H695">
        <v>16</v>
      </c>
      <c r="M695" t="s">
        <v>105</v>
      </c>
      <c r="N695" t="s">
        <v>231</v>
      </c>
      <c r="P695" t="s">
        <v>111</v>
      </c>
      <c r="S695">
        <v>16613</v>
      </c>
      <c r="T695">
        <v>29205.607400000001</v>
      </c>
      <c r="V695">
        <v>31249.999899999999</v>
      </c>
      <c r="W695">
        <v>15180</v>
      </c>
      <c r="X695">
        <v>3468.91</v>
      </c>
      <c r="Z695">
        <v>345</v>
      </c>
      <c r="AA695">
        <v>54.0548</v>
      </c>
      <c r="AB695">
        <v>1165.5568000000001</v>
      </c>
      <c r="AH695">
        <v>4068.2633000000001</v>
      </c>
      <c r="AI695">
        <v>2500</v>
      </c>
      <c r="AJ695">
        <v>120</v>
      </c>
      <c r="AK695">
        <v>12169.003500000001</v>
      </c>
      <c r="BA695">
        <v>6192</v>
      </c>
    </row>
    <row r="696" spans="6:53" x14ac:dyDescent="0.25">
      <c r="H696">
        <v>3</v>
      </c>
      <c r="M696" t="s">
        <v>105</v>
      </c>
      <c r="N696"/>
      <c r="P696" t="s">
        <v>107</v>
      </c>
      <c r="S696">
        <v>6234</v>
      </c>
      <c r="T696">
        <v>30060.747599999999</v>
      </c>
      <c r="V696">
        <v>32164.999899999999</v>
      </c>
      <c r="Z696">
        <v>0</v>
      </c>
      <c r="AH696">
        <v>299.2876</v>
      </c>
      <c r="AI696">
        <v>482.47500000000002</v>
      </c>
      <c r="AJ696">
        <v>40</v>
      </c>
      <c r="AK696">
        <v>1670.0416</v>
      </c>
      <c r="BA696">
        <v>1161</v>
      </c>
    </row>
    <row r="697" spans="6:53" x14ac:dyDescent="0.25">
      <c r="H697">
        <v>2</v>
      </c>
      <c r="M697" t="s">
        <v>105</v>
      </c>
      <c r="N697" t="s">
        <v>131</v>
      </c>
      <c r="P697" t="s">
        <v>107</v>
      </c>
      <c r="S697"/>
      <c r="T697">
        <v>30060.747599999999</v>
      </c>
      <c r="V697">
        <v>32164.999899999999</v>
      </c>
      <c r="W697">
        <v>3308.89</v>
      </c>
      <c r="X697">
        <v>792.54</v>
      </c>
      <c r="Z697">
        <v>85</v>
      </c>
      <c r="AA697">
        <v>48.252099999999999</v>
      </c>
      <c r="AB697">
        <v>2050.7150000000001</v>
      </c>
      <c r="AH697">
        <v>114.95</v>
      </c>
      <c r="AI697">
        <v>321.64999999999998</v>
      </c>
      <c r="AJ697">
        <v>40</v>
      </c>
      <c r="AK697">
        <v>835.02080000000001</v>
      </c>
      <c r="BA697">
        <v>774</v>
      </c>
    </row>
    <row r="698" spans="6:53" x14ac:dyDescent="0.25">
      <c r="H698">
        <v>6</v>
      </c>
      <c r="M698" t="s">
        <v>110</v>
      </c>
      <c r="N698"/>
      <c r="P698" t="s">
        <v>107</v>
      </c>
      <c r="S698">
        <v>5733</v>
      </c>
      <c r="T698">
        <v>12897.2</v>
      </c>
      <c r="V698">
        <v>13800.004000000001</v>
      </c>
      <c r="W698">
        <v>1906.38</v>
      </c>
      <c r="X698">
        <v>933.20360000000005</v>
      </c>
      <c r="Z698">
        <v>109</v>
      </c>
      <c r="AA698">
        <v>26.051200000000001</v>
      </c>
      <c r="AB698">
        <v>473.26389999999998</v>
      </c>
      <c r="AH698">
        <v>53.345999999999997</v>
      </c>
      <c r="AI698">
        <v>414.00009999999997</v>
      </c>
      <c r="AJ698">
        <v>80</v>
      </c>
      <c r="AK698">
        <v>1791.278</v>
      </c>
      <c r="BA698">
        <v>2322</v>
      </c>
    </row>
    <row r="699" spans="6:53" x14ac:dyDescent="0.25">
      <c r="H699">
        <v>3</v>
      </c>
      <c r="M699" t="s">
        <v>105</v>
      </c>
      <c r="N699" t="s">
        <v>232</v>
      </c>
      <c r="P699" t="s">
        <v>107</v>
      </c>
      <c r="S699">
        <v>5065</v>
      </c>
      <c r="T699">
        <v>30060.747599999999</v>
      </c>
      <c r="V699">
        <v>32164.999899999999</v>
      </c>
      <c r="W699">
        <v>1800</v>
      </c>
      <c r="X699">
        <v>1233.24</v>
      </c>
      <c r="Z699">
        <v>121</v>
      </c>
      <c r="AA699">
        <v>25.068000000000001</v>
      </c>
      <c r="AB699">
        <v>1011.08</v>
      </c>
      <c r="AH699">
        <v>573.42939999999999</v>
      </c>
      <c r="AI699">
        <v>482.47500000000002</v>
      </c>
      <c r="AJ699">
        <v>40</v>
      </c>
      <c r="AK699">
        <v>1670.0416</v>
      </c>
      <c r="BA699">
        <v>1161</v>
      </c>
    </row>
    <row r="700" spans="6:53" x14ac:dyDescent="0.25">
      <c r="H700">
        <v>3</v>
      </c>
      <c r="M700" t="s">
        <v>105</v>
      </c>
      <c r="N700" t="s">
        <v>162</v>
      </c>
      <c r="P700" t="s">
        <v>107</v>
      </c>
      <c r="S700">
        <v>0</v>
      </c>
      <c r="T700">
        <v>30060.747599999999</v>
      </c>
      <c r="V700">
        <v>32164.999899999999</v>
      </c>
      <c r="W700">
        <v>1799.98</v>
      </c>
      <c r="X700">
        <v>540</v>
      </c>
      <c r="Z700">
        <v>54</v>
      </c>
      <c r="AA700">
        <v>43.332900000000002</v>
      </c>
      <c r="AB700">
        <v>779.99329999999998</v>
      </c>
      <c r="AH700">
        <v>332.45</v>
      </c>
      <c r="AI700">
        <v>482.47500000000002</v>
      </c>
      <c r="AJ700">
        <v>40</v>
      </c>
      <c r="AK700">
        <v>1670.0416</v>
      </c>
      <c r="BA700">
        <v>1161</v>
      </c>
    </row>
    <row r="701" spans="6:53" x14ac:dyDescent="0.25">
      <c r="H701">
        <v>19</v>
      </c>
      <c r="M701" t="s">
        <v>105</v>
      </c>
      <c r="N701" t="s">
        <v>221</v>
      </c>
      <c r="P701" t="s">
        <v>111</v>
      </c>
      <c r="S701">
        <v>42213</v>
      </c>
      <c r="T701">
        <v>17373.831999999999</v>
      </c>
      <c r="V701">
        <v>18590.000199999999</v>
      </c>
      <c r="W701">
        <v>5609.15</v>
      </c>
      <c r="X701">
        <v>7047.2</v>
      </c>
      <c r="Z701">
        <v>409</v>
      </c>
      <c r="AA701">
        <v>30.944600000000001</v>
      </c>
      <c r="AB701">
        <v>666.12360000000001</v>
      </c>
      <c r="AH701">
        <v>566.81330000000003</v>
      </c>
      <c r="AI701">
        <v>1766.05</v>
      </c>
      <c r="AJ701">
        <v>120</v>
      </c>
      <c r="AK701">
        <v>8686.9151999999995</v>
      </c>
      <c r="BA701">
        <v>7353</v>
      </c>
    </row>
    <row r="702" spans="6:53" x14ac:dyDescent="0.25">
      <c r="H702">
        <v>20</v>
      </c>
      <c r="M702" t="s">
        <v>105</v>
      </c>
      <c r="N702" t="s">
        <v>200</v>
      </c>
      <c r="P702" t="s">
        <v>111</v>
      </c>
      <c r="S702">
        <v>53851</v>
      </c>
      <c r="T702">
        <v>11822.43</v>
      </c>
      <c r="V702">
        <v>12650.000099999999</v>
      </c>
      <c r="W702">
        <v>5485.88</v>
      </c>
      <c r="X702">
        <v>7405.6453000000001</v>
      </c>
      <c r="Z702">
        <v>531</v>
      </c>
      <c r="AA702">
        <v>24.277799999999999</v>
      </c>
      <c r="AB702">
        <v>644.57619999999997</v>
      </c>
      <c r="AH702">
        <v>592.45420000000001</v>
      </c>
      <c r="AI702">
        <v>1265</v>
      </c>
      <c r="AJ702">
        <v>120</v>
      </c>
      <c r="AK702">
        <v>6239.6152000000002</v>
      </c>
      <c r="BA702">
        <v>7740</v>
      </c>
    </row>
    <row r="703" spans="6:53" x14ac:dyDescent="0.25">
      <c r="H703">
        <v>20</v>
      </c>
      <c r="M703" t="s">
        <v>105</v>
      </c>
      <c r="N703" t="s">
        <v>177</v>
      </c>
      <c r="P703" t="s">
        <v>111</v>
      </c>
      <c r="S703">
        <v>21516</v>
      </c>
      <c r="T703">
        <v>11822.43</v>
      </c>
      <c r="V703">
        <v>12650.000099999999</v>
      </c>
      <c r="W703">
        <v>3668.58</v>
      </c>
      <c r="X703">
        <v>6131.27</v>
      </c>
      <c r="Z703">
        <v>555</v>
      </c>
      <c r="AA703">
        <v>17.657299999999999</v>
      </c>
      <c r="AB703">
        <v>489.99250000000001</v>
      </c>
      <c r="AH703">
        <v>150.57239999999999</v>
      </c>
      <c r="AI703">
        <v>1265</v>
      </c>
      <c r="AJ703">
        <v>120</v>
      </c>
      <c r="AK703">
        <v>6239.6152000000002</v>
      </c>
      <c r="BA703">
        <v>7740</v>
      </c>
    </row>
    <row r="704" spans="6:53" x14ac:dyDescent="0.25">
      <c r="H704">
        <v>20</v>
      </c>
      <c r="M704" t="s">
        <v>105</v>
      </c>
      <c r="N704" t="s">
        <v>150</v>
      </c>
      <c r="P704" t="s">
        <v>111</v>
      </c>
      <c r="S704">
        <v>47091</v>
      </c>
      <c r="T704">
        <v>11822.43</v>
      </c>
      <c r="V704">
        <v>12650.000099999999</v>
      </c>
      <c r="W704">
        <v>6780</v>
      </c>
      <c r="X704">
        <v>2878.6</v>
      </c>
      <c r="Z704">
        <v>598</v>
      </c>
      <c r="AA704">
        <v>16.151499999999999</v>
      </c>
      <c r="AB704">
        <v>482.93</v>
      </c>
      <c r="AH704">
        <v>805.25609999999995</v>
      </c>
      <c r="AI704">
        <v>1265</v>
      </c>
      <c r="AJ704">
        <v>120</v>
      </c>
      <c r="AK704">
        <v>6239.6152000000002</v>
      </c>
      <c r="BA704">
        <v>7740</v>
      </c>
    </row>
    <row r="705" spans="8:53" x14ac:dyDescent="0.25">
      <c r="H705">
        <v>20</v>
      </c>
      <c r="M705" t="s">
        <v>105</v>
      </c>
      <c r="N705" t="s">
        <v>233</v>
      </c>
      <c r="P705" t="s">
        <v>111</v>
      </c>
      <c r="S705">
        <v>26231</v>
      </c>
      <c r="T705">
        <v>11822.43</v>
      </c>
      <c r="V705">
        <v>12650.000099999999</v>
      </c>
      <c r="W705">
        <v>6457.7</v>
      </c>
      <c r="X705">
        <v>2730</v>
      </c>
      <c r="Z705">
        <v>546</v>
      </c>
      <c r="AA705">
        <v>16.827200000000001</v>
      </c>
      <c r="AB705">
        <v>459.38499999999999</v>
      </c>
      <c r="AH705">
        <v>500.85210000000001</v>
      </c>
      <c r="AI705">
        <v>1265</v>
      </c>
      <c r="AJ705">
        <v>120</v>
      </c>
      <c r="AK705">
        <v>6239.6152000000002</v>
      </c>
      <c r="BA705">
        <v>7740</v>
      </c>
    </row>
    <row r="706" spans="8:53" x14ac:dyDescent="0.25">
      <c r="H706">
        <v>20</v>
      </c>
      <c r="M706" t="s">
        <v>105</v>
      </c>
      <c r="N706" t="s">
        <v>233</v>
      </c>
      <c r="P706" t="s">
        <v>111</v>
      </c>
      <c r="S706">
        <v>98659</v>
      </c>
      <c r="T706">
        <v>11822.43</v>
      </c>
      <c r="V706">
        <v>12650.000099999999</v>
      </c>
      <c r="W706">
        <v>6457.7</v>
      </c>
      <c r="X706">
        <v>2730</v>
      </c>
      <c r="Z706">
        <v>546</v>
      </c>
      <c r="AA706">
        <v>16.827200000000001</v>
      </c>
      <c r="AB706">
        <v>459.38499999999999</v>
      </c>
      <c r="AH706">
        <v>1852.8286000000001</v>
      </c>
      <c r="AI706">
        <v>1265</v>
      </c>
      <c r="AJ706">
        <v>120</v>
      </c>
      <c r="AK706">
        <v>6239.6152000000002</v>
      </c>
      <c r="BA706">
        <v>7740</v>
      </c>
    </row>
    <row r="707" spans="8:53" x14ac:dyDescent="0.25">
      <c r="H707">
        <v>2</v>
      </c>
      <c r="M707" t="s">
        <v>105</v>
      </c>
      <c r="N707" t="s">
        <v>181</v>
      </c>
      <c r="P707" t="s">
        <v>107</v>
      </c>
      <c r="S707"/>
      <c r="T707">
        <v>12615.8878</v>
      </c>
      <c r="V707">
        <v>13498.999900000001</v>
      </c>
      <c r="W707">
        <v>449.24</v>
      </c>
      <c r="X707">
        <v>762.08</v>
      </c>
      <c r="Z707">
        <v>83</v>
      </c>
      <c r="AA707">
        <v>14.594200000000001</v>
      </c>
      <c r="AB707">
        <v>605.66</v>
      </c>
      <c r="AH707">
        <v>14.6</v>
      </c>
      <c r="AI707">
        <v>134.99</v>
      </c>
      <c r="AJ707">
        <v>40</v>
      </c>
      <c r="AK707">
        <v>350.44130000000001</v>
      </c>
      <c r="BA707">
        <v>774</v>
      </c>
    </row>
    <row r="708" spans="8:53" x14ac:dyDescent="0.25">
      <c r="H708">
        <v>2</v>
      </c>
      <c r="M708" t="s">
        <v>105</v>
      </c>
      <c r="N708" t="s">
        <v>234</v>
      </c>
      <c r="P708" t="s">
        <v>107</v>
      </c>
      <c r="S708"/>
      <c r="T708">
        <v>12615.8878</v>
      </c>
      <c r="V708">
        <v>13498.999900000001</v>
      </c>
      <c r="W708">
        <v>681.29</v>
      </c>
      <c r="X708">
        <v>874.73789999999997</v>
      </c>
      <c r="Z708">
        <v>64</v>
      </c>
      <c r="AA708">
        <v>24.312899999999999</v>
      </c>
      <c r="AB708">
        <v>778.01390000000004</v>
      </c>
      <c r="AH708">
        <v>57.95</v>
      </c>
      <c r="AI708">
        <v>134.99</v>
      </c>
      <c r="AJ708">
        <v>40</v>
      </c>
      <c r="AK708">
        <v>350.44130000000001</v>
      </c>
      <c r="BA708">
        <v>774</v>
      </c>
    </row>
    <row r="709" spans="8:53" x14ac:dyDescent="0.25">
      <c r="H709">
        <v>2</v>
      </c>
      <c r="M709" t="s">
        <v>105</v>
      </c>
      <c r="N709" t="s">
        <v>169</v>
      </c>
      <c r="P709" t="s">
        <v>107</v>
      </c>
      <c r="S709"/>
      <c r="T709">
        <v>12615.8878</v>
      </c>
      <c r="V709">
        <v>13498.999900000001</v>
      </c>
      <c r="W709">
        <v>733.56</v>
      </c>
      <c r="X709">
        <v>1182.2093</v>
      </c>
      <c r="Z709">
        <v>63</v>
      </c>
      <c r="AA709">
        <v>30.408999999999999</v>
      </c>
      <c r="AB709">
        <v>957.88459999999998</v>
      </c>
      <c r="AH709">
        <v>50.2</v>
      </c>
      <c r="AI709">
        <v>134.99</v>
      </c>
      <c r="AJ709">
        <v>40</v>
      </c>
      <c r="AK709">
        <v>350.44130000000001</v>
      </c>
      <c r="BA709">
        <v>774</v>
      </c>
    </row>
    <row r="710" spans="8:53" x14ac:dyDescent="0.25">
      <c r="H710">
        <v>12</v>
      </c>
      <c r="M710" t="s">
        <v>105</v>
      </c>
      <c r="N710" t="s">
        <v>112</v>
      </c>
      <c r="P710" t="s">
        <v>111</v>
      </c>
      <c r="S710">
        <v>20338</v>
      </c>
      <c r="T710">
        <v>13448.598</v>
      </c>
      <c r="V710">
        <v>14389.999900000001</v>
      </c>
      <c r="W710">
        <v>2816.66</v>
      </c>
      <c r="X710">
        <v>3380</v>
      </c>
      <c r="Z710">
        <v>338</v>
      </c>
      <c r="AA710">
        <v>18.333300000000001</v>
      </c>
      <c r="AB710">
        <v>516.38829999999996</v>
      </c>
      <c r="AH710">
        <v>181.03550000000001</v>
      </c>
      <c r="AI710">
        <v>863.4</v>
      </c>
      <c r="AJ710">
        <v>80</v>
      </c>
      <c r="AK710">
        <v>4109.2942000000003</v>
      </c>
      <c r="BA710">
        <v>4644</v>
      </c>
    </row>
    <row r="711" spans="8:53" x14ac:dyDescent="0.25">
      <c r="H711">
        <v>12</v>
      </c>
      <c r="M711" t="s">
        <v>105</v>
      </c>
      <c r="N711" t="s">
        <v>112</v>
      </c>
      <c r="P711" t="s">
        <v>111</v>
      </c>
      <c r="S711">
        <v>12808</v>
      </c>
      <c r="T711">
        <v>13448.598</v>
      </c>
      <c r="V711">
        <v>14389.999900000001</v>
      </c>
      <c r="W711">
        <v>2566.66</v>
      </c>
      <c r="X711">
        <v>3080</v>
      </c>
      <c r="Z711">
        <v>308</v>
      </c>
      <c r="AA711">
        <v>18.333300000000001</v>
      </c>
      <c r="AB711">
        <v>470.55500000000001</v>
      </c>
      <c r="AH711">
        <v>3098.5070999999998</v>
      </c>
      <c r="AI711">
        <v>863.4</v>
      </c>
      <c r="AJ711">
        <v>80</v>
      </c>
      <c r="AK711">
        <v>4109.2942000000003</v>
      </c>
      <c r="BA711">
        <v>4644</v>
      </c>
    </row>
    <row r="712" spans="8:53" x14ac:dyDescent="0.25">
      <c r="H712">
        <v>6</v>
      </c>
      <c r="M712" t="s">
        <v>110</v>
      </c>
      <c r="N712"/>
      <c r="P712" t="s">
        <v>107</v>
      </c>
      <c r="S712">
        <v>2527</v>
      </c>
      <c r="T712">
        <v>19018.68</v>
      </c>
      <c r="V712">
        <v>20349.9876</v>
      </c>
      <c r="W712">
        <v>2215.13</v>
      </c>
      <c r="X712">
        <v>5109.41</v>
      </c>
      <c r="Z712">
        <v>121</v>
      </c>
      <c r="AA712">
        <v>60.533299999999997</v>
      </c>
      <c r="AB712">
        <v>1220.7565999999999</v>
      </c>
      <c r="AH712">
        <v>137.83029999999999</v>
      </c>
      <c r="AI712">
        <v>610.49959999999999</v>
      </c>
      <c r="AJ712">
        <v>80</v>
      </c>
      <c r="AK712">
        <v>2641.4834999999998</v>
      </c>
      <c r="BA712">
        <v>2322</v>
      </c>
    </row>
    <row r="713" spans="8:53" x14ac:dyDescent="0.25">
      <c r="H713">
        <v>12</v>
      </c>
      <c r="M713" t="s">
        <v>105</v>
      </c>
      <c r="N713" t="s">
        <v>112</v>
      </c>
      <c r="P713" t="s">
        <v>111</v>
      </c>
      <c r="S713">
        <v>34049</v>
      </c>
      <c r="T713">
        <v>13448.598</v>
      </c>
      <c r="V713">
        <v>14389.999900000001</v>
      </c>
      <c r="W713">
        <v>2816.66</v>
      </c>
      <c r="X713">
        <v>3380</v>
      </c>
      <c r="Z713">
        <v>338</v>
      </c>
      <c r="AA713">
        <v>18.333300000000001</v>
      </c>
      <c r="AB713">
        <v>516.38829999999996</v>
      </c>
      <c r="AH713">
        <v>150.75470000000001</v>
      </c>
      <c r="AI713">
        <v>863.4</v>
      </c>
      <c r="AJ713">
        <v>80</v>
      </c>
      <c r="AK713">
        <v>4109.2942000000003</v>
      </c>
      <c r="BA713">
        <v>4644</v>
      </c>
    </row>
    <row r="714" spans="8:53" x14ac:dyDescent="0.25">
      <c r="H714">
        <v>12</v>
      </c>
      <c r="M714" t="s">
        <v>105</v>
      </c>
      <c r="N714" t="s">
        <v>112</v>
      </c>
      <c r="P714" t="s">
        <v>111</v>
      </c>
      <c r="S714">
        <v>15985</v>
      </c>
      <c r="T714">
        <v>13448.598</v>
      </c>
      <c r="V714">
        <v>14389.999900000001</v>
      </c>
      <c r="W714">
        <v>2816.66</v>
      </c>
      <c r="X714">
        <v>3380</v>
      </c>
      <c r="Z714">
        <v>338</v>
      </c>
      <c r="AA714">
        <v>18.333300000000001</v>
      </c>
      <c r="AB714">
        <v>516.38829999999996</v>
      </c>
      <c r="AH714">
        <v>190.48349999999999</v>
      </c>
      <c r="AI714">
        <v>863.4</v>
      </c>
      <c r="AJ714">
        <v>80</v>
      </c>
      <c r="AK714">
        <v>4109.2942000000003</v>
      </c>
      <c r="BA714">
        <v>4644</v>
      </c>
    </row>
    <row r="715" spans="8:53" x14ac:dyDescent="0.25">
      <c r="H715">
        <v>6</v>
      </c>
      <c r="M715" t="s">
        <v>105</v>
      </c>
      <c r="N715" t="s">
        <v>108</v>
      </c>
      <c r="P715" t="s">
        <v>107</v>
      </c>
      <c r="S715">
        <v>0</v>
      </c>
      <c r="T715">
        <v>12897.2</v>
      </c>
      <c r="V715">
        <v>13800.004000000001</v>
      </c>
      <c r="W715">
        <v>1987.65</v>
      </c>
      <c r="X715">
        <v>1785.23</v>
      </c>
      <c r="Z715">
        <v>143</v>
      </c>
      <c r="AA715">
        <v>26.383700000000001</v>
      </c>
      <c r="AB715">
        <v>628.81330000000003</v>
      </c>
      <c r="AH715">
        <v>143.99959999999999</v>
      </c>
      <c r="AI715">
        <v>414.00009999999997</v>
      </c>
      <c r="AJ715">
        <v>80</v>
      </c>
      <c r="AK715">
        <v>1791.278</v>
      </c>
      <c r="BA715">
        <v>2322</v>
      </c>
    </row>
    <row r="716" spans="8:53" x14ac:dyDescent="0.25">
      <c r="H716">
        <v>1</v>
      </c>
      <c r="M716" t="s">
        <v>105</v>
      </c>
      <c r="N716"/>
      <c r="P716" t="s">
        <v>107</v>
      </c>
      <c r="S716">
        <v>1</v>
      </c>
      <c r="T716">
        <v>18495.330000000002</v>
      </c>
      <c r="V716">
        <v>19790.003100000002</v>
      </c>
      <c r="W716">
        <v>183.81</v>
      </c>
      <c r="X716">
        <v>294.64</v>
      </c>
      <c r="Z716">
        <v>10</v>
      </c>
      <c r="AA716">
        <v>47.844999999999999</v>
      </c>
      <c r="AB716">
        <v>478.45</v>
      </c>
      <c r="AH716">
        <v>205</v>
      </c>
      <c r="AI716">
        <v>98.95</v>
      </c>
      <c r="AJ716">
        <v>40</v>
      </c>
      <c r="AK716">
        <v>0</v>
      </c>
      <c r="BA716">
        <v>387</v>
      </c>
    </row>
    <row r="717" spans="8:53" x14ac:dyDescent="0.25">
      <c r="H717">
        <v>3</v>
      </c>
      <c r="M717" t="s">
        <v>105</v>
      </c>
      <c r="N717" t="s">
        <v>118</v>
      </c>
      <c r="P717" t="s">
        <v>107</v>
      </c>
      <c r="S717">
        <v>5313</v>
      </c>
      <c r="T717">
        <v>14018.69</v>
      </c>
      <c r="V717">
        <v>14999.998299999999</v>
      </c>
      <c r="W717">
        <v>777.34</v>
      </c>
      <c r="X717">
        <v>2086.3343</v>
      </c>
      <c r="Z717">
        <v>48</v>
      </c>
      <c r="AA717">
        <v>59.659799999999997</v>
      </c>
      <c r="AB717">
        <v>954.55809999999997</v>
      </c>
      <c r="AH717">
        <v>48.432000000000002</v>
      </c>
      <c r="AI717">
        <v>225</v>
      </c>
      <c r="AJ717">
        <v>40</v>
      </c>
      <c r="AK717">
        <v>778.81619999999998</v>
      </c>
      <c r="BA717">
        <v>1161</v>
      </c>
    </row>
    <row r="718" spans="8:53" x14ac:dyDescent="0.25">
      <c r="H718">
        <v>3</v>
      </c>
      <c r="M718" t="s">
        <v>110</v>
      </c>
      <c r="N718"/>
      <c r="P718" t="s">
        <v>107</v>
      </c>
      <c r="S718">
        <v>0</v>
      </c>
      <c r="T718">
        <v>14018.69</v>
      </c>
      <c r="V718">
        <v>14999.998299999999</v>
      </c>
      <c r="W718">
        <v>1237.6099999999999</v>
      </c>
      <c r="X718">
        <v>2726.44</v>
      </c>
      <c r="Z718">
        <v>64</v>
      </c>
      <c r="AA718">
        <v>61.938200000000002</v>
      </c>
      <c r="AB718">
        <v>1321.35</v>
      </c>
      <c r="AH718">
        <v>46.756799999999998</v>
      </c>
      <c r="AI718">
        <v>225</v>
      </c>
      <c r="AJ718">
        <v>40</v>
      </c>
      <c r="AK718">
        <v>778.81619999999998</v>
      </c>
      <c r="BA718">
        <v>1161</v>
      </c>
    </row>
    <row r="719" spans="8:53" x14ac:dyDescent="0.25">
      <c r="H719">
        <v>3</v>
      </c>
      <c r="M719" t="s">
        <v>105</v>
      </c>
      <c r="N719" t="s">
        <v>235</v>
      </c>
      <c r="P719" t="s">
        <v>107</v>
      </c>
      <c r="S719">
        <v>0</v>
      </c>
      <c r="T719">
        <v>14018.69</v>
      </c>
      <c r="V719">
        <v>14999.998299999999</v>
      </c>
      <c r="W719">
        <v>803.52</v>
      </c>
      <c r="X719">
        <v>1544.12</v>
      </c>
      <c r="Z719">
        <v>57</v>
      </c>
      <c r="AA719">
        <v>41.186599999999999</v>
      </c>
      <c r="AB719">
        <v>782.54660000000001</v>
      </c>
      <c r="AH719">
        <v>27.096</v>
      </c>
      <c r="AI719">
        <v>225</v>
      </c>
      <c r="AJ719">
        <v>40</v>
      </c>
      <c r="AK719">
        <v>778.81619999999998</v>
      </c>
      <c r="BA719">
        <v>1161</v>
      </c>
    </row>
    <row r="720" spans="8:53" x14ac:dyDescent="0.25">
      <c r="H720">
        <v>3</v>
      </c>
      <c r="M720" t="s">
        <v>105</v>
      </c>
      <c r="N720" t="s">
        <v>108</v>
      </c>
      <c r="P720" t="s">
        <v>107</v>
      </c>
      <c r="S720">
        <v>0</v>
      </c>
      <c r="T720">
        <v>14018.69</v>
      </c>
      <c r="V720">
        <v>14999.998299999999</v>
      </c>
      <c r="W720">
        <v>883.99</v>
      </c>
      <c r="X720">
        <v>1873.99</v>
      </c>
      <c r="Z720">
        <v>56</v>
      </c>
      <c r="AA720">
        <v>49.249600000000001</v>
      </c>
      <c r="AB720">
        <v>919.32659999999998</v>
      </c>
      <c r="AH720">
        <v>20.673999999999999</v>
      </c>
      <c r="AI720">
        <v>225</v>
      </c>
      <c r="AJ720">
        <v>40</v>
      </c>
      <c r="AK720">
        <v>778.81619999999998</v>
      </c>
      <c r="BA720">
        <v>1161</v>
      </c>
    </row>
    <row r="721" spans="6:53" x14ac:dyDescent="0.25">
      <c r="F721" t="s">
        <v>127</v>
      </c>
      <c r="H721">
        <v>19</v>
      </c>
      <c r="M721" t="s">
        <v>105</v>
      </c>
      <c r="N721" t="s">
        <v>132</v>
      </c>
      <c r="P721" t="s">
        <v>111</v>
      </c>
      <c r="S721">
        <v>38806</v>
      </c>
      <c r="T721">
        <v>37350</v>
      </c>
      <c r="V721">
        <v>37350</v>
      </c>
      <c r="W721">
        <v>24295.38</v>
      </c>
      <c r="X721">
        <v>3234.88</v>
      </c>
      <c r="Z721">
        <v>456</v>
      </c>
      <c r="AA721">
        <v>60.3733</v>
      </c>
      <c r="AB721">
        <v>1448.961</v>
      </c>
      <c r="AH721">
        <v>4551.6369000000004</v>
      </c>
      <c r="AI721">
        <v>3548.25</v>
      </c>
      <c r="AJ721">
        <v>120</v>
      </c>
      <c r="AK721">
        <v>18675</v>
      </c>
      <c r="BA721">
        <v>7353</v>
      </c>
    </row>
    <row r="722" spans="6:53" x14ac:dyDescent="0.25">
      <c r="F722" t="s">
        <v>127</v>
      </c>
      <c r="H722">
        <v>19</v>
      </c>
      <c r="M722" t="s">
        <v>105</v>
      </c>
      <c r="N722" t="s">
        <v>132</v>
      </c>
      <c r="P722" t="s">
        <v>111</v>
      </c>
      <c r="S722">
        <v>33362</v>
      </c>
      <c r="T722">
        <v>37350</v>
      </c>
      <c r="V722">
        <v>37350</v>
      </c>
      <c r="W722">
        <v>25022.23</v>
      </c>
      <c r="X722">
        <v>2529.04</v>
      </c>
      <c r="Z722">
        <v>455</v>
      </c>
      <c r="AA722">
        <v>60.552199999999999</v>
      </c>
      <c r="AB722">
        <v>1450.0668000000001</v>
      </c>
      <c r="AH722">
        <v>4036.7222999999999</v>
      </c>
      <c r="AI722">
        <v>3548.25</v>
      </c>
      <c r="AJ722">
        <v>120</v>
      </c>
      <c r="AK722">
        <v>16600</v>
      </c>
      <c r="BA722">
        <v>7353</v>
      </c>
    </row>
    <row r="723" spans="6:53" x14ac:dyDescent="0.25">
      <c r="F723" t="s">
        <v>127</v>
      </c>
      <c r="H723">
        <v>19</v>
      </c>
      <c r="M723" t="s">
        <v>161</v>
      </c>
      <c r="N723"/>
      <c r="P723" t="s">
        <v>111</v>
      </c>
      <c r="S723">
        <v>56232</v>
      </c>
      <c r="T723">
        <v>47100</v>
      </c>
      <c r="V723">
        <v>47100</v>
      </c>
      <c r="W723">
        <v>21976.26</v>
      </c>
      <c r="X723">
        <v>6840.9570999999996</v>
      </c>
      <c r="Z723">
        <v>469</v>
      </c>
      <c r="AA723">
        <v>61.443899999999999</v>
      </c>
      <c r="AB723">
        <v>1516.6956</v>
      </c>
      <c r="AH723">
        <v>9057.0370999999996</v>
      </c>
      <c r="AI723">
        <v>4474.5</v>
      </c>
      <c r="AJ723">
        <v>120</v>
      </c>
      <c r="AK723">
        <v>23549.999400000001</v>
      </c>
      <c r="BA723">
        <v>7353</v>
      </c>
    </row>
    <row r="724" spans="6:53" x14ac:dyDescent="0.25">
      <c r="H724">
        <v>2</v>
      </c>
      <c r="M724" t="s">
        <v>105</v>
      </c>
      <c r="N724" t="s">
        <v>124</v>
      </c>
      <c r="P724" t="s">
        <v>107</v>
      </c>
      <c r="S724">
        <v>0</v>
      </c>
      <c r="T724">
        <v>12615.8878</v>
      </c>
      <c r="V724">
        <v>13498.999900000001</v>
      </c>
      <c r="W724">
        <v>1053.4100000000001</v>
      </c>
      <c r="X724">
        <v>818</v>
      </c>
      <c r="Z724">
        <v>64</v>
      </c>
      <c r="AA724">
        <v>29.2407</v>
      </c>
      <c r="AB724">
        <v>935.70500000000004</v>
      </c>
      <c r="AH724">
        <v>20.1312</v>
      </c>
      <c r="AI724">
        <v>134.99</v>
      </c>
      <c r="AJ724">
        <v>40</v>
      </c>
      <c r="AK724">
        <v>350.44130000000001</v>
      </c>
      <c r="BA724">
        <v>774</v>
      </c>
    </row>
    <row r="725" spans="6:53" x14ac:dyDescent="0.25">
      <c r="H725">
        <v>2</v>
      </c>
      <c r="M725" t="s">
        <v>105</v>
      </c>
      <c r="N725" t="s">
        <v>108</v>
      </c>
      <c r="P725" t="s">
        <v>107</v>
      </c>
      <c r="S725">
        <v>0</v>
      </c>
      <c r="T725">
        <v>12615.8878</v>
      </c>
      <c r="V725">
        <v>13498.999900000001</v>
      </c>
      <c r="W725">
        <v>901.27</v>
      </c>
      <c r="X725">
        <v>745.41</v>
      </c>
      <c r="Z725">
        <v>58</v>
      </c>
      <c r="AA725">
        <v>28.390999999999998</v>
      </c>
      <c r="AB725">
        <v>823.34</v>
      </c>
      <c r="AH725">
        <v>47.656799999999997</v>
      </c>
      <c r="AI725">
        <v>134.99</v>
      </c>
      <c r="AJ725">
        <v>40</v>
      </c>
      <c r="AK725">
        <v>350.44130000000001</v>
      </c>
      <c r="BA725">
        <v>774</v>
      </c>
    </row>
    <row r="726" spans="6:53" x14ac:dyDescent="0.25">
      <c r="H726">
        <v>2</v>
      </c>
      <c r="M726" t="s">
        <v>105</v>
      </c>
      <c r="N726" t="s">
        <v>137</v>
      </c>
      <c r="P726" t="s">
        <v>107</v>
      </c>
      <c r="S726">
        <v>5210</v>
      </c>
      <c r="T726">
        <v>12615.8878</v>
      </c>
      <c r="V726">
        <v>13498.999900000001</v>
      </c>
      <c r="W726">
        <v>596.4</v>
      </c>
      <c r="X726">
        <v>905.65</v>
      </c>
      <c r="Z726">
        <v>42</v>
      </c>
      <c r="AA726">
        <v>35.762999999999998</v>
      </c>
      <c r="AB726">
        <v>751.02499999999998</v>
      </c>
      <c r="AH726">
        <v>61.6068</v>
      </c>
      <c r="AI726">
        <v>134.99</v>
      </c>
      <c r="AJ726">
        <v>40</v>
      </c>
      <c r="AK726">
        <v>350.44130000000001</v>
      </c>
      <c r="BA726">
        <v>774</v>
      </c>
    </row>
    <row r="727" spans="6:53" x14ac:dyDescent="0.25">
      <c r="H727">
        <v>13</v>
      </c>
      <c r="M727" t="s">
        <v>105</v>
      </c>
      <c r="N727" t="s">
        <v>151</v>
      </c>
      <c r="P727" t="s">
        <v>111</v>
      </c>
      <c r="S727">
        <v>18544</v>
      </c>
      <c r="T727">
        <v>14439.252399999999</v>
      </c>
      <c r="V727">
        <v>15450.000099999999</v>
      </c>
      <c r="W727">
        <v>1560</v>
      </c>
      <c r="X727">
        <v>4290</v>
      </c>
      <c r="Z727">
        <v>392</v>
      </c>
      <c r="AA727">
        <v>14.923400000000001</v>
      </c>
      <c r="AB727">
        <v>450</v>
      </c>
      <c r="AH727">
        <v>1140.9733000000001</v>
      </c>
      <c r="AI727">
        <v>1004.25</v>
      </c>
      <c r="AJ727">
        <v>80</v>
      </c>
      <c r="AK727">
        <v>4813.0835999999999</v>
      </c>
      <c r="BA727">
        <v>5031</v>
      </c>
    </row>
    <row r="728" spans="6:53" x14ac:dyDescent="0.25">
      <c r="H728">
        <v>14</v>
      </c>
      <c r="M728" t="s">
        <v>105</v>
      </c>
      <c r="N728" t="s">
        <v>190</v>
      </c>
      <c r="P728" t="s">
        <v>111</v>
      </c>
      <c r="S728">
        <v>27196</v>
      </c>
      <c r="T728">
        <v>18593.46</v>
      </c>
      <c r="V728">
        <v>19895.002199999999</v>
      </c>
      <c r="W728">
        <v>5778.49</v>
      </c>
      <c r="X728">
        <v>5670.8671000000004</v>
      </c>
      <c r="Z728">
        <v>587</v>
      </c>
      <c r="AA728">
        <v>19.504799999999999</v>
      </c>
      <c r="AB728">
        <v>817.81119999999999</v>
      </c>
      <c r="AH728">
        <v>515.58389999999997</v>
      </c>
      <c r="AI728">
        <v>1392.6502</v>
      </c>
      <c r="AJ728">
        <v>80</v>
      </c>
      <c r="AK728">
        <v>6714.3050000000003</v>
      </c>
      <c r="BA728">
        <v>5418</v>
      </c>
    </row>
    <row r="729" spans="6:53" x14ac:dyDescent="0.25">
      <c r="H729">
        <v>13</v>
      </c>
      <c r="M729" t="s">
        <v>110</v>
      </c>
      <c r="N729"/>
      <c r="P729" t="s">
        <v>111</v>
      </c>
      <c r="S729">
        <v>12462</v>
      </c>
      <c r="T729">
        <v>14439.252399999999</v>
      </c>
      <c r="V729">
        <v>15450.000099999999</v>
      </c>
      <c r="W729">
        <v>2363.1999999999998</v>
      </c>
      <c r="X729">
        <v>6121.49</v>
      </c>
      <c r="Z729">
        <v>395</v>
      </c>
      <c r="AA729">
        <v>21.4802</v>
      </c>
      <c r="AB729">
        <v>652.66840000000002</v>
      </c>
      <c r="AH729">
        <v>254.0675</v>
      </c>
      <c r="AI729">
        <v>1004.25</v>
      </c>
      <c r="AJ729">
        <v>80</v>
      </c>
      <c r="AK729">
        <v>4813.0835999999999</v>
      </c>
      <c r="BA729">
        <v>5031</v>
      </c>
    </row>
    <row r="730" spans="6:53" x14ac:dyDescent="0.25">
      <c r="H730">
        <v>14</v>
      </c>
      <c r="M730" t="s">
        <v>105</v>
      </c>
      <c r="N730" t="s">
        <v>123</v>
      </c>
      <c r="P730" t="s">
        <v>126</v>
      </c>
      <c r="S730">
        <v>26162</v>
      </c>
      <c r="T730">
        <v>16682.240000000002</v>
      </c>
      <c r="V730">
        <v>17849.996800000001</v>
      </c>
      <c r="W730">
        <v>5422.91</v>
      </c>
      <c r="X730">
        <v>5043.72</v>
      </c>
      <c r="Z730">
        <v>406</v>
      </c>
      <c r="AA730">
        <v>25.779800000000002</v>
      </c>
      <c r="AB730">
        <v>747.6164</v>
      </c>
      <c r="AH730">
        <v>843.73429999999996</v>
      </c>
      <c r="AI730">
        <v>1249.4998000000001</v>
      </c>
      <c r="AJ730">
        <v>80</v>
      </c>
      <c r="AK730">
        <v>6024.1427999999996</v>
      </c>
      <c r="BA730">
        <v>5418</v>
      </c>
    </row>
    <row r="731" spans="6:53" x14ac:dyDescent="0.25">
      <c r="H731">
        <v>14</v>
      </c>
      <c r="M731" t="s">
        <v>110</v>
      </c>
      <c r="N731"/>
      <c r="P731" t="s">
        <v>126</v>
      </c>
      <c r="S731">
        <v>30361</v>
      </c>
      <c r="T731">
        <v>16682.240000000002</v>
      </c>
      <c r="V731">
        <v>17849.996800000001</v>
      </c>
      <c r="W731">
        <v>3737.33</v>
      </c>
      <c r="X731">
        <v>8745.2366999999995</v>
      </c>
      <c r="Z731">
        <v>300</v>
      </c>
      <c r="AA731">
        <v>41.608499999999999</v>
      </c>
      <c r="AB731">
        <v>891.61189999999999</v>
      </c>
      <c r="AH731">
        <v>88.633499999999998</v>
      </c>
      <c r="AI731">
        <v>1249.4998000000001</v>
      </c>
      <c r="AJ731">
        <v>80</v>
      </c>
      <c r="AK731">
        <v>6024.1427999999996</v>
      </c>
      <c r="BA731">
        <v>5418</v>
      </c>
    </row>
    <row r="732" spans="6:53" x14ac:dyDescent="0.25">
      <c r="H732">
        <v>39</v>
      </c>
      <c r="M732" t="s">
        <v>105</v>
      </c>
      <c r="N732" t="s">
        <v>150</v>
      </c>
      <c r="P732" t="s">
        <v>128</v>
      </c>
      <c r="S732">
        <v>134711</v>
      </c>
      <c r="T732">
        <v>13355.14</v>
      </c>
      <c r="V732">
        <v>14289.9998</v>
      </c>
      <c r="W732">
        <v>15974.45</v>
      </c>
      <c r="X732">
        <v>5495</v>
      </c>
      <c r="Z732">
        <v>1100</v>
      </c>
      <c r="AA732">
        <v>19.517600000000002</v>
      </c>
      <c r="AB732">
        <v>550.49869999999999</v>
      </c>
      <c r="AH732">
        <v>4770.0427</v>
      </c>
      <c r="AI732">
        <v>2786.55</v>
      </c>
      <c r="AJ732">
        <v>160</v>
      </c>
      <c r="AK732">
        <v>13355.1397</v>
      </c>
      <c r="BA732">
        <v>15093</v>
      </c>
    </row>
    <row r="733" spans="6:53" x14ac:dyDescent="0.25">
      <c r="H733">
        <v>39</v>
      </c>
      <c r="M733" t="s">
        <v>105</v>
      </c>
      <c r="N733" t="s">
        <v>150</v>
      </c>
      <c r="P733" t="s">
        <v>128</v>
      </c>
      <c r="S733">
        <v>139512</v>
      </c>
      <c r="T733">
        <v>13355.14</v>
      </c>
      <c r="V733">
        <v>14289.9998</v>
      </c>
      <c r="W733">
        <v>16409.45</v>
      </c>
      <c r="X733">
        <v>5645</v>
      </c>
      <c r="Z733">
        <v>1129</v>
      </c>
      <c r="AA733">
        <v>19.534400000000002</v>
      </c>
      <c r="AB733">
        <v>565.49869999999999</v>
      </c>
      <c r="AH733">
        <v>4349.6112000000003</v>
      </c>
      <c r="AI733">
        <v>2786.55</v>
      </c>
      <c r="AJ733">
        <v>160</v>
      </c>
      <c r="AK733">
        <v>13355.1397</v>
      </c>
      <c r="BA733">
        <v>15093</v>
      </c>
    </row>
    <row r="734" spans="6:53" x14ac:dyDescent="0.25">
      <c r="H734">
        <v>39</v>
      </c>
      <c r="M734" t="s">
        <v>105</v>
      </c>
      <c r="N734" t="s">
        <v>150</v>
      </c>
      <c r="P734" t="s">
        <v>128</v>
      </c>
      <c r="S734">
        <v>110264</v>
      </c>
      <c r="T734">
        <v>13355.14</v>
      </c>
      <c r="V734">
        <v>14289.9998</v>
      </c>
      <c r="W734">
        <v>16409.45</v>
      </c>
      <c r="X734">
        <v>5645</v>
      </c>
      <c r="Z734">
        <v>1130</v>
      </c>
      <c r="AA734">
        <v>19.517199999999999</v>
      </c>
      <c r="AB734">
        <v>565.49869999999999</v>
      </c>
      <c r="AH734">
        <v>4529.3978999999999</v>
      </c>
      <c r="AI734">
        <v>2786.55</v>
      </c>
      <c r="AJ734">
        <v>160</v>
      </c>
      <c r="AK734">
        <v>13355.1397</v>
      </c>
      <c r="BA734">
        <v>15093</v>
      </c>
    </row>
    <row r="735" spans="6:53" x14ac:dyDescent="0.25">
      <c r="H735">
        <v>34</v>
      </c>
      <c r="M735" t="s">
        <v>105</v>
      </c>
      <c r="N735" t="s">
        <v>150</v>
      </c>
      <c r="P735" t="s">
        <v>126</v>
      </c>
      <c r="S735">
        <v>104737</v>
      </c>
      <c r="T735">
        <v>12887.85</v>
      </c>
      <c r="V735">
        <v>13789.9995</v>
      </c>
      <c r="W735">
        <v>15549.6</v>
      </c>
      <c r="X735">
        <v>6653.13</v>
      </c>
      <c r="Z735">
        <v>1190</v>
      </c>
      <c r="AA735">
        <v>18.657699999999998</v>
      </c>
      <c r="AB735">
        <v>653.02139999999997</v>
      </c>
      <c r="AH735">
        <v>7036.2709000000004</v>
      </c>
      <c r="AI735">
        <v>2344.2999</v>
      </c>
      <c r="AJ735">
        <v>160</v>
      </c>
      <c r="AK735">
        <v>11813.8616</v>
      </c>
      <c r="BA735">
        <v>13158</v>
      </c>
    </row>
    <row r="736" spans="6:53" x14ac:dyDescent="0.25">
      <c r="F736" t="s">
        <v>127</v>
      </c>
      <c r="H736">
        <v>33</v>
      </c>
      <c r="M736" t="s">
        <v>121</v>
      </c>
      <c r="N736"/>
      <c r="P736" t="s">
        <v>126</v>
      </c>
      <c r="S736">
        <v>66392</v>
      </c>
      <c r="T736">
        <v>12907.4756</v>
      </c>
      <c r="V736">
        <v>13810.998900000001</v>
      </c>
      <c r="W736">
        <v>8573.81</v>
      </c>
      <c r="X736">
        <v>6446.74</v>
      </c>
      <c r="Z736">
        <v>839</v>
      </c>
      <c r="AA736">
        <v>17.902899999999999</v>
      </c>
      <c r="AB736">
        <v>455.16809999999998</v>
      </c>
      <c r="AH736">
        <v>2374.2298000000001</v>
      </c>
      <c r="AI736">
        <v>2278.8148000000001</v>
      </c>
      <c r="AJ736">
        <v>160</v>
      </c>
      <c r="AK736">
        <v>11473.312</v>
      </c>
      <c r="BA736">
        <v>12771</v>
      </c>
    </row>
    <row r="737" spans="6:53" x14ac:dyDescent="0.25">
      <c r="H737">
        <v>33</v>
      </c>
      <c r="M737" t="s">
        <v>105</v>
      </c>
      <c r="N737" t="s">
        <v>204</v>
      </c>
      <c r="P737" t="s">
        <v>126</v>
      </c>
      <c r="S737">
        <v>72159</v>
      </c>
      <c r="T737">
        <v>12907.4756</v>
      </c>
      <c r="V737">
        <v>13810.998900000001</v>
      </c>
      <c r="W737">
        <v>8471.11</v>
      </c>
      <c r="X737">
        <v>9590</v>
      </c>
      <c r="Z737">
        <v>959</v>
      </c>
      <c r="AA737">
        <v>18.833200000000001</v>
      </c>
      <c r="AB737">
        <v>547.30629999999996</v>
      </c>
      <c r="AH737">
        <v>670.3048</v>
      </c>
      <c r="AI737">
        <v>2278.8148000000001</v>
      </c>
      <c r="AJ737">
        <v>160</v>
      </c>
      <c r="AK737">
        <v>11473.312</v>
      </c>
      <c r="BA737">
        <v>12771</v>
      </c>
    </row>
    <row r="738" spans="6:53" x14ac:dyDescent="0.25">
      <c r="F738" t="s">
        <v>127</v>
      </c>
      <c r="H738">
        <v>32</v>
      </c>
      <c r="M738" t="s">
        <v>121</v>
      </c>
      <c r="N738"/>
      <c r="P738" t="s">
        <v>126</v>
      </c>
      <c r="S738">
        <v>34985</v>
      </c>
      <c r="T738">
        <v>12887.85</v>
      </c>
      <c r="V738">
        <v>13789.9995</v>
      </c>
      <c r="W738">
        <v>15707</v>
      </c>
      <c r="X738">
        <v>1122.17</v>
      </c>
      <c r="Z738">
        <v>841</v>
      </c>
      <c r="AA738">
        <v>20.010899999999999</v>
      </c>
      <c r="AB738">
        <v>525.91150000000005</v>
      </c>
      <c r="AH738">
        <v>2598.4052999999999</v>
      </c>
      <c r="AI738">
        <v>2206.3998999999999</v>
      </c>
      <c r="AJ738">
        <v>160</v>
      </c>
      <c r="AK738">
        <v>11097.87</v>
      </c>
      <c r="BA738">
        <v>12384</v>
      </c>
    </row>
    <row r="739" spans="6:53" x14ac:dyDescent="0.25">
      <c r="F739" t="s">
        <v>109</v>
      </c>
      <c r="H739">
        <v>32</v>
      </c>
      <c r="M739" t="s">
        <v>105</v>
      </c>
      <c r="N739" t="s">
        <v>224</v>
      </c>
      <c r="P739" t="s">
        <v>126</v>
      </c>
      <c r="S739">
        <v>41315</v>
      </c>
      <c r="T739">
        <v>12887.85</v>
      </c>
      <c r="V739">
        <v>13789.9995</v>
      </c>
      <c r="W739">
        <v>15047</v>
      </c>
      <c r="X739">
        <v>903.13</v>
      </c>
      <c r="Z739">
        <v>866</v>
      </c>
      <c r="AA739">
        <v>18.418099999999999</v>
      </c>
      <c r="AB739">
        <v>498.44150000000002</v>
      </c>
      <c r="AH739">
        <v>3127.5562</v>
      </c>
      <c r="AI739">
        <v>2206.3998999999999</v>
      </c>
      <c r="AJ739">
        <v>160</v>
      </c>
      <c r="AK739">
        <v>11097.87</v>
      </c>
      <c r="BA739">
        <v>12384</v>
      </c>
    </row>
    <row r="740" spans="6:53" x14ac:dyDescent="0.25">
      <c r="F740" t="s">
        <v>109</v>
      </c>
      <c r="H740">
        <v>32</v>
      </c>
      <c r="M740" t="s">
        <v>105</v>
      </c>
      <c r="N740" t="s">
        <v>224</v>
      </c>
      <c r="P740" t="s">
        <v>126</v>
      </c>
      <c r="S740">
        <v>43860</v>
      </c>
      <c r="T740">
        <v>12887.85</v>
      </c>
      <c r="V740">
        <v>13789.9995</v>
      </c>
      <c r="W740">
        <v>13869</v>
      </c>
      <c r="X740">
        <v>1081.7</v>
      </c>
      <c r="Z740">
        <v>804</v>
      </c>
      <c r="AA740">
        <v>18.595300000000002</v>
      </c>
      <c r="AB740">
        <v>467.20929999999998</v>
      </c>
      <c r="AH740">
        <v>2706.2597999999998</v>
      </c>
      <c r="AI740">
        <v>2206.3998999999999</v>
      </c>
      <c r="AJ740">
        <v>160</v>
      </c>
      <c r="AK740">
        <v>11097.87</v>
      </c>
      <c r="BA740">
        <v>12384</v>
      </c>
    </row>
    <row r="741" spans="6:53" x14ac:dyDescent="0.25">
      <c r="F741" t="s">
        <v>127</v>
      </c>
      <c r="H741">
        <v>33</v>
      </c>
      <c r="M741" t="s">
        <v>161</v>
      </c>
      <c r="N741"/>
      <c r="P741" t="s">
        <v>126</v>
      </c>
      <c r="S741">
        <v>24443</v>
      </c>
      <c r="T741">
        <v>27710.28</v>
      </c>
      <c r="V741">
        <v>29649.999599999999</v>
      </c>
      <c r="W741">
        <v>47793.77</v>
      </c>
      <c r="X741">
        <v>6408.3</v>
      </c>
      <c r="Z741">
        <v>881</v>
      </c>
      <c r="AA741">
        <v>61.523299999999999</v>
      </c>
      <c r="AB741">
        <v>1642.4869000000001</v>
      </c>
      <c r="AH741">
        <v>6059.9146000000001</v>
      </c>
      <c r="AI741">
        <v>4892.2498999999998</v>
      </c>
      <c r="AJ741">
        <v>160</v>
      </c>
      <c r="AK741">
        <v>24631.360000000001</v>
      </c>
      <c r="BA741">
        <v>12771</v>
      </c>
    </row>
    <row r="742" spans="6:53" x14ac:dyDescent="0.25">
      <c r="H742">
        <v>32</v>
      </c>
      <c r="M742" t="s">
        <v>105</v>
      </c>
      <c r="N742" t="s">
        <v>236</v>
      </c>
      <c r="P742" t="s">
        <v>126</v>
      </c>
      <c r="S742">
        <v>134303</v>
      </c>
      <c r="T742">
        <v>27710.28</v>
      </c>
      <c r="V742">
        <v>29649.999599999999</v>
      </c>
      <c r="W742">
        <v>35040</v>
      </c>
      <c r="X742">
        <v>0</v>
      </c>
      <c r="Z742">
        <v>960</v>
      </c>
      <c r="AA742">
        <v>36.5</v>
      </c>
      <c r="AB742">
        <v>1095</v>
      </c>
      <c r="AH742">
        <v>3390.9738000000002</v>
      </c>
      <c r="AI742">
        <v>4743.9998999999998</v>
      </c>
      <c r="AJ742">
        <v>160</v>
      </c>
      <c r="AK742">
        <v>23861.63</v>
      </c>
      <c r="BA742">
        <v>12384</v>
      </c>
    </row>
    <row r="743" spans="6:53" x14ac:dyDescent="0.25">
      <c r="H743">
        <v>32</v>
      </c>
      <c r="M743" t="s">
        <v>105</v>
      </c>
      <c r="N743" t="s">
        <v>212</v>
      </c>
      <c r="P743" t="s">
        <v>126</v>
      </c>
      <c r="S743">
        <v>101905</v>
      </c>
      <c r="T743">
        <v>27710.28</v>
      </c>
      <c r="V743">
        <v>29649.999599999999</v>
      </c>
      <c r="W743">
        <v>28855</v>
      </c>
      <c r="X743">
        <v>9018.61</v>
      </c>
      <c r="Z743">
        <v>1190</v>
      </c>
      <c r="AA743">
        <v>31.826499999999999</v>
      </c>
      <c r="AB743">
        <v>1183.5503000000001</v>
      </c>
      <c r="AH743">
        <v>9305.5635999999995</v>
      </c>
      <c r="AI743">
        <v>4743.9998999999998</v>
      </c>
      <c r="AJ743">
        <v>160</v>
      </c>
      <c r="AK743">
        <v>23861.63</v>
      </c>
      <c r="BA743">
        <v>12384</v>
      </c>
    </row>
    <row r="744" spans="6:53" x14ac:dyDescent="0.25">
      <c r="H744">
        <v>32</v>
      </c>
      <c r="M744" t="s">
        <v>105</v>
      </c>
      <c r="N744" t="s">
        <v>237</v>
      </c>
      <c r="P744" t="s">
        <v>126</v>
      </c>
      <c r="S744">
        <v>105527</v>
      </c>
      <c r="T744">
        <v>27710.28</v>
      </c>
      <c r="V744">
        <v>29649.999599999999</v>
      </c>
      <c r="W744">
        <v>30652.82</v>
      </c>
      <c r="X744">
        <v>16213.28</v>
      </c>
      <c r="Z744">
        <v>1331</v>
      </c>
      <c r="AA744">
        <v>35.211100000000002</v>
      </c>
      <c r="AB744">
        <v>1464.5655999999999</v>
      </c>
      <c r="AH744">
        <v>8840.4617999999991</v>
      </c>
      <c r="AI744">
        <v>4743.9998999999998</v>
      </c>
      <c r="AJ744">
        <v>160</v>
      </c>
      <c r="AK744">
        <v>23861.63</v>
      </c>
      <c r="BA744">
        <v>12384</v>
      </c>
    </row>
    <row r="745" spans="6:53" x14ac:dyDescent="0.25">
      <c r="F745" t="s">
        <v>127</v>
      </c>
      <c r="H745">
        <v>32</v>
      </c>
      <c r="M745" t="s">
        <v>105</v>
      </c>
      <c r="N745" t="s">
        <v>238</v>
      </c>
      <c r="P745" t="s">
        <v>126</v>
      </c>
      <c r="S745">
        <v>58951</v>
      </c>
      <c r="T745">
        <v>27710.28</v>
      </c>
      <c r="V745">
        <v>29649.999599999999</v>
      </c>
      <c r="W745">
        <v>28474.41</v>
      </c>
      <c r="X745">
        <v>10687.47</v>
      </c>
      <c r="Z745">
        <v>898</v>
      </c>
      <c r="AA745">
        <v>43.610100000000003</v>
      </c>
      <c r="AB745">
        <v>1223.8087</v>
      </c>
      <c r="AH745">
        <v>7835.3123999999998</v>
      </c>
      <c r="AI745">
        <v>4743.9998999999998</v>
      </c>
      <c r="AJ745">
        <v>160</v>
      </c>
      <c r="AK745">
        <v>23861.63</v>
      </c>
      <c r="BA745">
        <v>12384</v>
      </c>
    </row>
    <row r="746" spans="6:53" x14ac:dyDescent="0.25">
      <c r="F746" t="s">
        <v>127</v>
      </c>
      <c r="H746">
        <v>32</v>
      </c>
      <c r="M746" t="s">
        <v>121</v>
      </c>
      <c r="N746"/>
      <c r="P746" t="s">
        <v>126</v>
      </c>
      <c r="S746">
        <v>95318</v>
      </c>
      <c r="T746">
        <v>27710.28</v>
      </c>
      <c r="V746">
        <v>29649.999599999999</v>
      </c>
      <c r="W746">
        <v>24452.36</v>
      </c>
      <c r="X746">
        <v>11781.9</v>
      </c>
      <c r="Z746">
        <v>931</v>
      </c>
      <c r="AA746">
        <v>38.919699999999999</v>
      </c>
      <c r="AB746">
        <v>1132.3206</v>
      </c>
      <c r="AH746">
        <v>13243.921</v>
      </c>
      <c r="AI746">
        <v>4743.9998999999998</v>
      </c>
      <c r="AJ746">
        <v>160</v>
      </c>
      <c r="AK746">
        <v>23861.63</v>
      </c>
      <c r="BA746">
        <v>12384</v>
      </c>
    </row>
    <row r="747" spans="6:53" x14ac:dyDescent="0.25">
      <c r="H747">
        <v>32</v>
      </c>
      <c r="M747" t="s">
        <v>105</v>
      </c>
      <c r="N747" t="s">
        <v>162</v>
      </c>
      <c r="P747" t="s">
        <v>126</v>
      </c>
      <c r="S747">
        <v>98903</v>
      </c>
      <c r="T747">
        <v>27710.28</v>
      </c>
      <c r="V747">
        <v>29649.999599999999</v>
      </c>
      <c r="W747">
        <v>26536.86</v>
      </c>
      <c r="X747">
        <v>19288.681</v>
      </c>
      <c r="Z747">
        <v>853</v>
      </c>
      <c r="AA747">
        <v>53.722700000000003</v>
      </c>
      <c r="AB747">
        <v>1432.0481</v>
      </c>
      <c r="AH747">
        <v>8046.5698000000002</v>
      </c>
      <c r="AI747">
        <v>4743.9998999999998</v>
      </c>
      <c r="AJ747">
        <v>160</v>
      </c>
      <c r="AK747">
        <v>23861.63</v>
      </c>
      <c r="BA747">
        <v>12384</v>
      </c>
    </row>
    <row r="748" spans="6:53" x14ac:dyDescent="0.25">
      <c r="H748">
        <v>54</v>
      </c>
      <c r="M748" t="s">
        <v>105</v>
      </c>
      <c r="N748" t="s">
        <v>239</v>
      </c>
      <c r="P748" t="s">
        <v>240</v>
      </c>
      <c r="S748">
        <v>38971</v>
      </c>
      <c r="T748">
        <v>39719.629999999997</v>
      </c>
      <c r="V748">
        <v>42500.004099999998</v>
      </c>
      <c r="W748">
        <v>68547</v>
      </c>
      <c r="X748">
        <v>15109.36</v>
      </c>
      <c r="Z748">
        <v>1534</v>
      </c>
      <c r="AA748">
        <v>54.534700000000001</v>
      </c>
      <c r="AB748">
        <v>1549.1918000000001</v>
      </c>
      <c r="AH748">
        <v>2139.4216000000001</v>
      </c>
      <c r="AI748">
        <v>11475.001099999999</v>
      </c>
      <c r="AJ748">
        <v>240</v>
      </c>
      <c r="AK748">
        <v>39719.6296</v>
      </c>
      <c r="BA748">
        <v>20898</v>
      </c>
    </row>
    <row r="749" spans="6:53" x14ac:dyDescent="0.25">
      <c r="H749">
        <v>3</v>
      </c>
      <c r="M749" t="s">
        <v>105</v>
      </c>
      <c r="N749"/>
      <c r="P749" t="s">
        <v>107</v>
      </c>
      <c r="S749"/>
      <c r="T749">
        <v>30060.747599999999</v>
      </c>
      <c r="V749">
        <v>32164.999899999999</v>
      </c>
      <c r="W749">
        <v>1039.05</v>
      </c>
      <c r="X749">
        <v>1717.1</v>
      </c>
      <c r="Z749">
        <v>50</v>
      </c>
      <c r="AA749">
        <v>55.122999999999998</v>
      </c>
      <c r="AB749">
        <v>918.71659999999997</v>
      </c>
      <c r="AH749">
        <v>49.85</v>
      </c>
      <c r="AI749">
        <v>482.47500000000002</v>
      </c>
      <c r="AJ749">
        <v>40</v>
      </c>
      <c r="AK749">
        <v>1670.0416</v>
      </c>
      <c r="BA749">
        <v>1161</v>
      </c>
    </row>
    <row r="750" spans="6:53" x14ac:dyDescent="0.25">
      <c r="H750">
        <v>14</v>
      </c>
      <c r="M750" t="s">
        <v>105</v>
      </c>
      <c r="N750" t="s">
        <v>157</v>
      </c>
      <c r="P750" t="s">
        <v>126</v>
      </c>
      <c r="S750">
        <v>24299</v>
      </c>
      <c r="T750">
        <v>16682.240000000002</v>
      </c>
      <c r="V750">
        <v>17849.996800000001</v>
      </c>
      <c r="W750">
        <v>5971.33</v>
      </c>
      <c r="X750">
        <v>4223.18</v>
      </c>
      <c r="Z750">
        <v>419</v>
      </c>
      <c r="AA750">
        <v>24.330500000000001</v>
      </c>
      <c r="AB750">
        <v>728.17920000000004</v>
      </c>
      <c r="AH750">
        <v>145.09889999999999</v>
      </c>
      <c r="AI750">
        <v>1249.4998000000001</v>
      </c>
      <c r="AJ750">
        <v>80</v>
      </c>
      <c r="AK750">
        <v>6024.1427999999996</v>
      </c>
      <c r="BA750">
        <v>5418</v>
      </c>
    </row>
    <row r="751" spans="6:53" x14ac:dyDescent="0.25">
      <c r="H751">
        <v>3</v>
      </c>
      <c r="M751" t="s">
        <v>105</v>
      </c>
      <c r="N751" t="s">
        <v>140</v>
      </c>
      <c r="P751" t="s">
        <v>107</v>
      </c>
      <c r="S751">
        <v>2</v>
      </c>
      <c r="T751">
        <v>41163.589999999997</v>
      </c>
      <c r="V751">
        <v>44045.041299999997</v>
      </c>
      <c r="W751">
        <v>1370</v>
      </c>
      <c r="X751">
        <v>607.15</v>
      </c>
      <c r="Z751">
        <v>84</v>
      </c>
      <c r="AA751">
        <v>23.537500000000001</v>
      </c>
      <c r="AB751">
        <v>659.05</v>
      </c>
      <c r="AH751">
        <v>179</v>
      </c>
      <c r="AI751">
        <v>660.67560000000003</v>
      </c>
      <c r="AJ751">
        <v>40</v>
      </c>
      <c r="AK751">
        <v>2286.8661999999999</v>
      </c>
      <c r="BA751">
        <v>1161</v>
      </c>
    </row>
    <row r="752" spans="6:53" x14ac:dyDescent="0.25">
      <c r="H752">
        <v>3</v>
      </c>
      <c r="M752" t="s">
        <v>105</v>
      </c>
      <c r="N752" t="s">
        <v>140</v>
      </c>
      <c r="P752" t="s">
        <v>107</v>
      </c>
      <c r="S752">
        <v>2</v>
      </c>
      <c r="T752">
        <v>41163.589999999997</v>
      </c>
      <c r="V752">
        <v>44045.041299999997</v>
      </c>
      <c r="W752">
        <v>1301.4100000000001</v>
      </c>
      <c r="X752">
        <v>570</v>
      </c>
      <c r="Z752">
        <v>58</v>
      </c>
      <c r="AA752">
        <v>32.265599999999999</v>
      </c>
      <c r="AB752">
        <v>623.80330000000004</v>
      </c>
      <c r="AH752">
        <v>172.5</v>
      </c>
      <c r="AI752">
        <v>660.67560000000003</v>
      </c>
      <c r="AJ752">
        <v>40</v>
      </c>
      <c r="AK752">
        <v>2286.8661999999999</v>
      </c>
      <c r="BA752">
        <v>1161</v>
      </c>
    </row>
    <row r="753" spans="6:53" x14ac:dyDescent="0.25">
      <c r="H753">
        <v>3</v>
      </c>
      <c r="M753" t="s">
        <v>105</v>
      </c>
      <c r="N753"/>
      <c r="P753" t="s">
        <v>107</v>
      </c>
      <c r="S753">
        <v>0</v>
      </c>
      <c r="T753">
        <v>14018.69</v>
      </c>
      <c r="V753">
        <v>14999.998299999999</v>
      </c>
      <c r="W753">
        <v>1084.78</v>
      </c>
      <c r="X753">
        <v>2136.66</v>
      </c>
      <c r="Z753">
        <v>72</v>
      </c>
      <c r="AA753">
        <v>44.742199999999997</v>
      </c>
      <c r="AB753">
        <v>1073.8133</v>
      </c>
      <c r="AH753">
        <v>70.5</v>
      </c>
      <c r="AI753">
        <v>225</v>
      </c>
      <c r="AJ753">
        <v>40</v>
      </c>
      <c r="AK753">
        <v>778.81619999999998</v>
      </c>
      <c r="BA753">
        <v>1161</v>
      </c>
    </row>
    <row r="754" spans="6:53" x14ac:dyDescent="0.25">
      <c r="H754">
        <v>3</v>
      </c>
      <c r="M754" t="s">
        <v>105</v>
      </c>
      <c r="N754"/>
      <c r="P754" t="s">
        <v>107</v>
      </c>
      <c r="S754">
        <v>0</v>
      </c>
      <c r="T754">
        <v>14018.69</v>
      </c>
      <c r="V754">
        <v>14999.998299999999</v>
      </c>
      <c r="W754">
        <v>1213.8699999999999</v>
      </c>
      <c r="X754">
        <v>1178.7953</v>
      </c>
      <c r="Z754">
        <v>66</v>
      </c>
      <c r="AA754">
        <v>36.252499999999998</v>
      </c>
      <c r="AB754">
        <v>797.55510000000004</v>
      </c>
      <c r="AH754">
        <v>148.30359999999999</v>
      </c>
      <c r="AI754">
        <v>225</v>
      </c>
      <c r="AJ754">
        <v>40</v>
      </c>
      <c r="AK754">
        <v>778.81619999999998</v>
      </c>
      <c r="BA754">
        <v>1161</v>
      </c>
    </row>
    <row r="755" spans="6:53" x14ac:dyDescent="0.25">
      <c r="H755">
        <v>7</v>
      </c>
      <c r="M755" t="s">
        <v>110</v>
      </c>
      <c r="N755"/>
      <c r="P755" t="s">
        <v>107</v>
      </c>
      <c r="S755">
        <v>12346</v>
      </c>
      <c r="T755">
        <v>19018.68</v>
      </c>
      <c r="V755">
        <v>20349.9876</v>
      </c>
      <c r="W755">
        <v>1665.78</v>
      </c>
      <c r="X755">
        <v>4621.78</v>
      </c>
      <c r="Z755">
        <v>106</v>
      </c>
      <c r="AA755">
        <v>59.316600000000001</v>
      </c>
      <c r="AB755">
        <v>898.22280000000001</v>
      </c>
      <c r="AH755">
        <v>1042.2379000000001</v>
      </c>
      <c r="AI755">
        <v>712.24959999999999</v>
      </c>
      <c r="AJ755">
        <v>80</v>
      </c>
      <c r="AK755">
        <v>3169.7802000000001</v>
      </c>
      <c r="BA755">
        <v>2709</v>
      </c>
    </row>
    <row r="756" spans="6:53" x14ac:dyDescent="0.25">
      <c r="H756">
        <v>13</v>
      </c>
      <c r="M756" t="s">
        <v>116</v>
      </c>
      <c r="N756"/>
      <c r="P756" t="s">
        <v>111</v>
      </c>
      <c r="S756">
        <v>12000</v>
      </c>
      <c r="T756">
        <v>14439.252399999999</v>
      </c>
      <c r="V756">
        <v>15450.000099999999</v>
      </c>
      <c r="W756">
        <v>3982.94</v>
      </c>
      <c r="X756">
        <v>5576.6178</v>
      </c>
      <c r="Z756">
        <v>331</v>
      </c>
      <c r="AA756">
        <v>28.880800000000001</v>
      </c>
      <c r="AB756">
        <v>735.35059999999999</v>
      </c>
      <c r="AH756">
        <v>532.93970000000002</v>
      </c>
      <c r="AI756">
        <v>1004.25</v>
      </c>
      <c r="AJ756">
        <v>80</v>
      </c>
      <c r="AK756">
        <v>4813.0835999999999</v>
      </c>
      <c r="BA756">
        <v>5031</v>
      </c>
    </row>
    <row r="757" spans="6:53" x14ac:dyDescent="0.25">
      <c r="H757">
        <v>13</v>
      </c>
      <c r="M757" t="s">
        <v>159</v>
      </c>
      <c r="N757"/>
      <c r="P757" t="s">
        <v>111</v>
      </c>
      <c r="S757">
        <v>0</v>
      </c>
      <c r="T757">
        <v>14439.252399999999</v>
      </c>
      <c r="V757">
        <v>15450.000099999999</v>
      </c>
      <c r="W757">
        <v>3771.98</v>
      </c>
      <c r="X757">
        <v>8482.152</v>
      </c>
      <c r="Z757">
        <v>276</v>
      </c>
      <c r="AA757">
        <v>44.399000000000001</v>
      </c>
      <c r="AB757">
        <v>942.62549999999999</v>
      </c>
      <c r="AH757">
        <v>1509.2458999999999</v>
      </c>
      <c r="AI757">
        <v>1004.25</v>
      </c>
      <c r="AJ757">
        <v>80</v>
      </c>
      <c r="AK757">
        <v>4813.0835999999999</v>
      </c>
      <c r="BA757">
        <v>5031</v>
      </c>
    </row>
    <row r="758" spans="6:53" x14ac:dyDescent="0.25">
      <c r="H758">
        <v>8</v>
      </c>
      <c r="M758" t="s">
        <v>105</v>
      </c>
      <c r="N758" t="s">
        <v>212</v>
      </c>
      <c r="P758" t="s">
        <v>111</v>
      </c>
      <c r="S758">
        <v>16687</v>
      </c>
      <c r="T758">
        <v>30060.746999999999</v>
      </c>
      <c r="V758">
        <v>32164.999299999999</v>
      </c>
      <c r="W758">
        <v>6965</v>
      </c>
      <c r="X758">
        <v>2279.27</v>
      </c>
      <c r="Z758">
        <v>208</v>
      </c>
      <c r="AA758">
        <v>44.443600000000004</v>
      </c>
      <c r="AB758">
        <v>1155.5337</v>
      </c>
      <c r="AH758">
        <v>761.38099999999997</v>
      </c>
      <c r="AI758">
        <v>1286.5999999999999</v>
      </c>
      <c r="AJ758">
        <v>80</v>
      </c>
      <c r="AK758">
        <v>5845.1449000000002</v>
      </c>
      <c r="BA758">
        <v>3096</v>
      </c>
    </row>
    <row r="759" spans="6:53" x14ac:dyDescent="0.25">
      <c r="H759">
        <v>14</v>
      </c>
      <c r="M759" t="s">
        <v>105</v>
      </c>
      <c r="N759"/>
      <c r="P759" t="s">
        <v>126</v>
      </c>
      <c r="S759">
        <v>26718</v>
      </c>
      <c r="T759">
        <v>16682.240000000002</v>
      </c>
      <c r="V759">
        <v>17849.996800000001</v>
      </c>
      <c r="W759">
        <v>2751.25</v>
      </c>
      <c r="X759">
        <v>9936.1594000000005</v>
      </c>
      <c r="Z759">
        <v>233</v>
      </c>
      <c r="AA759">
        <v>54.452399999999997</v>
      </c>
      <c r="AB759">
        <v>906.24350000000004</v>
      </c>
      <c r="AH759">
        <v>856.84079999999994</v>
      </c>
      <c r="AI759">
        <v>1249.4998000000001</v>
      </c>
      <c r="AJ759">
        <v>80</v>
      </c>
      <c r="AK759">
        <v>6024.1427999999996</v>
      </c>
      <c r="BA759">
        <v>5418</v>
      </c>
    </row>
    <row r="760" spans="6:53" x14ac:dyDescent="0.25">
      <c r="H760">
        <v>11</v>
      </c>
      <c r="M760" t="s">
        <v>105</v>
      </c>
      <c r="N760" t="s">
        <v>147</v>
      </c>
      <c r="P760" t="s">
        <v>111</v>
      </c>
      <c r="S760"/>
      <c r="T760">
        <v>13448.598</v>
      </c>
      <c r="V760">
        <v>14389.999900000001</v>
      </c>
      <c r="W760">
        <v>5186.45</v>
      </c>
      <c r="X760">
        <v>156.51</v>
      </c>
      <c r="Z760">
        <v>229</v>
      </c>
      <c r="AA760">
        <v>23.331700000000001</v>
      </c>
      <c r="AB760">
        <v>485.72359999999998</v>
      </c>
      <c r="AH760">
        <v>428.4</v>
      </c>
      <c r="AI760">
        <v>791.45</v>
      </c>
      <c r="AJ760">
        <v>80</v>
      </c>
      <c r="AK760">
        <v>3735.7220000000002</v>
      </c>
      <c r="BA760">
        <v>4257</v>
      </c>
    </row>
    <row r="761" spans="6:53" x14ac:dyDescent="0.25">
      <c r="F761" t="s">
        <v>127</v>
      </c>
      <c r="H761">
        <v>16</v>
      </c>
      <c r="M761" t="s">
        <v>141</v>
      </c>
      <c r="N761"/>
      <c r="P761" t="s">
        <v>111</v>
      </c>
      <c r="S761">
        <v>13157</v>
      </c>
      <c r="T761">
        <v>29205.607400000001</v>
      </c>
      <c r="V761">
        <v>31249.999899999999</v>
      </c>
      <c r="W761">
        <v>17465.03</v>
      </c>
      <c r="X761">
        <v>5638.02</v>
      </c>
      <c r="Z761">
        <v>397</v>
      </c>
      <c r="AA761">
        <v>58.194000000000003</v>
      </c>
      <c r="AB761">
        <v>1443.9405999999999</v>
      </c>
      <c r="AH761">
        <v>2472.4198999999999</v>
      </c>
      <c r="AI761">
        <v>2500</v>
      </c>
      <c r="AJ761">
        <v>120</v>
      </c>
      <c r="AK761">
        <v>12169.003500000001</v>
      </c>
      <c r="BA761">
        <v>6192</v>
      </c>
    </row>
    <row r="762" spans="6:53" x14ac:dyDescent="0.25">
      <c r="H762">
        <v>2</v>
      </c>
      <c r="M762" t="s">
        <v>105</v>
      </c>
      <c r="N762" t="s">
        <v>134</v>
      </c>
      <c r="P762" t="s">
        <v>107</v>
      </c>
      <c r="S762">
        <v>0</v>
      </c>
      <c r="T762">
        <v>12615.8878</v>
      </c>
      <c r="V762">
        <v>13498.999900000001</v>
      </c>
      <c r="W762">
        <v>999.55</v>
      </c>
      <c r="X762">
        <v>695.74940000000004</v>
      </c>
      <c r="Z762">
        <v>54</v>
      </c>
      <c r="AA762">
        <v>31.394400000000001</v>
      </c>
      <c r="AB762">
        <v>847.64970000000005</v>
      </c>
      <c r="AH762">
        <v>45.6068</v>
      </c>
      <c r="AI762">
        <v>134.99</v>
      </c>
      <c r="AJ762">
        <v>40</v>
      </c>
      <c r="AK762">
        <v>350.44130000000001</v>
      </c>
      <c r="BA762">
        <v>774</v>
      </c>
    </row>
    <row r="763" spans="6:53" x14ac:dyDescent="0.25">
      <c r="F763" t="s">
        <v>127</v>
      </c>
      <c r="H763">
        <v>22</v>
      </c>
      <c r="M763" t="s">
        <v>139</v>
      </c>
      <c r="N763"/>
      <c r="P763" t="s">
        <v>126</v>
      </c>
      <c r="S763">
        <v>23294</v>
      </c>
      <c r="T763">
        <v>45844.45</v>
      </c>
      <c r="V763">
        <v>45844.45</v>
      </c>
      <c r="W763">
        <v>27457.599999999999</v>
      </c>
      <c r="X763">
        <v>6703.6819999999998</v>
      </c>
      <c r="Z763">
        <v>511</v>
      </c>
      <c r="AA763">
        <v>66.851799999999997</v>
      </c>
      <c r="AB763">
        <v>1552.7855</v>
      </c>
      <c r="AH763">
        <v>3500.7606999999998</v>
      </c>
      <c r="AI763">
        <v>5042.8895000000002</v>
      </c>
      <c r="AJ763">
        <v>120</v>
      </c>
      <c r="AK763">
        <v>25469.137999999999</v>
      </c>
      <c r="BA763">
        <v>8514</v>
      </c>
    </row>
    <row r="764" spans="6:53" x14ac:dyDescent="0.25">
      <c r="H764">
        <v>3</v>
      </c>
      <c r="M764" t="s">
        <v>105</v>
      </c>
      <c r="N764" t="s">
        <v>162</v>
      </c>
      <c r="P764" t="s">
        <v>107</v>
      </c>
      <c r="S764">
        <v>0</v>
      </c>
      <c r="T764">
        <v>30060.747599999999</v>
      </c>
      <c r="V764">
        <v>32164.999899999999</v>
      </c>
      <c r="W764">
        <v>1799.98</v>
      </c>
      <c r="X764">
        <v>540</v>
      </c>
      <c r="Z764">
        <v>54</v>
      </c>
      <c r="AA764">
        <v>43.332900000000002</v>
      </c>
      <c r="AB764">
        <v>779.99329999999998</v>
      </c>
      <c r="AH764">
        <v>433</v>
      </c>
      <c r="AI764">
        <v>482.47500000000002</v>
      </c>
      <c r="AJ764">
        <v>40</v>
      </c>
      <c r="AK764">
        <v>1670.0416</v>
      </c>
      <c r="BA764">
        <v>1161</v>
      </c>
    </row>
    <row r="765" spans="6:53" x14ac:dyDescent="0.25">
      <c r="H765">
        <v>13</v>
      </c>
      <c r="M765" t="s">
        <v>105</v>
      </c>
      <c r="N765" t="s">
        <v>151</v>
      </c>
      <c r="P765" t="s">
        <v>111</v>
      </c>
      <c r="S765">
        <v>26399</v>
      </c>
      <c r="T765">
        <v>14439.252399999999</v>
      </c>
      <c r="V765">
        <v>15450.000099999999</v>
      </c>
      <c r="W765">
        <v>1440</v>
      </c>
      <c r="X765">
        <v>3960</v>
      </c>
      <c r="Z765">
        <v>354</v>
      </c>
      <c r="AA765">
        <v>15.254200000000001</v>
      </c>
      <c r="AB765">
        <v>415.38459999999998</v>
      </c>
      <c r="AH765">
        <v>1128.6904999999999</v>
      </c>
      <c r="AI765">
        <v>1004.25</v>
      </c>
      <c r="AJ765">
        <v>80</v>
      </c>
      <c r="AK765">
        <v>4813.0835999999999</v>
      </c>
      <c r="BA765">
        <v>5031</v>
      </c>
    </row>
    <row r="766" spans="6:53" x14ac:dyDescent="0.25">
      <c r="H766">
        <v>10</v>
      </c>
      <c r="M766" t="s">
        <v>105</v>
      </c>
      <c r="N766" t="s">
        <v>112</v>
      </c>
      <c r="P766" t="s">
        <v>107</v>
      </c>
      <c r="S766">
        <v>26951</v>
      </c>
      <c r="T766">
        <v>28392.523000000001</v>
      </c>
      <c r="V766">
        <v>30379.999599999999</v>
      </c>
      <c r="W766">
        <v>8520</v>
      </c>
      <c r="X766">
        <v>2840</v>
      </c>
      <c r="Z766">
        <v>284</v>
      </c>
      <c r="AA766">
        <v>40</v>
      </c>
      <c r="AB766">
        <v>1136</v>
      </c>
      <c r="AH766">
        <v>749.69200000000001</v>
      </c>
      <c r="AI766">
        <v>1519</v>
      </c>
      <c r="AJ766">
        <v>80</v>
      </c>
      <c r="AK766">
        <v>7098.1307999999999</v>
      </c>
      <c r="BA766">
        <v>3870</v>
      </c>
    </row>
    <row r="767" spans="6:53" x14ac:dyDescent="0.25">
      <c r="H767">
        <v>22</v>
      </c>
      <c r="M767" t="s">
        <v>105</v>
      </c>
      <c r="N767" t="s">
        <v>132</v>
      </c>
      <c r="P767" t="s">
        <v>126</v>
      </c>
      <c r="S767">
        <v>70351</v>
      </c>
      <c r="T767">
        <v>45844.45</v>
      </c>
      <c r="V767">
        <v>45844.45</v>
      </c>
      <c r="W767">
        <v>28486.84</v>
      </c>
      <c r="X767">
        <v>10859.254000000001</v>
      </c>
      <c r="Z767">
        <v>544</v>
      </c>
      <c r="AA767">
        <v>72.327299999999994</v>
      </c>
      <c r="AB767">
        <v>1788.4588000000001</v>
      </c>
      <c r="AH767">
        <v>16873.757900000001</v>
      </c>
      <c r="AI767">
        <v>5042.8895000000002</v>
      </c>
      <c r="AJ767">
        <v>120</v>
      </c>
      <c r="AK767">
        <v>26742.5949</v>
      </c>
      <c r="BA767">
        <v>8514</v>
      </c>
    </row>
    <row r="768" spans="6:53" x14ac:dyDescent="0.25">
      <c r="H768">
        <v>0</v>
      </c>
      <c r="M768" t="s">
        <v>105</v>
      </c>
      <c r="N768" t="s">
        <v>185</v>
      </c>
      <c r="P768" t="s">
        <v>107</v>
      </c>
      <c r="S768"/>
      <c r="T768">
        <v>13355.14</v>
      </c>
      <c r="V768">
        <v>14289.9998</v>
      </c>
      <c r="X768">
        <v>0</v>
      </c>
      <c r="Z768">
        <v>0</v>
      </c>
      <c r="AI768">
        <v>0</v>
      </c>
      <c r="AJ768">
        <v>40</v>
      </c>
      <c r="AK768">
        <v>0</v>
      </c>
      <c r="BA768">
        <v>0</v>
      </c>
    </row>
    <row r="769" spans="6:53" x14ac:dyDescent="0.25">
      <c r="H769">
        <v>0</v>
      </c>
      <c r="M769" t="s">
        <v>105</v>
      </c>
      <c r="N769" t="s">
        <v>185</v>
      </c>
      <c r="P769" t="s">
        <v>107</v>
      </c>
      <c r="S769"/>
      <c r="T769">
        <v>13355.14</v>
      </c>
      <c r="V769">
        <v>14289.9998</v>
      </c>
      <c r="X769">
        <v>0</v>
      </c>
      <c r="Z769">
        <v>0</v>
      </c>
      <c r="AI769">
        <v>0</v>
      </c>
      <c r="AJ769">
        <v>40</v>
      </c>
      <c r="AK769">
        <v>0</v>
      </c>
      <c r="BA769">
        <v>0</v>
      </c>
    </row>
    <row r="770" spans="6:53" x14ac:dyDescent="0.25">
      <c r="H770">
        <v>21</v>
      </c>
      <c r="M770" t="s">
        <v>105</v>
      </c>
      <c r="N770" t="s">
        <v>138</v>
      </c>
      <c r="P770" t="s">
        <v>126</v>
      </c>
      <c r="S770">
        <v>41885</v>
      </c>
      <c r="T770">
        <v>48593.46</v>
      </c>
      <c r="V770">
        <v>51995.002200000003</v>
      </c>
      <c r="W770">
        <v>19950</v>
      </c>
      <c r="X770">
        <v>6809.45</v>
      </c>
      <c r="Z770">
        <v>450</v>
      </c>
      <c r="AA770">
        <v>59.465400000000002</v>
      </c>
      <c r="AB770">
        <v>1274.2594999999999</v>
      </c>
      <c r="AH770">
        <v>8966.2934999999998</v>
      </c>
      <c r="AI770">
        <v>5459.4751999999999</v>
      </c>
      <c r="AJ770">
        <v>120</v>
      </c>
      <c r="AK770">
        <v>26996.366000000002</v>
      </c>
      <c r="BA770">
        <v>8127</v>
      </c>
    </row>
    <row r="771" spans="6:53" x14ac:dyDescent="0.25">
      <c r="F771" t="s">
        <v>136</v>
      </c>
      <c r="H771">
        <v>22</v>
      </c>
      <c r="M771" t="s">
        <v>121</v>
      </c>
      <c r="N771"/>
      <c r="P771" t="s">
        <v>126</v>
      </c>
      <c r="S771">
        <v>46885</v>
      </c>
      <c r="T771">
        <v>45844.45</v>
      </c>
      <c r="V771">
        <v>45844.45</v>
      </c>
      <c r="W771">
        <v>27457.599999999999</v>
      </c>
      <c r="X771">
        <v>6763.4979999999996</v>
      </c>
      <c r="Z771">
        <v>511</v>
      </c>
      <c r="AA771">
        <v>66.968800000000002</v>
      </c>
      <c r="AB771">
        <v>1555.5044</v>
      </c>
      <c r="AH771">
        <v>9296.7515999999996</v>
      </c>
      <c r="AI771">
        <v>5042.8895000000002</v>
      </c>
      <c r="AJ771">
        <v>120</v>
      </c>
      <c r="AK771">
        <v>26742.5949</v>
      </c>
      <c r="BA771">
        <v>8514</v>
      </c>
    </row>
    <row r="772" spans="6:53" x14ac:dyDescent="0.25">
      <c r="H772">
        <v>22</v>
      </c>
      <c r="M772" t="s">
        <v>173</v>
      </c>
      <c r="N772"/>
      <c r="P772" t="s">
        <v>126</v>
      </c>
      <c r="S772">
        <v>29643</v>
      </c>
      <c r="T772">
        <v>45844.45</v>
      </c>
      <c r="V772">
        <v>45844.45</v>
      </c>
      <c r="W772">
        <v>25253.9</v>
      </c>
      <c r="X772">
        <v>2861.18</v>
      </c>
      <c r="Z772">
        <v>470</v>
      </c>
      <c r="AA772">
        <v>59.819299999999998</v>
      </c>
      <c r="AB772">
        <v>1277.9581000000001</v>
      </c>
      <c r="AH772">
        <v>8501.6031999999996</v>
      </c>
      <c r="AI772">
        <v>5042.8895000000002</v>
      </c>
      <c r="AJ772">
        <v>120</v>
      </c>
      <c r="AK772">
        <v>26742.5949</v>
      </c>
      <c r="BA772">
        <v>8514</v>
      </c>
    </row>
    <row r="773" spans="6:53" x14ac:dyDescent="0.25">
      <c r="H773">
        <v>19</v>
      </c>
      <c r="M773" t="s">
        <v>105</v>
      </c>
      <c r="N773" t="s">
        <v>112</v>
      </c>
      <c r="P773" t="s">
        <v>111</v>
      </c>
      <c r="S773">
        <v>70531</v>
      </c>
      <c r="T773">
        <v>29205.607400000001</v>
      </c>
      <c r="V773">
        <v>31249.999899999999</v>
      </c>
      <c r="W773">
        <v>14150.93</v>
      </c>
      <c r="X773">
        <v>9104.86</v>
      </c>
      <c r="Z773">
        <v>392</v>
      </c>
      <c r="AA773">
        <v>59.325899999999997</v>
      </c>
      <c r="AB773">
        <v>1223.9889000000001</v>
      </c>
      <c r="AH773">
        <v>6957.0718999999999</v>
      </c>
      <c r="AI773">
        <v>2968.75</v>
      </c>
      <c r="AJ773">
        <v>120</v>
      </c>
      <c r="AK773">
        <v>14602.8042</v>
      </c>
      <c r="BA773">
        <v>7353</v>
      </c>
    </row>
    <row r="774" spans="6:53" x14ac:dyDescent="0.25">
      <c r="H774">
        <v>19</v>
      </c>
      <c r="M774" t="s">
        <v>105</v>
      </c>
      <c r="N774" t="s">
        <v>131</v>
      </c>
      <c r="P774" t="s">
        <v>111</v>
      </c>
      <c r="S774">
        <v>100371</v>
      </c>
      <c r="T774">
        <v>29205.607400000001</v>
      </c>
      <c r="V774">
        <v>31249.999899999999</v>
      </c>
      <c r="W774">
        <v>23611.38</v>
      </c>
      <c r="X774">
        <v>8016.8450000000003</v>
      </c>
      <c r="Z774">
        <v>492</v>
      </c>
      <c r="AA774">
        <v>64.284999999999997</v>
      </c>
      <c r="AB774">
        <v>1664.6433999999999</v>
      </c>
      <c r="AH774">
        <v>2103.8782000000001</v>
      </c>
      <c r="AI774">
        <v>2968.75</v>
      </c>
      <c r="AJ774">
        <v>120</v>
      </c>
      <c r="AK774">
        <v>14602.8042</v>
      </c>
      <c r="BA774">
        <v>7353</v>
      </c>
    </row>
    <row r="775" spans="6:53" x14ac:dyDescent="0.25">
      <c r="H775">
        <v>19</v>
      </c>
      <c r="M775" t="s">
        <v>105</v>
      </c>
      <c r="N775" t="s">
        <v>241</v>
      </c>
      <c r="P775" t="s">
        <v>111</v>
      </c>
      <c r="S775">
        <v>53726</v>
      </c>
      <c r="T775">
        <v>29205.607400000001</v>
      </c>
      <c r="V775">
        <v>31249.999899999999</v>
      </c>
      <c r="W775">
        <v>11869.57</v>
      </c>
      <c r="X775">
        <v>11212.465</v>
      </c>
      <c r="Z775">
        <v>466</v>
      </c>
      <c r="AA775">
        <v>49.532200000000003</v>
      </c>
      <c r="AB775">
        <v>1214.8439000000001</v>
      </c>
      <c r="AH775">
        <v>8024.5123999999996</v>
      </c>
      <c r="AI775">
        <v>2968.75</v>
      </c>
      <c r="AJ775">
        <v>120</v>
      </c>
      <c r="AK775">
        <v>14602.8042</v>
      </c>
      <c r="BA775">
        <v>7353</v>
      </c>
    </row>
    <row r="776" spans="6:53" x14ac:dyDescent="0.25">
      <c r="H776">
        <v>19</v>
      </c>
      <c r="M776" t="s">
        <v>105</v>
      </c>
      <c r="N776" t="s">
        <v>242</v>
      </c>
      <c r="P776" t="s">
        <v>111</v>
      </c>
      <c r="S776">
        <v>44701</v>
      </c>
      <c r="T776">
        <v>29205.607400000001</v>
      </c>
      <c r="V776">
        <v>31249.999899999999</v>
      </c>
      <c r="W776">
        <v>15580</v>
      </c>
      <c r="X776">
        <v>8082.4859999999999</v>
      </c>
      <c r="Z776">
        <v>1166</v>
      </c>
      <c r="AA776">
        <v>20.293700000000001</v>
      </c>
      <c r="AB776">
        <v>1245.394</v>
      </c>
      <c r="AH776">
        <v>2734.58</v>
      </c>
      <c r="AI776">
        <v>2968.75</v>
      </c>
      <c r="AJ776">
        <v>120</v>
      </c>
      <c r="AK776">
        <v>14602.8042</v>
      </c>
      <c r="BA776">
        <v>7353</v>
      </c>
    </row>
    <row r="777" spans="6:53" x14ac:dyDescent="0.25">
      <c r="H777">
        <v>19</v>
      </c>
      <c r="M777" t="s">
        <v>105</v>
      </c>
      <c r="N777" t="s">
        <v>229</v>
      </c>
      <c r="P777" t="s">
        <v>111</v>
      </c>
      <c r="S777">
        <v>18344</v>
      </c>
      <c r="T777">
        <v>29205.607400000001</v>
      </c>
      <c r="V777">
        <v>31249.999899999999</v>
      </c>
      <c r="W777">
        <v>17860</v>
      </c>
      <c r="X777">
        <v>4560</v>
      </c>
      <c r="Z777">
        <v>564</v>
      </c>
      <c r="AA777">
        <v>39.7517</v>
      </c>
      <c r="AB777">
        <v>1180</v>
      </c>
      <c r="AH777">
        <v>925.45320000000004</v>
      </c>
      <c r="AI777">
        <v>2968.75</v>
      </c>
      <c r="AJ777">
        <v>120</v>
      </c>
      <c r="AK777">
        <v>14602.8042</v>
      </c>
      <c r="BA777">
        <v>7353</v>
      </c>
    </row>
    <row r="778" spans="6:53" x14ac:dyDescent="0.25">
      <c r="F778" t="s">
        <v>127</v>
      </c>
      <c r="H778">
        <v>19</v>
      </c>
      <c r="M778" t="s">
        <v>121</v>
      </c>
      <c r="N778"/>
      <c r="P778" t="s">
        <v>111</v>
      </c>
      <c r="S778">
        <v>124148</v>
      </c>
      <c r="T778">
        <v>29205.607400000001</v>
      </c>
      <c r="V778">
        <v>31249.999899999999</v>
      </c>
      <c r="W778">
        <v>20060.79</v>
      </c>
      <c r="X778">
        <v>8009.23</v>
      </c>
      <c r="Z778">
        <v>527</v>
      </c>
      <c r="AA778">
        <v>53.2637</v>
      </c>
      <c r="AB778">
        <v>1477.3694</v>
      </c>
      <c r="AH778">
        <v>7856.8526000000002</v>
      </c>
      <c r="AI778">
        <v>2968.75</v>
      </c>
      <c r="AJ778">
        <v>120</v>
      </c>
      <c r="AK778">
        <v>14602.8042</v>
      </c>
      <c r="BA778">
        <v>7353</v>
      </c>
    </row>
    <row r="779" spans="6:53" x14ac:dyDescent="0.25">
      <c r="H779">
        <v>8</v>
      </c>
      <c r="M779" t="s">
        <v>105</v>
      </c>
      <c r="N779"/>
      <c r="P779" t="s">
        <v>107</v>
      </c>
      <c r="S779">
        <v>0</v>
      </c>
      <c r="T779">
        <v>24691.59</v>
      </c>
      <c r="V779">
        <v>26420.0013</v>
      </c>
      <c r="W779">
        <v>2434.5700000000002</v>
      </c>
      <c r="X779">
        <v>2973.4</v>
      </c>
      <c r="Z779">
        <v>51</v>
      </c>
      <c r="AA779">
        <v>106.0386</v>
      </c>
      <c r="AB779">
        <v>675.99620000000004</v>
      </c>
      <c r="AH779">
        <v>147.86340000000001</v>
      </c>
      <c r="AI779">
        <v>1056.8000999999999</v>
      </c>
      <c r="AJ779">
        <v>80</v>
      </c>
      <c r="AK779">
        <v>4801.1424999999999</v>
      </c>
      <c r="BA779">
        <v>3096</v>
      </c>
    </row>
    <row r="780" spans="6:53" x14ac:dyDescent="0.25">
      <c r="H780">
        <v>8</v>
      </c>
      <c r="M780" t="s">
        <v>110</v>
      </c>
      <c r="N780"/>
      <c r="P780" t="s">
        <v>107</v>
      </c>
      <c r="S780">
        <v>13245</v>
      </c>
      <c r="T780">
        <v>19018.689999999999</v>
      </c>
      <c r="V780">
        <v>20349.998299999999</v>
      </c>
      <c r="W780">
        <v>2051.2199999999998</v>
      </c>
      <c r="X780">
        <v>4926.51</v>
      </c>
      <c r="Z780">
        <v>134</v>
      </c>
      <c r="AA780">
        <v>52.072600000000001</v>
      </c>
      <c r="AB780">
        <v>872.21619999999996</v>
      </c>
      <c r="AH780">
        <v>113.0532</v>
      </c>
      <c r="AI780">
        <v>813.99990000000003</v>
      </c>
      <c r="AJ780">
        <v>80</v>
      </c>
      <c r="AK780">
        <v>3698.0783000000001</v>
      </c>
      <c r="BA780">
        <v>3096</v>
      </c>
    </row>
    <row r="781" spans="6:53" x14ac:dyDescent="0.25">
      <c r="H781">
        <v>10</v>
      </c>
      <c r="M781" t="s">
        <v>105</v>
      </c>
      <c r="N781" t="s">
        <v>112</v>
      </c>
      <c r="P781" t="s">
        <v>107</v>
      </c>
      <c r="S781">
        <v>29500</v>
      </c>
      <c r="T781">
        <v>28392.523000000001</v>
      </c>
      <c r="V781">
        <v>30379.999599999999</v>
      </c>
      <c r="W781">
        <v>8550</v>
      </c>
      <c r="X781">
        <v>2850</v>
      </c>
      <c r="Z781">
        <v>285</v>
      </c>
      <c r="AA781">
        <v>40</v>
      </c>
      <c r="AB781">
        <v>1140</v>
      </c>
      <c r="AH781">
        <v>634.06290000000001</v>
      </c>
      <c r="AI781">
        <v>1519</v>
      </c>
      <c r="AJ781">
        <v>80</v>
      </c>
      <c r="AK781">
        <v>7098.1307999999999</v>
      </c>
      <c r="BA781">
        <v>3870</v>
      </c>
    </row>
    <row r="782" spans="6:53" x14ac:dyDescent="0.25">
      <c r="H782">
        <v>8</v>
      </c>
      <c r="M782" t="s">
        <v>133</v>
      </c>
      <c r="N782"/>
      <c r="P782" t="s">
        <v>107</v>
      </c>
      <c r="S782">
        <v>12350</v>
      </c>
      <c r="T782">
        <v>19018.689999999999</v>
      </c>
      <c r="V782">
        <v>20349.998299999999</v>
      </c>
      <c r="W782">
        <v>3618.12</v>
      </c>
      <c r="X782">
        <v>5883.4688999999998</v>
      </c>
      <c r="Z782">
        <v>198</v>
      </c>
      <c r="AA782">
        <v>47.9878</v>
      </c>
      <c r="AB782">
        <v>1187.6985999999999</v>
      </c>
      <c r="AH782">
        <v>393.68329999999997</v>
      </c>
      <c r="AI782">
        <v>813.99990000000003</v>
      </c>
      <c r="AJ782">
        <v>80</v>
      </c>
      <c r="AK782">
        <v>3698.0783000000001</v>
      </c>
      <c r="BA782">
        <v>3096</v>
      </c>
    </row>
    <row r="783" spans="6:53" x14ac:dyDescent="0.25">
      <c r="H783">
        <v>6</v>
      </c>
      <c r="M783" t="s">
        <v>105</v>
      </c>
      <c r="N783" t="s">
        <v>243</v>
      </c>
      <c r="P783" t="s">
        <v>107</v>
      </c>
      <c r="S783">
        <v>0</v>
      </c>
      <c r="T783">
        <v>12897.2</v>
      </c>
      <c r="V783">
        <v>13800.004000000001</v>
      </c>
      <c r="W783">
        <v>1791.71</v>
      </c>
      <c r="X783">
        <v>1355.01</v>
      </c>
      <c r="Z783">
        <v>139</v>
      </c>
      <c r="AA783">
        <v>22.638200000000001</v>
      </c>
      <c r="AB783">
        <v>524.45330000000001</v>
      </c>
      <c r="AH783">
        <v>98.8964</v>
      </c>
      <c r="AI783">
        <v>414.00009999999997</v>
      </c>
      <c r="AJ783">
        <v>80</v>
      </c>
      <c r="AK783">
        <v>1791.278</v>
      </c>
      <c r="BA783">
        <v>2322</v>
      </c>
    </row>
    <row r="784" spans="6:53" x14ac:dyDescent="0.25">
      <c r="H784">
        <v>6</v>
      </c>
      <c r="M784" t="s">
        <v>105</v>
      </c>
      <c r="N784" t="s">
        <v>124</v>
      </c>
      <c r="P784" t="s">
        <v>107</v>
      </c>
      <c r="S784">
        <v>0</v>
      </c>
      <c r="T784">
        <v>12897.2</v>
      </c>
      <c r="V784">
        <v>13800.004000000001</v>
      </c>
      <c r="W784">
        <v>1148.31</v>
      </c>
      <c r="X784">
        <v>3312.5</v>
      </c>
      <c r="Z784">
        <v>107</v>
      </c>
      <c r="AA784">
        <v>41.689799999999998</v>
      </c>
      <c r="AB784">
        <v>743.4683</v>
      </c>
      <c r="AH784">
        <v>639.99959999999999</v>
      </c>
      <c r="AI784">
        <v>414.00009999999997</v>
      </c>
      <c r="AJ784">
        <v>80</v>
      </c>
      <c r="AK784">
        <v>1791.278</v>
      </c>
      <c r="BA784">
        <v>2322</v>
      </c>
    </row>
    <row r="785" spans="8:53" x14ac:dyDescent="0.25">
      <c r="H785">
        <v>6</v>
      </c>
      <c r="M785" t="s">
        <v>113</v>
      </c>
      <c r="N785"/>
      <c r="P785" t="s">
        <v>107</v>
      </c>
      <c r="S785">
        <v>0</v>
      </c>
      <c r="T785">
        <v>12897.2</v>
      </c>
      <c r="V785">
        <v>13800.004000000001</v>
      </c>
      <c r="W785">
        <v>1585.43</v>
      </c>
      <c r="X785">
        <v>1480</v>
      </c>
      <c r="Z785">
        <v>122</v>
      </c>
      <c r="AA785">
        <v>25.1264</v>
      </c>
      <c r="AB785">
        <v>510.90499999999997</v>
      </c>
      <c r="AH785">
        <v>126.9496</v>
      </c>
      <c r="AI785">
        <v>414.00009999999997</v>
      </c>
      <c r="AJ785">
        <v>80</v>
      </c>
      <c r="AK785">
        <v>1791.278</v>
      </c>
      <c r="BA785">
        <v>2322</v>
      </c>
    </row>
    <row r="786" spans="8:53" x14ac:dyDescent="0.25">
      <c r="H786">
        <v>6</v>
      </c>
      <c r="M786" t="s">
        <v>194</v>
      </c>
      <c r="N786"/>
      <c r="P786" t="s">
        <v>107</v>
      </c>
      <c r="S786">
        <v>12234</v>
      </c>
      <c r="T786">
        <v>12897.2</v>
      </c>
      <c r="V786">
        <v>13800.004000000001</v>
      </c>
      <c r="W786">
        <v>2447.21</v>
      </c>
      <c r="X786">
        <v>1059.94</v>
      </c>
      <c r="Z786">
        <v>158</v>
      </c>
      <c r="AA786">
        <v>22.197099999999999</v>
      </c>
      <c r="AB786">
        <v>584.52499999999998</v>
      </c>
      <c r="AH786">
        <v>230.8064</v>
      </c>
      <c r="AI786">
        <v>414.00009999999997</v>
      </c>
      <c r="AJ786">
        <v>80</v>
      </c>
      <c r="AK786">
        <v>1791.278</v>
      </c>
      <c r="BA786">
        <v>2322</v>
      </c>
    </row>
    <row r="787" spans="8:53" x14ac:dyDescent="0.25">
      <c r="H787">
        <v>8</v>
      </c>
      <c r="M787" t="s">
        <v>105</v>
      </c>
      <c r="N787" t="s">
        <v>244</v>
      </c>
      <c r="P787" t="s">
        <v>107</v>
      </c>
      <c r="S787">
        <v>27413</v>
      </c>
      <c r="T787">
        <v>19018.689999999999</v>
      </c>
      <c r="V787">
        <v>20349.998299999999</v>
      </c>
      <c r="W787">
        <v>4759.7299999999996</v>
      </c>
      <c r="X787">
        <v>4983.4557999999997</v>
      </c>
      <c r="Z787">
        <v>197</v>
      </c>
      <c r="AA787">
        <v>49.457700000000003</v>
      </c>
      <c r="AB787">
        <v>1217.8982000000001</v>
      </c>
      <c r="AH787">
        <v>556.93330000000003</v>
      </c>
      <c r="AI787">
        <v>813.99990000000003</v>
      </c>
      <c r="AJ787">
        <v>80</v>
      </c>
      <c r="AK787">
        <v>3698.0783000000001</v>
      </c>
      <c r="BA787">
        <v>3096</v>
      </c>
    </row>
    <row r="788" spans="8:53" x14ac:dyDescent="0.25">
      <c r="H788">
        <v>6</v>
      </c>
      <c r="M788" t="s">
        <v>105</v>
      </c>
      <c r="N788" t="s">
        <v>108</v>
      </c>
      <c r="P788" t="s">
        <v>107</v>
      </c>
      <c r="S788">
        <v>0</v>
      </c>
      <c r="T788">
        <v>12897.2</v>
      </c>
      <c r="V788">
        <v>13800.004000000001</v>
      </c>
      <c r="W788">
        <v>1886.86</v>
      </c>
      <c r="X788">
        <v>1638.318</v>
      </c>
      <c r="Z788">
        <v>135</v>
      </c>
      <c r="AA788">
        <v>26.112400000000001</v>
      </c>
      <c r="AB788">
        <v>587.52959999999996</v>
      </c>
      <c r="AH788">
        <v>150.34960000000001</v>
      </c>
      <c r="AI788">
        <v>414.00009999999997</v>
      </c>
      <c r="AJ788">
        <v>80</v>
      </c>
      <c r="AK788">
        <v>1791.278</v>
      </c>
      <c r="BA788">
        <v>2322</v>
      </c>
    </row>
    <row r="789" spans="8:53" x14ac:dyDescent="0.25">
      <c r="H789">
        <v>7</v>
      </c>
      <c r="M789" t="s">
        <v>110</v>
      </c>
      <c r="N789"/>
      <c r="P789" t="s">
        <v>107</v>
      </c>
      <c r="S789">
        <v>0</v>
      </c>
      <c r="T789">
        <v>14765.42</v>
      </c>
      <c r="V789">
        <v>15798.999400000001</v>
      </c>
      <c r="W789">
        <v>1845.23</v>
      </c>
      <c r="X789">
        <v>5252.35</v>
      </c>
      <c r="Z789">
        <v>157</v>
      </c>
      <c r="AA789">
        <v>45.207500000000003</v>
      </c>
      <c r="AB789">
        <v>1013.94</v>
      </c>
      <c r="AH789">
        <v>270.52719999999999</v>
      </c>
      <c r="AI789">
        <v>552.96500000000003</v>
      </c>
      <c r="AJ789">
        <v>80</v>
      </c>
      <c r="AK789">
        <v>2460.9036000000001</v>
      </c>
      <c r="BA789">
        <v>2709</v>
      </c>
    </row>
    <row r="790" spans="8:53" x14ac:dyDescent="0.25">
      <c r="H790">
        <v>3</v>
      </c>
      <c r="M790" t="s">
        <v>105</v>
      </c>
      <c r="N790" t="s">
        <v>153</v>
      </c>
      <c r="P790" t="s">
        <v>107</v>
      </c>
      <c r="S790">
        <v>0</v>
      </c>
      <c r="T790">
        <v>14018.69</v>
      </c>
      <c r="V790">
        <v>14999.998299999999</v>
      </c>
      <c r="W790">
        <v>735.29</v>
      </c>
      <c r="X790">
        <v>718.6</v>
      </c>
      <c r="Z790">
        <v>40</v>
      </c>
      <c r="AA790">
        <v>36.347200000000001</v>
      </c>
      <c r="AB790">
        <v>484.63</v>
      </c>
      <c r="AH790">
        <v>120.15</v>
      </c>
      <c r="AI790">
        <v>225</v>
      </c>
      <c r="AJ790">
        <v>40</v>
      </c>
      <c r="AK790">
        <v>778.81619999999998</v>
      </c>
      <c r="BA790">
        <v>1161</v>
      </c>
    </row>
    <row r="791" spans="8:53" x14ac:dyDescent="0.25">
      <c r="H791">
        <v>3</v>
      </c>
      <c r="M791" t="s">
        <v>105</v>
      </c>
      <c r="N791" t="s">
        <v>169</v>
      </c>
      <c r="P791" t="s">
        <v>107</v>
      </c>
      <c r="S791">
        <v>0</v>
      </c>
      <c r="T791">
        <v>14018.69</v>
      </c>
      <c r="V791">
        <v>14999.998299999999</v>
      </c>
      <c r="W791">
        <v>914.18</v>
      </c>
      <c r="X791">
        <v>2777.48</v>
      </c>
      <c r="Z791">
        <v>60</v>
      </c>
      <c r="AA791">
        <v>61.5276</v>
      </c>
      <c r="AB791">
        <v>1230.5533</v>
      </c>
      <c r="AH791">
        <v>380.70839999999998</v>
      </c>
      <c r="AI791">
        <v>225</v>
      </c>
      <c r="AJ791">
        <v>40</v>
      </c>
      <c r="AK791">
        <v>778.81619999999998</v>
      </c>
      <c r="BA791">
        <v>1161</v>
      </c>
    </row>
    <row r="792" spans="8:53" x14ac:dyDescent="0.25">
      <c r="H792">
        <v>3</v>
      </c>
      <c r="M792" t="s">
        <v>105</v>
      </c>
      <c r="N792"/>
      <c r="P792" t="s">
        <v>107</v>
      </c>
      <c r="S792">
        <v>5430</v>
      </c>
      <c r="T792">
        <v>14018.69</v>
      </c>
      <c r="V792">
        <v>14999.998299999999</v>
      </c>
      <c r="W792">
        <v>425.35</v>
      </c>
      <c r="X792">
        <v>1566.4739</v>
      </c>
      <c r="Z792">
        <v>31</v>
      </c>
      <c r="AA792">
        <v>64.252300000000005</v>
      </c>
      <c r="AB792">
        <v>663.94129999999996</v>
      </c>
      <c r="AH792">
        <v>66.445999999999998</v>
      </c>
      <c r="AI792">
        <v>225</v>
      </c>
      <c r="AJ792">
        <v>40</v>
      </c>
      <c r="AK792">
        <v>778.81619999999998</v>
      </c>
      <c r="BA792">
        <v>1161</v>
      </c>
    </row>
    <row r="793" spans="8:53" x14ac:dyDescent="0.25">
      <c r="H793">
        <v>3</v>
      </c>
      <c r="M793" t="s">
        <v>105</v>
      </c>
      <c r="N793" t="s">
        <v>245</v>
      </c>
      <c r="P793" t="s">
        <v>107</v>
      </c>
      <c r="S793">
        <v>0</v>
      </c>
      <c r="T793">
        <v>14018.69</v>
      </c>
      <c r="V793">
        <v>14999.998299999999</v>
      </c>
      <c r="W793">
        <v>1087.27</v>
      </c>
      <c r="X793">
        <v>2143.5300000000002</v>
      </c>
      <c r="Z793">
        <v>69</v>
      </c>
      <c r="AA793">
        <v>46.823099999999997</v>
      </c>
      <c r="AB793">
        <v>1076.9332999999999</v>
      </c>
      <c r="AH793">
        <v>121.64830000000001</v>
      </c>
      <c r="AI793">
        <v>225</v>
      </c>
      <c r="AJ793">
        <v>40</v>
      </c>
      <c r="AK793">
        <v>778.81619999999998</v>
      </c>
      <c r="BA793">
        <v>1161</v>
      </c>
    </row>
    <row r="794" spans="8:53" x14ac:dyDescent="0.25">
      <c r="H794">
        <v>3</v>
      </c>
      <c r="M794" t="s">
        <v>105</v>
      </c>
      <c r="N794"/>
      <c r="P794" t="s">
        <v>107</v>
      </c>
      <c r="S794">
        <v>0</v>
      </c>
      <c r="T794">
        <v>14018.69</v>
      </c>
      <c r="V794">
        <v>14999.998299999999</v>
      </c>
      <c r="W794">
        <v>1236.7</v>
      </c>
      <c r="X794">
        <v>744.09</v>
      </c>
      <c r="Z794">
        <v>80</v>
      </c>
      <c r="AA794">
        <v>24.759799999999998</v>
      </c>
      <c r="AB794">
        <v>660.26329999999996</v>
      </c>
      <c r="AH794">
        <v>68.797300000000007</v>
      </c>
      <c r="AI794">
        <v>225</v>
      </c>
      <c r="AJ794">
        <v>40</v>
      </c>
      <c r="AK794">
        <v>778.81619999999998</v>
      </c>
      <c r="BA794">
        <v>1161</v>
      </c>
    </row>
    <row r="795" spans="8:53" x14ac:dyDescent="0.25">
      <c r="H795">
        <v>3</v>
      </c>
      <c r="M795" t="s">
        <v>105</v>
      </c>
      <c r="N795" t="s">
        <v>118</v>
      </c>
      <c r="P795" t="s">
        <v>107</v>
      </c>
      <c r="S795">
        <v>0</v>
      </c>
      <c r="T795">
        <v>14018.69</v>
      </c>
      <c r="V795">
        <v>14999.998299999999</v>
      </c>
      <c r="W795">
        <v>873.14</v>
      </c>
      <c r="X795">
        <v>1706.43</v>
      </c>
      <c r="Z795">
        <v>49</v>
      </c>
      <c r="AA795">
        <v>52.644199999999998</v>
      </c>
      <c r="AB795">
        <v>859.85659999999996</v>
      </c>
      <c r="AH795">
        <v>29.045999999999999</v>
      </c>
      <c r="AI795">
        <v>225</v>
      </c>
      <c r="AJ795">
        <v>40</v>
      </c>
      <c r="AK795">
        <v>778.81619999999998</v>
      </c>
      <c r="BA795">
        <v>1161</v>
      </c>
    </row>
    <row r="796" spans="8:53" x14ac:dyDescent="0.25">
      <c r="H796">
        <v>3</v>
      </c>
      <c r="M796" t="s">
        <v>105</v>
      </c>
      <c r="N796" t="s">
        <v>108</v>
      </c>
      <c r="P796" t="s">
        <v>107</v>
      </c>
      <c r="S796">
        <v>0</v>
      </c>
      <c r="T796">
        <v>14018.69</v>
      </c>
      <c r="V796">
        <v>14999.998299999999</v>
      </c>
      <c r="W796">
        <v>1027.43</v>
      </c>
      <c r="X796">
        <v>1702.14</v>
      </c>
      <c r="Z796">
        <v>65</v>
      </c>
      <c r="AA796">
        <v>41.993299999999998</v>
      </c>
      <c r="AB796">
        <v>909.85659999999996</v>
      </c>
      <c r="AH796">
        <v>77.053600000000003</v>
      </c>
      <c r="AI796">
        <v>225</v>
      </c>
      <c r="AJ796">
        <v>40</v>
      </c>
      <c r="AK796">
        <v>778.81619999999998</v>
      </c>
      <c r="BA796">
        <v>1161</v>
      </c>
    </row>
    <row r="797" spans="8:53" x14ac:dyDescent="0.25">
      <c r="H797">
        <v>1</v>
      </c>
      <c r="M797" t="s">
        <v>110</v>
      </c>
      <c r="N797"/>
      <c r="P797" t="s">
        <v>107</v>
      </c>
      <c r="S797"/>
      <c r="T797">
        <v>12615.89</v>
      </c>
      <c r="V797">
        <v>13499.0023</v>
      </c>
      <c r="W797">
        <v>160.5</v>
      </c>
      <c r="X797">
        <v>1192.2036000000001</v>
      </c>
      <c r="Z797">
        <v>25</v>
      </c>
      <c r="AA797">
        <v>54.1081</v>
      </c>
      <c r="AB797">
        <v>1352.7036000000001</v>
      </c>
      <c r="AH797">
        <v>13.1</v>
      </c>
      <c r="AI797">
        <v>67.495000000000005</v>
      </c>
      <c r="AJ797">
        <v>40</v>
      </c>
      <c r="AK797">
        <v>0</v>
      </c>
      <c r="BA797">
        <v>387</v>
      </c>
    </row>
    <row r="798" spans="8:53" x14ac:dyDescent="0.25">
      <c r="H798">
        <v>8</v>
      </c>
      <c r="M798" t="s">
        <v>105</v>
      </c>
      <c r="N798" t="s">
        <v>190</v>
      </c>
      <c r="P798" t="s">
        <v>107</v>
      </c>
      <c r="S798">
        <v>12043</v>
      </c>
      <c r="T798">
        <v>19018.689999999999</v>
      </c>
      <c r="V798">
        <v>20349.998299999999</v>
      </c>
      <c r="W798">
        <v>2785.14</v>
      </c>
      <c r="X798">
        <v>2281.27</v>
      </c>
      <c r="Z798">
        <v>450</v>
      </c>
      <c r="AA798">
        <v>11.258599999999999</v>
      </c>
      <c r="AB798">
        <v>633.30119999999999</v>
      </c>
      <c r="AH798">
        <v>125.3045</v>
      </c>
      <c r="AI798">
        <v>813.99990000000003</v>
      </c>
      <c r="AJ798">
        <v>80</v>
      </c>
      <c r="AK798">
        <v>3698.0783000000001</v>
      </c>
      <c r="BA798">
        <v>3096</v>
      </c>
    </row>
    <row r="799" spans="8:53" x14ac:dyDescent="0.25">
      <c r="H799">
        <v>1</v>
      </c>
      <c r="M799" t="s">
        <v>110</v>
      </c>
      <c r="N799"/>
      <c r="P799" t="s">
        <v>107</v>
      </c>
      <c r="S799"/>
      <c r="T799">
        <v>12615.89</v>
      </c>
      <c r="V799">
        <v>13499.0023</v>
      </c>
      <c r="W799">
        <v>366.03</v>
      </c>
      <c r="X799">
        <v>251.76</v>
      </c>
      <c r="Z799">
        <v>20</v>
      </c>
      <c r="AA799">
        <v>30.889500000000002</v>
      </c>
      <c r="AB799">
        <v>617.79</v>
      </c>
      <c r="AH799">
        <v>17.649999999999999</v>
      </c>
      <c r="AI799">
        <v>67.495000000000005</v>
      </c>
      <c r="AJ799">
        <v>40</v>
      </c>
      <c r="AK799">
        <v>0</v>
      </c>
      <c r="BA799">
        <v>387</v>
      </c>
    </row>
    <row r="800" spans="8:53" x14ac:dyDescent="0.25">
      <c r="H800">
        <v>8</v>
      </c>
      <c r="M800" t="s">
        <v>105</v>
      </c>
      <c r="N800"/>
      <c r="P800" t="s">
        <v>107</v>
      </c>
      <c r="S800">
        <v>1935</v>
      </c>
      <c r="T800">
        <v>19018.689999999999</v>
      </c>
      <c r="V800">
        <v>20349.998299999999</v>
      </c>
      <c r="W800">
        <v>3676.38</v>
      </c>
      <c r="X800">
        <v>7657.8483999999999</v>
      </c>
      <c r="Z800">
        <v>165</v>
      </c>
      <c r="AA800">
        <v>68.6922</v>
      </c>
      <c r="AB800">
        <v>1416.7784999999999</v>
      </c>
      <c r="AH800">
        <v>2633.5436</v>
      </c>
      <c r="AI800">
        <v>813.99990000000003</v>
      </c>
      <c r="AJ800">
        <v>80</v>
      </c>
      <c r="AK800">
        <v>3698.0783000000001</v>
      </c>
      <c r="BA800">
        <v>3096</v>
      </c>
    </row>
    <row r="801" spans="6:53" x14ac:dyDescent="0.25">
      <c r="H801">
        <v>8</v>
      </c>
      <c r="M801" t="s">
        <v>205</v>
      </c>
      <c r="N801"/>
      <c r="P801" t="s">
        <v>107</v>
      </c>
      <c r="S801">
        <v>0</v>
      </c>
      <c r="T801">
        <v>19018.689999999999</v>
      </c>
      <c r="V801">
        <v>20349.998299999999</v>
      </c>
      <c r="W801">
        <v>3598.88</v>
      </c>
      <c r="X801">
        <v>4144.7299999999996</v>
      </c>
      <c r="Z801">
        <v>180</v>
      </c>
      <c r="AA801">
        <v>43.02</v>
      </c>
      <c r="AB801">
        <v>967.95119999999997</v>
      </c>
      <c r="AH801">
        <v>799.9271</v>
      </c>
      <c r="AI801">
        <v>813.99990000000003</v>
      </c>
      <c r="AJ801">
        <v>80</v>
      </c>
      <c r="AK801">
        <v>3698.0783000000001</v>
      </c>
      <c r="BA801">
        <v>3096</v>
      </c>
    </row>
    <row r="802" spans="6:53" x14ac:dyDescent="0.25">
      <c r="H802">
        <v>1</v>
      </c>
      <c r="M802" t="s">
        <v>105</v>
      </c>
      <c r="N802" t="s">
        <v>108</v>
      </c>
      <c r="P802" t="s">
        <v>107</v>
      </c>
      <c r="S802"/>
      <c r="T802">
        <v>12615.89</v>
      </c>
      <c r="V802">
        <v>13499.0023</v>
      </c>
      <c r="W802">
        <v>92.73</v>
      </c>
      <c r="X802">
        <v>473.46</v>
      </c>
      <c r="Z802">
        <v>8</v>
      </c>
      <c r="AA802">
        <v>70.773700000000005</v>
      </c>
      <c r="AB802">
        <v>566.19000000000005</v>
      </c>
      <c r="AI802">
        <v>67.495000000000005</v>
      </c>
      <c r="AJ802">
        <v>40</v>
      </c>
      <c r="AK802">
        <v>0</v>
      </c>
      <c r="BA802">
        <v>387</v>
      </c>
    </row>
    <row r="803" spans="6:53" x14ac:dyDescent="0.25">
      <c r="H803">
        <v>12</v>
      </c>
      <c r="M803" t="s">
        <v>116</v>
      </c>
      <c r="N803"/>
      <c r="P803" t="s">
        <v>111</v>
      </c>
      <c r="S803">
        <v>19049</v>
      </c>
      <c r="T803">
        <v>20046.73</v>
      </c>
      <c r="V803">
        <v>21450.001100000001</v>
      </c>
      <c r="W803">
        <v>4786.88</v>
      </c>
      <c r="X803">
        <v>4579.53</v>
      </c>
      <c r="Z803">
        <v>299</v>
      </c>
      <c r="AA803">
        <v>31.325700000000001</v>
      </c>
      <c r="AB803">
        <v>780.53409999999997</v>
      </c>
      <c r="AH803">
        <v>896.96529999999996</v>
      </c>
      <c r="AI803">
        <v>1287.0001</v>
      </c>
      <c r="AJ803">
        <v>80</v>
      </c>
      <c r="AK803">
        <v>6125.3896000000004</v>
      </c>
      <c r="BA803">
        <v>4644</v>
      </c>
    </row>
    <row r="804" spans="6:53" x14ac:dyDescent="0.25">
      <c r="H804">
        <v>12</v>
      </c>
      <c r="M804" t="s">
        <v>105</v>
      </c>
      <c r="N804" t="s">
        <v>208</v>
      </c>
      <c r="P804" t="s">
        <v>111</v>
      </c>
      <c r="S804"/>
      <c r="T804">
        <v>20046.73</v>
      </c>
      <c r="V804">
        <v>21450.001100000001</v>
      </c>
      <c r="W804">
        <v>6215</v>
      </c>
      <c r="X804">
        <v>3372.65</v>
      </c>
      <c r="Z804">
        <v>430</v>
      </c>
      <c r="AA804">
        <v>22.296800000000001</v>
      </c>
      <c r="AB804">
        <v>798.97080000000005</v>
      </c>
      <c r="AH804">
        <v>37.65</v>
      </c>
      <c r="AI804">
        <v>1287.0001</v>
      </c>
      <c r="AJ804">
        <v>80</v>
      </c>
      <c r="AK804">
        <v>6125.3896000000004</v>
      </c>
      <c r="BA804">
        <v>4644</v>
      </c>
    </row>
    <row r="805" spans="6:53" x14ac:dyDescent="0.25">
      <c r="H805">
        <v>12</v>
      </c>
      <c r="M805" t="s">
        <v>178</v>
      </c>
      <c r="N805"/>
      <c r="P805" t="s">
        <v>111</v>
      </c>
      <c r="S805">
        <v>14668</v>
      </c>
      <c r="T805">
        <v>20046.73</v>
      </c>
      <c r="V805">
        <v>21450.001100000001</v>
      </c>
      <c r="W805">
        <v>1974.16</v>
      </c>
      <c r="X805">
        <v>4256.1715999999997</v>
      </c>
      <c r="Z805">
        <v>133</v>
      </c>
      <c r="AA805">
        <v>46.844499999999996</v>
      </c>
      <c r="AB805">
        <v>519.1943</v>
      </c>
      <c r="AH805">
        <v>245.88630000000001</v>
      </c>
      <c r="AI805">
        <v>1287.0001</v>
      </c>
      <c r="AJ805">
        <v>80</v>
      </c>
      <c r="AK805">
        <v>6125.3896000000004</v>
      </c>
      <c r="BA805">
        <v>4644</v>
      </c>
    </row>
    <row r="806" spans="6:53" x14ac:dyDescent="0.25">
      <c r="H806">
        <v>6</v>
      </c>
      <c r="M806" t="s">
        <v>105</v>
      </c>
      <c r="N806" t="s">
        <v>143</v>
      </c>
      <c r="P806" t="s">
        <v>107</v>
      </c>
      <c r="S806">
        <v>1</v>
      </c>
      <c r="T806">
        <v>14765.42</v>
      </c>
      <c r="V806">
        <v>15798.999400000001</v>
      </c>
      <c r="W806">
        <v>1916.5</v>
      </c>
      <c r="X806">
        <v>3142.65</v>
      </c>
      <c r="Z806">
        <v>129</v>
      </c>
      <c r="AA806">
        <v>39.218200000000003</v>
      </c>
      <c r="AB806">
        <v>843.19159999999999</v>
      </c>
      <c r="AH806">
        <v>137.3878</v>
      </c>
      <c r="AI806">
        <v>473.97</v>
      </c>
      <c r="AJ806">
        <v>80</v>
      </c>
      <c r="AK806">
        <v>2050.7530000000002</v>
      </c>
      <c r="BA806">
        <v>2322</v>
      </c>
    </row>
    <row r="807" spans="6:53" x14ac:dyDescent="0.25">
      <c r="F807" t="s">
        <v>127</v>
      </c>
      <c r="H807">
        <v>27</v>
      </c>
      <c r="M807" t="s">
        <v>105</v>
      </c>
      <c r="N807" t="s">
        <v>131</v>
      </c>
      <c r="P807" t="s">
        <v>126</v>
      </c>
      <c r="S807">
        <v>86372</v>
      </c>
      <c r="T807">
        <v>36350</v>
      </c>
      <c r="V807">
        <v>36350</v>
      </c>
      <c r="W807">
        <v>30022.62</v>
      </c>
      <c r="X807">
        <v>11982.81</v>
      </c>
      <c r="Z807">
        <v>664</v>
      </c>
      <c r="AA807">
        <v>63.261099999999999</v>
      </c>
      <c r="AB807">
        <v>1555.7565999999999</v>
      </c>
      <c r="AH807">
        <v>20978.6443</v>
      </c>
      <c r="AI807">
        <v>4907.25</v>
      </c>
      <c r="AJ807">
        <v>120</v>
      </c>
      <c r="AK807">
        <v>26252.7772</v>
      </c>
      <c r="BA807">
        <v>10449</v>
      </c>
    </row>
    <row r="808" spans="6:53" x14ac:dyDescent="0.25">
      <c r="F808" t="s">
        <v>127</v>
      </c>
      <c r="H808">
        <v>27</v>
      </c>
      <c r="M808" t="s">
        <v>121</v>
      </c>
      <c r="N808"/>
      <c r="P808" t="s">
        <v>126</v>
      </c>
      <c r="S808">
        <v>99804</v>
      </c>
      <c r="T808">
        <v>36350</v>
      </c>
      <c r="V808">
        <v>36350</v>
      </c>
      <c r="W808">
        <v>32962.959999999999</v>
      </c>
      <c r="X808">
        <v>16727.079900000001</v>
      </c>
      <c r="Z808">
        <v>673</v>
      </c>
      <c r="AA808">
        <v>73.833600000000004</v>
      </c>
      <c r="AB808">
        <v>1840.3717999999999</v>
      </c>
      <c r="AH808">
        <v>17345.7497</v>
      </c>
      <c r="AI808">
        <v>4907.25</v>
      </c>
      <c r="AJ808">
        <v>120</v>
      </c>
      <c r="AK808">
        <v>26252.7772</v>
      </c>
      <c r="BA808">
        <v>10449</v>
      </c>
    </row>
    <row r="809" spans="6:53" x14ac:dyDescent="0.25">
      <c r="H809">
        <v>9</v>
      </c>
      <c r="M809" t="s">
        <v>105</v>
      </c>
      <c r="N809" t="s">
        <v>212</v>
      </c>
      <c r="P809" t="s">
        <v>111</v>
      </c>
      <c r="S809">
        <v>22612</v>
      </c>
      <c r="T809">
        <v>30060.744999999999</v>
      </c>
      <c r="V809">
        <v>32164.997200000002</v>
      </c>
      <c r="W809">
        <v>7150.85</v>
      </c>
      <c r="X809">
        <v>2239.4499999999998</v>
      </c>
      <c r="Z809">
        <v>212</v>
      </c>
      <c r="AA809">
        <v>44.293799999999997</v>
      </c>
      <c r="AB809">
        <v>1043.3666000000001</v>
      </c>
      <c r="AH809">
        <v>1366.85</v>
      </c>
      <c r="AI809">
        <v>1447.4249</v>
      </c>
      <c r="AJ809">
        <v>80</v>
      </c>
      <c r="AK809">
        <v>6680.1656000000003</v>
      </c>
      <c r="BA809">
        <v>3483</v>
      </c>
    </row>
    <row r="810" spans="6:53" x14ac:dyDescent="0.25">
      <c r="H810">
        <v>22</v>
      </c>
      <c r="M810" t="s">
        <v>105</v>
      </c>
      <c r="N810" t="s">
        <v>132</v>
      </c>
      <c r="P810" t="s">
        <v>126</v>
      </c>
      <c r="S810">
        <v>46631</v>
      </c>
      <c r="T810">
        <v>45844.45</v>
      </c>
      <c r="V810">
        <v>45844.45</v>
      </c>
      <c r="W810">
        <v>28272.25</v>
      </c>
      <c r="X810">
        <v>3956.3645000000001</v>
      </c>
      <c r="Z810">
        <v>541</v>
      </c>
      <c r="AA810">
        <v>59.572299999999998</v>
      </c>
      <c r="AB810">
        <v>1464.9369999999999</v>
      </c>
      <c r="AH810">
        <v>4814.2002000000002</v>
      </c>
      <c r="AI810">
        <v>5042.8895000000002</v>
      </c>
      <c r="AJ810">
        <v>120</v>
      </c>
      <c r="AK810">
        <v>26742.5949</v>
      </c>
      <c r="BA810">
        <v>8514</v>
      </c>
    </row>
    <row r="811" spans="6:53" x14ac:dyDescent="0.25">
      <c r="H811">
        <v>22</v>
      </c>
      <c r="M811" t="s">
        <v>133</v>
      </c>
      <c r="N811"/>
      <c r="P811" t="s">
        <v>126</v>
      </c>
      <c r="S811">
        <v>40347</v>
      </c>
      <c r="T811">
        <v>45844.45</v>
      </c>
      <c r="V811">
        <v>45844.45</v>
      </c>
      <c r="W811">
        <v>25845.14</v>
      </c>
      <c r="X811">
        <v>5129.3900000000003</v>
      </c>
      <c r="Z811">
        <v>481</v>
      </c>
      <c r="AA811">
        <v>64.396100000000004</v>
      </c>
      <c r="AB811">
        <v>1407.9331</v>
      </c>
      <c r="AH811">
        <v>10829.703600000001</v>
      </c>
      <c r="AI811">
        <v>5042.8895000000002</v>
      </c>
      <c r="AJ811">
        <v>120</v>
      </c>
      <c r="AK811">
        <v>26742.5949</v>
      </c>
      <c r="BA811">
        <v>8514</v>
      </c>
    </row>
    <row r="812" spans="6:53" x14ac:dyDescent="0.25">
      <c r="H812">
        <v>3</v>
      </c>
      <c r="M812" t="s">
        <v>105</v>
      </c>
      <c r="N812" t="s">
        <v>166</v>
      </c>
      <c r="P812" t="s">
        <v>107</v>
      </c>
      <c r="S812">
        <v>1</v>
      </c>
      <c r="T812">
        <v>15350.467000000001</v>
      </c>
      <c r="V812">
        <v>16424.9997</v>
      </c>
      <c r="W812">
        <v>1275</v>
      </c>
      <c r="X812">
        <v>900</v>
      </c>
      <c r="Z812">
        <v>90</v>
      </c>
      <c r="AA812">
        <v>24.166599999999999</v>
      </c>
      <c r="AB812">
        <v>725</v>
      </c>
      <c r="AH812">
        <v>460.9</v>
      </c>
      <c r="AI812">
        <v>246.375</v>
      </c>
      <c r="AJ812">
        <v>40</v>
      </c>
      <c r="AK812">
        <v>852.80380000000002</v>
      </c>
      <c r="BA812">
        <v>1161</v>
      </c>
    </row>
    <row r="813" spans="6:53" x14ac:dyDescent="0.25">
      <c r="H813">
        <v>9</v>
      </c>
      <c r="M813" t="s">
        <v>105</v>
      </c>
      <c r="N813" t="s">
        <v>246</v>
      </c>
      <c r="P813" t="s">
        <v>107</v>
      </c>
      <c r="S813">
        <v>13306</v>
      </c>
      <c r="T813">
        <v>14766.36</v>
      </c>
      <c r="V813">
        <v>15800.0052</v>
      </c>
      <c r="W813">
        <v>2305.02</v>
      </c>
      <c r="X813">
        <v>6309.66</v>
      </c>
      <c r="Z813">
        <v>221</v>
      </c>
      <c r="AA813">
        <v>38.980400000000003</v>
      </c>
      <c r="AB813">
        <v>957.1866</v>
      </c>
      <c r="AH813">
        <v>592.14639999999997</v>
      </c>
      <c r="AI813">
        <v>711.00019999999995</v>
      </c>
      <c r="AJ813">
        <v>80</v>
      </c>
      <c r="AK813">
        <v>3281.4135999999999</v>
      </c>
      <c r="BA813">
        <v>3483</v>
      </c>
    </row>
    <row r="814" spans="6:53" x14ac:dyDescent="0.25">
      <c r="H814">
        <v>27</v>
      </c>
      <c r="M814" t="s">
        <v>105</v>
      </c>
      <c r="N814" t="s">
        <v>132</v>
      </c>
      <c r="P814" t="s">
        <v>126</v>
      </c>
      <c r="S814">
        <v>62169</v>
      </c>
      <c r="T814">
        <v>45800</v>
      </c>
      <c r="V814">
        <v>45800</v>
      </c>
      <c r="W814">
        <v>36529.870000000003</v>
      </c>
      <c r="X814">
        <v>9209.0499999999993</v>
      </c>
      <c r="Z814">
        <v>702</v>
      </c>
      <c r="AA814">
        <v>65.155100000000004</v>
      </c>
      <c r="AB814">
        <v>1694.0340000000001</v>
      </c>
      <c r="AH814">
        <v>11527.296899999999</v>
      </c>
      <c r="AI814">
        <v>6183</v>
      </c>
      <c r="AJ814">
        <v>120</v>
      </c>
      <c r="AK814">
        <v>33077.777199999997</v>
      </c>
      <c r="BA814">
        <v>10449</v>
      </c>
    </row>
    <row r="815" spans="6:53" x14ac:dyDescent="0.25">
      <c r="H815">
        <v>50</v>
      </c>
      <c r="M815" t="s">
        <v>176</v>
      </c>
      <c r="N815"/>
      <c r="P815" t="s">
        <v>184</v>
      </c>
      <c r="S815">
        <v>26717</v>
      </c>
      <c r="T815">
        <v>10279.4391</v>
      </c>
      <c r="V815">
        <v>10998.9998</v>
      </c>
      <c r="W815">
        <v>5024.24</v>
      </c>
      <c r="X815">
        <v>10719.74</v>
      </c>
      <c r="Z815">
        <v>1438</v>
      </c>
      <c r="AA815">
        <v>10.948499999999999</v>
      </c>
      <c r="AB815">
        <v>314.87959999999998</v>
      </c>
      <c r="AH815">
        <v>661.48310000000004</v>
      </c>
      <c r="AI815">
        <v>2749.7498999999998</v>
      </c>
      <c r="AJ815">
        <v>200</v>
      </c>
      <c r="AK815">
        <v>10279.438200000001</v>
      </c>
      <c r="BA815">
        <v>19350</v>
      </c>
    </row>
    <row r="816" spans="6:53" x14ac:dyDescent="0.25">
      <c r="H816">
        <v>8</v>
      </c>
      <c r="M816" t="s">
        <v>105</v>
      </c>
      <c r="N816" t="s">
        <v>166</v>
      </c>
      <c r="P816" t="s">
        <v>111</v>
      </c>
      <c r="S816">
        <v>55099</v>
      </c>
      <c r="T816">
        <v>15350.47</v>
      </c>
      <c r="V816">
        <v>16425.002899999999</v>
      </c>
      <c r="W816">
        <v>3145.04</v>
      </c>
      <c r="X816">
        <v>2310.9699999999998</v>
      </c>
      <c r="Z816">
        <v>374</v>
      </c>
      <c r="AA816">
        <v>14.588200000000001</v>
      </c>
      <c r="AB816">
        <v>682.00120000000004</v>
      </c>
      <c r="AH816">
        <v>887.02470000000005</v>
      </c>
      <c r="AI816">
        <v>657.00009999999997</v>
      </c>
      <c r="AJ816">
        <v>80</v>
      </c>
      <c r="AK816">
        <v>2984.8132999999998</v>
      </c>
      <c r="BA816">
        <v>3096</v>
      </c>
    </row>
    <row r="817" spans="6:53" x14ac:dyDescent="0.25">
      <c r="H817">
        <v>8</v>
      </c>
      <c r="M817" t="s">
        <v>105</v>
      </c>
      <c r="N817" t="s">
        <v>166</v>
      </c>
      <c r="P817" t="s">
        <v>107</v>
      </c>
      <c r="S817">
        <v>13000</v>
      </c>
      <c r="T817">
        <v>15350.47</v>
      </c>
      <c r="V817">
        <v>16425.002899999999</v>
      </c>
      <c r="W817">
        <v>3074.19</v>
      </c>
      <c r="X817">
        <v>2177.04</v>
      </c>
      <c r="Z817">
        <v>274</v>
      </c>
      <c r="AA817">
        <v>19.164999999999999</v>
      </c>
      <c r="AB817">
        <v>656.40369999999996</v>
      </c>
      <c r="AH817">
        <v>599.30949999999996</v>
      </c>
      <c r="AI817">
        <v>657.00009999999997</v>
      </c>
      <c r="AJ817">
        <v>80</v>
      </c>
      <c r="AK817">
        <v>2984.8132999999998</v>
      </c>
      <c r="BA817">
        <v>3096</v>
      </c>
    </row>
    <row r="818" spans="6:53" x14ac:dyDescent="0.25">
      <c r="H818">
        <v>12</v>
      </c>
      <c r="M818" t="s">
        <v>105</v>
      </c>
      <c r="N818" t="s">
        <v>112</v>
      </c>
      <c r="P818" t="s">
        <v>111</v>
      </c>
      <c r="S818">
        <v>23237</v>
      </c>
      <c r="T818">
        <v>13448.598</v>
      </c>
      <c r="V818">
        <v>14389.999900000001</v>
      </c>
      <c r="W818">
        <v>2807.95</v>
      </c>
      <c r="X818">
        <v>3310</v>
      </c>
      <c r="Z818">
        <v>331</v>
      </c>
      <c r="AA818">
        <v>18.4832</v>
      </c>
      <c r="AB818">
        <v>509.82909999999998</v>
      </c>
      <c r="AH818">
        <v>290.99</v>
      </c>
      <c r="AI818">
        <v>863.4</v>
      </c>
      <c r="AJ818">
        <v>80</v>
      </c>
      <c r="AK818">
        <v>4109.2942000000003</v>
      </c>
      <c r="BA818">
        <v>4644</v>
      </c>
    </row>
    <row r="819" spans="6:53" x14ac:dyDescent="0.25">
      <c r="F819" t="s">
        <v>109</v>
      </c>
      <c r="H819">
        <v>14</v>
      </c>
      <c r="P819" t="s">
        <v>111</v>
      </c>
      <c r="S819">
        <v>7857</v>
      </c>
      <c r="T819">
        <v>19149.5327</v>
      </c>
      <c r="V819">
        <v>20490</v>
      </c>
      <c r="W819">
        <v>8799.66</v>
      </c>
      <c r="X819">
        <v>1206.81</v>
      </c>
      <c r="Z819">
        <v>315</v>
      </c>
      <c r="AA819">
        <v>31.766500000000001</v>
      </c>
      <c r="AB819">
        <v>714.74779999999998</v>
      </c>
      <c r="AH819">
        <v>1144.6196</v>
      </c>
      <c r="AI819">
        <v>1434.3</v>
      </c>
      <c r="AJ819">
        <v>80</v>
      </c>
      <c r="AK819">
        <v>6915.1094999999996</v>
      </c>
      <c r="BA819">
        <v>5418</v>
      </c>
    </row>
  </sheetData>
  <autoFilter ref="A1:AX3234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101"/>
  <sheetViews>
    <sheetView showGridLines="0" zoomScale="90" zoomScaleNormal="90" workbookViewId="0">
      <pane ySplit="1" topLeftCell="A74" activePane="bottomLeft" state="frozen"/>
      <selection activeCell="K74" sqref="K74"/>
      <selection pane="bottomLeft" activeCell="K74" sqref="K74"/>
    </sheetView>
  </sheetViews>
  <sheetFormatPr baseColWidth="10" defaultColWidth="11.5703125" defaultRowHeight="15" x14ac:dyDescent="0.25"/>
  <cols>
    <col min="1" max="1" width="11.5703125" style="263" customWidth="1"/>
    <col min="2" max="2" width="29" style="263" bestFit="1" customWidth="1"/>
    <col min="3" max="3" width="6.140625" style="263" bestFit="1" customWidth="1"/>
    <col min="4" max="4" width="8" style="263" bestFit="1" customWidth="1"/>
    <col min="5" max="5" width="13.140625" style="263" bestFit="1" customWidth="1"/>
    <col min="6" max="6" width="22.28515625" style="263" bestFit="1" customWidth="1"/>
    <col min="7" max="7" width="24.140625" style="263" bestFit="1" customWidth="1"/>
    <col min="8" max="8" width="13.28515625" style="263" bestFit="1" customWidth="1"/>
    <col min="9" max="9" width="15" style="263" bestFit="1" customWidth="1"/>
    <col min="10" max="10" width="14.28515625" style="263" bestFit="1" customWidth="1"/>
    <col min="11" max="11" width="7.7109375" style="263" bestFit="1" customWidth="1"/>
    <col min="12" max="12" width="29" style="263" bestFit="1" customWidth="1"/>
    <col min="13" max="13" width="6.140625" style="263" bestFit="1" customWidth="1"/>
    <col min="14" max="14" width="8" style="263" bestFit="1" customWidth="1"/>
    <col min="15" max="15" width="13.140625" style="263" bestFit="1" customWidth="1"/>
    <col min="16" max="16" width="22.28515625" style="263" bestFit="1" customWidth="1"/>
    <col min="17" max="17" width="24.140625" style="263" bestFit="1" customWidth="1"/>
    <col min="18" max="18" width="13.28515625" style="263" bestFit="1" customWidth="1"/>
    <col min="19" max="19" width="15" style="263" bestFit="1" customWidth="1"/>
    <col min="20" max="20" width="11.5703125" style="263" customWidth="1"/>
    <col min="21" max="16384" width="11.5703125" style="263"/>
  </cols>
  <sheetData>
    <row r="1" spans="1:50" s="276" customFormat="1" ht="75" customHeight="1" x14ac:dyDescent="0.25">
      <c r="A1" s="289" t="s">
        <v>247</v>
      </c>
      <c r="B1" s="289" t="s">
        <v>57</v>
      </c>
      <c r="C1" s="289" t="s">
        <v>58</v>
      </c>
      <c r="D1" s="289" t="s">
        <v>59</v>
      </c>
      <c r="E1" s="289" t="s">
        <v>60</v>
      </c>
      <c r="F1" s="289" t="s">
        <v>21</v>
      </c>
      <c r="G1" s="289" t="s">
        <v>248</v>
      </c>
      <c r="H1" s="289" t="s">
        <v>61</v>
      </c>
      <c r="I1" s="289" t="s">
        <v>62</v>
      </c>
      <c r="J1" s="289" t="s">
        <v>63</v>
      </c>
      <c r="K1" s="289" t="s">
        <v>249</v>
      </c>
      <c r="L1" s="289" t="s">
        <v>250</v>
      </c>
      <c r="M1" s="289" t="s">
        <v>13</v>
      </c>
      <c r="N1" s="289" t="s">
        <v>70</v>
      </c>
      <c r="O1" s="289" t="s">
        <v>71</v>
      </c>
      <c r="P1" s="289" t="s">
        <v>72</v>
      </c>
      <c r="Q1" s="289" t="s">
        <v>73</v>
      </c>
      <c r="R1" s="289" t="s">
        <v>74</v>
      </c>
      <c r="S1" s="289" t="s">
        <v>75</v>
      </c>
      <c r="T1" s="289" t="s">
        <v>76</v>
      </c>
      <c r="U1" s="289" t="s">
        <v>251</v>
      </c>
      <c r="V1" s="289" t="s">
        <v>77</v>
      </c>
      <c r="W1" s="289" t="s">
        <v>78</v>
      </c>
      <c r="X1" s="289" t="s">
        <v>79</v>
      </c>
      <c r="Y1" s="289" t="s">
        <v>80</v>
      </c>
      <c r="Z1" s="289" t="s">
        <v>26</v>
      </c>
      <c r="AA1" s="289" t="s">
        <v>81</v>
      </c>
      <c r="AB1" s="289" t="s">
        <v>82</v>
      </c>
      <c r="AC1" s="289" t="s">
        <v>83</v>
      </c>
      <c r="AD1" s="289" t="s">
        <v>84</v>
      </c>
      <c r="AE1" s="289" t="s">
        <v>85</v>
      </c>
      <c r="AF1" s="289" t="s">
        <v>29</v>
      </c>
      <c r="AG1" s="289" t="s">
        <v>30</v>
      </c>
      <c r="AH1" s="289" t="s">
        <v>31</v>
      </c>
      <c r="AI1" s="289" t="s">
        <v>86</v>
      </c>
      <c r="AJ1" s="289" t="s">
        <v>94</v>
      </c>
      <c r="AK1" s="289" t="s">
        <v>87</v>
      </c>
      <c r="AL1" s="289" t="s">
        <v>88</v>
      </c>
      <c r="AM1" s="289" t="s">
        <v>95</v>
      </c>
      <c r="AN1" s="289" t="s">
        <v>252</v>
      </c>
      <c r="AO1" s="289" t="s">
        <v>97</v>
      </c>
      <c r="AP1" s="289" t="s">
        <v>89</v>
      </c>
      <c r="AQ1" s="289" t="s">
        <v>90</v>
      </c>
      <c r="AR1" s="289" t="s">
        <v>91</v>
      </c>
      <c r="AS1" s="289" t="s">
        <v>92</v>
      </c>
      <c r="AT1" s="289" t="s">
        <v>100</v>
      </c>
      <c r="AU1" s="289" t="s">
        <v>253</v>
      </c>
      <c r="AV1" s="289" t="s">
        <v>102</v>
      </c>
      <c r="AW1" s="289" t="s">
        <v>103</v>
      </c>
      <c r="AX1" s="289" t="s">
        <v>254</v>
      </c>
    </row>
    <row r="2" spans="1:50" x14ac:dyDescent="0.25">
      <c r="A2" s="266">
        <v>1</v>
      </c>
      <c r="B2" s="263" t="s">
        <v>255</v>
      </c>
      <c r="C2" s="263" t="s">
        <v>256</v>
      </c>
      <c r="D2" s="263" t="s">
        <v>257</v>
      </c>
      <c r="E2" s="263" t="s">
        <v>258</v>
      </c>
      <c r="G2" s="263" t="s">
        <v>259</v>
      </c>
      <c r="H2" s="267">
        <v>44561</v>
      </c>
      <c r="I2" s="266">
        <v>14</v>
      </c>
      <c r="J2" s="266">
        <v>13</v>
      </c>
      <c r="K2" s="266">
        <v>420</v>
      </c>
      <c r="L2" s="265">
        <v>3.095238095238095E-2</v>
      </c>
      <c r="M2" s="263" t="s">
        <v>126</v>
      </c>
      <c r="N2" s="263" t="s">
        <v>260</v>
      </c>
      <c r="O2" s="263" t="s">
        <v>261</v>
      </c>
      <c r="P2" s="266">
        <v>5362</v>
      </c>
      <c r="Q2" s="264">
        <v>48644.86</v>
      </c>
      <c r="R2" s="264">
        <v>3405.1401999999998</v>
      </c>
      <c r="S2" s="264">
        <v>52050.000200000002</v>
      </c>
      <c r="T2" s="264">
        <v>24272.79</v>
      </c>
      <c r="U2" s="264">
        <v>49532.71</v>
      </c>
      <c r="V2" s="264">
        <v>7215.73</v>
      </c>
      <c r="W2" s="264">
        <v>81021.23</v>
      </c>
      <c r="X2" s="266">
        <v>517</v>
      </c>
      <c r="Y2" s="264">
        <v>60.906228239845262</v>
      </c>
      <c r="Z2" s="264">
        <v>2249.1799999999998</v>
      </c>
      <c r="AA2" s="264">
        <v>663.66</v>
      </c>
      <c r="AB2" s="264">
        <v>5.98</v>
      </c>
      <c r="AC2" s="264">
        <v>108.336</v>
      </c>
      <c r="AD2" s="264"/>
      <c r="AE2" s="264">
        <v>1013.1</v>
      </c>
      <c r="AF2" s="264">
        <v>1791.076</v>
      </c>
      <c r="AG2" s="264">
        <v>3643.5</v>
      </c>
      <c r="AH2" s="264">
        <v>160</v>
      </c>
      <c r="AI2" s="264">
        <v>17566.1993</v>
      </c>
      <c r="AJ2" s="264">
        <v>52431.454700000002</v>
      </c>
      <c r="AK2" s="264">
        <v>13107.8637</v>
      </c>
      <c r="AL2" s="264">
        <v>44741.591</v>
      </c>
      <c r="AM2" s="264">
        <v>52431.454685999997</v>
      </c>
      <c r="AN2" s="265">
        <v>1.077841619566795</v>
      </c>
      <c r="AO2" s="265">
        <v>7.6988687111913923E-2</v>
      </c>
      <c r="AP2" s="264">
        <v>31078.6607</v>
      </c>
      <c r="AQ2" s="264">
        <v>18454.049299999999</v>
      </c>
      <c r="AR2" s="265">
        <v>0.37256299999999998</v>
      </c>
      <c r="AS2" s="265">
        <v>2.6612E-2</v>
      </c>
      <c r="AT2" s="263">
        <v>5418</v>
      </c>
      <c r="AU2" s="264">
        <v>15181.250058333329</v>
      </c>
      <c r="AV2" s="264">
        <v>54827.403941666656</v>
      </c>
      <c r="AW2" s="264">
        <v>36868.750141666656</v>
      </c>
      <c r="AX2" s="264">
        <v>17958.6538</v>
      </c>
    </row>
    <row r="3" spans="1:50" x14ac:dyDescent="0.25">
      <c r="A3" s="266">
        <v>1</v>
      </c>
      <c r="B3" s="263" t="s">
        <v>255</v>
      </c>
      <c r="C3" s="263" t="s">
        <v>256</v>
      </c>
      <c r="D3" s="263" t="s">
        <v>257</v>
      </c>
      <c r="E3" s="263" t="s">
        <v>262</v>
      </c>
      <c r="G3" s="263" t="s">
        <v>263</v>
      </c>
      <c r="H3" s="267">
        <v>44651</v>
      </c>
      <c r="I3" s="266">
        <v>14</v>
      </c>
      <c r="J3" s="266">
        <v>66</v>
      </c>
      <c r="K3" s="266">
        <v>420</v>
      </c>
      <c r="L3" s="265">
        <v>0.15714285714285711</v>
      </c>
      <c r="M3" s="263" t="s">
        <v>126</v>
      </c>
      <c r="N3" s="263" t="s">
        <v>264</v>
      </c>
      <c r="O3" s="263" t="s">
        <v>265</v>
      </c>
      <c r="P3" s="266">
        <v>31505</v>
      </c>
      <c r="Q3" s="264">
        <v>48644.859799999998</v>
      </c>
      <c r="R3" s="264">
        <v>3405.1401999999998</v>
      </c>
      <c r="S3" s="264">
        <v>52050</v>
      </c>
      <c r="T3" s="264">
        <v>11911.235000000001</v>
      </c>
      <c r="U3" s="264">
        <v>48598.130799999999</v>
      </c>
      <c r="V3" s="264">
        <v>9835.94</v>
      </c>
      <c r="W3" s="264">
        <v>70345.305800000002</v>
      </c>
      <c r="X3" s="266">
        <v>162</v>
      </c>
      <c r="Y3" s="264">
        <v>134.24182098765431</v>
      </c>
      <c r="Z3" s="264">
        <v>1553.3696428571429</v>
      </c>
      <c r="AA3" s="264">
        <v>873.35</v>
      </c>
      <c r="AB3" s="264">
        <v>17.3734</v>
      </c>
      <c r="AC3" s="264">
        <v>217.56979999999999</v>
      </c>
      <c r="AD3" s="264"/>
      <c r="AE3" s="264">
        <v>418.38580000000002</v>
      </c>
      <c r="AF3" s="264">
        <v>1526.6790000000001</v>
      </c>
      <c r="AG3" s="264">
        <v>3643.5</v>
      </c>
      <c r="AH3" s="264">
        <v>120</v>
      </c>
      <c r="AI3" s="264">
        <v>17566.1993</v>
      </c>
      <c r="AJ3" s="264">
        <v>42023.577499999999</v>
      </c>
      <c r="AK3" s="264">
        <v>10505.894399999999</v>
      </c>
      <c r="AL3" s="264">
        <v>36935.683100000002</v>
      </c>
      <c r="AM3" s="264">
        <v>42023.577458878499</v>
      </c>
      <c r="AN3" s="265">
        <v>0.86388526211516592</v>
      </c>
      <c r="AO3" s="265">
        <v>6.1706090151083283E-2</v>
      </c>
      <c r="AP3" s="264">
        <v>31078.660500000002</v>
      </c>
      <c r="AQ3" s="264">
        <v>17519.470300000001</v>
      </c>
      <c r="AR3" s="265">
        <v>0.36049700000000001</v>
      </c>
      <c r="AS3" s="265">
        <v>2.5749999999999999E-2</v>
      </c>
      <c r="AT3" s="263">
        <v>5418</v>
      </c>
      <c r="AU3" s="264">
        <v>15181.25</v>
      </c>
      <c r="AV3" s="264">
        <v>44455.876799999998</v>
      </c>
      <c r="AW3" s="264">
        <v>36868.75</v>
      </c>
      <c r="AX3" s="264">
        <v>7587.1267999999982</v>
      </c>
    </row>
    <row r="4" spans="1:50" x14ac:dyDescent="0.25">
      <c r="A4" s="266">
        <v>1</v>
      </c>
      <c r="B4" s="263" t="s">
        <v>255</v>
      </c>
      <c r="C4" s="263" t="s">
        <v>256</v>
      </c>
      <c r="D4" s="263" t="s">
        <v>257</v>
      </c>
      <c r="E4" s="263" t="s">
        <v>266</v>
      </c>
      <c r="G4" s="263" t="s">
        <v>263</v>
      </c>
      <c r="H4" s="267">
        <v>44651</v>
      </c>
      <c r="I4" s="266">
        <v>14</v>
      </c>
      <c r="J4" s="266">
        <v>115</v>
      </c>
      <c r="K4" s="266">
        <v>420</v>
      </c>
      <c r="L4" s="265">
        <v>0.27380952380952378</v>
      </c>
      <c r="M4" s="263" t="s">
        <v>126</v>
      </c>
      <c r="N4" s="263" t="s">
        <v>267</v>
      </c>
      <c r="O4" s="263" t="s">
        <v>268</v>
      </c>
      <c r="P4" s="266">
        <v>48184</v>
      </c>
      <c r="Q4" s="264">
        <v>48644.859799999998</v>
      </c>
      <c r="R4" s="264">
        <v>3405.1401999999998</v>
      </c>
      <c r="S4" s="264">
        <v>52050</v>
      </c>
      <c r="T4" s="264">
        <v>16945</v>
      </c>
      <c r="U4" s="264">
        <v>46353.27</v>
      </c>
      <c r="V4" s="264">
        <v>3000</v>
      </c>
      <c r="W4" s="264">
        <v>66298.27</v>
      </c>
      <c r="X4" s="266">
        <v>300</v>
      </c>
      <c r="Y4" s="264">
        <v>66.483333333333334</v>
      </c>
      <c r="Z4" s="264">
        <v>1424.6428571428571</v>
      </c>
      <c r="AA4" s="264">
        <v>7154.03</v>
      </c>
      <c r="AB4" s="264">
        <v>1712.4954</v>
      </c>
      <c r="AC4" s="264">
        <v>584.47839999999997</v>
      </c>
      <c r="AD4" s="264"/>
      <c r="AE4" s="264">
        <v>641.29999999999995</v>
      </c>
      <c r="AF4" s="264">
        <v>10092.3038</v>
      </c>
      <c r="AG4" s="264">
        <v>3643.5</v>
      </c>
      <c r="AH4" s="264">
        <v>120</v>
      </c>
      <c r="AI4" s="264">
        <v>17566.1993</v>
      </c>
      <c r="AJ4" s="264">
        <v>29458.266899999999</v>
      </c>
      <c r="AK4" s="264">
        <v>7364.5667000000003</v>
      </c>
      <c r="AL4" s="264">
        <v>27511.700199999999</v>
      </c>
      <c r="AM4" s="264">
        <v>29458.266899999999</v>
      </c>
      <c r="AN4" s="265">
        <v>0.60557820540784046</v>
      </c>
      <c r="AO4" s="265">
        <v>4.3255586100560038E-2</v>
      </c>
      <c r="AP4" s="264">
        <v>31078.660500000002</v>
      </c>
      <c r="AQ4" s="264">
        <v>15274.6095</v>
      </c>
      <c r="AR4" s="265">
        <v>0.32952599999999999</v>
      </c>
      <c r="AS4" s="265">
        <v>2.3538E-2</v>
      </c>
      <c r="AT4" s="263">
        <v>5418</v>
      </c>
      <c r="AU4" s="264">
        <v>15181.25</v>
      </c>
      <c r="AV4" s="264">
        <v>31843.216199999999</v>
      </c>
      <c r="AW4" s="264">
        <v>36868.75</v>
      </c>
      <c r="AX4" s="264">
        <v>-5025.5337999999974</v>
      </c>
    </row>
    <row r="5" spans="1:50" x14ac:dyDescent="0.25">
      <c r="A5" s="266">
        <v>1</v>
      </c>
      <c r="B5" s="263" t="s">
        <v>255</v>
      </c>
      <c r="C5" s="263" t="s">
        <v>256</v>
      </c>
      <c r="D5" s="263" t="s">
        <v>257</v>
      </c>
      <c r="E5" s="263" t="s">
        <v>269</v>
      </c>
      <c r="G5" s="263" t="s">
        <v>270</v>
      </c>
      <c r="H5" s="267">
        <v>44620</v>
      </c>
      <c r="I5" s="266">
        <v>16</v>
      </c>
      <c r="J5" s="266">
        <v>18</v>
      </c>
      <c r="K5" s="266">
        <v>480</v>
      </c>
      <c r="L5" s="265">
        <v>3.7499999999999999E-2</v>
      </c>
      <c r="M5" s="263" t="s">
        <v>126</v>
      </c>
      <c r="N5" s="263" t="s">
        <v>271</v>
      </c>
      <c r="O5" s="263" t="s">
        <v>272</v>
      </c>
      <c r="P5" s="266">
        <v>43746</v>
      </c>
      <c r="Q5" s="264">
        <v>48644.86</v>
      </c>
      <c r="R5" s="264">
        <v>3405.1401999999998</v>
      </c>
      <c r="S5" s="264">
        <v>52050.000200000002</v>
      </c>
      <c r="T5" s="264">
        <v>15281.64</v>
      </c>
      <c r="U5" s="264">
        <v>49532.71</v>
      </c>
      <c r="V5" s="264">
        <v>17550.759999999998</v>
      </c>
      <c r="W5" s="264">
        <v>82365.11</v>
      </c>
      <c r="X5" s="266">
        <v>333</v>
      </c>
      <c r="Y5" s="264">
        <v>98.59579579579578</v>
      </c>
      <c r="Z5" s="264">
        <v>2052.0250000000001</v>
      </c>
      <c r="AA5" s="264">
        <v>803</v>
      </c>
      <c r="AB5" s="264">
        <v>138.1728</v>
      </c>
      <c r="AC5" s="264">
        <v>371.39210000000003</v>
      </c>
      <c r="AD5" s="264"/>
      <c r="AE5" s="264">
        <v>608.45000000000005</v>
      </c>
      <c r="AF5" s="264">
        <v>1921.0148999999999</v>
      </c>
      <c r="AG5" s="264">
        <v>4164</v>
      </c>
      <c r="AH5" s="264">
        <v>120</v>
      </c>
      <c r="AI5" s="264">
        <v>17566.1993</v>
      </c>
      <c r="AJ5" s="264">
        <v>52349.5458</v>
      </c>
      <c r="AK5" s="264">
        <v>13087.386399999999</v>
      </c>
      <c r="AL5" s="264">
        <v>45454.159299999999</v>
      </c>
      <c r="AM5" s="264">
        <v>52349.545784000002</v>
      </c>
      <c r="AN5" s="265">
        <v>1.076157805449538</v>
      </c>
      <c r="AO5" s="265">
        <v>6.725986284059611E-2</v>
      </c>
      <c r="AP5" s="264">
        <v>31078.6607</v>
      </c>
      <c r="AQ5" s="264">
        <v>18454.049299999999</v>
      </c>
      <c r="AR5" s="265">
        <v>0.37256299999999998</v>
      </c>
      <c r="AS5" s="265">
        <v>2.3285E-2</v>
      </c>
      <c r="AT5" s="263">
        <v>6192</v>
      </c>
      <c r="AU5" s="264">
        <v>17350.000066666671</v>
      </c>
      <c r="AV5" s="264">
        <v>52618.095033333339</v>
      </c>
      <c r="AW5" s="264">
        <v>34700.000133333328</v>
      </c>
      <c r="AX5" s="264">
        <v>17918.0949</v>
      </c>
    </row>
    <row r="6" spans="1:50" x14ac:dyDescent="0.25">
      <c r="A6" s="266">
        <v>1</v>
      </c>
      <c r="B6" s="263" t="s">
        <v>255</v>
      </c>
      <c r="C6" s="263" t="s">
        <v>256</v>
      </c>
      <c r="D6" s="263" t="s">
        <v>257</v>
      </c>
      <c r="E6" s="263" t="s">
        <v>273</v>
      </c>
      <c r="G6" s="263" t="s">
        <v>274</v>
      </c>
      <c r="H6" s="267">
        <v>44651</v>
      </c>
      <c r="I6" s="266">
        <v>16</v>
      </c>
      <c r="J6" s="266">
        <v>31</v>
      </c>
      <c r="K6" s="266">
        <v>480</v>
      </c>
      <c r="L6" s="265">
        <v>6.458333333333334E-2</v>
      </c>
      <c r="M6" s="263" t="s">
        <v>126</v>
      </c>
      <c r="N6" s="263" t="s">
        <v>275</v>
      </c>
      <c r="O6" s="263" t="s">
        <v>276</v>
      </c>
      <c r="P6" s="266">
        <v>33350</v>
      </c>
      <c r="Q6" s="264">
        <v>48644.859799999998</v>
      </c>
      <c r="R6" s="264">
        <v>3405.1401999999998</v>
      </c>
      <c r="S6" s="264">
        <v>52050</v>
      </c>
      <c r="T6" s="264">
        <v>14327.21</v>
      </c>
      <c r="U6" s="264">
        <v>53500</v>
      </c>
      <c r="V6" s="264">
        <v>6306.91</v>
      </c>
      <c r="W6" s="264">
        <v>74134.12</v>
      </c>
      <c r="X6" s="266">
        <v>236</v>
      </c>
      <c r="Y6" s="264">
        <v>87.43271186440677</v>
      </c>
      <c r="Z6" s="264">
        <v>1289.6324999999999</v>
      </c>
      <c r="AA6" s="264">
        <v>1153</v>
      </c>
      <c r="AB6" s="264">
        <v>162.67339999999999</v>
      </c>
      <c r="AC6" s="264">
        <v>183.40860000000001</v>
      </c>
      <c r="AD6" s="264"/>
      <c r="AE6" s="264">
        <v>1592.75</v>
      </c>
      <c r="AF6" s="264">
        <v>3091.8319999999999</v>
      </c>
      <c r="AG6" s="264">
        <v>4164</v>
      </c>
      <c r="AH6" s="264">
        <v>120</v>
      </c>
      <c r="AI6" s="264">
        <v>16214.9532</v>
      </c>
      <c r="AJ6" s="264">
        <v>44319.8848</v>
      </c>
      <c r="AK6" s="264">
        <v>11079.9712</v>
      </c>
      <c r="AL6" s="264">
        <v>39431.9136</v>
      </c>
      <c r="AM6" s="264">
        <v>44319.8848</v>
      </c>
      <c r="AN6" s="265">
        <v>0.91109081169558637</v>
      </c>
      <c r="AO6" s="265">
        <v>5.6943175730974148E-2</v>
      </c>
      <c r="AP6" s="264">
        <v>32429.906599999998</v>
      </c>
      <c r="AQ6" s="264">
        <v>21070.093400000002</v>
      </c>
      <c r="AR6" s="265">
        <v>0.39383400000000002</v>
      </c>
      <c r="AS6" s="265">
        <v>2.4615000000000001E-2</v>
      </c>
      <c r="AT6" s="263">
        <v>6192</v>
      </c>
      <c r="AU6" s="264">
        <v>17350</v>
      </c>
      <c r="AV6" s="264">
        <v>43216.287999999993</v>
      </c>
      <c r="AW6" s="264">
        <v>34700</v>
      </c>
      <c r="AX6" s="264">
        <v>8516.2879999999932</v>
      </c>
    </row>
    <row r="7" spans="1:50" x14ac:dyDescent="0.25">
      <c r="A7" s="266">
        <v>1</v>
      </c>
      <c r="B7" s="263" t="s">
        <v>255</v>
      </c>
      <c r="C7" s="263" t="s">
        <v>256</v>
      </c>
      <c r="D7" s="263" t="s">
        <v>257</v>
      </c>
      <c r="E7" s="263" t="s">
        <v>277</v>
      </c>
      <c r="G7" s="263" t="s">
        <v>278</v>
      </c>
      <c r="H7" s="267">
        <v>44712</v>
      </c>
      <c r="I7" s="266">
        <v>16</v>
      </c>
      <c r="J7" s="266">
        <v>42</v>
      </c>
      <c r="K7" s="266">
        <v>480</v>
      </c>
      <c r="L7" s="265">
        <v>8.7499999999999994E-2</v>
      </c>
      <c r="M7" s="263" t="s">
        <v>126</v>
      </c>
      <c r="N7" s="263" t="s">
        <v>279</v>
      </c>
      <c r="O7" s="263" t="s">
        <v>280</v>
      </c>
      <c r="P7" s="266">
        <v>25461</v>
      </c>
      <c r="Q7" s="264">
        <v>48644.86</v>
      </c>
      <c r="R7" s="264">
        <v>3405.1401999999998</v>
      </c>
      <c r="S7" s="264">
        <v>52050.000200000002</v>
      </c>
      <c r="T7" s="264">
        <v>15036.52</v>
      </c>
      <c r="U7" s="264">
        <v>46914.018700000001</v>
      </c>
      <c r="V7" s="264">
        <v>8838.39</v>
      </c>
      <c r="W7" s="264">
        <v>70788.928700000004</v>
      </c>
      <c r="X7" s="266">
        <v>292</v>
      </c>
      <c r="Y7" s="264">
        <v>81.763390410958905</v>
      </c>
      <c r="Z7" s="264">
        <v>1492.181875</v>
      </c>
      <c r="AA7" s="264">
        <v>1140</v>
      </c>
      <c r="AB7" s="264">
        <v>89.586299999999994</v>
      </c>
      <c r="AC7" s="264">
        <v>267.86610000000002</v>
      </c>
      <c r="AD7" s="264"/>
      <c r="AE7" s="264">
        <v>1619.212</v>
      </c>
      <c r="AF7" s="264">
        <v>3116.6644000000001</v>
      </c>
      <c r="AG7" s="264">
        <v>4164</v>
      </c>
      <c r="AH7" s="264">
        <v>120</v>
      </c>
      <c r="AI7" s="264">
        <v>14863.7071</v>
      </c>
      <c r="AJ7" s="264">
        <v>42319.807200000003</v>
      </c>
      <c r="AK7" s="264">
        <v>10579.951800000001</v>
      </c>
      <c r="AL7" s="264">
        <v>37931.8554</v>
      </c>
      <c r="AM7" s="264">
        <v>42319.807192411223</v>
      </c>
      <c r="AN7" s="265">
        <v>0.86997489955590834</v>
      </c>
      <c r="AO7" s="265">
        <v>5.4373431222244271E-2</v>
      </c>
      <c r="AP7" s="264">
        <v>33781.152900000001</v>
      </c>
      <c r="AQ7" s="264">
        <v>13132.8658</v>
      </c>
      <c r="AR7" s="265">
        <v>0.27993499999999999</v>
      </c>
      <c r="AS7" s="265">
        <v>1.7496000000000001E-2</v>
      </c>
      <c r="AT7" s="263">
        <v>6192</v>
      </c>
      <c r="AU7" s="264">
        <v>17350.000066666671</v>
      </c>
      <c r="AV7" s="264">
        <v>39846.264233333342</v>
      </c>
      <c r="AW7" s="264">
        <v>34700.000133333328</v>
      </c>
      <c r="AX7" s="264">
        <v>5146.2641000000003</v>
      </c>
    </row>
    <row r="8" spans="1:50" x14ac:dyDescent="0.25">
      <c r="A8" s="266">
        <v>1</v>
      </c>
      <c r="B8" s="263" t="s">
        <v>255</v>
      </c>
      <c r="C8" s="263" t="s">
        <v>256</v>
      </c>
      <c r="D8" s="263" t="s">
        <v>257</v>
      </c>
      <c r="E8" s="263" t="s">
        <v>281</v>
      </c>
      <c r="F8" s="263" t="s">
        <v>109</v>
      </c>
      <c r="G8" s="263" t="s">
        <v>282</v>
      </c>
      <c r="H8" s="267">
        <v>44830</v>
      </c>
      <c r="I8" s="266">
        <v>16</v>
      </c>
      <c r="J8" s="266">
        <v>14</v>
      </c>
      <c r="K8" s="266">
        <v>480</v>
      </c>
      <c r="L8" s="265">
        <v>2.9166666666666671E-2</v>
      </c>
      <c r="M8" s="263" t="s">
        <v>111</v>
      </c>
      <c r="N8" s="263" t="s">
        <v>283</v>
      </c>
      <c r="O8" s="263" t="s">
        <v>284</v>
      </c>
      <c r="P8" s="266">
        <v>0</v>
      </c>
      <c r="Q8" s="264">
        <v>50205.607499999998</v>
      </c>
      <c r="R8" s="264">
        <v>3514.3924999999999</v>
      </c>
      <c r="S8" s="264">
        <v>53720</v>
      </c>
      <c r="T8" s="264">
        <v>14032.86</v>
      </c>
      <c r="U8" s="264">
        <v>55298</v>
      </c>
      <c r="V8" s="264">
        <v>12965.525</v>
      </c>
      <c r="W8" s="264">
        <v>82296.384999999995</v>
      </c>
      <c r="X8" s="266">
        <v>216</v>
      </c>
      <c r="Y8" s="264">
        <v>124.99252314814819</v>
      </c>
      <c r="Z8" s="264">
        <v>1687.3990624999999</v>
      </c>
      <c r="AA8" s="264">
        <v>573.11</v>
      </c>
      <c r="AB8" s="264">
        <v>15.47</v>
      </c>
      <c r="AC8" s="264">
        <v>163.14859999999999</v>
      </c>
      <c r="AD8" s="264"/>
      <c r="AE8" s="264">
        <v>901.77840000000003</v>
      </c>
      <c r="AF8" s="264">
        <v>1653.5070000000001</v>
      </c>
      <c r="AG8" s="264">
        <v>4297.6000000000004</v>
      </c>
      <c r="AH8" s="264">
        <v>120</v>
      </c>
      <c r="AI8" s="264">
        <v>16735.202399999998</v>
      </c>
      <c r="AJ8" s="264">
        <v>53262.825599999996</v>
      </c>
      <c r="AK8" s="264">
        <v>13315.706399999999</v>
      </c>
      <c r="AL8" s="264">
        <v>46139.119200000001</v>
      </c>
      <c r="AM8" s="264">
        <v>53262.825599999996</v>
      </c>
      <c r="AN8" s="265">
        <v>1.0608939569150719</v>
      </c>
      <c r="AO8" s="265">
        <v>6.6305872307191982E-2</v>
      </c>
      <c r="AP8" s="264">
        <v>33470.405100000004</v>
      </c>
      <c r="AQ8" s="264">
        <v>21827.5949</v>
      </c>
      <c r="AR8" s="265">
        <v>0.39472700000000011</v>
      </c>
      <c r="AS8" s="265">
        <v>2.4670000000000001E-2</v>
      </c>
      <c r="AT8" s="263">
        <v>6192</v>
      </c>
      <c r="AU8" s="264">
        <v>17906.666666666672</v>
      </c>
      <c r="AV8" s="264">
        <v>52126.61133333332</v>
      </c>
      <c r="AW8" s="264">
        <v>35813.333333333328</v>
      </c>
      <c r="AX8" s="264">
        <v>16313.277999999989</v>
      </c>
    </row>
    <row r="9" spans="1:50" x14ac:dyDescent="0.25">
      <c r="A9" s="266">
        <v>1</v>
      </c>
      <c r="B9" s="263" t="s">
        <v>255</v>
      </c>
      <c r="C9" s="263" t="s">
        <v>256</v>
      </c>
      <c r="D9" s="263" t="s">
        <v>257</v>
      </c>
      <c r="E9" s="263" t="s">
        <v>285</v>
      </c>
      <c r="G9" s="263" t="s">
        <v>286</v>
      </c>
      <c r="H9" s="267">
        <v>44417</v>
      </c>
      <c r="I9" s="266">
        <v>17</v>
      </c>
      <c r="J9" s="266">
        <v>34</v>
      </c>
      <c r="K9" s="266">
        <v>510</v>
      </c>
      <c r="L9" s="265">
        <v>6.6666666666666666E-2</v>
      </c>
      <c r="M9" s="263" t="s">
        <v>126</v>
      </c>
      <c r="N9" s="263" t="s">
        <v>287</v>
      </c>
      <c r="O9" s="263" t="s">
        <v>288</v>
      </c>
      <c r="P9" s="266">
        <v>38733</v>
      </c>
      <c r="Q9" s="264">
        <v>48644.86</v>
      </c>
      <c r="R9" s="264">
        <v>3405.1401999999998</v>
      </c>
      <c r="S9" s="264">
        <v>52050.000200000002</v>
      </c>
      <c r="T9" s="264">
        <v>26118.639999999999</v>
      </c>
      <c r="U9" s="264">
        <v>46056.074800000002</v>
      </c>
      <c r="V9" s="264">
        <v>9902.8320999999996</v>
      </c>
      <c r="W9" s="264">
        <v>82077.546900000001</v>
      </c>
      <c r="X9" s="266">
        <v>495</v>
      </c>
      <c r="Y9" s="264">
        <v>72.7706507070707</v>
      </c>
      <c r="Z9" s="264">
        <v>2118.910123529412</v>
      </c>
      <c r="AA9" s="264">
        <v>768.06</v>
      </c>
      <c r="AB9" s="264">
        <v>381.32490000000001</v>
      </c>
      <c r="AC9" s="264">
        <v>258.26900000000001</v>
      </c>
      <c r="AD9" s="264"/>
      <c r="AE9" s="264">
        <v>478.87639999999999</v>
      </c>
      <c r="AF9" s="264">
        <v>1886.5302999999999</v>
      </c>
      <c r="AG9" s="264">
        <v>4424.25</v>
      </c>
      <c r="AH9" s="264">
        <v>160</v>
      </c>
      <c r="AI9" s="264">
        <v>21619.937600000001</v>
      </c>
      <c r="AJ9" s="264">
        <v>47369.228999999999</v>
      </c>
      <c r="AK9" s="264">
        <v>11842.307199999999</v>
      </c>
      <c r="AL9" s="264">
        <v>42105.921699999999</v>
      </c>
      <c r="AM9" s="264">
        <v>47369.229022999993</v>
      </c>
      <c r="AN9" s="265">
        <v>0.97377665436800498</v>
      </c>
      <c r="AO9" s="265">
        <v>5.7280979668706183E-2</v>
      </c>
      <c r="AP9" s="264">
        <v>27024.922399999999</v>
      </c>
      <c r="AQ9" s="264">
        <v>19031.152399999999</v>
      </c>
      <c r="AR9" s="265">
        <v>0.413217</v>
      </c>
      <c r="AS9" s="265">
        <v>2.4306999999999999E-2</v>
      </c>
      <c r="AT9" s="263">
        <v>6579</v>
      </c>
      <c r="AU9" s="264">
        <v>18434.375070833339</v>
      </c>
      <c r="AV9" s="264">
        <v>50593.391529166664</v>
      </c>
      <c r="AW9" s="264">
        <v>33615.62512916667</v>
      </c>
      <c r="AX9" s="264">
        <v>16977.76639999999</v>
      </c>
    </row>
    <row r="10" spans="1:50" x14ac:dyDescent="0.25">
      <c r="A10" s="266">
        <v>1</v>
      </c>
      <c r="B10" s="263" t="s">
        <v>255</v>
      </c>
      <c r="C10" s="263" t="s">
        <v>256</v>
      </c>
      <c r="D10" s="263" t="s">
        <v>257</v>
      </c>
      <c r="E10" s="263" t="s">
        <v>289</v>
      </c>
      <c r="G10" s="263" t="s">
        <v>286</v>
      </c>
      <c r="H10" s="267">
        <v>44417</v>
      </c>
      <c r="I10" s="266">
        <v>17</v>
      </c>
      <c r="J10" s="266">
        <v>95</v>
      </c>
      <c r="K10" s="266">
        <v>510</v>
      </c>
      <c r="L10" s="265">
        <v>0.1862745098039216</v>
      </c>
      <c r="M10" s="263" t="s">
        <v>126</v>
      </c>
      <c r="N10" s="263" t="s">
        <v>290</v>
      </c>
      <c r="O10" s="263" t="s">
        <v>291</v>
      </c>
      <c r="P10" s="266">
        <v>56832</v>
      </c>
      <c r="Q10" s="264">
        <v>48644.86</v>
      </c>
      <c r="R10" s="264">
        <v>3405.1401999999998</v>
      </c>
      <c r="S10" s="264">
        <v>52050.000200000002</v>
      </c>
      <c r="T10" s="264">
        <v>17564.490000000002</v>
      </c>
      <c r="U10" s="264">
        <v>51196.261700000003</v>
      </c>
      <c r="V10" s="264">
        <v>12147.6921</v>
      </c>
      <c r="W10" s="264">
        <v>80908.443799999994</v>
      </c>
      <c r="X10" s="266">
        <v>351</v>
      </c>
      <c r="Y10" s="264">
        <v>84.650091452991461</v>
      </c>
      <c r="Z10" s="264">
        <v>1747.7754176470589</v>
      </c>
      <c r="AA10" s="264">
        <v>1821.58</v>
      </c>
      <c r="AB10" s="264">
        <v>89.2423</v>
      </c>
      <c r="AC10" s="264">
        <v>468.2792</v>
      </c>
      <c r="AD10" s="264"/>
      <c r="AE10" s="264">
        <v>859.88040000000001</v>
      </c>
      <c r="AF10" s="264">
        <v>3238.9819000000002</v>
      </c>
      <c r="AG10" s="264">
        <v>4424.25</v>
      </c>
      <c r="AH10" s="264">
        <v>160</v>
      </c>
      <c r="AI10" s="264">
        <v>17566.1993</v>
      </c>
      <c r="AJ10" s="264">
        <v>48924.462599999999</v>
      </c>
      <c r="AK10" s="264">
        <v>12231.115599999999</v>
      </c>
      <c r="AL10" s="264">
        <v>43272.346899999997</v>
      </c>
      <c r="AM10" s="264">
        <v>48924.462600757011</v>
      </c>
      <c r="AN10" s="265">
        <v>1.00574783442191</v>
      </c>
      <c r="AO10" s="265">
        <v>5.9161637318935902E-2</v>
      </c>
      <c r="AP10" s="264">
        <v>31078.6607</v>
      </c>
      <c r="AQ10" s="264">
        <v>20117.600999999999</v>
      </c>
      <c r="AR10" s="265">
        <v>0.39295099999999999</v>
      </c>
      <c r="AS10" s="265">
        <v>2.3115E-2</v>
      </c>
      <c r="AT10" s="263">
        <v>6579</v>
      </c>
      <c r="AU10" s="264">
        <v>18434.375070833339</v>
      </c>
      <c r="AV10" s="264">
        <v>48071.836829166663</v>
      </c>
      <c r="AW10" s="264">
        <v>33615.62512916667</v>
      </c>
      <c r="AX10" s="264">
        <v>14456.211699999991</v>
      </c>
    </row>
    <row r="11" spans="1:50" x14ac:dyDescent="0.25">
      <c r="A11" s="266">
        <v>1</v>
      </c>
      <c r="B11" s="263" t="s">
        <v>255</v>
      </c>
      <c r="C11" s="263" t="s">
        <v>256</v>
      </c>
      <c r="D11" s="263" t="s">
        <v>257</v>
      </c>
      <c r="E11" s="263" t="s">
        <v>292</v>
      </c>
      <c r="G11" s="263" t="s">
        <v>293</v>
      </c>
      <c r="H11" s="267">
        <v>44620</v>
      </c>
      <c r="I11" s="266">
        <v>17</v>
      </c>
      <c r="J11" s="266">
        <v>63</v>
      </c>
      <c r="K11" s="266">
        <v>510</v>
      </c>
      <c r="L11" s="265">
        <v>0.1235294117647059</v>
      </c>
      <c r="M11" s="263" t="s">
        <v>126</v>
      </c>
      <c r="N11" s="263" t="s">
        <v>294</v>
      </c>
      <c r="O11" s="263" t="s">
        <v>295</v>
      </c>
      <c r="P11" s="266">
        <v>36546</v>
      </c>
      <c r="Q11" s="264">
        <v>48644.86</v>
      </c>
      <c r="R11" s="264">
        <v>3405.1401999999998</v>
      </c>
      <c r="S11" s="264">
        <v>52050.000200000002</v>
      </c>
      <c r="T11" s="264">
        <v>16221.65</v>
      </c>
      <c r="U11" s="264">
        <v>50467.288999999997</v>
      </c>
      <c r="V11" s="264">
        <v>11974.65</v>
      </c>
      <c r="W11" s="264">
        <v>78663.589000000007</v>
      </c>
      <c r="X11" s="266">
        <v>272</v>
      </c>
      <c r="Y11" s="264">
        <v>103.6628676470588</v>
      </c>
      <c r="Z11" s="264">
        <v>1658.6058823529411</v>
      </c>
      <c r="AA11" s="264">
        <v>300</v>
      </c>
      <c r="AB11" s="264">
        <v>11.6402</v>
      </c>
      <c r="AC11" s="264">
        <v>220.048</v>
      </c>
      <c r="AD11" s="264"/>
      <c r="AE11" s="264">
        <v>981.21680000000003</v>
      </c>
      <c r="AF11" s="264">
        <v>1512.905</v>
      </c>
      <c r="AG11" s="264">
        <v>4424.25</v>
      </c>
      <c r="AH11" s="264">
        <v>120</v>
      </c>
      <c r="AI11" s="264">
        <v>17566.1993</v>
      </c>
      <c r="AJ11" s="264">
        <v>48440.934699999998</v>
      </c>
      <c r="AK11" s="264">
        <v>12110.233700000001</v>
      </c>
      <c r="AL11" s="264">
        <v>42909.701000000001</v>
      </c>
      <c r="AM11" s="264">
        <v>48440.934683000007</v>
      </c>
      <c r="AN11" s="265">
        <v>0.99580787534386994</v>
      </c>
      <c r="AO11" s="265">
        <v>5.8576933843757048E-2</v>
      </c>
      <c r="AP11" s="264">
        <v>31078.6607</v>
      </c>
      <c r="AQ11" s="264">
        <v>19388.6283</v>
      </c>
      <c r="AR11" s="265">
        <v>0.38418200000000002</v>
      </c>
      <c r="AS11" s="265">
        <v>2.2599000000000001E-2</v>
      </c>
      <c r="AT11" s="263">
        <v>6579</v>
      </c>
      <c r="AU11" s="264">
        <v>18434.375070833339</v>
      </c>
      <c r="AV11" s="264">
        <v>47593.058929166669</v>
      </c>
      <c r="AW11" s="264">
        <v>33615.62512916667</v>
      </c>
      <c r="AX11" s="264">
        <v>13977.433800000001</v>
      </c>
    </row>
    <row r="12" spans="1:50" x14ac:dyDescent="0.25">
      <c r="A12" s="266">
        <v>1</v>
      </c>
      <c r="B12" s="263" t="s">
        <v>255</v>
      </c>
      <c r="C12" s="263" t="s">
        <v>256</v>
      </c>
      <c r="D12" s="263" t="s">
        <v>257</v>
      </c>
      <c r="E12" s="263" t="s">
        <v>296</v>
      </c>
      <c r="G12" s="263" t="s">
        <v>297</v>
      </c>
      <c r="H12" s="267">
        <v>44651</v>
      </c>
      <c r="I12" s="266">
        <v>17</v>
      </c>
      <c r="J12" s="266">
        <v>34</v>
      </c>
      <c r="K12" s="266">
        <v>510</v>
      </c>
      <c r="L12" s="265">
        <v>6.6666666666666666E-2</v>
      </c>
      <c r="M12" s="263" t="s">
        <v>126</v>
      </c>
      <c r="N12" s="263" t="s">
        <v>298</v>
      </c>
      <c r="O12" s="263" t="s">
        <v>299</v>
      </c>
      <c r="P12" s="266">
        <v>45220</v>
      </c>
      <c r="Q12" s="264">
        <v>48644.859799999998</v>
      </c>
      <c r="R12" s="264">
        <v>3405.1401999999998</v>
      </c>
      <c r="S12" s="264">
        <v>52050</v>
      </c>
      <c r="T12" s="264">
        <v>24765.7</v>
      </c>
      <c r="U12" s="264">
        <v>50998</v>
      </c>
      <c r="V12" s="264">
        <v>11107.31</v>
      </c>
      <c r="W12" s="264">
        <v>86871.01</v>
      </c>
      <c r="X12" s="266">
        <v>532</v>
      </c>
      <c r="Y12" s="264">
        <v>67.43046992481203</v>
      </c>
      <c r="Z12" s="264">
        <v>2110.177058823529</v>
      </c>
      <c r="AA12" s="264">
        <v>170</v>
      </c>
      <c r="AB12" s="264">
        <v>92.880600000000001</v>
      </c>
      <c r="AC12" s="264">
        <v>469.08789999999999</v>
      </c>
      <c r="AD12" s="264"/>
      <c r="AE12" s="264">
        <v>1572.6</v>
      </c>
      <c r="AF12" s="264">
        <v>2304.5684999999999</v>
      </c>
      <c r="AG12" s="264">
        <v>4424.25</v>
      </c>
      <c r="AH12" s="264">
        <v>120</v>
      </c>
      <c r="AI12" s="264">
        <v>21619.95</v>
      </c>
      <c r="AJ12" s="264">
        <v>51804.391499999998</v>
      </c>
      <c r="AK12" s="264">
        <v>12951.097900000001</v>
      </c>
      <c r="AL12" s="264">
        <v>45432.293599999997</v>
      </c>
      <c r="AM12" s="264">
        <v>51804.391499999998</v>
      </c>
      <c r="AN12" s="265">
        <v>1.0649509878945109</v>
      </c>
      <c r="AO12" s="265">
        <v>6.2644175758500675E-2</v>
      </c>
      <c r="AP12" s="264">
        <v>27024.909800000001</v>
      </c>
      <c r="AQ12" s="264">
        <v>23973.090199999999</v>
      </c>
      <c r="AR12" s="265">
        <v>0.47007900000000002</v>
      </c>
      <c r="AS12" s="265">
        <v>2.7651999999999999E-2</v>
      </c>
      <c r="AT12" s="263">
        <v>6579</v>
      </c>
      <c r="AU12" s="264">
        <v>18434.375</v>
      </c>
      <c r="AV12" s="264">
        <v>55008.816500000001</v>
      </c>
      <c r="AW12" s="264">
        <v>33615.625</v>
      </c>
      <c r="AX12" s="264">
        <v>21393.191500000001</v>
      </c>
    </row>
    <row r="13" spans="1:50" x14ac:dyDescent="0.25">
      <c r="A13" s="266">
        <v>1</v>
      </c>
      <c r="B13" s="263" t="s">
        <v>255</v>
      </c>
      <c r="C13" s="263" t="s">
        <v>256</v>
      </c>
      <c r="D13" s="263" t="s">
        <v>257</v>
      </c>
      <c r="E13" s="263" t="s">
        <v>300</v>
      </c>
      <c r="G13" s="263" t="s">
        <v>301</v>
      </c>
      <c r="H13" s="267">
        <v>44651</v>
      </c>
      <c r="I13" s="266">
        <v>17</v>
      </c>
      <c r="J13" s="266">
        <v>39</v>
      </c>
      <c r="K13" s="266">
        <v>510</v>
      </c>
      <c r="L13" s="265">
        <v>7.6470588235294124E-2</v>
      </c>
      <c r="M13" s="263" t="s">
        <v>126</v>
      </c>
      <c r="N13" s="263" t="s">
        <v>302</v>
      </c>
      <c r="O13" s="263" t="s">
        <v>303</v>
      </c>
      <c r="P13" s="266">
        <v>28253</v>
      </c>
      <c r="Q13" s="264">
        <v>48644.859799999998</v>
      </c>
      <c r="R13" s="264">
        <v>3405.1401999999998</v>
      </c>
      <c r="S13" s="264">
        <v>52050</v>
      </c>
      <c r="T13" s="264">
        <v>13720.5</v>
      </c>
      <c r="U13" s="264">
        <v>53598</v>
      </c>
      <c r="V13" s="264">
        <v>14263.174999999999</v>
      </c>
      <c r="W13" s="264">
        <v>81581.675000000003</v>
      </c>
      <c r="X13" s="266">
        <v>189</v>
      </c>
      <c r="Y13" s="264">
        <v>148.0617724867725</v>
      </c>
      <c r="Z13" s="264">
        <v>1646.098529411765</v>
      </c>
      <c r="AA13" s="264">
        <v>345</v>
      </c>
      <c r="AB13" s="264">
        <v>8.4181000000000008</v>
      </c>
      <c r="AC13" s="264">
        <v>196.1437</v>
      </c>
      <c r="AD13" s="264"/>
      <c r="AE13" s="264">
        <v>376.9</v>
      </c>
      <c r="AF13" s="264">
        <v>926.46180000000004</v>
      </c>
      <c r="AG13" s="264">
        <v>4424.25</v>
      </c>
      <c r="AH13" s="264">
        <v>120</v>
      </c>
      <c r="AI13" s="264">
        <v>17566.1993</v>
      </c>
      <c r="AJ13" s="264">
        <v>51944.763899999998</v>
      </c>
      <c r="AK13" s="264">
        <v>12986.191000000001</v>
      </c>
      <c r="AL13" s="264">
        <v>45537.572899999999</v>
      </c>
      <c r="AM13" s="264">
        <v>51944.763899999998</v>
      </c>
      <c r="AN13" s="265">
        <v>1.067836645301627</v>
      </c>
      <c r="AO13" s="265">
        <v>6.2813920311860449E-2</v>
      </c>
      <c r="AP13" s="264">
        <v>31078.660500000002</v>
      </c>
      <c r="AQ13" s="264">
        <v>22519.339499999998</v>
      </c>
      <c r="AR13" s="265">
        <v>0.42015300000000011</v>
      </c>
      <c r="AS13" s="265">
        <v>2.4715000000000001E-2</v>
      </c>
      <c r="AT13" s="263">
        <v>6579</v>
      </c>
      <c r="AU13" s="264">
        <v>18434.375</v>
      </c>
      <c r="AV13" s="264">
        <v>51097.588199999998</v>
      </c>
      <c r="AW13" s="264">
        <v>33615.625</v>
      </c>
      <c r="AX13" s="264">
        <v>17481.963199999998</v>
      </c>
    </row>
    <row r="14" spans="1:50" x14ac:dyDescent="0.25">
      <c r="A14" s="266">
        <v>1</v>
      </c>
      <c r="B14" s="263" t="s">
        <v>255</v>
      </c>
      <c r="C14" s="263" t="s">
        <v>256</v>
      </c>
      <c r="D14" s="263" t="s">
        <v>257</v>
      </c>
      <c r="E14" s="263" t="s">
        <v>304</v>
      </c>
      <c r="G14" s="263" t="s">
        <v>305</v>
      </c>
      <c r="H14" s="267">
        <v>44768</v>
      </c>
      <c r="I14" s="266">
        <v>17</v>
      </c>
      <c r="J14" s="266">
        <v>15</v>
      </c>
      <c r="K14" s="266">
        <v>510</v>
      </c>
      <c r="L14" s="265">
        <v>2.9411764705882349E-2</v>
      </c>
      <c r="M14" s="263" t="s">
        <v>111</v>
      </c>
      <c r="N14" s="263" t="s">
        <v>306</v>
      </c>
      <c r="O14" s="263" t="s">
        <v>307</v>
      </c>
      <c r="P14" s="266">
        <v>70222</v>
      </c>
      <c r="Q14" s="264">
        <v>50205.61</v>
      </c>
      <c r="R14" s="264">
        <v>3514.3926999999999</v>
      </c>
      <c r="S14" s="264">
        <v>53720.002699999997</v>
      </c>
      <c r="T14" s="264">
        <v>18721.59</v>
      </c>
      <c r="U14" s="264">
        <v>47998</v>
      </c>
      <c r="V14" s="264">
        <v>3996.55</v>
      </c>
      <c r="W14" s="264">
        <v>70716.14</v>
      </c>
      <c r="X14" s="266">
        <v>335</v>
      </c>
      <c r="Y14" s="264">
        <v>67.815343283582081</v>
      </c>
      <c r="Z14" s="264">
        <v>1336.3611764705879</v>
      </c>
      <c r="AA14" s="264">
        <v>808.29</v>
      </c>
      <c r="AB14" s="264">
        <v>104.1571</v>
      </c>
      <c r="AC14" s="264">
        <v>376.40730000000002</v>
      </c>
      <c r="AD14" s="264"/>
      <c r="AE14" s="264">
        <v>2241.5038</v>
      </c>
      <c r="AF14" s="264">
        <v>3530.3582000000001</v>
      </c>
      <c r="AG14" s="264">
        <v>4566.2002000000002</v>
      </c>
      <c r="AH14" s="264">
        <v>120</v>
      </c>
      <c r="AI14" s="264">
        <v>16735.203600000001</v>
      </c>
      <c r="AJ14" s="264">
        <v>39177.078000000001</v>
      </c>
      <c r="AK14" s="264">
        <v>9794.2695000000003</v>
      </c>
      <c r="AL14" s="264">
        <v>35961.808499999999</v>
      </c>
      <c r="AM14" s="264">
        <v>39177.077970500002</v>
      </c>
      <c r="AN14" s="265">
        <v>0.78033267538229301</v>
      </c>
      <c r="AO14" s="265">
        <v>4.5901922081311358E-2</v>
      </c>
      <c r="AP14" s="264">
        <v>33470.4064</v>
      </c>
      <c r="AQ14" s="264">
        <v>14527.5936</v>
      </c>
      <c r="AR14" s="265">
        <v>0.30267100000000002</v>
      </c>
      <c r="AS14" s="265">
        <v>1.7804E-2</v>
      </c>
      <c r="AT14" s="263">
        <v>6579</v>
      </c>
      <c r="AU14" s="264">
        <v>19025.83428958333</v>
      </c>
      <c r="AV14" s="264">
        <v>36894.747310416657</v>
      </c>
      <c r="AW14" s="264">
        <v>34694.168410416663</v>
      </c>
      <c r="AX14" s="264">
        <v>2200.5788999999932</v>
      </c>
    </row>
    <row r="15" spans="1:50" x14ac:dyDescent="0.25">
      <c r="A15" s="266">
        <v>1</v>
      </c>
      <c r="B15" s="263" t="s">
        <v>255</v>
      </c>
      <c r="C15" s="263" t="s">
        <v>256</v>
      </c>
      <c r="D15" s="263" t="s">
        <v>257</v>
      </c>
      <c r="E15" s="263" t="s">
        <v>308</v>
      </c>
      <c r="F15" s="263" t="s">
        <v>109</v>
      </c>
      <c r="G15" s="263" t="s">
        <v>309</v>
      </c>
      <c r="H15" s="267">
        <v>44848</v>
      </c>
      <c r="I15" s="266">
        <v>17</v>
      </c>
      <c r="J15" s="266">
        <v>10</v>
      </c>
      <c r="K15" s="266">
        <v>510</v>
      </c>
      <c r="L15" s="265">
        <v>1.9607843137254902E-2</v>
      </c>
      <c r="M15" s="263" t="s">
        <v>111</v>
      </c>
      <c r="N15" s="263" t="s">
        <v>310</v>
      </c>
      <c r="O15" s="263" t="s">
        <v>311</v>
      </c>
      <c r="P15" s="266">
        <v>34136</v>
      </c>
      <c r="Q15" s="264">
        <v>50205.61</v>
      </c>
      <c r="R15" s="264">
        <v>3514.3926999999999</v>
      </c>
      <c r="S15" s="264">
        <v>53720.002699999997</v>
      </c>
      <c r="T15" s="264">
        <v>25759.32</v>
      </c>
      <c r="U15" s="264">
        <v>54398</v>
      </c>
      <c r="V15" s="264">
        <v>4715</v>
      </c>
      <c r="W15" s="264">
        <v>84872.320000000007</v>
      </c>
      <c r="X15" s="266">
        <v>459</v>
      </c>
      <c r="Y15" s="264">
        <v>66.392854030501084</v>
      </c>
      <c r="Z15" s="264">
        <v>1792.6070588235291</v>
      </c>
      <c r="AA15" s="264">
        <v>350</v>
      </c>
      <c r="AB15" s="264">
        <v>99.094300000000004</v>
      </c>
      <c r="AC15" s="264">
        <v>323.363</v>
      </c>
      <c r="AD15" s="264"/>
      <c r="AE15" s="264">
        <v>2541.6999999999998</v>
      </c>
      <c r="AF15" s="264">
        <v>3314.1572999999999</v>
      </c>
      <c r="AG15" s="264">
        <v>4566.2002000000002</v>
      </c>
      <c r="AH15" s="264">
        <v>120</v>
      </c>
      <c r="AI15" s="264">
        <v>19524.404200000001</v>
      </c>
      <c r="AJ15" s="264">
        <v>50763.058299999997</v>
      </c>
      <c r="AK15" s="264">
        <v>12690.7646</v>
      </c>
      <c r="AL15" s="264">
        <v>44651.293700000002</v>
      </c>
      <c r="AM15" s="264">
        <v>50763.058270499998</v>
      </c>
      <c r="AN15" s="265">
        <v>1.0111033063934489</v>
      </c>
      <c r="AO15" s="265">
        <v>5.9476665081967563E-2</v>
      </c>
      <c r="AP15" s="264">
        <v>30681.2058</v>
      </c>
      <c r="AQ15" s="264">
        <v>23716.7942</v>
      </c>
      <c r="AR15" s="265">
        <v>0.43598700000000001</v>
      </c>
      <c r="AS15" s="265">
        <v>2.5645999999999999E-2</v>
      </c>
      <c r="AT15" s="263">
        <v>6579</v>
      </c>
      <c r="AU15" s="264">
        <v>19025.83428958333</v>
      </c>
      <c r="AV15" s="264">
        <v>51267.12821041666</v>
      </c>
      <c r="AW15" s="264">
        <v>34694.168410416663</v>
      </c>
      <c r="AX15" s="264">
        <v>16572.959800000001</v>
      </c>
    </row>
    <row r="16" spans="1:50" x14ac:dyDescent="0.25">
      <c r="A16" s="266">
        <v>1</v>
      </c>
      <c r="B16" s="263" t="s">
        <v>255</v>
      </c>
      <c r="C16" s="263" t="s">
        <v>256</v>
      </c>
      <c r="D16" s="263" t="s">
        <v>257</v>
      </c>
      <c r="E16" s="263" t="s">
        <v>312</v>
      </c>
      <c r="G16" s="263" t="s">
        <v>259</v>
      </c>
      <c r="H16" s="267">
        <v>44417</v>
      </c>
      <c r="I16" s="266">
        <v>18</v>
      </c>
      <c r="J16" s="266">
        <v>19</v>
      </c>
      <c r="K16" s="266">
        <v>540</v>
      </c>
      <c r="L16" s="265">
        <v>3.5185185185185187E-2</v>
      </c>
      <c r="M16" s="263" t="s">
        <v>126</v>
      </c>
      <c r="N16" s="263" t="s">
        <v>313</v>
      </c>
      <c r="O16" s="263" t="s">
        <v>314</v>
      </c>
      <c r="P16" s="266">
        <v>20351</v>
      </c>
      <c r="Q16" s="264">
        <v>48644.86</v>
      </c>
      <c r="R16" s="264">
        <v>3405.1401999999998</v>
      </c>
      <c r="S16" s="264">
        <v>52050.000200000002</v>
      </c>
      <c r="T16" s="264">
        <v>29590</v>
      </c>
      <c r="U16" s="264">
        <v>48714.953200000004</v>
      </c>
      <c r="V16" s="264">
        <v>5548.08</v>
      </c>
      <c r="W16" s="264">
        <v>83853.033200000005</v>
      </c>
      <c r="X16" s="266">
        <v>540</v>
      </c>
      <c r="Y16" s="264">
        <v>65.070518518518526</v>
      </c>
      <c r="Z16" s="264">
        <v>1952.1155555555561</v>
      </c>
      <c r="AA16" s="264">
        <v>880.06</v>
      </c>
      <c r="AB16" s="264">
        <v>8.6028000000000002</v>
      </c>
      <c r="AC16" s="264">
        <v>189.52209999999999</v>
      </c>
      <c r="AD16" s="264"/>
      <c r="AE16" s="264">
        <v>357.6</v>
      </c>
      <c r="AF16" s="264">
        <v>1435.7849000000001</v>
      </c>
      <c r="AG16" s="264">
        <v>4684.5</v>
      </c>
      <c r="AH16" s="264">
        <v>160</v>
      </c>
      <c r="AI16" s="264">
        <v>22971.183700000001</v>
      </c>
      <c r="AJ16" s="264">
        <v>47635.564599999998</v>
      </c>
      <c r="AK16" s="264">
        <v>11908.891100000001</v>
      </c>
      <c r="AL16" s="264">
        <v>42692.6734</v>
      </c>
      <c r="AM16" s="264">
        <v>47635.561382</v>
      </c>
      <c r="AN16" s="265">
        <v>0.97925169035330772</v>
      </c>
      <c r="AO16" s="265">
        <v>5.4402871686294867E-2</v>
      </c>
      <c r="AP16" s="264">
        <v>25673.676299999999</v>
      </c>
      <c r="AQ16" s="264">
        <v>23041.273700000002</v>
      </c>
      <c r="AR16" s="265">
        <v>0.47298200000000001</v>
      </c>
      <c r="AS16" s="265">
        <v>2.6276999999999998E-2</v>
      </c>
      <c r="AT16" s="263">
        <v>6966</v>
      </c>
      <c r="AU16" s="264">
        <v>19518.750075</v>
      </c>
      <c r="AV16" s="264">
        <v>51087.998225000003</v>
      </c>
      <c r="AW16" s="264">
        <v>32531.250124999999</v>
      </c>
      <c r="AX16" s="264">
        <v>18556.748100000001</v>
      </c>
    </row>
    <row r="17" spans="1:50" x14ac:dyDescent="0.25">
      <c r="A17" s="266">
        <v>1</v>
      </c>
      <c r="B17" s="263" t="s">
        <v>255</v>
      </c>
      <c r="C17" s="263" t="s">
        <v>256</v>
      </c>
      <c r="D17" s="263" t="s">
        <v>257</v>
      </c>
      <c r="E17" s="263" t="s">
        <v>315</v>
      </c>
      <c r="G17" s="263" t="s">
        <v>259</v>
      </c>
      <c r="H17" s="267">
        <v>44439</v>
      </c>
      <c r="I17" s="266">
        <v>18</v>
      </c>
      <c r="J17" s="266">
        <v>44</v>
      </c>
      <c r="K17" s="266">
        <v>540</v>
      </c>
      <c r="L17" s="265">
        <v>8.1481481481481488E-2</v>
      </c>
      <c r="M17" s="263" t="s">
        <v>126</v>
      </c>
      <c r="N17" s="263" t="s">
        <v>316</v>
      </c>
      <c r="O17" s="263" t="s">
        <v>317</v>
      </c>
      <c r="P17" s="266">
        <v>85565</v>
      </c>
      <c r="Q17" s="264">
        <v>48644.86</v>
      </c>
      <c r="R17" s="264">
        <v>3405.1401999999998</v>
      </c>
      <c r="S17" s="264">
        <v>52050.000200000002</v>
      </c>
      <c r="T17" s="264">
        <v>25511.02</v>
      </c>
      <c r="U17" s="264">
        <v>47476.635499999997</v>
      </c>
      <c r="V17" s="264">
        <v>7616.23</v>
      </c>
      <c r="W17" s="264">
        <v>80603.885500000004</v>
      </c>
      <c r="X17" s="266">
        <v>420</v>
      </c>
      <c r="Y17" s="264">
        <v>78.874404761904756</v>
      </c>
      <c r="Z17" s="264">
        <v>1840.4027777777781</v>
      </c>
      <c r="AA17" s="264">
        <v>1875.86</v>
      </c>
      <c r="AB17" s="264">
        <v>448.34</v>
      </c>
      <c r="AC17" s="264">
        <v>704.42769999999996</v>
      </c>
      <c r="AD17" s="264"/>
      <c r="AE17" s="264">
        <v>1990.1742999999999</v>
      </c>
      <c r="AF17" s="264">
        <v>5018.8019999999997</v>
      </c>
      <c r="AG17" s="264">
        <v>4684.5</v>
      </c>
      <c r="AH17" s="264">
        <v>160</v>
      </c>
      <c r="AI17" s="264">
        <v>22971.183700000001</v>
      </c>
      <c r="AJ17" s="264">
        <v>40787.449800000002</v>
      </c>
      <c r="AK17" s="264">
        <v>10196.8624</v>
      </c>
      <c r="AL17" s="264">
        <v>37556.587299999999</v>
      </c>
      <c r="AM17" s="264">
        <v>40787.449782000003</v>
      </c>
      <c r="AN17" s="265">
        <v>0.83847398845427856</v>
      </c>
      <c r="AO17" s="265">
        <v>4.6581888247459922E-2</v>
      </c>
      <c r="AP17" s="264">
        <v>25673.676299999999</v>
      </c>
      <c r="AQ17" s="264">
        <v>21802.959200000001</v>
      </c>
      <c r="AR17" s="265">
        <v>0.45923599999999998</v>
      </c>
      <c r="AS17" s="265">
        <v>2.5513000000000001E-2</v>
      </c>
      <c r="AT17" s="263">
        <v>6966</v>
      </c>
      <c r="AU17" s="264">
        <v>19518.750075</v>
      </c>
      <c r="AV17" s="264">
        <v>44255.833424999997</v>
      </c>
      <c r="AW17" s="264">
        <v>32531.250124999999</v>
      </c>
      <c r="AX17" s="264">
        <v>11724.5833</v>
      </c>
    </row>
    <row r="18" spans="1:50" x14ac:dyDescent="0.25">
      <c r="A18" s="266">
        <v>1</v>
      </c>
      <c r="B18" s="263" t="s">
        <v>255</v>
      </c>
      <c r="C18" s="263" t="s">
        <v>256</v>
      </c>
      <c r="D18" s="263" t="s">
        <v>257</v>
      </c>
      <c r="E18" s="263" t="s">
        <v>318</v>
      </c>
      <c r="G18" s="263" t="s">
        <v>319</v>
      </c>
      <c r="H18" s="267">
        <v>44530</v>
      </c>
      <c r="I18" s="266">
        <v>18</v>
      </c>
      <c r="J18" s="266">
        <v>40</v>
      </c>
      <c r="K18" s="266">
        <v>540</v>
      </c>
      <c r="L18" s="265">
        <v>7.407407407407407E-2</v>
      </c>
      <c r="M18" s="263" t="s">
        <v>126</v>
      </c>
      <c r="N18" s="263" t="s">
        <v>320</v>
      </c>
      <c r="O18" s="263" t="s">
        <v>321</v>
      </c>
      <c r="P18" s="266">
        <v>16587</v>
      </c>
      <c r="Q18" s="264">
        <v>48644.86</v>
      </c>
      <c r="R18" s="264">
        <v>3405.1401999999998</v>
      </c>
      <c r="S18" s="264">
        <v>52050.000200000002</v>
      </c>
      <c r="T18" s="264">
        <v>24505.87</v>
      </c>
      <c r="U18" s="264">
        <v>47663.55</v>
      </c>
      <c r="V18" s="264">
        <v>12156.7</v>
      </c>
      <c r="W18" s="264">
        <v>84326.12</v>
      </c>
      <c r="X18" s="266">
        <v>389</v>
      </c>
      <c r="Y18" s="264">
        <v>94.248251928020565</v>
      </c>
      <c r="Z18" s="264">
        <v>2036.8094444444439</v>
      </c>
      <c r="AA18" s="264">
        <v>955</v>
      </c>
      <c r="AB18" s="264">
        <v>83.005099999999999</v>
      </c>
      <c r="AC18" s="264">
        <v>232.6617</v>
      </c>
      <c r="AD18" s="264"/>
      <c r="AE18" s="264">
        <v>2221.2494000000002</v>
      </c>
      <c r="AF18" s="264">
        <v>3491.9162000000001</v>
      </c>
      <c r="AG18" s="264">
        <v>4684.5</v>
      </c>
      <c r="AH18" s="264">
        <v>160</v>
      </c>
      <c r="AI18" s="264">
        <v>22971.183700000001</v>
      </c>
      <c r="AJ18" s="264">
        <v>46044.3701</v>
      </c>
      <c r="AK18" s="264">
        <v>11511.092500000001</v>
      </c>
      <c r="AL18" s="264">
        <v>41499.277600000001</v>
      </c>
      <c r="AM18" s="264">
        <v>46044.370081999987</v>
      </c>
      <c r="AN18" s="265">
        <v>0.94654132177582573</v>
      </c>
      <c r="AO18" s="265">
        <v>5.2585628987545867E-2</v>
      </c>
      <c r="AP18" s="264">
        <v>25673.676299999999</v>
      </c>
      <c r="AQ18" s="264">
        <v>21989.8737</v>
      </c>
      <c r="AR18" s="265">
        <v>0.46135599999999999</v>
      </c>
      <c r="AS18" s="265">
        <v>2.5631000000000001E-2</v>
      </c>
      <c r="AT18" s="263">
        <v>6966</v>
      </c>
      <c r="AU18" s="264">
        <v>19518.750075</v>
      </c>
      <c r="AV18" s="264">
        <v>49504.953724999978</v>
      </c>
      <c r="AW18" s="264">
        <v>32531.250124999999</v>
      </c>
      <c r="AX18" s="264">
        <v>16973.703599999979</v>
      </c>
    </row>
    <row r="19" spans="1:50" x14ac:dyDescent="0.25">
      <c r="A19" s="266">
        <v>1</v>
      </c>
      <c r="B19" s="263" t="s">
        <v>255</v>
      </c>
      <c r="C19" s="263" t="s">
        <v>256</v>
      </c>
      <c r="D19" s="263" t="s">
        <v>257</v>
      </c>
      <c r="E19" s="263" t="s">
        <v>322</v>
      </c>
      <c r="G19" s="263" t="s">
        <v>319</v>
      </c>
      <c r="H19" s="267">
        <v>44530</v>
      </c>
      <c r="I19" s="266">
        <v>18</v>
      </c>
      <c r="J19" s="266">
        <v>42</v>
      </c>
      <c r="K19" s="266">
        <v>540</v>
      </c>
      <c r="L19" s="265">
        <v>7.7777777777777779E-2</v>
      </c>
      <c r="M19" s="263" t="s">
        <v>126</v>
      </c>
      <c r="N19" s="263" t="s">
        <v>323</v>
      </c>
      <c r="O19" s="263" t="s">
        <v>324</v>
      </c>
      <c r="P19" s="266">
        <v>28612</v>
      </c>
      <c r="Q19" s="264">
        <v>48644.86</v>
      </c>
      <c r="R19" s="264">
        <v>3405.1401999999998</v>
      </c>
      <c r="S19" s="264">
        <v>52050.000200000002</v>
      </c>
      <c r="T19" s="264">
        <v>12508.02</v>
      </c>
      <c r="U19" s="264">
        <v>48596.26</v>
      </c>
      <c r="V19" s="264">
        <v>11606.865</v>
      </c>
      <c r="W19" s="264">
        <v>72711.145000000004</v>
      </c>
      <c r="X19" s="266">
        <v>209</v>
      </c>
      <c r="Y19" s="264">
        <v>115.38222488038279</v>
      </c>
      <c r="Z19" s="264">
        <v>1339.715833333333</v>
      </c>
      <c r="AA19" s="264">
        <v>430</v>
      </c>
      <c r="AB19" s="264">
        <v>772.73440000000005</v>
      </c>
      <c r="AC19" s="264">
        <v>393.94439999999997</v>
      </c>
      <c r="AD19" s="264"/>
      <c r="AE19" s="264">
        <v>1808.9304</v>
      </c>
      <c r="AF19" s="264">
        <v>3405.6091999999999</v>
      </c>
      <c r="AG19" s="264">
        <v>4684.5</v>
      </c>
      <c r="AH19" s="264">
        <v>160</v>
      </c>
      <c r="AI19" s="264">
        <v>21619.937600000001</v>
      </c>
      <c r="AJ19" s="264">
        <v>35831.3482</v>
      </c>
      <c r="AK19" s="264">
        <v>8957.8369999999995</v>
      </c>
      <c r="AL19" s="264">
        <v>33839.511100000003</v>
      </c>
      <c r="AM19" s="264">
        <v>35831.348182000002</v>
      </c>
      <c r="AN19" s="265">
        <v>0.73659063222712551</v>
      </c>
      <c r="AO19" s="265">
        <v>4.0921701790395858E-2</v>
      </c>
      <c r="AP19" s="264">
        <v>27024.922399999999</v>
      </c>
      <c r="AQ19" s="264">
        <v>21571.337599999999</v>
      </c>
      <c r="AR19" s="265">
        <v>0.44388899999999998</v>
      </c>
      <c r="AS19" s="265">
        <v>2.4660999999999999E-2</v>
      </c>
      <c r="AT19" s="263">
        <v>6966</v>
      </c>
      <c r="AU19" s="264">
        <v>19518.750075</v>
      </c>
      <c r="AV19" s="264">
        <v>37976.285725000009</v>
      </c>
      <c r="AW19" s="264">
        <v>32531.250124999999</v>
      </c>
      <c r="AX19" s="264">
        <v>5445.0356000000074</v>
      </c>
    </row>
    <row r="20" spans="1:50" x14ac:dyDescent="0.25">
      <c r="A20" s="266">
        <v>1</v>
      </c>
      <c r="B20" s="263" t="s">
        <v>255</v>
      </c>
      <c r="C20" s="263" t="s">
        <v>256</v>
      </c>
      <c r="D20" s="263" t="s">
        <v>257</v>
      </c>
      <c r="E20" s="263" t="s">
        <v>325</v>
      </c>
      <c r="G20" s="263" t="s">
        <v>326</v>
      </c>
      <c r="H20" s="267">
        <v>44561</v>
      </c>
      <c r="I20" s="266">
        <v>18</v>
      </c>
      <c r="J20" s="266">
        <v>95</v>
      </c>
      <c r="K20" s="266">
        <v>540</v>
      </c>
      <c r="L20" s="265">
        <v>0.1759259259259259</v>
      </c>
      <c r="M20" s="263" t="s">
        <v>126</v>
      </c>
      <c r="N20" s="263" t="s">
        <v>327</v>
      </c>
      <c r="O20" s="263" t="s">
        <v>328</v>
      </c>
      <c r="P20" s="266">
        <v>32299</v>
      </c>
      <c r="Q20" s="264">
        <v>48644.86</v>
      </c>
      <c r="R20" s="264">
        <v>3405.1401999999998</v>
      </c>
      <c r="S20" s="264">
        <v>52050.000200000002</v>
      </c>
      <c r="T20" s="264">
        <v>23361.58</v>
      </c>
      <c r="U20" s="264">
        <v>46985.981299999999</v>
      </c>
      <c r="V20" s="264">
        <v>12617.3151</v>
      </c>
      <c r="W20" s="264">
        <v>82964.876399999994</v>
      </c>
      <c r="X20" s="266">
        <v>361</v>
      </c>
      <c r="Y20" s="264">
        <v>99.664529362880884</v>
      </c>
      <c r="Z20" s="264">
        <v>1998.8275055555559</v>
      </c>
      <c r="AA20" s="264">
        <v>640</v>
      </c>
      <c r="AB20" s="264">
        <v>84.752399999999994</v>
      </c>
      <c r="AC20" s="264">
        <v>290.10849999999999</v>
      </c>
      <c r="AD20" s="264"/>
      <c r="AE20" s="264">
        <v>1345.3</v>
      </c>
      <c r="AF20" s="264">
        <v>2360.1608999999999</v>
      </c>
      <c r="AG20" s="264">
        <v>4684.5</v>
      </c>
      <c r="AH20" s="264">
        <v>160</v>
      </c>
      <c r="AI20" s="264">
        <v>21619.937600000001</v>
      </c>
      <c r="AJ20" s="264">
        <v>47150.277900000001</v>
      </c>
      <c r="AK20" s="264">
        <v>11787.5695</v>
      </c>
      <c r="AL20" s="264">
        <v>42328.708400000003</v>
      </c>
      <c r="AM20" s="264">
        <v>47150.277873588813</v>
      </c>
      <c r="AN20" s="265">
        <v>0.96927564132343691</v>
      </c>
      <c r="AO20" s="265">
        <v>5.3848646740190943E-2</v>
      </c>
      <c r="AP20" s="264">
        <v>27024.922399999999</v>
      </c>
      <c r="AQ20" s="264">
        <v>19961.0589</v>
      </c>
      <c r="AR20" s="265">
        <v>0.42482999999999999</v>
      </c>
      <c r="AS20" s="265">
        <v>2.3602000000000001E-2</v>
      </c>
      <c r="AT20" s="263">
        <v>6966</v>
      </c>
      <c r="AU20" s="264">
        <v>19518.750075</v>
      </c>
      <c r="AV20" s="264">
        <v>49275.465424999988</v>
      </c>
      <c r="AW20" s="264">
        <v>32531.250124999999</v>
      </c>
      <c r="AX20" s="264">
        <v>16744.215299999989</v>
      </c>
    </row>
    <row r="21" spans="1:50" x14ac:dyDescent="0.25">
      <c r="A21" s="266">
        <v>1</v>
      </c>
      <c r="B21" s="263" t="s">
        <v>255</v>
      </c>
      <c r="C21" s="263" t="s">
        <v>256</v>
      </c>
      <c r="D21" s="263" t="s">
        <v>257</v>
      </c>
      <c r="E21" s="263" t="s">
        <v>329</v>
      </c>
      <c r="G21" s="263" t="s">
        <v>270</v>
      </c>
      <c r="H21" s="267">
        <v>44561</v>
      </c>
      <c r="I21" s="266">
        <v>18</v>
      </c>
      <c r="J21" s="266">
        <v>50</v>
      </c>
      <c r="K21" s="266">
        <v>540</v>
      </c>
      <c r="L21" s="265">
        <v>9.2592592592592587E-2</v>
      </c>
      <c r="M21" s="263" t="s">
        <v>126</v>
      </c>
      <c r="N21" s="263" t="s">
        <v>330</v>
      </c>
      <c r="O21" s="263" t="s">
        <v>331</v>
      </c>
      <c r="P21" s="266">
        <v>86808</v>
      </c>
      <c r="Q21" s="264">
        <v>48644.86</v>
      </c>
      <c r="R21" s="264">
        <v>3405.1401999999998</v>
      </c>
      <c r="S21" s="264">
        <v>52050.000200000002</v>
      </c>
      <c r="T21" s="264">
        <v>29280.91</v>
      </c>
      <c r="U21" s="264">
        <v>45792.523399999998</v>
      </c>
      <c r="V21" s="264">
        <v>5344</v>
      </c>
      <c r="W21" s="264">
        <v>80417.433399999994</v>
      </c>
      <c r="X21" s="266">
        <v>514</v>
      </c>
      <c r="Y21" s="264">
        <v>67.363638132295733</v>
      </c>
      <c r="Z21" s="264">
        <v>1923.606111111111</v>
      </c>
      <c r="AA21" s="264">
        <v>380</v>
      </c>
      <c r="AB21" s="264">
        <v>385.11779999999999</v>
      </c>
      <c r="AC21" s="264">
        <v>714.77840000000003</v>
      </c>
      <c r="AD21" s="264"/>
      <c r="AE21" s="264">
        <v>1231.2456</v>
      </c>
      <c r="AF21" s="264">
        <v>2711.1417999999999</v>
      </c>
      <c r="AG21" s="264">
        <v>4684.5</v>
      </c>
      <c r="AH21" s="264">
        <v>160</v>
      </c>
      <c r="AI21" s="264">
        <v>22971.183700000001</v>
      </c>
      <c r="AJ21" s="264">
        <v>42916.607900000003</v>
      </c>
      <c r="AK21" s="264">
        <v>10729.152</v>
      </c>
      <c r="AL21" s="264">
        <v>39153.455900000001</v>
      </c>
      <c r="AM21" s="264">
        <v>42916.607917513997</v>
      </c>
      <c r="AN21" s="265">
        <v>0.88224342546188839</v>
      </c>
      <c r="AO21" s="265">
        <v>4.9013523636771583E-2</v>
      </c>
      <c r="AP21" s="264">
        <v>25673.676299999999</v>
      </c>
      <c r="AQ21" s="264">
        <v>20118.847099999999</v>
      </c>
      <c r="AR21" s="265">
        <v>0.43934800000000002</v>
      </c>
      <c r="AS21" s="265">
        <v>2.4407999999999999E-2</v>
      </c>
      <c r="AT21" s="263">
        <v>6966</v>
      </c>
      <c r="AU21" s="264">
        <v>19518.750075</v>
      </c>
      <c r="AV21" s="264">
        <v>46377.041524999993</v>
      </c>
      <c r="AW21" s="264">
        <v>32531.250124999999</v>
      </c>
      <c r="AX21" s="264">
        <v>13845.791399999989</v>
      </c>
    </row>
    <row r="22" spans="1:50" x14ac:dyDescent="0.25">
      <c r="A22" s="266">
        <v>1</v>
      </c>
      <c r="B22" s="263" t="s">
        <v>255</v>
      </c>
      <c r="C22" s="263" t="s">
        <v>256</v>
      </c>
      <c r="D22" s="263" t="s">
        <v>257</v>
      </c>
      <c r="E22" s="263" t="s">
        <v>332</v>
      </c>
      <c r="G22" s="263" t="s">
        <v>333</v>
      </c>
      <c r="H22" s="267">
        <v>44620</v>
      </c>
      <c r="I22" s="266">
        <v>18</v>
      </c>
      <c r="J22" s="266">
        <v>12</v>
      </c>
      <c r="K22" s="266">
        <v>540</v>
      </c>
      <c r="L22" s="265">
        <v>2.222222222222222E-2</v>
      </c>
      <c r="M22" s="263" t="s">
        <v>126</v>
      </c>
      <c r="N22" s="263" t="s">
        <v>334</v>
      </c>
      <c r="O22" s="263" t="s">
        <v>335</v>
      </c>
      <c r="P22" s="266">
        <v>40831</v>
      </c>
      <c r="Q22" s="264">
        <v>48644.86</v>
      </c>
      <c r="R22" s="264">
        <v>3405.1401999999998</v>
      </c>
      <c r="S22" s="264">
        <v>52050.000200000002</v>
      </c>
      <c r="T22" s="264">
        <v>17964.78</v>
      </c>
      <c r="U22" s="264">
        <v>52598</v>
      </c>
      <c r="V22" s="264">
        <v>10794.09</v>
      </c>
      <c r="W22" s="264">
        <v>81356.87</v>
      </c>
      <c r="X22" s="266">
        <v>376</v>
      </c>
      <c r="Y22" s="264">
        <v>76.486356382978727</v>
      </c>
      <c r="Z22" s="264">
        <v>1597.7149999999999</v>
      </c>
      <c r="AA22" s="264">
        <v>792.79</v>
      </c>
      <c r="AB22" s="264">
        <v>12.883599999999999</v>
      </c>
      <c r="AC22" s="264">
        <v>311.74590000000001</v>
      </c>
      <c r="AD22" s="264"/>
      <c r="AE22" s="264">
        <v>702.24040000000002</v>
      </c>
      <c r="AF22" s="264">
        <v>1819.6599000000001</v>
      </c>
      <c r="AG22" s="264">
        <v>4684.5</v>
      </c>
      <c r="AH22" s="264">
        <v>120</v>
      </c>
      <c r="AI22" s="264">
        <v>17566.1993</v>
      </c>
      <c r="AJ22" s="264">
        <v>50162.710800000001</v>
      </c>
      <c r="AK22" s="264">
        <v>12540.6777</v>
      </c>
      <c r="AL22" s="264">
        <v>44588.033100000001</v>
      </c>
      <c r="AM22" s="264">
        <v>50162.710781999987</v>
      </c>
      <c r="AN22" s="265">
        <v>1.031202696071075</v>
      </c>
      <c r="AO22" s="265">
        <v>5.7289038670615279E-2</v>
      </c>
      <c r="AP22" s="264">
        <v>31078.6607</v>
      </c>
      <c r="AQ22" s="264">
        <v>21519.3393</v>
      </c>
      <c r="AR22" s="265">
        <v>0.40912799999999999</v>
      </c>
      <c r="AS22" s="265">
        <v>2.2728999999999999E-2</v>
      </c>
      <c r="AT22" s="263">
        <v>6966</v>
      </c>
      <c r="AU22" s="264">
        <v>19518.750075</v>
      </c>
      <c r="AV22" s="264">
        <v>48247.960024999993</v>
      </c>
      <c r="AW22" s="264">
        <v>32531.250124999999</v>
      </c>
      <c r="AX22" s="264">
        <v>15716.709899999991</v>
      </c>
    </row>
    <row r="23" spans="1:50" x14ac:dyDescent="0.25">
      <c r="A23" s="266">
        <v>1</v>
      </c>
      <c r="B23" s="263" t="s">
        <v>255</v>
      </c>
      <c r="C23" s="263" t="s">
        <v>256</v>
      </c>
      <c r="D23" s="263" t="s">
        <v>257</v>
      </c>
      <c r="E23" s="263" t="s">
        <v>336</v>
      </c>
      <c r="G23" s="263" t="s">
        <v>278</v>
      </c>
      <c r="H23" s="267">
        <v>44651</v>
      </c>
      <c r="I23" s="266">
        <v>18</v>
      </c>
      <c r="J23" s="266">
        <v>9</v>
      </c>
      <c r="K23" s="266">
        <v>540</v>
      </c>
      <c r="L23" s="265">
        <v>1.666666666666667E-2</v>
      </c>
      <c r="M23" s="263" t="s">
        <v>126</v>
      </c>
      <c r="N23" s="263" t="s">
        <v>337</v>
      </c>
      <c r="O23" s="263" t="s">
        <v>338</v>
      </c>
      <c r="P23" s="266">
        <v>41676</v>
      </c>
      <c r="Q23" s="264">
        <v>48644.859799999998</v>
      </c>
      <c r="R23" s="264">
        <v>3405.1401999999998</v>
      </c>
      <c r="S23" s="264">
        <v>52050</v>
      </c>
      <c r="T23" s="264">
        <v>28730</v>
      </c>
      <c r="U23" s="264">
        <v>49998</v>
      </c>
      <c r="V23" s="264">
        <v>5100</v>
      </c>
      <c r="W23" s="264">
        <v>83828</v>
      </c>
      <c r="X23" s="266">
        <v>510</v>
      </c>
      <c r="Y23" s="264">
        <v>66.333333333333329</v>
      </c>
      <c r="Z23" s="264">
        <v>1879.4444444444439</v>
      </c>
      <c r="AA23" s="264">
        <v>490</v>
      </c>
      <c r="AB23" s="264">
        <v>99.114800000000002</v>
      </c>
      <c r="AC23" s="264">
        <v>358.04669999999999</v>
      </c>
      <c r="AD23" s="264"/>
      <c r="AE23" s="264">
        <v>1685.4677999999999</v>
      </c>
      <c r="AF23" s="264">
        <v>2632.6293000000001</v>
      </c>
      <c r="AG23" s="264">
        <v>4684.5</v>
      </c>
      <c r="AH23" s="264">
        <v>120</v>
      </c>
      <c r="AI23" s="264">
        <v>22971.183700000001</v>
      </c>
      <c r="AJ23" s="264">
        <v>46451.186999999998</v>
      </c>
      <c r="AK23" s="264">
        <v>11612.796700000001</v>
      </c>
      <c r="AL23" s="264">
        <v>41804.390200000002</v>
      </c>
      <c r="AM23" s="264">
        <v>46451.186999999998</v>
      </c>
      <c r="AN23" s="265">
        <v>0.95490432475251974</v>
      </c>
      <c r="AO23" s="265">
        <v>5.3050240264028867E-2</v>
      </c>
      <c r="AP23" s="264">
        <v>25673.676100000001</v>
      </c>
      <c r="AQ23" s="264">
        <v>24324.323899999999</v>
      </c>
      <c r="AR23" s="265">
        <v>0.48650599999999999</v>
      </c>
      <c r="AS23" s="265">
        <v>2.7028E-2</v>
      </c>
      <c r="AT23" s="263">
        <v>6966</v>
      </c>
      <c r="AU23" s="264">
        <v>19518.75</v>
      </c>
      <c r="AV23" s="264">
        <v>49906.120699999999</v>
      </c>
      <c r="AW23" s="264">
        <v>32531.25</v>
      </c>
      <c r="AX23" s="264">
        <v>17374.870699999999</v>
      </c>
    </row>
    <row r="24" spans="1:50" x14ac:dyDescent="0.25">
      <c r="A24" s="266">
        <v>1</v>
      </c>
      <c r="B24" s="263" t="s">
        <v>255</v>
      </c>
      <c r="C24" s="263" t="s">
        <v>256</v>
      </c>
      <c r="D24" s="263" t="s">
        <v>257</v>
      </c>
      <c r="E24" s="263" t="s">
        <v>339</v>
      </c>
      <c r="F24" s="263" t="s">
        <v>109</v>
      </c>
      <c r="G24" s="263" t="s">
        <v>340</v>
      </c>
      <c r="H24" s="267">
        <v>44681</v>
      </c>
      <c r="I24" s="266">
        <v>18</v>
      </c>
      <c r="J24" s="266">
        <v>106</v>
      </c>
      <c r="K24" s="266">
        <v>540</v>
      </c>
      <c r="L24" s="265">
        <v>0.1962962962962963</v>
      </c>
      <c r="M24" s="263" t="s">
        <v>126</v>
      </c>
      <c r="N24" s="263" t="s">
        <v>341</v>
      </c>
      <c r="O24" s="263" t="s">
        <v>342</v>
      </c>
      <c r="P24" s="266">
        <v>41208</v>
      </c>
      <c r="Q24" s="264">
        <v>48644.859799999998</v>
      </c>
      <c r="R24" s="264">
        <v>3405.1401999999998</v>
      </c>
      <c r="S24" s="264">
        <v>52050</v>
      </c>
      <c r="T24" s="264">
        <v>13091.24</v>
      </c>
      <c r="U24" s="264">
        <v>48998</v>
      </c>
      <c r="V24" s="264">
        <v>4889.96</v>
      </c>
      <c r="W24" s="264">
        <v>66979.199999999997</v>
      </c>
      <c r="X24" s="266">
        <v>221</v>
      </c>
      <c r="Y24" s="264">
        <v>81.362895927601812</v>
      </c>
      <c r="Z24" s="264">
        <v>998.95555555555563</v>
      </c>
      <c r="AA24" s="264">
        <v>2529.79</v>
      </c>
      <c r="AB24" s="264">
        <v>187.9726</v>
      </c>
      <c r="AC24" s="264">
        <v>227.25640000000001</v>
      </c>
      <c r="AD24" s="264"/>
      <c r="AE24" s="264">
        <v>714.9</v>
      </c>
      <c r="AF24" s="264">
        <v>3659.9189999999999</v>
      </c>
      <c r="AG24" s="264">
        <v>4684.5</v>
      </c>
      <c r="AH24" s="264">
        <v>120</v>
      </c>
      <c r="AI24" s="264">
        <v>16214.9532</v>
      </c>
      <c r="AJ24" s="264">
        <v>35307.827799999999</v>
      </c>
      <c r="AK24" s="264">
        <v>8826.9568999999992</v>
      </c>
      <c r="AL24" s="264">
        <v>33446.870799999997</v>
      </c>
      <c r="AM24" s="264">
        <v>35307.827799999999</v>
      </c>
      <c r="AN24" s="265">
        <v>0.72582854478696635</v>
      </c>
      <c r="AO24" s="265">
        <v>4.0323808043720363E-2</v>
      </c>
      <c r="AP24" s="264">
        <v>32429.906599999998</v>
      </c>
      <c r="AQ24" s="264">
        <v>16568.093400000002</v>
      </c>
      <c r="AR24" s="265">
        <v>0.33813799999999999</v>
      </c>
      <c r="AS24" s="265">
        <v>1.8785E-2</v>
      </c>
      <c r="AT24" s="263">
        <v>6966</v>
      </c>
      <c r="AU24" s="264">
        <v>19518.75</v>
      </c>
      <c r="AV24" s="264">
        <v>32030.030999999999</v>
      </c>
      <c r="AW24" s="264">
        <v>32531.25</v>
      </c>
      <c r="AX24" s="264">
        <v>-501.2190000000046</v>
      </c>
    </row>
    <row r="25" spans="1:50" x14ac:dyDescent="0.25">
      <c r="A25" s="266">
        <v>1</v>
      </c>
      <c r="B25" s="263" t="s">
        <v>255</v>
      </c>
      <c r="C25" s="263" t="s">
        <v>256</v>
      </c>
      <c r="D25" s="263" t="s">
        <v>257</v>
      </c>
      <c r="E25" s="263" t="s">
        <v>343</v>
      </c>
      <c r="F25" s="263" t="s">
        <v>109</v>
      </c>
      <c r="G25" s="263" t="s">
        <v>344</v>
      </c>
      <c r="H25" s="267">
        <v>44681</v>
      </c>
      <c r="I25" s="266">
        <v>18</v>
      </c>
      <c r="J25" s="266">
        <v>17</v>
      </c>
      <c r="K25" s="266">
        <v>540</v>
      </c>
      <c r="L25" s="265">
        <v>3.1481481481481478E-2</v>
      </c>
      <c r="M25" s="263" t="s">
        <v>126</v>
      </c>
      <c r="N25" s="263" t="s">
        <v>345</v>
      </c>
      <c r="O25" s="263" t="s">
        <v>346</v>
      </c>
      <c r="P25" s="266">
        <v>29310</v>
      </c>
      <c r="Q25" s="264">
        <v>48644.859799999998</v>
      </c>
      <c r="R25" s="264">
        <v>3405.1401999999998</v>
      </c>
      <c r="S25" s="264">
        <v>52050</v>
      </c>
      <c r="T25" s="264">
        <v>12103.04</v>
      </c>
      <c r="U25" s="264">
        <v>50198</v>
      </c>
      <c r="V25" s="264">
        <v>9697.4532999999992</v>
      </c>
      <c r="W25" s="264">
        <v>71998.493300000002</v>
      </c>
      <c r="X25" s="266">
        <v>212</v>
      </c>
      <c r="Y25" s="264">
        <v>102.8325155660377</v>
      </c>
      <c r="Z25" s="264">
        <v>1211.1385166666671</v>
      </c>
      <c r="AA25" s="264">
        <v>1084.0899999999999</v>
      </c>
      <c r="AB25" s="264">
        <v>10.14</v>
      </c>
      <c r="AC25" s="264">
        <v>203.4659</v>
      </c>
      <c r="AD25" s="264"/>
      <c r="AE25" s="264">
        <v>419.6</v>
      </c>
      <c r="AF25" s="264">
        <v>1717.2959000000001</v>
      </c>
      <c r="AG25" s="264">
        <v>4684.5</v>
      </c>
      <c r="AH25" s="264">
        <v>120</v>
      </c>
      <c r="AI25" s="264">
        <v>17566.1993</v>
      </c>
      <c r="AJ25" s="264">
        <v>40915.098100000003</v>
      </c>
      <c r="AK25" s="264">
        <v>10228.7745</v>
      </c>
      <c r="AL25" s="264">
        <v>37652.323600000003</v>
      </c>
      <c r="AM25" s="264">
        <v>40915.098100000003</v>
      </c>
      <c r="AN25" s="265">
        <v>0.84109807836263939</v>
      </c>
      <c r="AO25" s="265">
        <v>4.672767102014664E-2</v>
      </c>
      <c r="AP25" s="264">
        <v>31078.660500000002</v>
      </c>
      <c r="AQ25" s="264">
        <v>19119.339499999998</v>
      </c>
      <c r="AR25" s="265">
        <v>0.38087900000000002</v>
      </c>
      <c r="AS25" s="265">
        <v>2.1160000000000002E-2</v>
      </c>
      <c r="AT25" s="263">
        <v>6966</v>
      </c>
      <c r="AU25" s="264">
        <v>19518.75</v>
      </c>
      <c r="AV25" s="264">
        <v>38991.947399999997</v>
      </c>
      <c r="AW25" s="264">
        <v>32531.25</v>
      </c>
      <c r="AX25" s="264">
        <v>6460.6974000000046</v>
      </c>
    </row>
    <row r="26" spans="1:50" x14ac:dyDescent="0.25">
      <c r="A26" s="266">
        <v>1</v>
      </c>
      <c r="B26" s="263" t="s">
        <v>255</v>
      </c>
      <c r="C26" s="263" t="s">
        <v>256</v>
      </c>
      <c r="D26" s="263" t="s">
        <v>257</v>
      </c>
      <c r="E26" s="263" t="s">
        <v>347</v>
      </c>
      <c r="F26" s="263" t="s">
        <v>127</v>
      </c>
      <c r="G26" s="263" t="s">
        <v>348</v>
      </c>
      <c r="H26" s="267">
        <v>44712</v>
      </c>
      <c r="I26" s="266">
        <v>18</v>
      </c>
      <c r="J26" s="266">
        <v>10</v>
      </c>
      <c r="K26" s="266">
        <v>540</v>
      </c>
      <c r="L26" s="265">
        <v>1.8518518518518521E-2</v>
      </c>
      <c r="M26" s="263" t="s">
        <v>126</v>
      </c>
      <c r="N26" s="263" t="s">
        <v>349</v>
      </c>
      <c r="O26" s="263" t="s">
        <v>350</v>
      </c>
      <c r="P26" s="266">
        <v>10612</v>
      </c>
      <c r="Q26" s="264">
        <v>48644.86</v>
      </c>
      <c r="R26" s="264">
        <v>3405.1401999999998</v>
      </c>
      <c r="S26" s="264">
        <v>52050.000200000002</v>
      </c>
      <c r="T26" s="264">
        <v>23964.06</v>
      </c>
      <c r="U26" s="264">
        <v>47598</v>
      </c>
      <c r="V26" s="264">
        <v>10864.22</v>
      </c>
      <c r="W26" s="264">
        <v>82426.28</v>
      </c>
      <c r="X26" s="266">
        <v>707</v>
      </c>
      <c r="Y26" s="264">
        <v>49.262065063649217</v>
      </c>
      <c r="Z26" s="264">
        <v>1934.9044444444439</v>
      </c>
      <c r="AA26" s="264">
        <v>90</v>
      </c>
      <c r="AB26" s="264">
        <v>81.267399999999995</v>
      </c>
      <c r="AC26" s="264">
        <v>146.37540000000001</v>
      </c>
      <c r="AD26" s="264"/>
      <c r="AE26" s="264">
        <v>843.37840000000006</v>
      </c>
      <c r="AF26" s="264">
        <v>1161.0211999999999</v>
      </c>
      <c r="AG26" s="264">
        <v>4684.5</v>
      </c>
      <c r="AH26" s="264">
        <v>120</v>
      </c>
      <c r="AI26" s="264">
        <v>21619.937600000001</v>
      </c>
      <c r="AJ26" s="264">
        <v>47842.771200000003</v>
      </c>
      <c r="AK26" s="264">
        <v>11960.692800000001</v>
      </c>
      <c r="AL26" s="264">
        <v>42848.078399999999</v>
      </c>
      <c r="AM26" s="264">
        <v>47842.771181999997</v>
      </c>
      <c r="AN26" s="265">
        <v>0.98351133464049445</v>
      </c>
      <c r="AO26" s="265">
        <v>5.4639518591138581E-2</v>
      </c>
      <c r="AP26" s="264">
        <v>27024.922399999999</v>
      </c>
      <c r="AQ26" s="264">
        <v>20573.077600000001</v>
      </c>
      <c r="AR26" s="265">
        <v>0.432226</v>
      </c>
      <c r="AS26" s="265">
        <v>2.4013E-2</v>
      </c>
      <c r="AT26" s="263">
        <v>6966</v>
      </c>
      <c r="AU26" s="264">
        <v>19518.750075</v>
      </c>
      <c r="AV26" s="264">
        <v>49976.008724999992</v>
      </c>
      <c r="AW26" s="264">
        <v>32531.250124999999</v>
      </c>
      <c r="AX26" s="264">
        <v>17444.75859999999</v>
      </c>
    </row>
    <row r="27" spans="1:50" x14ac:dyDescent="0.25">
      <c r="A27" s="266">
        <v>1</v>
      </c>
      <c r="B27" s="263" t="s">
        <v>255</v>
      </c>
      <c r="C27" s="263" t="s">
        <v>256</v>
      </c>
      <c r="D27" s="263" t="s">
        <v>257</v>
      </c>
      <c r="E27" s="263" t="s">
        <v>351</v>
      </c>
      <c r="G27" s="263" t="s">
        <v>352</v>
      </c>
      <c r="H27" s="267">
        <v>44712</v>
      </c>
      <c r="I27" s="266">
        <v>18</v>
      </c>
      <c r="J27" s="266">
        <v>8</v>
      </c>
      <c r="K27" s="266">
        <v>540</v>
      </c>
      <c r="L27" s="265">
        <v>1.4814814814814821E-2</v>
      </c>
      <c r="M27" s="263" t="s">
        <v>126</v>
      </c>
      <c r="N27" s="263" t="s">
        <v>353</v>
      </c>
      <c r="O27" s="263" t="s">
        <v>354</v>
      </c>
      <c r="P27" s="266">
        <v>80923</v>
      </c>
      <c r="Q27" s="264">
        <v>48928.86</v>
      </c>
      <c r="R27" s="264">
        <v>3425.0201999999999</v>
      </c>
      <c r="S27" s="264">
        <v>52353.8802</v>
      </c>
      <c r="T27" s="264">
        <v>23695</v>
      </c>
      <c r="U27" s="264">
        <v>45198</v>
      </c>
      <c r="V27" s="264">
        <v>4200</v>
      </c>
      <c r="W27" s="264">
        <v>73093</v>
      </c>
      <c r="X27" s="266">
        <v>420</v>
      </c>
      <c r="Y27" s="264">
        <v>66.416666666666671</v>
      </c>
      <c r="Z27" s="264">
        <v>1549.7222222222219</v>
      </c>
      <c r="AA27" s="264">
        <v>480</v>
      </c>
      <c r="AB27" s="264">
        <v>86.985799999999998</v>
      </c>
      <c r="AC27" s="264">
        <v>365.11660000000001</v>
      </c>
      <c r="AD27" s="264"/>
      <c r="AE27" s="264">
        <v>1352.1132</v>
      </c>
      <c r="AF27" s="264">
        <v>2284.2156</v>
      </c>
      <c r="AG27" s="264">
        <v>4711.8491999999997</v>
      </c>
      <c r="AH27" s="264">
        <v>120</v>
      </c>
      <c r="AI27" s="264">
        <v>19027.89</v>
      </c>
      <c r="AJ27" s="264">
        <v>39970.0452</v>
      </c>
      <c r="AK27" s="264">
        <v>9992.5113000000001</v>
      </c>
      <c r="AL27" s="264">
        <v>36943.533900000002</v>
      </c>
      <c r="AM27" s="264">
        <v>39970.045182000002</v>
      </c>
      <c r="AN27" s="265">
        <v>0.81690121498845469</v>
      </c>
      <c r="AO27" s="265">
        <v>4.5383400832691927E-2</v>
      </c>
      <c r="AP27" s="264">
        <v>29900.97</v>
      </c>
      <c r="AQ27" s="264">
        <v>15297.03</v>
      </c>
      <c r="AR27" s="265">
        <v>0.33844499999999988</v>
      </c>
      <c r="AS27" s="265">
        <v>1.8801999999999999E-2</v>
      </c>
      <c r="AT27" s="263">
        <v>6966</v>
      </c>
      <c r="AU27" s="264">
        <v>19632.705075000002</v>
      </c>
      <c r="AV27" s="264">
        <v>39378.230125000002</v>
      </c>
      <c r="AW27" s="264">
        <v>32721.175125000002</v>
      </c>
      <c r="AX27" s="264">
        <v>6657.0550000000003</v>
      </c>
    </row>
    <row r="28" spans="1:50" x14ac:dyDescent="0.25">
      <c r="A28" s="266">
        <v>1</v>
      </c>
      <c r="B28" s="263" t="s">
        <v>255</v>
      </c>
      <c r="C28" s="263" t="s">
        <v>256</v>
      </c>
      <c r="D28" s="263" t="s">
        <v>257</v>
      </c>
      <c r="E28" s="263" t="s">
        <v>355</v>
      </c>
      <c r="G28" s="263" t="s">
        <v>356</v>
      </c>
      <c r="H28" s="267">
        <v>44439</v>
      </c>
      <c r="I28" s="266">
        <v>19</v>
      </c>
      <c r="J28" s="266">
        <v>38</v>
      </c>
      <c r="K28" s="266">
        <v>570</v>
      </c>
      <c r="L28" s="265">
        <v>6.6666666666666666E-2</v>
      </c>
      <c r="M28" s="263" t="s">
        <v>126</v>
      </c>
      <c r="N28" s="263" t="s">
        <v>357</v>
      </c>
      <c r="O28" s="263" t="s">
        <v>358</v>
      </c>
      <c r="P28" s="266">
        <v>27391</v>
      </c>
      <c r="Q28" s="264">
        <v>48644.86</v>
      </c>
      <c r="R28" s="264">
        <v>3405.1401999999998</v>
      </c>
      <c r="S28" s="264">
        <v>52050.000200000002</v>
      </c>
      <c r="T28" s="264">
        <v>30500</v>
      </c>
      <c r="U28" s="264">
        <v>49813.0841</v>
      </c>
      <c r="V28" s="264">
        <v>5400</v>
      </c>
      <c r="W28" s="264">
        <v>85713.084099999993</v>
      </c>
      <c r="X28" s="266">
        <v>540</v>
      </c>
      <c r="Y28" s="264">
        <v>66.481481481481481</v>
      </c>
      <c r="Z28" s="264">
        <v>1889.473684210526</v>
      </c>
      <c r="AA28" s="264">
        <v>1159.1199999999999</v>
      </c>
      <c r="AB28" s="264">
        <v>89.186000000000007</v>
      </c>
      <c r="AC28" s="264">
        <v>151.23990000000001</v>
      </c>
      <c r="AD28" s="264"/>
      <c r="AE28" s="264">
        <v>923.69039999999995</v>
      </c>
      <c r="AF28" s="264">
        <v>2323.2363</v>
      </c>
      <c r="AG28" s="264">
        <v>4944.75</v>
      </c>
      <c r="AH28" s="264">
        <v>160</v>
      </c>
      <c r="AI28" s="264">
        <v>24322.429800000002</v>
      </c>
      <c r="AJ28" s="264">
        <v>46607.167999999998</v>
      </c>
      <c r="AK28" s="264">
        <v>11651.791999999999</v>
      </c>
      <c r="AL28" s="264">
        <v>42308.375999999997</v>
      </c>
      <c r="AM28" s="264">
        <v>46607.167968850503</v>
      </c>
      <c r="AN28" s="265">
        <v>0.95811084601436813</v>
      </c>
      <c r="AO28" s="265">
        <v>5.0426886632335167E-2</v>
      </c>
      <c r="AP28" s="264">
        <v>24322.430199999999</v>
      </c>
      <c r="AQ28" s="264">
        <v>25490.653900000001</v>
      </c>
      <c r="AR28" s="265">
        <v>0.51172600000000001</v>
      </c>
      <c r="AS28" s="265">
        <v>2.6932999999999999E-2</v>
      </c>
      <c r="AT28" s="263">
        <v>7353</v>
      </c>
      <c r="AU28" s="264">
        <v>20603.125079166672</v>
      </c>
      <c r="AV28" s="264">
        <v>50328.972720833321</v>
      </c>
      <c r="AW28" s="264">
        <v>31446.875120833331</v>
      </c>
      <c r="AX28" s="264">
        <v>18882.09759999999</v>
      </c>
    </row>
    <row r="29" spans="1:50" x14ac:dyDescent="0.25">
      <c r="A29" s="266">
        <v>1</v>
      </c>
      <c r="B29" s="263" t="s">
        <v>255</v>
      </c>
      <c r="C29" s="263" t="s">
        <v>256</v>
      </c>
      <c r="D29" s="263" t="s">
        <v>257</v>
      </c>
      <c r="E29" s="263" t="s">
        <v>359</v>
      </c>
      <c r="G29" s="263" t="s">
        <v>319</v>
      </c>
      <c r="H29" s="267">
        <v>44499</v>
      </c>
      <c r="I29" s="266">
        <v>19</v>
      </c>
      <c r="J29" s="266">
        <v>31</v>
      </c>
      <c r="K29" s="266">
        <v>570</v>
      </c>
      <c r="L29" s="265">
        <v>5.4385964912280697E-2</v>
      </c>
      <c r="M29" s="263" t="s">
        <v>126</v>
      </c>
      <c r="N29" s="263" t="s">
        <v>360</v>
      </c>
      <c r="O29" s="263" t="s">
        <v>361</v>
      </c>
      <c r="P29" s="266">
        <v>84677</v>
      </c>
      <c r="Q29" s="264">
        <v>48644.86</v>
      </c>
      <c r="R29" s="264">
        <v>3405.1401999999998</v>
      </c>
      <c r="S29" s="264">
        <v>52050.000200000002</v>
      </c>
      <c r="T29" s="264">
        <v>23725</v>
      </c>
      <c r="U29" s="264">
        <v>46261.682200000003</v>
      </c>
      <c r="V29" s="264">
        <v>4200</v>
      </c>
      <c r="W29" s="264">
        <v>74186.682199999996</v>
      </c>
      <c r="X29" s="266">
        <v>420</v>
      </c>
      <c r="Y29" s="264">
        <v>66.488095238095241</v>
      </c>
      <c r="Z29" s="264">
        <v>1469.7368421052629</v>
      </c>
      <c r="AA29" s="264">
        <v>1020.06</v>
      </c>
      <c r="AB29" s="264">
        <v>107.2882</v>
      </c>
      <c r="AC29" s="264">
        <v>720.64319999999998</v>
      </c>
      <c r="AD29" s="264"/>
      <c r="AE29" s="264">
        <v>2237.3496</v>
      </c>
      <c r="AF29" s="264">
        <v>4085.3409999999999</v>
      </c>
      <c r="AG29" s="264">
        <v>4944.75</v>
      </c>
      <c r="AH29" s="264">
        <v>160</v>
      </c>
      <c r="AI29" s="264">
        <v>21619.937600000001</v>
      </c>
      <c r="AJ29" s="264">
        <v>36013.403599999998</v>
      </c>
      <c r="AK29" s="264">
        <v>9003.3508999999995</v>
      </c>
      <c r="AL29" s="264">
        <v>34363.0527</v>
      </c>
      <c r="AM29" s="264">
        <v>36013.403538009312</v>
      </c>
      <c r="AN29" s="265">
        <v>0.74033317267249432</v>
      </c>
      <c r="AO29" s="265">
        <v>3.896490382486812E-2</v>
      </c>
      <c r="AP29" s="264">
        <v>27024.922399999999</v>
      </c>
      <c r="AQ29" s="264">
        <v>19236.7598</v>
      </c>
      <c r="AR29" s="265">
        <v>0.41582500000000011</v>
      </c>
      <c r="AS29" s="265">
        <v>2.1885999999999999E-2</v>
      </c>
      <c r="AT29" s="263">
        <v>7353</v>
      </c>
      <c r="AU29" s="264">
        <v>20603.125079166672</v>
      </c>
      <c r="AV29" s="264">
        <v>37040.466120833327</v>
      </c>
      <c r="AW29" s="264">
        <v>31446.875120833331</v>
      </c>
      <c r="AX29" s="264">
        <v>5593.5909999999931</v>
      </c>
    </row>
    <row r="30" spans="1:50" x14ac:dyDescent="0.25">
      <c r="A30" s="266">
        <v>1</v>
      </c>
      <c r="B30" s="263" t="s">
        <v>255</v>
      </c>
      <c r="C30" s="263" t="s">
        <v>256</v>
      </c>
      <c r="D30" s="263" t="s">
        <v>257</v>
      </c>
      <c r="E30" s="263" t="s">
        <v>362</v>
      </c>
      <c r="G30" s="263" t="s">
        <v>363</v>
      </c>
      <c r="H30" s="267">
        <v>44499</v>
      </c>
      <c r="I30" s="266">
        <v>19</v>
      </c>
      <c r="J30" s="266">
        <v>42</v>
      </c>
      <c r="K30" s="266">
        <v>570</v>
      </c>
      <c r="L30" s="265">
        <v>7.3684210526315783E-2</v>
      </c>
      <c r="M30" s="263" t="s">
        <v>126</v>
      </c>
      <c r="N30" s="263" t="s">
        <v>364</v>
      </c>
      <c r="O30" s="263" t="s">
        <v>365</v>
      </c>
      <c r="P30" s="266">
        <v>88741</v>
      </c>
      <c r="Q30" s="264">
        <v>48644.86</v>
      </c>
      <c r="R30" s="264">
        <v>3405.1401999999998</v>
      </c>
      <c r="S30" s="264">
        <v>52050.000200000002</v>
      </c>
      <c r="T30" s="264">
        <v>28898.67</v>
      </c>
      <c r="U30" s="264">
        <v>45864.485999999997</v>
      </c>
      <c r="V30" s="264">
        <v>5181.1499999999996</v>
      </c>
      <c r="W30" s="264">
        <v>79944.305999999997</v>
      </c>
      <c r="X30" s="266">
        <v>454</v>
      </c>
      <c r="Y30" s="264">
        <v>75.065682819383255</v>
      </c>
      <c r="Z30" s="264">
        <v>1793.6747368421049</v>
      </c>
      <c r="AA30" s="264">
        <v>1808.66</v>
      </c>
      <c r="AB30" s="264">
        <v>113.2522</v>
      </c>
      <c r="AC30" s="264">
        <v>602.41269999999997</v>
      </c>
      <c r="AD30" s="264"/>
      <c r="AE30" s="264">
        <v>723.10919999999999</v>
      </c>
      <c r="AF30" s="264">
        <v>3247.4340999999999</v>
      </c>
      <c r="AG30" s="264">
        <v>4944.75</v>
      </c>
      <c r="AH30" s="264">
        <v>160</v>
      </c>
      <c r="AI30" s="264">
        <v>22971.183700000001</v>
      </c>
      <c r="AJ30" s="264">
        <v>41257.438199999997</v>
      </c>
      <c r="AK30" s="264">
        <v>10314.3595</v>
      </c>
      <c r="AL30" s="264">
        <v>38296.078600000001</v>
      </c>
      <c r="AM30" s="264">
        <v>41257.438199691598</v>
      </c>
      <c r="AN30" s="265">
        <v>0.84813561391052616</v>
      </c>
      <c r="AO30" s="265">
        <v>4.4638716521606642E-2</v>
      </c>
      <c r="AP30" s="264">
        <v>25673.676299999999</v>
      </c>
      <c r="AQ30" s="264">
        <v>20190.809700000002</v>
      </c>
      <c r="AR30" s="265">
        <v>0.44022800000000001</v>
      </c>
      <c r="AS30" s="265">
        <v>2.317E-2</v>
      </c>
      <c r="AT30" s="263">
        <v>7353</v>
      </c>
      <c r="AU30" s="264">
        <v>20603.125079166672</v>
      </c>
      <c r="AV30" s="264">
        <v>43635.99682083333</v>
      </c>
      <c r="AW30" s="264">
        <v>31446.875120833331</v>
      </c>
      <c r="AX30" s="264">
        <v>12189.1217</v>
      </c>
    </row>
    <row r="31" spans="1:50" x14ac:dyDescent="0.25">
      <c r="A31" s="266">
        <v>1</v>
      </c>
      <c r="B31" s="263" t="s">
        <v>255</v>
      </c>
      <c r="C31" s="263" t="s">
        <v>256</v>
      </c>
      <c r="D31" s="263" t="s">
        <v>257</v>
      </c>
      <c r="E31" s="263" t="s">
        <v>366</v>
      </c>
      <c r="G31" s="263" t="s">
        <v>367</v>
      </c>
      <c r="H31" s="267">
        <v>44530</v>
      </c>
      <c r="I31" s="266">
        <v>19</v>
      </c>
      <c r="J31" s="266">
        <v>19</v>
      </c>
      <c r="K31" s="266">
        <v>570</v>
      </c>
      <c r="L31" s="265">
        <v>3.3333333333333333E-2</v>
      </c>
      <c r="M31" s="263" t="s">
        <v>126</v>
      </c>
      <c r="N31" s="263" t="s">
        <v>368</v>
      </c>
      <c r="O31" s="263" t="s">
        <v>369</v>
      </c>
      <c r="P31" s="266">
        <v>48999</v>
      </c>
      <c r="Q31" s="264">
        <v>48644.86</v>
      </c>
      <c r="R31" s="264">
        <v>3405.1401999999998</v>
      </c>
      <c r="S31" s="264">
        <v>52050.000200000002</v>
      </c>
      <c r="T31" s="264">
        <v>26950.47</v>
      </c>
      <c r="U31" s="264">
        <v>45792.523399999998</v>
      </c>
      <c r="V31" s="264">
        <v>7087.02</v>
      </c>
      <c r="W31" s="264">
        <v>79830.013399999996</v>
      </c>
      <c r="X31" s="266">
        <v>478</v>
      </c>
      <c r="Y31" s="264">
        <v>71.208138075313812</v>
      </c>
      <c r="Z31" s="264">
        <v>1791.4468421052629</v>
      </c>
      <c r="AA31" s="264">
        <v>840</v>
      </c>
      <c r="AB31" s="264">
        <v>182.6541</v>
      </c>
      <c r="AC31" s="264">
        <v>316.76490000000001</v>
      </c>
      <c r="AD31" s="264"/>
      <c r="AE31" s="264">
        <v>3860.7292000000002</v>
      </c>
      <c r="AF31" s="264">
        <v>5200.1481999999996</v>
      </c>
      <c r="AG31" s="264">
        <v>4944.75</v>
      </c>
      <c r="AH31" s="264">
        <v>160</v>
      </c>
      <c r="AI31" s="264">
        <v>22971.183700000001</v>
      </c>
      <c r="AJ31" s="264">
        <v>39159.8315</v>
      </c>
      <c r="AK31" s="264">
        <v>9789.9578999999994</v>
      </c>
      <c r="AL31" s="264">
        <v>36722.873599999999</v>
      </c>
      <c r="AM31" s="264">
        <v>39159.831516513987</v>
      </c>
      <c r="AN31" s="265">
        <v>0.80501478504643642</v>
      </c>
      <c r="AO31" s="265">
        <v>4.2369199212970339E-2</v>
      </c>
      <c r="AP31" s="264">
        <v>25673.676299999999</v>
      </c>
      <c r="AQ31" s="264">
        <v>20118.847099999999</v>
      </c>
      <c r="AR31" s="265">
        <v>0.43934800000000002</v>
      </c>
      <c r="AS31" s="265">
        <v>2.3123999999999999E-2</v>
      </c>
      <c r="AT31" s="263">
        <v>7353</v>
      </c>
      <c r="AU31" s="264">
        <v>20603.125079166672</v>
      </c>
      <c r="AV31" s="264">
        <v>41568.990120833332</v>
      </c>
      <c r="AW31" s="264">
        <v>31446.875120833331</v>
      </c>
      <c r="AX31" s="264">
        <v>10122.115</v>
      </c>
    </row>
    <row r="32" spans="1:50" x14ac:dyDescent="0.25">
      <c r="A32" s="266">
        <v>1</v>
      </c>
      <c r="B32" s="263" t="s">
        <v>255</v>
      </c>
      <c r="C32" s="263" t="s">
        <v>256</v>
      </c>
      <c r="D32" s="263" t="s">
        <v>257</v>
      </c>
      <c r="E32" s="263" t="s">
        <v>370</v>
      </c>
      <c r="G32" s="263" t="s">
        <v>371</v>
      </c>
      <c r="H32" s="267">
        <v>44530</v>
      </c>
      <c r="I32" s="266">
        <v>19</v>
      </c>
      <c r="J32" s="266">
        <v>18</v>
      </c>
      <c r="K32" s="266">
        <v>570</v>
      </c>
      <c r="L32" s="265">
        <v>3.1578947368421047E-2</v>
      </c>
      <c r="M32" s="263" t="s">
        <v>126</v>
      </c>
      <c r="N32" s="263" t="s">
        <v>372</v>
      </c>
      <c r="O32" s="263" t="s">
        <v>373</v>
      </c>
      <c r="P32" s="266">
        <v>36531</v>
      </c>
      <c r="Q32" s="264">
        <v>48644.86</v>
      </c>
      <c r="R32" s="264">
        <v>3405.1401999999998</v>
      </c>
      <c r="S32" s="264">
        <v>52050.000200000002</v>
      </c>
      <c r="T32" s="264">
        <v>31113.54</v>
      </c>
      <c r="U32" s="264">
        <v>49157.009299999998</v>
      </c>
      <c r="V32" s="264">
        <v>6536.73</v>
      </c>
      <c r="W32" s="264">
        <v>86807.279299999995</v>
      </c>
      <c r="X32" s="266">
        <v>538</v>
      </c>
      <c r="Y32" s="264">
        <v>69.981914498141265</v>
      </c>
      <c r="Z32" s="264">
        <v>1981.593157894737</v>
      </c>
      <c r="AA32" s="264">
        <v>300</v>
      </c>
      <c r="AB32" s="264">
        <v>95.587999999999994</v>
      </c>
      <c r="AC32" s="264">
        <v>303.74669999999998</v>
      </c>
      <c r="AD32" s="264"/>
      <c r="AE32" s="264">
        <v>2501.7932000000001</v>
      </c>
      <c r="AF32" s="264">
        <v>3201.1279</v>
      </c>
      <c r="AG32" s="264">
        <v>4944.75</v>
      </c>
      <c r="AH32" s="264">
        <v>160</v>
      </c>
      <c r="AI32" s="264">
        <v>24322.429800000002</v>
      </c>
      <c r="AJ32" s="264">
        <v>46811.671600000001</v>
      </c>
      <c r="AK32" s="264">
        <v>11702.9179</v>
      </c>
      <c r="AL32" s="264">
        <v>42461.753700000001</v>
      </c>
      <c r="AM32" s="264">
        <v>46811.671535205598</v>
      </c>
      <c r="AN32" s="265">
        <v>0.96231485783298776</v>
      </c>
      <c r="AO32" s="265">
        <v>5.0648150412262512E-2</v>
      </c>
      <c r="AP32" s="264">
        <v>24322.430199999999</v>
      </c>
      <c r="AQ32" s="264">
        <v>24834.579099999999</v>
      </c>
      <c r="AR32" s="265">
        <v>0.50520900000000002</v>
      </c>
      <c r="AS32" s="265">
        <v>2.6589999999999999E-2</v>
      </c>
      <c r="AT32" s="263">
        <v>7353</v>
      </c>
      <c r="AU32" s="264">
        <v>20603.125079166672</v>
      </c>
      <c r="AV32" s="264">
        <v>50545.27632083332</v>
      </c>
      <c r="AW32" s="264">
        <v>31446.875120833331</v>
      </c>
      <c r="AX32" s="264">
        <v>19098.401199999989</v>
      </c>
    </row>
    <row r="33" spans="1:50" x14ac:dyDescent="0.25">
      <c r="A33" s="266">
        <v>1</v>
      </c>
      <c r="B33" s="263" t="s">
        <v>255</v>
      </c>
      <c r="C33" s="263" t="s">
        <v>256</v>
      </c>
      <c r="D33" s="263" t="s">
        <v>257</v>
      </c>
      <c r="E33" s="263" t="s">
        <v>374</v>
      </c>
      <c r="G33" s="263" t="s">
        <v>375</v>
      </c>
      <c r="H33" s="267">
        <v>44651</v>
      </c>
      <c r="I33" s="266">
        <v>19</v>
      </c>
      <c r="J33" s="266">
        <v>55</v>
      </c>
      <c r="K33" s="266">
        <v>570</v>
      </c>
      <c r="L33" s="265">
        <v>9.6491228070175433E-2</v>
      </c>
      <c r="M33" s="263" t="s">
        <v>126</v>
      </c>
      <c r="N33" s="263" t="s">
        <v>376</v>
      </c>
      <c r="O33" s="263" t="s">
        <v>377</v>
      </c>
      <c r="P33" s="266">
        <v>51847</v>
      </c>
      <c r="Q33" s="264">
        <v>48644.859799999998</v>
      </c>
      <c r="R33" s="264">
        <v>3405.1401999999998</v>
      </c>
      <c r="S33" s="264">
        <v>52050</v>
      </c>
      <c r="T33" s="264">
        <v>20914.900000000001</v>
      </c>
      <c r="U33" s="264">
        <v>48998</v>
      </c>
      <c r="V33" s="264">
        <v>7788.085</v>
      </c>
      <c r="W33" s="264">
        <v>77700.985000000001</v>
      </c>
      <c r="X33" s="266">
        <v>375</v>
      </c>
      <c r="Y33" s="264">
        <v>76.541293333333329</v>
      </c>
      <c r="Z33" s="264">
        <v>1510.683421052632</v>
      </c>
      <c r="AA33" s="264">
        <v>700</v>
      </c>
      <c r="AB33" s="264">
        <v>14.386200000000001</v>
      </c>
      <c r="AC33" s="264">
        <v>229.36420000000001</v>
      </c>
      <c r="AD33" s="264"/>
      <c r="AE33" s="264">
        <v>1771.712</v>
      </c>
      <c r="AF33" s="264">
        <v>2715.4623999999999</v>
      </c>
      <c r="AG33" s="264">
        <v>4944.75</v>
      </c>
      <c r="AH33" s="264">
        <v>120</v>
      </c>
      <c r="AI33" s="264">
        <v>20268.691500000001</v>
      </c>
      <c r="AJ33" s="264">
        <v>42278.881099999999</v>
      </c>
      <c r="AK33" s="264">
        <v>10569.720300000001</v>
      </c>
      <c r="AL33" s="264">
        <v>39062.160799999998</v>
      </c>
      <c r="AM33" s="264">
        <v>42278.881099999999</v>
      </c>
      <c r="AN33" s="265">
        <v>0.86913357904261035</v>
      </c>
      <c r="AO33" s="265">
        <v>4.5743872581190018E-2</v>
      </c>
      <c r="AP33" s="264">
        <v>28376.168300000001</v>
      </c>
      <c r="AQ33" s="264">
        <v>20621.831699999999</v>
      </c>
      <c r="AR33" s="265">
        <v>0.420871</v>
      </c>
      <c r="AS33" s="265">
        <v>2.2151000000000001E-2</v>
      </c>
      <c r="AT33" s="263">
        <v>7353</v>
      </c>
      <c r="AU33" s="264">
        <v>20603.125</v>
      </c>
      <c r="AV33" s="264">
        <v>41964.647599999997</v>
      </c>
      <c r="AW33" s="264">
        <v>31446.875</v>
      </c>
      <c r="AX33" s="264">
        <v>10517.7726</v>
      </c>
    </row>
    <row r="34" spans="1:50" x14ac:dyDescent="0.25">
      <c r="A34" s="266">
        <v>1</v>
      </c>
      <c r="B34" s="263" t="s">
        <v>255</v>
      </c>
      <c r="C34" s="263" t="s">
        <v>256</v>
      </c>
      <c r="D34" s="263" t="s">
        <v>257</v>
      </c>
      <c r="E34" s="263" t="s">
        <v>378</v>
      </c>
      <c r="G34" s="263" t="s">
        <v>379</v>
      </c>
      <c r="H34" s="267">
        <v>44651</v>
      </c>
      <c r="I34" s="266">
        <v>19</v>
      </c>
      <c r="J34" s="266">
        <v>58</v>
      </c>
      <c r="K34" s="266">
        <v>570</v>
      </c>
      <c r="L34" s="265">
        <v>0.10175438596491231</v>
      </c>
      <c r="M34" s="263" t="s">
        <v>126</v>
      </c>
      <c r="N34" s="263" t="s">
        <v>380</v>
      </c>
      <c r="O34" s="263" t="s">
        <v>381</v>
      </c>
      <c r="P34" s="266">
        <v>32405</v>
      </c>
      <c r="Q34" s="264">
        <v>48644.859799999998</v>
      </c>
      <c r="R34" s="264">
        <v>3405.1401999999998</v>
      </c>
      <c r="S34" s="264">
        <v>52050</v>
      </c>
      <c r="T34" s="264">
        <v>13545.17</v>
      </c>
      <c r="U34" s="264">
        <v>53998</v>
      </c>
      <c r="V34" s="264">
        <v>11316.117200000001</v>
      </c>
      <c r="W34" s="264">
        <v>78859.287200000006</v>
      </c>
      <c r="X34" s="266">
        <v>205</v>
      </c>
      <c r="Y34" s="264">
        <v>121.27457170731709</v>
      </c>
      <c r="Z34" s="264">
        <v>1308.4888000000001</v>
      </c>
      <c r="AA34" s="264">
        <v>2118.5</v>
      </c>
      <c r="AB34" s="264">
        <v>91.706199999999995</v>
      </c>
      <c r="AC34" s="264">
        <v>121.72920000000001</v>
      </c>
      <c r="AD34" s="264"/>
      <c r="AE34" s="264">
        <v>219.95</v>
      </c>
      <c r="AF34" s="264">
        <v>2551.8854000000001</v>
      </c>
      <c r="AG34" s="264">
        <v>4944.75</v>
      </c>
      <c r="AH34" s="264">
        <v>120</v>
      </c>
      <c r="AI34" s="264">
        <v>24322.429800000002</v>
      </c>
      <c r="AJ34" s="264">
        <v>39527.771999999997</v>
      </c>
      <c r="AK34" s="264">
        <v>9881.9429999999993</v>
      </c>
      <c r="AL34" s="264">
        <v>36998.828999999998</v>
      </c>
      <c r="AM34" s="264">
        <v>39527.771999999997</v>
      </c>
      <c r="AN34" s="265">
        <v>0.81257859848945424</v>
      </c>
      <c r="AO34" s="265">
        <v>4.2767294657339701E-2</v>
      </c>
      <c r="AP34" s="264">
        <v>24322.43</v>
      </c>
      <c r="AQ34" s="264">
        <v>29675.57</v>
      </c>
      <c r="AR34" s="265">
        <v>0.54956800000000006</v>
      </c>
      <c r="AS34" s="265">
        <v>2.8924999999999999E-2</v>
      </c>
      <c r="AT34" s="263">
        <v>7353</v>
      </c>
      <c r="AU34" s="264">
        <v>20603.125</v>
      </c>
      <c r="AV34" s="264">
        <v>43286.526800000007</v>
      </c>
      <c r="AW34" s="264">
        <v>31446.875</v>
      </c>
      <c r="AX34" s="264">
        <v>11839.651800000011</v>
      </c>
    </row>
    <row r="35" spans="1:50" x14ac:dyDescent="0.25">
      <c r="A35" s="266">
        <v>1</v>
      </c>
      <c r="B35" s="263" t="s">
        <v>255</v>
      </c>
      <c r="C35" s="263" t="s">
        <v>256</v>
      </c>
      <c r="D35" s="263" t="s">
        <v>257</v>
      </c>
      <c r="E35" s="263" t="s">
        <v>382</v>
      </c>
      <c r="G35" s="263" t="s">
        <v>383</v>
      </c>
      <c r="H35" s="267">
        <v>44651</v>
      </c>
      <c r="I35" s="266">
        <v>19</v>
      </c>
      <c r="J35" s="266">
        <v>6</v>
      </c>
      <c r="K35" s="266">
        <v>570</v>
      </c>
      <c r="L35" s="265">
        <v>1.0526315789473681E-2</v>
      </c>
      <c r="M35" s="263" t="s">
        <v>126</v>
      </c>
      <c r="N35" s="263" t="s">
        <v>384</v>
      </c>
      <c r="O35" s="263" t="s">
        <v>385</v>
      </c>
      <c r="P35" s="266">
        <v>11614</v>
      </c>
      <c r="Q35" s="264">
        <v>48644.859799999998</v>
      </c>
      <c r="R35" s="264">
        <v>3405.1401999999998</v>
      </c>
      <c r="S35" s="264">
        <v>52050</v>
      </c>
      <c r="T35" s="264">
        <v>28730</v>
      </c>
      <c r="U35" s="264">
        <v>52803.738299999997</v>
      </c>
      <c r="V35" s="264">
        <v>5100</v>
      </c>
      <c r="W35" s="264">
        <v>86633.738299999997</v>
      </c>
      <c r="X35" s="266">
        <v>510</v>
      </c>
      <c r="Y35" s="264">
        <v>66.333333333333329</v>
      </c>
      <c r="Z35" s="264">
        <v>1780.526315789474</v>
      </c>
      <c r="AA35" s="264">
        <v>210</v>
      </c>
      <c r="AB35" s="264">
        <v>5.98</v>
      </c>
      <c r="AC35" s="264">
        <v>117.23609999999999</v>
      </c>
      <c r="AD35" s="264"/>
      <c r="AE35" s="264">
        <v>1812.85</v>
      </c>
      <c r="AF35" s="264">
        <v>2146.0661</v>
      </c>
      <c r="AG35" s="264">
        <v>4944.75</v>
      </c>
      <c r="AH35" s="264">
        <v>120</v>
      </c>
      <c r="AI35" s="264">
        <v>22971.183700000001</v>
      </c>
      <c r="AJ35" s="264">
        <v>49064.588499999998</v>
      </c>
      <c r="AK35" s="264">
        <v>12266.1471</v>
      </c>
      <c r="AL35" s="264">
        <v>44151.441400000003</v>
      </c>
      <c r="AM35" s="264">
        <v>49064.588482243002</v>
      </c>
      <c r="AN35" s="265">
        <v>1.008628428244396</v>
      </c>
      <c r="AO35" s="265">
        <v>5.3085706749705051E-2</v>
      </c>
      <c r="AP35" s="264">
        <v>25673.676100000001</v>
      </c>
      <c r="AQ35" s="264">
        <v>27130.0622</v>
      </c>
      <c r="AR35" s="265">
        <v>0.513791</v>
      </c>
      <c r="AS35" s="265">
        <v>2.7042E-2</v>
      </c>
      <c r="AT35" s="263">
        <v>7353</v>
      </c>
      <c r="AU35" s="264">
        <v>20603.125</v>
      </c>
      <c r="AV35" s="264">
        <v>51466.797200000001</v>
      </c>
      <c r="AW35" s="264">
        <v>31446.875</v>
      </c>
      <c r="AX35" s="264">
        <v>20019.922200000001</v>
      </c>
    </row>
    <row r="36" spans="1:50" x14ac:dyDescent="0.25">
      <c r="A36" s="266">
        <v>1</v>
      </c>
      <c r="B36" s="263" t="s">
        <v>255</v>
      </c>
      <c r="C36" s="263" t="s">
        <v>256</v>
      </c>
      <c r="D36" s="263" t="s">
        <v>257</v>
      </c>
      <c r="E36" s="263" t="s">
        <v>386</v>
      </c>
      <c r="F36" s="263" t="s">
        <v>127</v>
      </c>
      <c r="G36" s="263" t="s">
        <v>348</v>
      </c>
      <c r="H36" s="267">
        <v>44681</v>
      </c>
      <c r="I36" s="266">
        <v>19</v>
      </c>
      <c r="J36" s="266">
        <v>11</v>
      </c>
      <c r="K36" s="266">
        <v>570</v>
      </c>
      <c r="L36" s="265">
        <v>1.9298245614035089E-2</v>
      </c>
      <c r="M36" s="263" t="s">
        <v>126</v>
      </c>
      <c r="N36" s="263" t="s">
        <v>387</v>
      </c>
      <c r="O36" s="263" t="s">
        <v>388</v>
      </c>
      <c r="P36" s="266">
        <v>64291</v>
      </c>
      <c r="Q36" s="264">
        <v>48644.859799999998</v>
      </c>
      <c r="R36" s="264">
        <v>3405.1401999999998</v>
      </c>
      <c r="S36" s="264">
        <v>52050</v>
      </c>
      <c r="T36" s="264">
        <v>28765</v>
      </c>
      <c r="U36" s="264">
        <v>44398</v>
      </c>
      <c r="V36" s="264">
        <v>5215.99</v>
      </c>
      <c r="W36" s="264">
        <v>78378.990000000005</v>
      </c>
      <c r="X36" s="266">
        <v>511</v>
      </c>
      <c r="Y36" s="264">
        <v>66.499001956947154</v>
      </c>
      <c r="Z36" s="264">
        <v>1788.4731578947369</v>
      </c>
      <c r="AA36" s="264">
        <v>295</v>
      </c>
      <c r="AB36" s="264">
        <v>172.9751</v>
      </c>
      <c r="AC36" s="264">
        <v>511.11470000000003</v>
      </c>
      <c r="AD36" s="264"/>
      <c r="AE36" s="264">
        <v>3973.9456</v>
      </c>
      <c r="AF36" s="264">
        <v>4953.0353999999998</v>
      </c>
      <c r="AG36" s="264">
        <v>4944.75</v>
      </c>
      <c r="AH36" s="264">
        <v>120</v>
      </c>
      <c r="AI36" s="264">
        <v>22971.183700000001</v>
      </c>
      <c r="AJ36" s="264">
        <v>38030.570899999999</v>
      </c>
      <c r="AK36" s="264">
        <v>9507.6427000000003</v>
      </c>
      <c r="AL36" s="264">
        <v>35875.928200000002</v>
      </c>
      <c r="AM36" s="264">
        <v>38030.570899999999</v>
      </c>
      <c r="AN36" s="265">
        <v>0.78180040103641124</v>
      </c>
      <c r="AO36" s="265">
        <v>4.1147389528232173E-2</v>
      </c>
      <c r="AP36" s="264">
        <v>25673.676100000001</v>
      </c>
      <c r="AQ36" s="264">
        <v>18724.323899999999</v>
      </c>
      <c r="AR36" s="265">
        <v>0.421738</v>
      </c>
      <c r="AS36" s="265">
        <v>2.2197000000000001E-2</v>
      </c>
      <c r="AT36" s="263">
        <v>7353</v>
      </c>
      <c r="AU36" s="264">
        <v>20603.125</v>
      </c>
      <c r="AV36" s="264">
        <v>40405.079599999997</v>
      </c>
      <c r="AW36" s="264">
        <v>31446.875</v>
      </c>
      <c r="AX36" s="264">
        <v>8958.2046000000046</v>
      </c>
    </row>
    <row r="37" spans="1:50" x14ac:dyDescent="0.25">
      <c r="A37" s="266">
        <v>1</v>
      </c>
      <c r="B37" s="263" t="s">
        <v>255</v>
      </c>
      <c r="C37" s="263" t="s">
        <v>256</v>
      </c>
      <c r="D37" s="263" t="s">
        <v>257</v>
      </c>
      <c r="E37" s="263" t="s">
        <v>389</v>
      </c>
      <c r="F37" s="263" t="s">
        <v>127</v>
      </c>
      <c r="G37" s="263" t="s">
        <v>390</v>
      </c>
      <c r="H37" s="267">
        <v>44681</v>
      </c>
      <c r="I37" s="266">
        <v>19</v>
      </c>
      <c r="J37" s="266">
        <v>20</v>
      </c>
      <c r="K37" s="266">
        <v>570</v>
      </c>
      <c r="L37" s="265">
        <v>3.5087719298245612E-2</v>
      </c>
      <c r="M37" s="263" t="s">
        <v>126</v>
      </c>
      <c r="N37" s="263" t="s">
        <v>391</v>
      </c>
      <c r="O37" s="263" t="s">
        <v>392</v>
      </c>
      <c r="P37" s="266">
        <v>54439</v>
      </c>
      <c r="Q37" s="264">
        <v>48644.859799999998</v>
      </c>
      <c r="R37" s="264">
        <v>3405.1401999999998</v>
      </c>
      <c r="S37" s="264">
        <v>52050</v>
      </c>
      <c r="T37" s="264">
        <v>19682.060000000001</v>
      </c>
      <c r="U37" s="264">
        <v>42801.869200000001</v>
      </c>
      <c r="V37" s="264">
        <v>15908.16</v>
      </c>
      <c r="W37" s="264">
        <v>78392.089200000002</v>
      </c>
      <c r="X37" s="266">
        <v>549</v>
      </c>
      <c r="Y37" s="264">
        <v>64.82735883424408</v>
      </c>
      <c r="Z37" s="264">
        <v>1873.169473684211</v>
      </c>
      <c r="AA37" s="264">
        <v>913.82</v>
      </c>
      <c r="AB37" s="264">
        <v>112.18129999999999</v>
      </c>
      <c r="AC37" s="264">
        <v>343.25889999999998</v>
      </c>
      <c r="AD37" s="264"/>
      <c r="AE37" s="264">
        <v>1365.4444000000001</v>
      </c>
      <c r="AF37" s="264">
        <v>2734.7046</v>
      </c>
      <c r="AG37" s="264">
        <v>4944.75</v>
      </c>
      <c r="AH37" s="264">
        <v>120</v>
      </c>
      <c r="AI37" s="264">
        <v>22971.183700000001</v>
      </c>
      <c r="AJ37" s="264">
        <v>40236.500899999999</v>
      </c>
      <c r="AK37" s="264">
        <v>10059.1252</v>
      </c>
      <c r="AL37" s="264">
        <v>37530.375699999997</v>
      </c>
      <c r="AM37" s="264">
        <v>40236.500941121492</v>
      </c>
      <c r="AN37" s="265">
        <v>0.82714805030893512</v>
      </c>
      <c r="AO37" s="265">
        <v>4.3534107910996593E-2</v>
      </c>
      <c r="AP37" s="264">
        <v>25673.676100000001</v>
      </c>
      <c r="AQ37" s="264">
        <v>17128.1931</v>
      </c>
      <c r="AR37" s="265">
        <v>0.40017399999999997</v>
      </c>
      <c r="AS37" s="265">
        <v>2.1062000000000001E-2</v>
      </c>
      <c r="AT37" s="263">
        <v>7353</v>
      </c>
      <c r="AU37" s="264">
        <v>20603.125</v>
      </c>
      <c r="AV37" s="264">
        <v>42636.509599999998</v>
      </c>
      <c r="AW37" s="264">
        <v>31446.875</v>
      </c>
      <c r="AX37" s="264">
        <v>11189.634599999999</v>
      </c>
    </row>
    <row r="38" spans="1:50" x14ac:dyDescent="0.25">
      <c r="A38" s="266">
        <v>1</v>
      </c>
      <c r="B38" s="263" t="s">
        <v>255</v>
      </c>
      <c r="C38" s="263" t="s">
        <v>256</v>
      </c>
      <c r="D38" s="263" t="s">
        <v>257</v>
      </c>
      <c r="E38" s="263" t="s">
        <v>393</v>
      </c>
      <c r="F38" s="263" t="s">
        <v>109</v>
      </c>
      <c r="G38" s="263" t="s">
        <v>394</v>
      </c>
      <c r="H38" s="267">
        <v>44712</v>
      </c>
      <c r="I38" s="266">
        <v>19</v>
      </c>
      <c r="J38" s="266">
        <v>8</v>
      </c>
      <c r="K38" s="266">
        <v>570</v>
      </c>
      <c r="L38" s="265">
        <v>1.4035087719298249E-2</v>
      </c>
      <c r="M38" s="263" t="s">
        <v>126</v>
      </c>
      <c r="N38" s="263" t="s">
        <v>395</v>
      </c>
      <c r="O38" s="263" t="s">
        <v>396</v>
      </c>
      <c r="P38" s="266">
        <v>30188</v>
      </c>
      <c r="Q38" s="264">
        <v>48644.86</v>
      </c>
      <c r="R38" s="264">
        <v>3405.1401999999998</v>
      </c>
      <c r="S38" s="264">
        <v>52050.000200000002</v>
      </c>
      <c r="T38" s="264">
        <v>28680</v>
      </c>
      <c r="U38" s="264">
        <v>47598</v>
      </c>
      <c r="V38" s="264">
        <v>5100</v>
      </c>
      <c r="W38" s="264">
        <v>81378</v>
      </c>
      <c r="X38" s="266">
        <v>510</v>
      </c>
      <c r="Y38" s="264">
        <v>66.235294117647058</v>
      </c>
      <c r="Z38" s="264">
        <v>1777.894736842105</v>
      </c>
      <c r="AA38" s="264">
        <v>480</v>
      </c>
      <c r="AB38" s="264">
        <v>81.325800000000001</v>
      </c>
      <c r="AC38" s="264">
        <v>239.2587</v>
      </c>
      <c r="AD38" s="264"/>
      <c r="AE38" s="264">
        <v>1895.3124</v>
      </c>
      <c r="AF38" s="264">
        <v>2695.8969000000002</v>
      </c>
      <c r="AG38" s="264">
        <v>4944.75</v>
      </c>
      <c r="AH38" s="264">
        <v>120</v>
      </c>
      <c r="AI38" s="264">
        <v>21619.937600000001</v>
      </c>
      <c r="AJ38" s="264">
        <v>44639.015500000001</v>
      </c>
      <c r="AK38" s="264">
        <v>11159.7539</v>
      </c>
      <c r="AL38" s="264">
        <v>40832.261599999998</v>
      </c>
      <c r="AM38" s="264">
        <v>44639.015480999988</v>
      </c>
      <c r="AN38" s="265">
        <v>0.91765122730335735</v>
      </c>
      <c r="AO38" s="265">
        <v>4.8297433015966167E-2</v>
      </c>
      <c r="AP38" s="264">
        <v>27024.922399999999</v>
      </c>
      <c r="AQ38" s="264">
        <v>20573.077600000001</v>
      </c>
      <c r="AR38" s="265">
        <v>0.432226</v>
      </c>
      <c r="AS38" s="265">
        <v>2.2748999999999998E-2</v>
      </c>
      <c r="AT38" s="263">
        <v>7353</v>
      </c>
      <c r="AU38" s="264">
        <v>20603.125079166672</v>
      </c>
      <c r="AV38" s="264">
        <v>45661.228020833318</v>
      </c>
      <c r="AW38" s="264">
        <v>31446.875120833331</v>
      </c>
      <c r="AX38" s="264">
        <v>14214.352899999991</v>
      </c>
    </row>
    <row r="39" spans="1:50" x14ac:dyDescent="0.25">
      <c r="A39" s="266">
        <v>1</v>
      </c>
      <c r="B39" s="263" t="s">
        <v>255</v>
      </c>
      <c r="C39" s="263" t="s">
        <v>256</v>
      </c>
      <c r="D39" s="263" t="s">
        <v>257</v>
      </c>
      <c r="E39" s="263" t="s">
        <v>397</v>
      </c>
      <c r="G39" s="263" t="s">
        <v>398</v>
      </c>
      <c r="H39" s="267">
        <v>44712</v>
      </c>
      <c r="I39" s="266">
        <v>19</v>
      </c>
      <c r="J39" s="266">
        <v>8</v>
      </c>
      <c r="K39" s="266">
        <v>570</v>
      </c>
      <c r="L39" s="265">
        <v>1.4035087719298249E-2</v>
      </c>
      <c r="M39" s="263" t="s">
        <v>126</v>
      </c>
      <c r="N39" s="263" t="s">
        <v>399</v>
      </c>
      <c r="O39" s="263" t="s">
        <v>400</v>
      </c>
      <c r="P39" s="266">
        <v>55072</v>
      </c>
      <c r="Q39" s="264">
        <v>48644.86</v>
      </c>
      <c r="R39" s="264">
        <v>3405.1401999999998</v>
      </c>
      <c r="S39" s="264">
        <v>52050.000200000002</v>
      </c>
      <c r="T39" s="264">
        <v>32862.019999999997</v>
      </c>
      <c r="U39" s="264">
        <v>44698</v>
      </c>
      <c r="V39" s="264">
        <v>4210</v>
      </c>
      <c r="W39" s="264">
        <v>81770.02</v>
      </c>
      <c r="X39" s="266">
        <v>417</v>
      </c>
      <c r="Y39" s="264">
        <v>88.901726618705027</v>
      </c>
      <c r="Z39" s="264">
        <v>1951.158947368421</v>
      </c>
      <c r="AA39" s="264">
        <v>210</v>
      </c>
      <c r="AB39" s="264">
        <v>264.39800000000002</v>
      </c>
      <c r="AC39" s="264">
        <v>793.60850000000005</v>
      </c>
      <c r="AD39" s="264"/>
      <c r="AE39" s="264">
        <v>486.85480000000001</v>
      </c>
      <c r="AF39" s="264">
        <v>1754.8613</v>
      </c>
      <c r="AG39" s="264">
        <v>4944.75</v>
      </c>
      <c r="AH39" s="264">
        <v>120</v>
      </c>
      <c r="AI39" s="264">
        <v>24322.429800000002</v>
      </c>
      <c r="AJ39" s="264">
        <v>43271.278899999998</v>
      </c>
      <c r="AK39" s="264">
        <v>10817.8197</v>
      </c>
      <c r="AL39" s="264">
        <v>39806.459199999998</v>
      </c>
      <c r="AM39" s="264">
        <v>43271.278881000013</v>
      </c>
      <c r="AN39" s="265">
        <v>0.88953445196470926</v>
      </c>
      <c r="AO39" s="265">
        <v>4.6817602734984698E-2</v>
      </c>
      <c r="AP39" s="264">
        <v>24322.430199999999</v>
      </c>
      <c r="AQ39" s="264">
        <v>20375.569800000001</v>
      </c>
      <c r="AR39" s="265">
        <v>0.45584999999999998</v>
      </c>
      <c r="AS39" s="265">
        <v>2.3991999999999999E-2</v>
      </c>
      <c r="AT39" s="263">
        <v>7353</v>
      </c>
      <c r="AU39" s="264">
        <v>20603.125079166672</v>
      </c>
      <c r="AV39" s="264">
        <v>46994.283620833332</v>
      </c>
      <c r="AW39" s="264">
        <v>31446.875120833331</v>
      </c>
      <c r="AX39" s="264">
        <v>15547.4085</v>
      </c>
    </row>
    <row r="40" spans="1:50" x14ac:dyDescent="0.25">
      <c r="A40" s="266">
        <v>1</v>
      </c>
      <c r="B40" s="263" t="s">
        <v>255</v>
      </c>
      <c r="C40" s="263" t="s">
        <v>256</v>
      </c>
      <c r="D40" s="263" t="s">
        <v>257</v>
      </c>
      <c r="E40" s="263" t="s">
        <v>401</v>
      </c>
      <c r="G40" s="263" t="s">
        <v>402</v>
      </c>
      <c r="H40" s="267">
        <v>44712</v>
      </c>
      <c r="I40" s="266">
        <v>19</v>
      </c>
      <c r="J40" s="266">
        <v>12</v>
      </c>
      <c r="K40" s="266">
        <v>570</v>
      </c>
      <c r="L40" s="265">
        <v>2.1052631578947371E-2</v>
      </c>
      <c r="M40" s="263" t="s">
        <v>126</v>
      </c>
      <c r="N40" s="263" t="s">
        <v>403</v>
      </c>
      <c r="O40" s="263" t="s">
        <v>404</v>
      </c>
      <c r="P40" s="266">
        <v>67440</v>
      </c>
      <c r="Q40" s="264">
        <v>48644.86</v>
      </c>
      <c r="R40" s="264">
        <v>3405.1401999999998</v>
      </c>
      <c r="S40" s="264">
        <v>52050.000200000002</v>
      </c>
      <c r="T40" s="264">
        <v>36237.629999999997</v>
      </c>
      <c r="U40" s="264">
        <v>44598</v>
      </c>
      <c r="V40" s="264">
        <v>4833.88</v>
      </c>
      <c r="W40" s="264">
        <v>85669.51</v>
      </c>
      <c r="X40" s="266">
        <v>477</v>
      </c>
      <c r="Y40" s="264">
        <v>86.10379454926624</v>
      </c>
      <c r="Z40" s="264">
        <v>2161.6584210526312</v>
      </c>
      <c r="AA40" s="264">
        <v>600</v>
      </c>
      <c r="AB40" s="264">
        <v>207.38509999999999</v>
      </c>
      <c r="AC40" s="264">
        <v>735.2242</v>
      </c>
      <c r="AD40" s="264"/>
      <c r="AE40" s="264">
        <v>558.91319999999996</v>
      </c>
      <c r="AF40" s="264">
        <v>2101.5225</v>
      </c>
      <c r="AG40" s="264">
        <v>4944.75</v>
      </c>
      <c r="AH40" s="264">
        <v>120</v>
      </c>
      <c r="AI40" s="264">
        <v>20268.691500000001</v>
      </c>
      <c r="AJ40" s="264">
        <v>50881.546000000002</v>
      </c>
      <c r="AK40" s="264">
        <v>12720.386500000001</v>
      </c>
      <c r="AL40" s="264">
        <v>45514.159500000002</v>
      </c>
      <c r="AM40" s="264">
        <v>50881.545981000003</v>
      </c>
      <c r="AN40" s="265">
        <v>1.0459799037555051</v>
      </c>
      <c r="AO40" s="265">
        <v>5.5051573881868661E-2</v>
      </c>
      <c r="AP40" s="264">
        <v>28376.1685</v>
      </c>
      <c r="AQ40" s="264">
        <v>16221.8315</v>
      </c>
      <c r="AR40" s="265">
        <v>0.36373499999999998</v>
      </c>
      <c r="AS40" s="265">
        <v>1.9144000000000001E-2</v>
      </c>
      <c r="AT40" s="263">
        <v>7353</v>
      </c>
      <c r="AU40" s="264">
        <v>20603.125079166672</v>
      </c>
      <c r="AV40" s="264">
        <v>50547.11242083332</v>
      </c>
      <c r="AW40" s="264">
        <v>31446.875120833331</v>
      </c>
      <c r="AX40" s="264">
        <v>19100.23729999999</v>
      </c>
    </row>
    <row r="41" spans="1:50" x14ac:dyDescent="0.25">
      <c r="A41" s="266">
        <v>1</v>
      </c>
      <c r="B41" s="263" t="s">
        <v>255</v>
      </c>
      <c r="C41" s="263" t="s">
        <v>256</v>
      </c>
      <c r="D41" s="263" t="s">
        <v>257</v>
      </c>
      <c r="E41" s="263" t="s">
        <v>405</v>
      </c>
      <c r="G41" s="263" t="s">
        <v>398</v>
      </c>
      <c r="H41" s="267">
        <v>44712</v>
      </c>
      <c r="I41" s="266">
        <v>19</v>
      </c>
      <c r="J41" s="266">
        <v>20</v>
      </c>
      <c r="K41" s="266">
        <v>570</v>
      </c>
      <c r="L41" s="265">
        <v>3.5087719298245612E-2</v>
      </c>
      <c r="M41" s="263" t="s">
        <v>126</v>
      </c>
      <c r="N41" s="263" t="s">
        <v>406</v>
      </c>
      <c r="O41" s="263" t="s">
        <v>407</v>
      </c>
      <c r="P41" s="266">
        <v>69739</v>
      </c>
      <c r="Q41" s="264">
        <v>48928.86</v>
      </c>
      <c r="R41" s="264">
        <v>3425.0201999999999</v>
      </c>
      <c r="S41" s="264">
        <v>52353.8802</v>
      </c>
      <c r="T41" s="264">
        <v>23645</v>
      </c>
      <c r="U41" s="264">
        <v>44998</v>
      </c>
      <c r="V41" s="264">
        <v>5027.97</v>
      </c>
      <c r="W41" s="264">
        <v>73670.97</v>
      </c>
      <c r="X41" s="266">
        <v>420</v>
      </c>
      <c r="Y41" s="264">
        <v>68.268976190476195</v>
      </c>
      <c r="Z41" s="264">
        <v>1509.1036842105259</v>
      </c>
      <c r="AA41" s="264">
        <v>1326.3</v>
      </c>
      <c r="AB41" s="264">
        <v>205.53139999999999</v>
      </c>
      <c r="AC41" s="264">
        <v>521.22490000000005</v>
      </c>
      <c r="AD41" s="264"/>
      <c r="AE41" s="264">
        <v>2055.0808999999999</v>
      </c>
      <c r="AF41" s="264">
        <v>4108.1372000000001</v>
      </c>
      <c r="AG41" s="264">
        <v>4973.6185999999998</v>
      </c>
      <c r="AH41" s="264">
        <v>120</v>
      </c>
      <c r="AI41" s="264">
        <v>20387.025000000001</v>
      </c>
      <c r="AJ41" s="264">
        <v>36726.189200000001</v>
      </c>
      <c r="AK41" s="264">
        <v>9181.5473000000002</v>
      </c>
      <c r="AL41" s="264">
        <v>34897.641900000002</v>
      </c>
      <c r="AM41" s="264">
        <v>36726.189180999987</v>
      </c>
      <c r="AN41" s="265">
        <v>0.75060381911616159</v>
      </c>
      <c r="AO41" s="265">
        <v>3.9505464164008512E-2</v>
      </c>
      <c r="AP41" s="264">
        <v>28541.834999999999</v>
      </c>
      <c r="AQ41" s="264">
        <v>16456.165000000001</v>
      </c>
      <c r="AR41" s="265">
        <v>0.36570900000000001</v>
      </c>
      <c r="AS41" s="265">
        <v>1.9248000000000001E-2</v>
      </c>
      <c r="AT41" s="263">
        <v>7353</v>
      </c>
      <c r="AU41" s="264">
        <v>20723.4109125</v>
      </c>
      <c r="AV41" s="264">
        <v>36392.803287500014</v>
      </c>
      <c r="AW41" s="264">
        <v>31630.4692875</v>
      </c>
      <c r="AX41" s="264">
        <v>4762.3340000000062</v>
      </c>
    </row>
    <row r="42" spans="1:50" x14ac:dyDescent="0.25">
      <c r="A42" s="266">
        <v>1</v>
      </c>
      <c r="B42" s="263" t="s">
        <v>255</v>
      </c>
      <c r="C42" s="263" t="s">
        <v>256</v>
      </c>
      <c r="D42" s="263" t="s">
        <v>257</v>
      </c>
      <c r="E42" s="263" t="s">
        <v>408</v>
      </c>
      <c r="G42" s="263" t="s">
        <v>409</v>
      </c>
      <c r="H42" s="267">
        <v>44712</v>
      </c>
      <c r="I42" s="266">
        <v>19</v>
      </c>
      <c r="J42" s="266">
        <v>16</v>
      </c>
      <c r="K42" s="266">
        <v>570</v>
      </c>
      <c r="L42" s="265">
        <v>2.8070175438596488E-2</v>
      </c>
      <c r="M42" s="263" t="s">
        <v>126</v>
      </c>
      <c r="N42" s="263" t="s">
        <v>410</v>
      </c>
      <c r="O42" s="263" t="s">
        <v>411</v>
      </c>
      <c r="P42" s="266">
        <v>61766</v>
      </c>
      <c r="Q42" s="264">
        <v>48928.86</v>
      </c>
      <c r="R42" s="264">
        <v>3425.0201999999999</v>
      </c>
      <c r="S42" s="264">
        <v>52353.8802</v>
      </c>
      <c r="T42" s="264">
        <v>22005</v>
      </c>
      <c r="U42" s="264">
        <v>44698</v>
      </c>
      <c r="V42" s="264">
        <v>3950</v>
      </c>
      <c r="W42" s="264">
        <v>70653</v>
      </c>
      <c r="X42" s="266">
        <v>390</v>
      </c>
      <c r="Y42" s="264">
        <v>66.551282051282058</v>
      </c>
      <c r="Z42" s="264">
        <v>1366.0526315789471</v>
      </c>
      <c r="AA42" s="264">
        <v>426.44</v>
      </c>
      <c r="AB42" s="264">
        <v>85.127499999999998</v>
      </c>
      <c r="AC42" s="264">
        <v>415.4008</v>
      </c>
      <c r="AD42" s="264"/>
      <c r="AE42" s="264">
        <v>3614.9132</v>
      </c>
      <c r="AF42" s="264">
        <v>4541.8815000000004</v>
      </c>
      <c r="AG42" s="264">
        <v>4973.6185999999998</v>
      </c>
      <c r="AH42" s="264">
        <v>120</v>
      </c>
      <c r="AI42" s="264">
        <v>19027.89</v>
      </c>
      <c r="AJ42" s="264">
        <v>34633.609900000003</v>
      </c>
      <c r="AK42" s="264">
        <v>8658.4025000000001</v>
      </c>
      <c r="AL42" s="264">
        <v>33328.207399999999</v>
      </c>
      <c r="AM42" s="264">
        <v>34633.609880999997</v>
      </c>
      <c r="AN42" s="265">
        <v>0.70783602726489026</v>
      </c>
      <c r="AO42" s="265">
        <v>3.7254527750783688E-2</v>
      </c>
      <c r="AP42" s="264">
        <v>29900.97</v>
      </c>
      <c r="AQ42" s="264">
        <v>14797.03</v>
      </c>
      <c r="AR42" s="265">
        <v>0.33104499999999998</v>
      </c>
      <c r="AS42" s="265">
        <v>1.7423000000000001E-2</v>
      </c>
      <c r="AT42" s="263">
        <v>7353</v>
      </c>
      <c r="AU42" s="264">
        <v>20723.4109125</v>
      </c>
      <c r="AV42" s="264">
        <v>32941.088987499999</v>
      </c>
      <c r="AW42" s="264">
        <v>31630.4692875</v>
      </c>
      <c r="AX42" s="264">
        <v>1310.6196999999991</v>
      </c>
    </row>
    <row r="43" spans="1:50" x14ac:dyDescent="0.25">
      <c r="A43" s="266">
        <v>1</v>
      </c>
      <c r="B43" s="263" t="s">
        <v>255</v>
      </c>
      <c r="C43" s="263" t="s">
        <v>256</v>
      </c>
      <c r="D43" s="263" t="s">
        <v>257</v>
      </c>
      <c r="E43" s="263" t="s">
        <v>412</v>
      </c>
      <c r="G43" s="263" t="s">
        <v>413</v>
      </c>
      <c r="H43" s="267">
        <v>44712</v>
      </c>
      <c r="I43" s="266">
        <v>19</v>
      </c>
      <c r="J43" s="266">
        <v>16</v>
      </c>
      <c r="K43" s="266">
        <v>570</v>
      </c>
      <c r="L43" s="265">
        <v>2.8070175438596488E-2</v>
      </c>
      <c r="M43" s="263" t="s">
        <v>126</v>
      </c>
      <c r="N43" s="263" t="s">
        <v>414</v>
      </c>
      <c r="O43" s="263" t="s">
        <v>415</v>
      </c>
      <c r="P43" s="266">
        <v>88430</v>
      </c>
      <c r="Q43" s="264">
        <v>48928.86</v>
      </c>
      <c r="R43" s="264">
        <v>3425.0201999999999</v>
      </c>
      <c r="S43" s="264">
        <v>52353.8802</v>
      </c>
      <c r="T43" s="264">
        <v>26985</v>
      </c>
      <c r="U43" s="264">
        <v>41998</v>
      </c>
      <c r="V43" s="264">
        <v>4800</v>
      </c>
      <c r="W43" s="264">
        <v>73783</v>
      </c>
      <c r="X43" s="266">
        <v>480</v>
      </c>
      <c r="Y43" s="264">
        <v>66.21875</v>
      </c>
      <c r="Z43" s="264">
        <v>1672.894736842105</v>
      </c>
      <c r="AA43" s="264">
        <v>1104.5899999999999</v>
      </c>
      <c r="AB43" s="264">
        <v>120.7829</v>
      </c>
      <c r="AC43" s="264">
        <v>572.07740000000001</v>
      </c>
      <c r="AD43" s="264"/>
      <c r="AE43" s="264">
        <v>806.35479999999995</v>
      </c>
      <c r="AF43" s="264">
        <v>2603.8051</v>
      </c>
      <c r="AG43" s="264">
        <v>4973.6185999999998</v>
      </c>
      <c r="AH43" s="264">
        <v>120</v>
      </c>
      <c r="AI43" s="264">
        <v>21746.16</v>
      </c>
      <c r="AJ43" s="264">
        <v>36978.866300000002</v>
      </c>
      <c r="AK43" s="264">
        <v>9244.7165999999997</v>
      </c>
      <c r="AL43" s="264">
        <v>35087.149700000002</v>
      </c>
      <c r="AM43" s="264">
        <v>36978.866281000002</v>
      </c>
      <c r="AN43" s="265">
        <v>0.75576799216249879</v>
      </c>
      <c r="AO43" s="265">
        <v>3.977726274539467E-2</v>
      </c>
      <c r="AP43" s="264">
        <v>27182.7</v>
      </c>
      <c r="AQ43" s="264">
        <v>14815.3</v>
      </c>
      <c r="AR43" s="265">
        <v>0.35276200000000002</v>
      </c>
      <c r="AS43" s="265">
        <v>1.8565999999999999E-2</v>
      </c>
      <c r="AT43" s="263">
        <v>7353</v>
      </c>
      <c r="AU43" s="264">
        <v>20723.4109125</v>
      </c>
      <c r="AV43" s="264">
        <v>38009.165387499997</v>
      </c>
      <c r="AW43" s="264">
        <v>31630.4692875</v>
      </c>
      <c r="AX43" s="264">
        <v>6378.6961000000047</v>
      </c>
    </row>
    <row r="44" spans="1:50" x14ac:dyDescent="0.25">
      <c r="A44" s="266">
        <v>1</v>
      </c>
      <c r="B44" s="263" t="s">
        <v>255</v>
      </c>
      <c r="C44" s="263" t="s">
        <v>256</v>
      </c>
      <c r="D44" s="263" t="s">
        <v>257</v>
      </c>
      <c r="E44" s="263" t="s">
        <v>416</v>
      </c>
      <c r="F44" s="263" t="s">
        <v>109</v>
      </c>
      <c r="G44" s="263" t="s">
        <v>305</v>
      </c>
      <c r="H44" s="267">
        <v>44712</v>
      </c>
      <c r="I44" s="266">
        <v>19</v>
      </c>
      <c r="J44" s="266">
        <v>26</v>
      </c>
      <c r="K44" s="266">
        <v>570</v>
      </c>
      <c r="L44" s="265">
        <v>4.5614035087719301E-2</v>
      </c>
      <c r="M44" s="263" t="s">
        <v>126</v>
      </c>
      <c r="N44" s="263" t="s">
        <v>417</v>
      </c>
      <c r="O44" s="263" t="s">
        <v>418</v>
      </c>
      <c r="P44" s="266">
        <v>33993</v>
      </c>
      <c r="Q44" s="264">
        <v>48928.86</v>
      </c>
      <c r="R44" s="264">
        <v>3425.0201999999999</v>
      </c>
      <c r="S44" s="264">
        <v>52353.8802</v>
      </c>
      <c r="T44" s="264">
        <v>23695</v>
      </c>
      <c r="U44" s="264">
        <v>44392.523300000001</v>
      </c>
      <c r="V44" s="264">
        <v>4200</v>
      </c>
      <c r="W44" s="264">
        <v>72287.523300000001</v>
      </c>
      <c r="X44" s="266">
        <v>420</v>
      </c>
      <c r="Y44" s="264">
        <v>66.416666666666671</v>
      </c>
      <c r="Z44" s="264">
        <v>1468.1578947368421</v>
      </c>
      <c r="AA44" s="264">
        <v>972.26</v>
      </c>
      <c r="AB44" s="264">
        <v>130.20750000000001</v>
      </c>
      <c r="AC44" s="264">
        <v>353.58780000000002</v>
      </c>
      <c r="AD44" s="264"/>
      <c r="AE44" s="264">
        <v>700.91240000000005</v>
      </c>
      <c r="AF44" s="264">
        <v>2156.9677000000001</v>
      </c>
      <c r="AG44" s="264">
        <v>4973.6185999999998</v>
      </c>
      <c r="AH44" s="264">
        <v>120</v>
      </c>
      <c r="AI44" s="264">
        <v>24464.43</v>
      </c>
      <c r="AJ44" s="264">
        <v>33191.707000000002</v>
      </c>
      <c r="AK44" s="264">
        <v>8297.9267</v>
      </c>
      <c r="AL44" s="264">
        <v>32246.780200000001</v>
      </c>
      <c r="AM44" s="264">
        <v>33191.706981000003</v>
      </c>
      <c r="AN44" s="265">
        <v>0.6783666527485005</v>
      </c>
      <c r="AO44" s="265">
        <v>3.570350803939476E-2</v>
      </c>
      <c r="AP44" s="264">
        <v>24464.43</v>
      </c>
      <c r="AQ44" s="264">
        <v>19928.0933</v>
      </c>
      <c r="AR44" s="265">
        <v>0.448907</v>
      </c>
      <c r="AS44" s="265">
        <v>2.3626999999999999E-2</v>
      </c>
      <c r="AT44" s="263">
        <v>7353</v>
      </c>
      <c r="AU44" s="264">
        <v>20723.4109125</v>
      </c>
      <c r="AV44" s="264">
        <v>36960.526087499988</v>
      </c>
      <c r="AW44" s="264">
        <v>31630.4692875</v>
      </c>
      <c r="AX44" s="264">
        <v>5330.0567999999948</v>
      </c>
    </row>
    <row r="45" spans="1:50" x14ac:dyDescent="0.25">
      <c r="A45" s="266">
        <v>1</v>
      </c>
      <c r="B45" s="263" t="s">
        <v>255</v>
      </c>
      <c r="C45" s="263" t="s">
        <v>256</v>
      </c>
      <c r="D45" s="263" t="s">
        <v>257</v>
      </c>
      <c r="E45" s="263" t="s">
        <v>419</v>
      </c>
      <c r="F45" s="263" t="s">
        <v>109</v>
      </c>
      <c r="G45" s="263" t="s">
        <v>394</v>
      </c>
      <c r="H45" s="267">
        <v>44712</v>
      </c>
      <c r="I45" s="266">
        <v>19</v>
      </c>
      <c r="J45" s="266">
        <v>21</v>
      </c>
      <c r="K45" s="266">
        <v>570</v>
      </c>
      <c r="L45" s="265">
        <v>3.6842105263157891E-2</v>
      </c>
      <c r="M45" s="263" t="s">
        <v>126</v>
      </c>
      <c r="N45" s="263" t="s">
        <v>420</v>
      </c>
      <c r="O45" s="263" t="s">
        <v>421</v>
      </c>
      <c r="P45" s="266">
        <v>49361</v>
      </c>
      <c r="Q45" s="264">
        <v>48928.86</v>
      </c>
      <c r="R45" s="264">
        <v>3425.0201999999999</v>
      </c>
      <c r="S45" s="264">
        <v>52353.8802</v>
      </c>
      <c r="T45" s="264">
        <v>28630</v>
      </c>
      <c r="U45" s="264">
        <v>45998</v>
      </c>
      <c r="V45" s="264">
        <v>5100</v>
      </c>
      <c r="W45" s="264">
        <v>79728</v>
      </c>
      <c r="X45" s="266">
        <v>510</v>
      </c>
      <c r="Y45" s="264">
        <v>66.137254901960787</v>
      </c>
      <c r="Z45" s="264">
        <v>1775.2631578947371</v>
      </c>
      <c r="AA45" s="264">
        <v>540</v>
      </c>
      <c r="AB45" s="264">
        <v>172.44569999999999</v>
      </c>
      <c r="AC45" s="264">
        <v>481.18639999999999</v>
      </c>
      <c r="AD45" s="264"/>
      <c r="AE45" s="264">
        <v>3475.06</v>
      </c>
      <c r="AF45" s="264">
        <v>4668.6921000000002</v>
      </c>
      <c r="AG45" s="264">
        <v>4973.6185999999998</v>
      </c>
      <c r="AH45" s="264">
        <v>120</v>
      </c>
      <c r="AI45" s="264">
        <v>23105.294999999998</v>
      </c>
      <c r="AJ45" s="264">
        <v>39504.1443</v>
      </c>
      <c r="AK45" s="264">
        <v>9876.0360999999994</v>
      </c>
      <c r="AL45" s="264">
        <v>36981.108200000002</v>
      </c>
      <c r="AM45" s="264">
        <v>39504.144281000001</v>
      </c>
      <c r="AN45" s="265">
        <v>0.80737920893722015</v>
      </c>
      <c r="AO45" s="265">
        <v>4.2493642575643163E-2</v>
      </c>
      <c r="AP45" s="264">
        <v>25823.564999999999</v>
      </c>
      <c r="AQ45" s="264">
        <v>20174.435000000001</v>
      </c>
      <c r="AR45" s="265">
        <v>0.43859399999999998</v>
      </c>
      <c r="AS45" s="265">
        <v>2.3084E-2</v>
      </c>
      <c r="AT45" s="263">
        <v>7353</v>
      </c>
      <c r="AU45" s="264">
        <v>20723.4109125</v>
      </c>
      <c r="AV45" s="264">
        <v>41889.278387500002</v>
      </c>
      <c r="AW45" s="264">
        <v>31630.4692875</v>
      </c>
      <c r="AX45" s="264">
        <v>10258.8091</v>
      </c>
    </row>
    <row r="46" spans="1:50" x14ac:dyDescent="0.25">
      <c r="A46" s="266">
        <v>1</v>
      </c>
      <c r="B46" s="263" t="s">
        <v>255</v>
      </c>
      <c r="C46" s="263" t="s">
        <v>256</v>
      </c>
      <c r="D46" s="263" t="s">
        <v>257</v>
      </c>
      <c r="E46" s="263" t="s">
        <v>422</v>
      </c>
      <c r="G46" s="263" t="s">
        <v>423</v>
      </c>
      <c r="H46" s="267">
        <v>44417</v>
      </c>
      <c r="I46" s="266">
        <v>20</v>
      </c>
      <c r="J46" s="266">
        <v>24</v>
      </c>
      <c r="K46" s="266">
        <v>600</v>
      </c>
      <c r="L46" s="265">
        <v>0.04</v>
      </c>
      <c r="M46" s="263" t="s">
        <v>126</v>
      </c>
      <c r="N46" s="263" t="s">
        <v>424</v>
      </c>
      <c r="O46" s="263" t="s">
        <v>425</v>
      </c>
      <c r="P46" s="266">
        <v>39384</v>
      </c>
      <c r="Q46" s="264">
        <v>48644.86</v>
      </c>
      <c r="R46" s="264">
        <v>3405.1401999999998</v>
      </c>
      <c r="S46" s="264">
        <v>52050.000200000002</v>
      </c>
      <c r="T46" s="264">
        <v>32195</v>
      </c>
      <c r="U46" s="264">
        <v>51171.96</v>
      </c>
      <c r="V46" s="264">
        <v>6537.97</v>
      </c>
      <c r="W46" s="264">
        <v>89904.93</v>
      </c>
      <c r="X46" s="266">
        <v>570</v>
      </c>
      <c r="Y46" s="264">
        <v>67.952578947368423</v>
      </c>
      <c r="Z46" s="264">
        <v>1936.6485</v>
      </c>
      <c r="AA46" s="264">
        <v>820</v>
      </c>
      <c r="AB46" s="264">
        <v>17.483899999999998</v>
      </c>
      <c r="AC46" s="264">
        <v>169.80709999999999</v>
      </c>
      <c r="AD46" s="264"/>
      <c r="AE46" s="264">
        <v>4659.6632</v>
      </c>
      <c r="AF46" s="264">
        <v>5666.9542000000001</v>
      </c>
      <c r="AG46" s="264">
        <v>5205</v>
      </c>
      <c r="AH46" s="264">
        <v>160</v>
      </c>
      <c r="AI46" s="264">
        <v>24322.429800000002</v>
      </c>
      <c r="AJ46" s="264">
        <v>46808.896000000001</v>
      </c>
      <c r="AK46" s="264">
        <v>11702.224</v>
      </c>
      <c r="AL46" s="264">
        <v>42846.671999999999</v>
      </c>
      <c r="AM46" s="264">
        <v>46808.895980000001</v>
      </c>
      <c r="AN46" s="265">
        <v>0.96225780031024866</v>
      </c>
      <c r="AO46" s="265">
        <v>4.811289001551243E-2</v>
      </c>
      <c r="AP46" s="264">
        <v>24322.430199999999</v>
      </c>
      <c r="AQ46" s="264">
        <v>26849.5298</v>
      </c>
      <c r="AR46" s="265">
        <v>0.52469200000000005</v>
      </c>
      <c r="AS46" s="265">
        <v>2.6235000000000001E-2</v>
      </c>
      <c r="AT46" s="263">
        <v>7740</v>
      </c>
      <c r="AU46" s="264">
        <v>21687.500083333329</v>
      </c>
      <c r="AV46" s="264">
        <v>49445.475716666653</v>
      </c>
      <c r="AW46" s="264">
        <v>30362.50011666667</v>
      </c>
      <c r="AX46" s="264">
        <v>19082.97559999998</v>
      </c>
    </row>
    <row r="47" spans="1:50" x14ac:dyDescent="0.25">
      <c r="A47" s="266">
        <v>1</v>
      </c>
      <c r="B47" s="263" t="s">
        <v>255</v>
      </c>
      <c r="C47" s="263" t="s">
        <v>256</v>
      </c>
      <c r="D47" s="263" t="s">
        <v>257</v>
      </c>
      <c r="E47" s="263" t="s">
        <v>426</v>
      </c>
      <c r="F47" s="263" t="s">
        <v>109</v>
      </c>
      <c r="G47" s="263" t="s">
        <v>278</v>
      </c>
      <c r="H47" s="267">
        <v>44592</v>
      </c>
      <c r="I47" s="266">
        <v>20</v>
      </c>
      <c r="J47" s="266">
        <v>95</v>
      </c>
      <c r="K47" s="266">
        <v>600</v>
      </c>
      <c r="L47" s="265">
        <v>0.1583333333333333</v>
      </c>
      <c r="M47" s="263" t="s">
        <v>126</v>
      </c>
      <c r="N47" s="263" t="s">
        <v>427</v>
      </c>
      <c r="O47" s="263" t="s">
        <v>428</v>
      </c>
      <c r="P47" s="266">
        <v>9205</v>
      </c>
      <c r="Q47" s="264">
        <v>48644.858999999997</v>
      </c>
      <c r="R47" s="264">
        <v>3405.1401000000001</v>
      </c>
      <c r="S47" s="264">
        <v>52049.999100000001</v>
      </c>
      <c r="T47" s="264">
        <v>22452.34</v>
      </c>
      <c r="U47" s="264">
        <v>57998</v>
      </c>
      <c r="V47" s="264">
        <v>433.66</v>
      </c>
      <c r="W47" s="264">
        <v>80884</v>
      </c>
      <c r="X47" s="266">
        <v>866</v>
      </c>
      <c r="Y47" s="264">
        <v>26.42725173210162</v>
      </c>
      <c r="Z47" s="264">
        <v>1144.3</v>
      </c>
      <c r="AA47" s="264">
        <v>313.14999999999998</v>
      </c>
      <c r="AB47" s="264">
        <v>5.9774000000000003</v>
      </c>
      <c r="AC47" s="264">
        <v>76.1768</v>
      </c>
      <c r="AD47" s="264"/>
      <c r="AE47" s="264">
        <v>238.75</v>
      </c>
      <c r="AF47" s="264">
        <v>634.05420000000004</v>
      </c>
      <c r="AG47" s="264">
        <v>5204.9998999999998</v>
      </c>
      <c r="AH47" s="264">
        <v>120</v>
      </c>
      <c r="AI47" s="264">
        <v>21619.937600000001</v>
      </c>
      <c r="AJ47" s="264">
        <v>45535.808299999997</v>
      </c>
      <c r="AK47" s="264">
        <v>11383.9521</v>
      </c>
      <c r="AL47" s="264">
        <v>41891.856200000002</v>
      </c>
      <c r="AM47" s="264">
        <v>45535.808290000001</v>
      </c>
      <c r="AN47" s="265">
        <v>0.93608675667042229</v>
      </c>
      <c r="AO47" s="265">
        <v>4.6804337833521122E-2</v>
      </c>
      <c r="AP47" s="264">
        <v>27024.921399999999</v>
      </c>
      <c r="AQ47" s="264">
        <v>30973.078600000001</v>
      </c>
      <c r="AR47" s="265">
        <v>0.53403699999999998</v>
      </c>
      <c r="AS47" s="265">
        <v>2.6702E-2</v>
      </c>
      <c r="AT47" s="263">
        <v>7740</v>
      </c>
      <c r="AU47" s="264">
        <v>21687.499625</v>
      </c>
      <c r="AV47" s="264">
        <v>45497.446275000009</v>
      </c>
      <c r="AW47" s="264">
        <v>30362.499475000001</v>
      </c>
      <c r="AX47" s="264">
        <v>15134.946800000011</v>
      </c>
    </row>
    <row r="48" spans="1:50" x14ac:dyDescent="0.25">
      <c r="A48" s="266">
        <v>1</v>
      </c>
      <c r="B48" s="263" t="s">
        <v>255</v>
      </c>
      <c r="C48" s="263" t="s">
        <v>256</v>
      </c>
      <c r="D48" s="263" t="s">
        <v>257</v>
      </c>
      <c r="E48" s="263" t="s">
        <v>429</v>
      </c>
      <c r="G48" s="263" t="s">
        <v>430</v>
      </c>
      <c r="H48" s="267">
        <v>44651</v>
      </c>
      <c r="I48" s="266">
        <v>20</v>
      </c>
      <c r="J48" s="266">
        <v>24</v>
      </c>
      <c r="K48" s="266">
        <v>600</v>
      </c>
      <c r="L48" s="265">
        <v>0.04</v>
      </c>
      <c r="M48" s="263" t="s">
        <v>126</v>
      </c>
      <c r="N48" s="263" t="s">
        <v>431</v>
      </c>
      <c r="O48" s="263" t="s">
        <v>432</v>
      </c>
      <c r="P48" s="266">
        <v>72408</v>
      </c>
      <c r="Q48" s="264">
        <v>48644.859799999998</v>
      </c>
      <c r="R48" s="264">
        <v>3405.1401999999998</v>
      </c>
      <c r="S48" s="264">
        <v>52050</v>
      </c>
      <c r="T48" s="264">
        <v>29483.599999999999</v>
      </c>
      <c r="U48" s="264">
        <v>43598</v>
      </c>
      <c r="V48" s="264">
        <v>6911.01</v>
      </c>
      <c r="W48" s="264">
        <v>79992.61</v>
      </c>
      <c r="X48" s="266">
        <v>522</v>
      </c>
      <c r="Y48" s="264">
        <v>69.721475095785436</v>
      </c>
      <c r="Z48" s="264">
        <v>1819.7304999999999</v>
      </c>
      <c r="AA48" s="264">
        <v>510</v>
      </c>
      <c r="AB48" s="264">
        <v>108.435</v>
      </c>
      <c r="AC48" s="264">
        <v>641.50599999999997</v>
      </c>
      <c r="AD48" s="264"/>
      <c r="AE48" s="264">
        <v>6986.7287999999999</v>
      </c>
      <c r="AF48" s="264">
        <v>8246.6697999999997</v>
      </c>
      <c r="AG48" s="264">
        <v>5205</v>
      </c>
      <c r="AH48" s="264">
        <v>120</v>
      </c>
      <c r="AI48" s="264">
        <v>22971.183700000001</v>
      </c>
      <c r="AJ48" s="264">
        <v>35709.756500000003</v>
      </c>
      <c r="AK48" s="264">
        <v>8927.4390999999996</v>
      </c>
      <c r="AL48" s="264">
        <v>34522.3174</v>
      </c>
      <c r="AM48" s="264">
        <v>35709.756500000003</v>
      </c>
      <c r="AN48" s="265">
        <v>0.73409105600916946</v>
      </c>
      <c r="AO48" s="265">
        <v>3.6704552800458472E-2</v>
      </c>
      <c r="AP48" s="264">
        <v>25673.676100000001</v>
      </c>
      <c r="AQ48" s="264">
        <v>17924.323899999999</v>
      </c>
      <c r="AR48" s="265">
        <v>0.41112700000000002</v>
      </c>
      <c r="AS48" s="265">
        <v>2.0556000000000001E-2</v>
      </c>
      <c r="AT48" s="263">
        <v>7740</v>
      </c>
      <c r="AU48" s="264">
        <v>21687.5</v>
      </c>
      <c r="AV48" s="264">
        <v>36993.440199999997</v>
      </c>
      <c r="AW48" s="264">
        <v>30362.5</v>
      </c>
      <c r="AX48" s="264">
        <v>6630.9401999999973</v>
      </c>
    </row>
    <row r="49" spans="1:50" x14ac:dyDescent="0.25">
      <c r="A49" s="266">
        <v>1</v>
      </c>
      <c r="B49" s="263" t="s">
        <v>255</v>
      </c>
      <c r="C49" s="263" t="s">
        <v>256</v>
      </c>
      <c r="D49" s="263" t="s">
        <v>257</v>
      </c>
      <c r="E49" s="263" t="s">
        <v>433</v>
      </c>
      <c r="F49" s="263" t="s">
        <v>109</v>
      </c>
      <c r="G49" s="263" t="s">
        <v>434</v>
      </c>
      <c r="H49" s="267">
        <v>44651</v>
      </c>
      <c r="I49" s="266">
        <v>20</v>
      </c>
      <c r="J49" s="266">
        <v>9</v>
      </c>
      <c r="K49" s="266">
        <v>600</v>
      </c>
      <c r="L49" s="265">
        <v>1.4999999999999999E-2</v>
      </c>
      <c r="M49" s="263" t="s">
        <v>126</v>
      </c>
      <c r="N49" s="263" t="s">
        <v>435</v>
      </c>
      <c r="O49" s="263" t="s">
        <v>436</v>
      </c>
      <c r="P49" s="266">
        <v>36603</v>
      </c>
      <c r="Q49" s="264">
        <v>48644.859799999998</v>
      </c>
      <c r="R49" s="264">
        <v>3405.1401999999998</v>
      </c>
      <c r="S49" s="264">
        <v>52050</v>
      </c>
      <c r="T49" s="264">
        <v>28730</v>
      </c>
      <c r="U49" s="264">
        <v>47698</v>
      </c>
      <c r="V49" s="264">
        <v>5100</v>
      </c>
      <c r="W49" s="264">
        <v>81528</v>
      </c>
      <c r="X49" s="266">
        <v>510</v>
      </c>
      <c r="Y49" s="264">
        <v>66.333333333333329</v>
      </c>
      <c r="Z49" s="264">
        <v>1691.5</v>
      </c>
      <c r="AA49" s="264">
        <v>630</v>
      </c>
      <c r="AB49" s="264">
        <v>99.014700000000005</v>
      </c>
      <c r="AC49" s="264">
        <v>316.84980000000002</v>
      </c>
      <c r="AD49" s="264"/>
      <c r="AE49" s="264">
        <v>2079.5623999999998</v>
      </c>
      <c r="AF49" s="264">
        <v>3125.4268999999999</v>
      </c>
      <c r="AG49" s="264">
        <v>5205</v>
      </c>
      <c r="AH49" s="264">
        <v>120</v>
      </c>
      <c r="AI49" s="264">
        <v>24322.429800000002</v>
      </c>
      <c r="AJ49" s="264">
        <v>41012.643300000003</v>
      </c>
      <c r="AK49" s="264">
        <v>10253.1608</v>
      </c>
      <c r="AL49" s="264">
        <v>38499.482499999998</v>
      </c>
      <c r="AM49" s="264">
        <v>41012.643300000003</v>
      </c>
      <c r="AN49" s="265">
        <v>0.8431033303132266</v>
      </c>
      <c r="AO49" s="265">
        <v>4.2155166515661327E-2</v>
      </c>
      <c r="AP49" s="264">
        <v>24322.43</v>
      </c>
      <c r="AQ49" s="264">
        <v>23375.57</v>
      </c>
      <c r="AR49" s="265">
        <v>0.49007400000000001</v>
      </c>
      <c r="AS49" s="265">
        <v>2.4504000000000001E-2</v>
      </c>
      <c r="AT49" s="263">
        <v>7740</v>
      </c>
      <c r="AU49" s="264">
        <v>21687.5</v>
      </c>
      <c r="AV49" s="264">
        <v>43650.073100000001</v>
      </c>
      <c r="AW49" s="264">
        <v>30362.5</v>
      </c>
      <c r="AX49" s="264">
        <v>13287.5731</v>
      </c>
    </row>
    <row r="50" spans="1:50" x14ac:dyDescent="0.25">
      <c r="A50" s="266">
        <v>1</v>
      </c>
      <c r="B50" s="263" t="s">
        <v>255</v>
      </c>
      <c r="C50" s="263" t="s">
        <v>256</v>
      </c>
      <c r="D50" s="263" t="s">
        <v>257</v>
      </c>
      <c r="E50" s="263" t="s">
        <v>437</v>
      </c>
      <c r="F50" s="263" t="s">
        <v>127</v>
      </c>
      <c r="G50" s="263" t="s">
        <v>438</v>
      </c>
      <c r="H50" s="267">
        <v>44681</v>
      </c>
      <c r="I50" s="266">
        <v>20</v>
      </c>
      <c r="J50" s="266">
        <v>18</v>
      </c>
      <c r="K50" s="266">
        <v>600</v>
      </c>
      <c r="L50" s="265">
        <v>0.03</v>
      </c>
      <c r="M50" s="263" t="s">
        <v>126</v>
      </c>
      <c r="N50" s="263" t="s">
        <v>439</v>
      </c>
      <c r="O50" s="263" t="s">
        <v>440</v>
      </c>
      <c r="P50" s="266">
        <v>94529</v>
      </c>
      <c r="Q50" s="264">
        <v>48644.859799999998</v>
      </c>
      <c r="R50" s="264">
        <v>3405.1401999999998</v>
      </c>
      <c r="S50" s="264">
        <v>52050</v>
      </c>
      <c r="T50" s="264">
        <v>29340.81</v>
      </c>
      <c r="U50" s="264">
        <v>39998</v>
      </c>
      <c r="V50" s="264">
        <v>5465.75</v>
      </c>
      <c r="W50" s="264">
        <v>74804.56</v>
      </c>
      <c r="X50" s="266">
        <v>516</v>
      </c>
      <c r="Y50" s="264">
        <v>67.454573643410853</v>
      </c>
      <c r="Z50" s="264">
        <v>1740.328</v>
      </c>
      <c r="AA50" s="264">
        <v>755.69</v>
      </c>
      <c r="AB50" s="264">
        <v>309.35700000000003</v>
      </c>
      <c r="AC50" s="264">
        <v>674.82839999999999</v>
      </c>
      <c r="AD50" s="264"/>
      <c r="AE50" s="264">
        <v>3035.2851999999998</v>
      </c>
      <c r="AF50" s="264">
        <v>4775.1606000000002</v>
      </c>
      <c r="AG50" s="264">
        <v>5205</v>
      </c>
      <c r="AH50" s="264">
        <v>120</v>
      </c>
      <c r="AI50" s="264">
        <v>22971.183700000001</v>
      </c>
      <c r="AJ50" s="264">
        <v>33985.415699999998</v>
      </c>
      <c r="AK50" s="264">
        <v>8496.3539000000001</v>
      </c>
      <c r="AL50" s="264">
        <v>33229.061800000003</v>
      </c>
      <c r="AM50" s="264">
        <v>33985.415699999998</v>
      </c>
      <c r="AN50" s="265">
        <v>0.69864351217638831</v>
      </c>
      <c r="AO50" s="265">
        <v>3.4932175608819407E-2</v>
      </c>
      <c r="AP50" s="264">
        <v>25673.676100000001</v>
      </c>
      <c r="AQ50" s="264">
        <v>14324.323899999999</v>
      </c>
      <c r="AR50" s="265">
        <v>0.35812600000000011</v>
      </c>
      <c r="AS50" s="265">
        <v>1.7905999999999998E-2</v>
      </c>
      <c r="AT50" s="263">
        <v>7740</v>
      </c>
      <c r="AU50" s="264">
        <v>21687.5</v>
      </c>
      <c r="AV50" s="264">
        <v>35276.899399999988</v>
      </c>
      <c r="AW50" s="264">
        <v>30362.5</v>
      </c>
      <c r="AX50" s="264">
        <v>4914.3993999999948</v>
      </c>
    </row>
    <row r="51" spans="1:50" x14ac:dyDescent="0.25">
      <c r="A51" s="266">
        <v>1</v>
      </c>
      <c r="B51" s="263" t="s">
        <v>255</v>
      </c>
      <c r="C51" s="263" t="s">
        <v>256</v>
      </c>
      <c r="D51" s="263" t="s">
        <v>257</v>
      </c>
      <c r="E51" s="263" t="s">
        <v>441</v>
      </c>
      <c r="G51" s="263" t="s">
        <v>442</v>
      </c>
      <c r="H51" s="267">
        <v>44681</v>
      </c>
      <c r="I51" s="266">
        <v>20</v>
      </c>
      <c r="J51" s="266">
        <v>30</v>
      </c>
      <c r="K51" s="266">
        <v>600</v>
      </c>
      <c r="L51" s="265">
        <v>0.05</v>
      </c>
      <c r="M51" s="263" t="s">
        <v>126</v>
      </c>
      <c r="N51" s="263" t="s">
        <v>443</v>
      </c>
      <c r="O51" s="263" t="s">
        <v>444</v>
      </c>
      <c r="P51" s="266">
        <v>51287</v>
      </c>
      <c r="Q51" s="264">
        <v>48644.859799999998</v>
      </c>
      <c r="R51" s="264">
        <v>3405.1401999999998</v>
      </c>
      <c r="S51" s="264">
        <v>52050</v>
      </c>
      <c r="T51" s="264">
        <v>27070</v>
      </c>
      <c r="U51" s="264">
        <v>45598</v>
      </c>
      <c r="V51" s="264">
        <v>4915.99</v>
      </c>
      <c r="W51" s="264">
        <v>77583.990000000005</v>
      </c>
      <c r="X51" s="266">
        <v>481</v>
      </c>
      <c r="Y51" s="264">
        <v>66.498939708939702</v>
      </c>
      <c r="Z51" s="264">
        <v>1599.2995000000001</v>
      </c>
      <c r="AA51" s="264">
        <v>310</v>
      </c>
      <c r="AB51" s="264">
        <v>177.7064</v>
      </c>
      <c r="AC51" s="264">
        <v>337.25810000000001</v>
      </c>
      <c r="AD51" s="264"/>
      <c r="AE51" s="264">
        <v>2064.8191999999999</v>
      </c>
      <c r="AF51" s="264">
        <v>2889.7837</v>
      </c>
      <c r="AG51" s="264">
        <v>5205</v>
      </c>
      <c r="AH51" s="264">
        <v>120</v>
      </c>
      <c r="AI51" s="264">
        <v>22971.183700000001</v>
      </c>
      <c r="AJ51" s="264">
        <v>38656.622600000002</v>
      </c>
      <c r="AK51" s="264">
        <v>9664.1556</v>
      </c>
      <c r="AL51" s="264">
        <v>36732.466899999999</v>
      </c>
      <c r="AM51" s="264">
        <v>38656.622600000002</v>
      </c>
      <c r="AN51" s="265">
        <v>0.79467024386408025</v>
      </c>
      <c r="AO51" s="265">
        <v>3.9733512193204007E-2</v>
      </c>
      <c r="AP51" s="264">
        <v>25673.676100000001</v>
      </c>
      <c r="AQ51" s="264">
        <v>19924.323899999999</v>
      </c>
      <c r="AR51" s="265">
        <v>0.43695600000000001</v>
      </c>
      <c r="AS51" s="265">
        <v>2.1847999999999999E-2</v>
      </c>
      <c r="AT51" s="263">
        <v>7740</v>
      </c>
      <c r="AU51" s="264">
        <v>21687.5</v>
      </c>
      <c r="AV51" s="264">
        <v>39941.706300000013</v>
      </c>
      <c r="AW51" s="264">
        <v>30362.5</v>
      </c>
      <c r="AX51" s="264">
        <v>9579.2063000000053</v>
      </c>
    </row>
    <row r="52" spans="1:50" x14ac:dyDescent="0.25">
      <c r="A52" s="266">
        <v>1</v>
      </c>
      <c r="B52" s="263" t="s">
        <v>255</v>
      </c>
      <c r="C52" s="263" t="s">
        <v>256</v>
      </c>
      <c r="D52" s="263" t="s">
        <v>257</v>
      </c>
      <c r="E52" s="263" t="s">
        <v>445</v>
      </c>
      <c r="G52" s="263" t="s">
        <v>446</v>
      </c>
      <c r="H52" s="267">
        <v>44712</v>
      </c>
      <c r="I52" s="266">
        <v>20</v>
      </c>
      <c r="J52" s="266">
        <v>28</v>
      </c>
      <c r="K52" s="266">
        <v>600</v>
      </c>
      <c r="L52" s="265">
        <v>4.6666666666666669E-2</v>
      </c>
      <c r="M52" s="263" t="s">
        <v>126</v>
      </c>
      <c r="N52" s="263" t="s">
        <v>447</v>
      </c>
      <c r="O52" s="263" t="s">
        <v>448</v>
      </c>
      <c r="P52" s="266">
        <v>41634</v>
      </c>
      <c r="Q52" s="264">
        <v>48928.86</v>
      </c>
      <c r="R52" s="264">
        <v>3425.0201999999999</v>
      </c>
      <c r="S52" s="264">
        <v>52353.8802</v>
      </c>
      <c r="T52" s="264">
        <v>14949.67</v>
      </c>
      <c r="U52" s="264">
        <v>46998</v>
      </c>
      <c r="V52" s="264">
        <v>7350.04</v>
      </c>
      <c r="W52" s="264">
        <v>69297.710000000006</v>
      </c>
      <c r="X52" s="266">
        <v>272</v>
      </c>
      <c r="Y52" s="264">
        <v>81.984227941176471</v>
      </c>
      <c r="Z52" s="264">
        <v>1114.9855</v>
      </c>
      <c r="AA52" s="264">
        <v>645</v>
      </c>
      <c r="AB52" s="264">
        <v>98.124899999999997</v>
      </c>
      <c r="AC52" s="264">
        <v>436.66090000000003</v>
      </c>
      <c r="AD52" s="264"/>
      <c r="AE52" s="264">
        <v>1133.7619999999999</v>
      </c>
      <c r="AF52" s="264">
        <v>2313.5477999999998</v>
      </c>
      <c r="AG52" s="264">
        <v>5235.3879999999999</v>
      </c>
      <c r="AH52" s="264">
        <v>120</v>
      </c>
      <c r="AI52" s="264">
        <v>17668.755000000001</v>
      </c>
      <c r="AJ52" s="264">
        <v>36163.369200000001</v>
      </c>
      <c r="AK52" s="264">
        <v>9040.8423000000003</v>
      </c>
      <c r="AL52" s="264">
        <v>34862.526899999997</v>
      </c>
      <c r="AM52" s="264">
        <v>36163.369179999987</v>
      </c>
      <c r="AN52" s="265">
        <v>0.73910099642623994</v>
      </c>
      <c r="AO52" s="265">
        <v>3.6955049821311987E-2</v>
      </c>
      <c r="AP52" s="264">
        <v>31260.105</v>
      </c>
      <c r="AQ52" s="264">
        <v>15737.895</v>
      </c>
      <c r="AR52" s="265">
        <v>0.33486300000000002</v>
      </c>
      <c r="AS52" s="265">
        <v>1.6743000000000001E-2</v>
      </c>
      <c r="AT52" s="263">
        <v>7740</v>
      </c>
      <c r="AU52" s="264">
        <v>21814.116750000001</v>
      </c>
      <c r="AV52" s="264">
        <v>32074.65745000001</v>
      </c>
      <c r="AW52" s="264">
        <v>30539.763449999999</v>
      </c>
      <c r="AX52" s="264">
        <v>1534.894000000008</v>
      </c>
    </row>
    <row r="53" spans="1:50" x14ac:dyDescent="0.25">
      <c r="A53" s="266">
        <v>1</v>
      </c>
      <c r="B53" s="263" t="s">
        <v>255</v>
      </c>
      <c r="C53" s="263" t="s">
        <v>256</v>
      </c>
      <c r="D53" s="263" t="s">
        <v>257</v>
      </c>
      <c r="E53" s="263" t="s">
        <v>449</v>
      </c>
      <c r="F53" s="263" t="s">
        <v>127</v>
      </c>
      <c r="G53" s="263" t="s">
        <v>446</v>
      </c>
      <c r="H53" s="267">
        <v>44712</v>
      </c>
      <c r="I53" s="266">
        <v>20</v>
      </c>
      <c r="J53" s="266">
        <v>26</v>
      </c>
      <c r="K53" s="266">
        <v>600</v>
      </c>
      <c r="L53" s="265">
        <v>4.3333333333333328E-2</v>
      </c>
      <c r="M53" s="263" t="s">
        <v>126</v>
      </c>
      <c r="N53" s="263" t="s">
        <v>450</v>
      </c>
      <c r="O53" s="263" t="s">
        <v>451</v>
      </c>
      <c r="P53" s="266">
        <v>56246</v>
      </c>
      <c r="Q53" s="264">
        <v>48928.86</v>
      </c>
      <c r="R53" s="264">
        <v>3425.0201999999999</v>
      </c>
      <c r="S53" s="264">
        <v>52353.8802</v>
      </c>
      <c r="T53" s="264">
        <v>32084.49</v>
      </c>
      <c r="U53" s="264">
        <v>48598</v>
      </c>
      <c r="V53" s="264">
        <v>5790</v>
      </c>
      <c r="W53" s="264">
        <v>86472.49</v>
      </c>
      <c r="X53" s="266">
        <v>573</v>
      </c>
      <c r="Y53" s="264">
        <v>66.098586387434565</v>
      </c>
      <c r="Z53" s="264">
        <v>1893.7245</v>
      </c>
      <c r="AA53" s="264">
        <v>410.75</v>
      </c>
      <c r="AB53" s="264">
        <v>113.7261</v>
      </c>
      <c r="AC53" s="264">
        <v>515.41669999999999</v>
      </c>
      <c r="AD53" s="264"/>
      <c r="AE53" s="264">
        <v>3033.5455999999999</v>
      </c>
      <c r="AF53" s="264">
        <v>4073.4384</v>
      </c>
      <c r="AG53" s="264">
        <v>5235.3879999999999</v>
      </c>
      <c r="AH53" s="264">
        <v>120</v>
      </c>
      <c r="AI53" s="264">
        <v>25823.564999999999</v>
      </c>
      <c r="AJ53" s="264">
        <v>43480.098599999998</v>
      </c>
      <c r="AK53" s="264">
        <v>10870.024600000001</v>
      </c>
      <c r="AL53" s="264">
        <v>40350.073900000003</v>
      </c>
      <c r="AM53" s="264">
        <v>43480.098580000013</v>
      </c>
      <c r="AN53" s="265">
        <v>0.88863910951532499</v>
      </c>
      <c r="AO53" s="265">
        <v>4.4431955475766248E-2</v>
      </c>
      <c r="AP53" s="264">
        <v>23105.294999999998</v>
      </c>
      <c r="AQ53" s="264">
        <v>25492.705000000002</v>
      </c>
      <c r="AR53" s="265">
        <v>0.524563</v>
      </c>
      <c r="AS53" s="265">
        <v>2.6228000000000001E-2</v>
      </c>
      <c r="AT53" s="263">
        <v>7740</v>
      </c>
      <c r="AU53" s="264">
        <v>21814.116750000001</v>
      </c>
      <c r="AV53" s="264">
        <v>47489.546849999999</v>
      </c>
      <c r="AW53" s="264">
        <v>30539.763449999999</v>
      </c>
      <c r="AX53" s="264">
        <v>16949.7834</v>
      </c>
    </row>
    <row r="54" spans="1:50" x14ac:dyDescent="0.25">
      <c r="A54" s="266">
        <v>1</v>
      </c>
      <c r="B54" s="263" t="s">
        <v>255</v>
      </c>
      <c r="C54" s="263" t="s">
        <v>256</v>
      </c>
      <c r="D54" s="263" t="s">
        <v>257</v>
      </c>
      <c r="E54" s="263" t="s">
        <v>452</v>
      </c>
      <c r="G54" s="263" t="s">
        <v>453</v>
      </c>
      <c r="H54" s="267">
        <v>44408</v>
      </c>
      <c r="I54" s="266">
        <v>21</v>
      </c>
      <c r="J54" s="266">
        <v>175</v>
      </c>
      <c r="K54" s="266">
        <v>630</v>
      </c>
      <c r="L54" s="265">
        <v>0.27777777777777779</v>
      </c>
      <c r="M54" s="263" t="s">
        <v>126</v>
      </c>
      <c r="N54" s="263" t="s">
        <v>454</v>
      </c>
      <c r="O54" s="263" t="s">
        <v>455</v>
      </c>
      <c r="P54" s="266">
        <v>76023</v>
      </c>
      <c r="Q54" s="264">
        <v>48644.86</v>
      </c>
      <c r="R54" s="264">
        <v>3405.1401999999998</v>
      </c>
      <c r="S54" s="264">
        <v>52050.000200000002</v>
      </c>
      <c r="T54" s="264">
        <v>29437.91</v>
      </c>
      <c r="U54" s="264">
        <v>46728.970999999998</v>
      </c>
      <c r="V54" s="264">
        <v>7986.36</v>
      </c>
      <c r="W54" s="264">
        <v>84153.240999999995</v>
      </c>
      <c r="X54" s="266">
        <v>526</v>
      </c>
      <c r="Y54" s="264">
        <v>71.148802281368816</v>
      </c>
      <c r="Z54" s="264">
        <v>1782.1080952380951</v>
      </c>
      <c r="AA54" s="264">
        <v>2941.17</v>
      </c>
      <c r="AB54" s="264">
        <v>110.80240000000001</v>
      </c>
      <c r="AC54" s="264">
        <v>828.80139999999994</v>
      </c>
      <c r="AD54" s="264"/>
      <c r="AE54" s="264">
        <v>1275.6573000000001</v>
      </c>
      <c r="AF54" s="264">
        <v>5156.4310999999998</v>
      </c>
      <c r="AG54" s="264">
        <v>5465.25</v>
      </c>
      <c r="AH54" s="264">
        <v>160</v>
      </c>
      <c r="AI54" s="264">
        <v>25673.675899999998</v>
      </c>
      <c r="AJ54" s="264">
        <v>39565.883999999998</v>
      </c>
      <c r="AK54" s="264">
        <v>9891.4709999999995</v>
      </c>
      <c r="AL54" s="264">
        <v>37801.413</v>
      </c>
      <c r="AM54" s="264">
        <v>39565.883978999991</v>
      </c>
      <c r="AN54" s="265">
        <v>0.81336206906546737</v>
      </c>
      <c r="AO54" s="265">
        <v>3.8731527098355589E-2</v>
      </c>
      <c r="AP54" s="264">
        <v>22971.184099999999</v>
      </c>
      <c r="AQ54" s="264">
        <v>23757.786899999999</v>
      </c>
      <c r="AR54" s="265">
        <v>0.50841700000000001</v>
      </c>
      <c r="AS54" s="265">
        <v>2.4209999999999999E-2</v>
      </c>
      <c r="AT54" s="263">
        <v>8127</v>
      </c>
      <c r="AU54" s="264">
        <v>22771.875087500001</v>
      </c>
      <c r="AV54" s="264">
        <v>42472.684812500003</v>
      </c>
      <c r="AW54" s="264">
        <v>29278.125112500002</v>
      </c>
      <c r="AX54" s="264">
        <v>13194.559699999991</v>
      </c>
    </row>
    <row r="55" spans="1:50" x14ac:dyDescent="0.25">
      <c r="A55" s="266">
        <v>1</v>
      </c>
      <c r="B55" s="263" t="s">
        <v>255</v>
      </c>
      <c r="C55" s="263" t="s">
        <v>256</v>
      </c>
      <c r="D55" s="263" t="s">
        <v>257</v>
      </c>
      <c r="E55" s="263" t="s">
        <v>456</v>
      </c>
      <c r="G55" s="263" t="s">
        <v>457</v>
      </c>
      <c r="H55" s="267">
        <v>44530</v>
      </c>
      <c r="I55" s="266">
        <v>21</v>
      </c>
      <c r="J55" s="266">
        <v>58</v>
      </c>
      <c r="K55" s="266">
        <v>630</v>
      </c>
      <c r="L55" s="265">
        <v>9.2063492063492069E-2</v>
      </c>
      <c r="M55" s="263" t="s">
        <v>126</v>
      </c>
      <c r="N55" s="263" t="s">
        <v>458</v>
      </c>
      <c r="O55" s="263" t="s">
        <v>459</v>
      </c>
      <c r="P55" s="266">
        <v>57860</v>
      </c>
      <c r="Q55" s="264">
        <v>48644.86</v>
      </c>
      <c r="R55" s="264">
        <v>3405.1401999999998</v>
      </c>
      <c r="S55" s="264">
        <v>52050.000200000002</v>
      </c>
      <c r="T55" s="264">
        <v>29010</v>
      </c>
      <c r="U55" s="264">
        <v>46998</v>
      </c>
      <c r="V55" s="264">
        <v>9827.68</v>
      </c>
      <c r="W55" s="264">
        <v>85835.68</v>
      </c>
      <c r="X55" s="266">
        <v>505</v>
      </c>
      <c r="Y55" s="264">
        <v>76.906297029702969</v>
      </c>
      <c r="Z55" s="264">
        <v>1849.413333333333</v>
      </c>
      <c r="AA55" s="264">
        <v>1331.92</v>
      </c>
      <c r="AB55" s="264">
        <v>160.47739999999999</v>
      </c>
      <c r="AC55" s="264">
        <v>564.63819999999998</v>
      </c>
      <c r="AD55" s="264"/>
      <c r="AE55" s="264">
        <v>2149.4409000000001</v>
      </c>
      <c r="AF55" s="264">
        <v>4206.4764999999998</v>
      </c>
      <c r="AG55" s="264">
        <v>5465.25</v>
      </c>
      <c r="AH55" s="264">
        <v>160</v>
      </c>
      <c r="AI55" s="264">
        <v>24322.429800000002</v>
      </c>
      <c r="AJ55" s="264">
        <v>43550.373699999996</v>
      </c>
      <c r="AK55" s="264">
        <v>10887.5934</v>
      </c>
      <c r="AL55" s="264">
        <v>40789.780299999999</v>
      </c>
      <c r="AM55" s="264">
        <v>43550.373678999997</v>
      </c>
      <c r="AN55" s="265">
        <v>0.89527184740587173</v>
      </c>
      <c r="AO55" s="265">
        <v>4.2631992733612928E-2</v>
      </c>
      <c r="AP55" s="264">
        <v>24322.430199999999</v>
      </c>
      <c r="AQ55" s="264">
        <v>22675.569800000001</v>
      </c>
      <c r="AR55" s="265">
        <v>0.48247899999999999</v>
      </c>
      <c r="AS55" s="265">
        <v>2.2974999999999999E-2</v>
      </c>
      <c r="AT55" s="263">
        <v>8127</v>
      </c>
      <c r="AU55" s="264">
        <v>22771.875087500001</v>
      </c>
      <c r="AV55" s="264">
        <v>45105.078412499992</v>
      </c>
      <c r="AW55" s="264">
        <v>29278.125112500002</v>
      </c>
      <c r="AX55" s="264">
        <v>15826.95329999999</v>
      </c>
    </row>
    <row r="56" spans="1:50" x14ac:dyDescent="0.25">
      <c r="A56" s="266">
        <v>1</v>
      </c>
      <c r="B56" s="263" t="s">
        <v>255</v>
      </c>
      <c r="C56" s="263" t="s">
        <v>256</v>
      </c>
      <c r="D56" s="263" t="s">
        <v>257</v>
      </c>
      <c r="E56" s="263" t="s">
        <v>460</v>
      </c>
      <c r="G56" s="263" t="s">
        <v>383</v>
      </c>
      <c r="H56" s="267">
        <v>44592</v>
      </c>
      <c r="I56" s="266">
        <v>21</v>
      </c>
      <c r="J56" s="266">
        <v>25</v>
      </c>
      <c r="K56" s="266">
        <v>630</v>
      </c>
      <c r="L56" s="265">
        <v>3.968253968253968E-2</v>
      </c>
      <c r="M56" s="263" t="s">
        <v>126</v>
      </c>
      <c r="N56" s="263" t="s">
        <v>461</v>
      </c>
      <c r="O56" s="263" t="s">
        <v>462</v>
      </c>
      <c r="P56" s="266">
        <v>23861</v>
      </c>
      <c r="Q56" s="264">
        <v>48644.858999999997</v>
      </c>
      <c r="R56" s="264">
        <v>3405.1401000000001</v>
      </c>
      <c r="S56" s="264">
        <v>52049.999100000001</v>
      </c>
      <c r="T56" s="264">
        <v>22527.31</v>
      </c>
      <c r="U56" s="264">
        <v>47998.13</v>
      </c>
      <c r="V56" s="264">
        <v>15397.7</v>
      </c>
      <c r="W56" s="264">
        <v>85923.14</v>
      </c>
      <c r="X56" s="266">
        <v>551</v>
      </c>
      <c r="Y56" s="264">
        <v>68.829419237749548</v>
      </c>
      <c r="Z56" s="264">
        <v>1805.9528571428571</v>
      </c>
      <c r="AA56" s="264">
        <v>450</v>
      </c>
      <c r="AB56" s="264">
        <v>5.98</v>
      </c>
      <c r="AC56" s="264">
        <v>195.2236</v>
      </c>
      <c r="AD56" s="264"/>
      <c r="AE56" s="264">
        <v>808.5</v>
      </c>
      <c r="AF56" s="264">
        <v>1459.7036000000001</v>
      </c>
      <c r="AG56" s="264">
        <v>5465.2498999999998</v>
      </c>
      <c r="AH56" s="264">
        <v>120</v>
      </c>
      <c r="AI56" s="264">
        <v>25673.675899999998</v>
      </c>
      <c r="AJ56" s="264">
        <v>45069.760600000001</v>
      </c>
      <c r="AK56" s="264">
        <v>11267.4401</v>
      </c>
      <c r="AL56" s="264">
        <v>41929.320399999997</v>
      </c>
      <c r="AM56" s="264">
        <v>45069.76059450001</v>
      </c>
      <c r="AN56" s="265">
        <v>0.92650614106004525</v>
      </c>
      <c r="AO56" s="265">
        <v>4.4119340050478337E-2</v>
      </c>
      <c r="AP56" s="264">
        <v>22971.183099999998</v>
      </c>
      <c r="AQ56" s="264">
        <v>25026.946899999999</v>
      </c>
      <c r="AR56" s="265">
        <v>0.52141499999999996</v>
      </c>
      <c r="AS56" s="265">
        <v>2.4829E-2</v>
      </c>
      <c r="AT56" s="263">
        <v>8127</v>
      </c>
      <c r="AU56" s="264">
        <v>22771.874606249999</v>
      </c>
      <c r="AV56" s="264">
        <v>47979.311893750011</v>
      </c>
      <c r="AW56" s="264">
        <v>29278.124493750001</v>
      </c>
      <c r="AX56" s="264">
        <v>18701.18740000001</v>
      </c>
    </row>
    <row r="57" spans="1:50" x14ac:dyDescent="0.25">
      <c r="A57" s="266">
        <v>1</v>
      </c>
      <c r="B57" s="263" t="s">
        <v>255</v>
      </c>
      <c r="C57" s="263" t="s">
        <v>256</v>
      </c>
      <c r="D57" s="263" t="s">
        <v>257</v>
      </c>
      <c r="E57" s="263" t="s">
        <v>463</v>
      </c>
      <c r="G57" s="263" t="s">
        <v>464</v>
      </c>
      <c r="H57" s="267">
        <v>44651</v>
      </c>
      <c r="I57" s="266">
        <v>21</v>
      </c>
      <c r="J57" s="266">
        <v>24</v>
      </c>
      <c r="K57" s="266">
        <v>630</v>
      </c>
      <c r="L57" s="265">
        <v>3.8095238095238099E-2</v>
      </c>
      <c r="M57" s="263" t="s">
        <v>126</v>
      </c>
      <c r="N57" s="263" t="s">
        <v>465</v>
      </c>
      <c r="O57" s="263" t="s">
        <v>466</v>
      </c>
      <c r="P57" s="266">
        <v>37427</v>
      </c>
      <c r="Q57" s="264">
        <v>48644.859799999998</v>
      </c>
      <c r="R57" s="264">
        <v>3405.1401999999998</v>
      </c>
      <c r="S57" s="264">
        <v>52050</v>
      </c>
      <c r="T57" s="264">
        <v>28730</v>
      </c>
      <c r="U57" s="264">
        <v>46598</v>
      </c>
      <c r="V57" s="264">
        <v>5100</v>
      </c>
      <c r="W57" s="264">
        <v>80428</v>
      </c>
      <c r="X57" s="266">
        <v>510</v>
      </c>
      <c r="Y57" s="264">
        <v>66.333333333333329</v>
      </c>
      <c r="Z57" s="264">
        <v>1610.952380952381</v>
      </c>
      <c r="AA57" s="264">
        <v>842.86</v>
      </c>
      <c r="AB57" s="264">
        <v>100.533</v>
      </c>
      <c r="AC57" s="264">
        <v>316.47879999999998</v>
      </c>
      <c r="AD57" s="264"/>
      <c r="AE57" s="264">
        <v>1803.7123999999999</v>
      </c>
      <c r="AF57" s="264">
        <v>3063.5841999999998</v>
      </c>
      <c r="AG57" s="264">
        <v>5465.25</v>
      </c>
      <c r="AH57" s="264">
        <v>120</v>
      </c>
      <c r="AI57" s="264">
        <v>22971.183700000001</v>
      </c>
      <c r="AJ57" s="264">
        <v>40680.982100000001</v>
      </c>
      <c r="AK57" s="264">
        <v>10170.245500000001</v>
      </c>
      <c r="AL57" s="264">
        <v>38637.736599999997</v>
      </c>
      <c r="AM57" s="264">
        <v>40680.982100000001</v>
      </c>
      <c r="AN57" s="265">
        <v>0.83628531909141202</v>
      </c>
      <c r="AO57" s="265">
        <v>3.9823110432924393E-2</v>
      </c>
      <c r="AP57" s="264">
        <v>25673.676100000001</v>
      </c>
      <c r="AQ57" s="264">
        <v>20924.323899999999</v>
      </c>
      <c r="AR57" s="265">
        <v>0.44903900000000002</v>
      </c>
      <c r="AS57" s="265">
        <v>2.1382999999999999E-2</v>
      </c>
      <c r="AT57" s="263">
        <v>8127</v>
      </c>
      <c r="AU57" s="264">
        <v>22771.875</v>
      </c>
      <c r="AV57" s="264">
        <v>40880.290800000002</v>
      </c>
      <c r="AW57" s="264">
        <v>29278.125</v>
      </c>
      <c r="AX57" s="264">
        <v>11602.165800000001</v>
      </c>
    </row>
    <row r="58" spans="1:50" x14ac:dyDescent="0.25">
      <c r="A58" s="266">
        <v>1</v>
      </c>
      <c r="B58" s="263" t="s">
        <v>255</v>
      </c>
      <c r="C58" s="263" t="s">
        <v>256</v>
      </c>
      <c r="D58" s="263" t="s">
        <v>257</v>
      </c>
      <c r="E58" s="263" t="s">
        <v>467</v>
      </c>
      <c r="F58" s="263" t="s">
        <v>109</v>
      </c>
      <c r="G58" s="263" t="s">
        <v>468</v>
      </c>
      <c r="H58" s="267">
        <v>44681</v>
      </c>
      <c r="I58" s="266">
        <v>21</v>
      </c>
      <c r="J58" s="266">
        <v>45</v>
      </c>
      <c r="K58" s="266">
        <v>630</v>
      </c>
      <c r="L58" s="265">
        <v>7.1428571428571425E-2</v>
      </c>
      <c r="M58" s="263" t="s">
        <v>126</v>
      </c>
      <c r="N58" s="263" t="s">
        <v>469</v>
      </c>
      <c r="O58" s="263" t="s">
        <v>470</v>
      </c>
      <c r="P58" s="266">
        <v>35741</v>
      </c>
      <c r="Q58" s="264">
        <v>48644.857000000004</v>
      </c>
      <c r="R58" s="264">
        <v>3405.14</v>
      </c>
      <c r="S58" s="264">
        <v>52049.997000000003</v>
      </c>
      <c r="T58" s="264">
        <v>14729.9</v>
      </c>
      <c r="U58" s="264">
        <v>49998</v>
      </c>
      <c r="V58" s="264">
        <v>10142.1111</v>
      </c>
      <c r="W58" s="264">
        <v>74870.011100000003</v>
      </c>
      <c r="X58" s="266">
        <v>218</v>
      </c>
      <c r="Y58" s="264">
        <v>114.09179403669729</v>
      </c>
      <c r="Z58" s="264">
        <v>1184.381480952381</v>
      </c>
      <c r="AA58" s="264">
        <v>1058.6600000000001</v>
      </c>
      <c r="AB58" s="264">
        <v>12.440899999999999</v>
      </c>
      <c r="AC58" s="264">
        <v>326.15370000000001</v>
      </c>
      <c r="AD58" s="264"/>
      <c r="AE58" s="264">
        <v>290.05680000000001</v>
      </c>
      <c r="AF58" s="264">
        <v>1687.3114</v>
      </c>
      <c r="AG58" s="264">
        <v>5465.2497000000003</v>
      </c>
      <c r="AH58" s="264">
        <v>120</v>
      </c>
      <c r="AI58" s="264">
        <v>16214.951999999999</v>
      </c>
      <c r="AJ58" s="264">
        <v>43248.548000000003</v>
      </c>
      <c r="AK58" s="264">
        <v>10812.137000000001</v>
      </c>
      <c r="AL58" s="264">
        <v>40563.411</v>
      </c>
      <c r="AM58" s="264">
        <v>43248.548015</v>
      </c>
      <c r="AN58" s="265">
        <v>0.8890672248250211</v>
      </c>
      <c r="AO58" s="265">
        <v>4.2336534515477198E-2</v>
      </c>
      <c r="AP58" s="264">
        <v>32429.904999999999</v>
      </c>
      <c r="AQ58" s="264">
        <v>17568.095000000001</v>
      </c>
      <c r="AR58" s="265">
        <v>0.35137600000000002</v>
      </c>
      <c r="AS58" s="265">
        <v>1.6732E-2</v>
      </c>
      <c r="AT58" s="263">
        <v>8127</v>
      </c>
      <c r="AU58" s="264">
        <v>22771.8736875</v>
      </c>
      <c r="AV58" s="264">
        <v>36698.576312500008</v>
      </c>
      <c r="AW58" s="264">
        <v>29278.1233125</v>
      </c>
      <c r="AX58" s="264">
        <v>7420.453000000005</v>
      </c>
    </row>
    <row r="59" spans="1:50" x14ac:dyDescent="0.25">
      <c r="A59" s="266">
        <v>1</v>
      </c>
      <c r="B59" s="263" t="s">
        <v>255</v>
      </c>
      <c r="C59" s="263" t="s">
        <v>256</v>
      </c>
      <c r="D59" s="263" t="s">
        <v>257</v>
      </c>
      <c r="E59" s="263" t="s">
        <v>471</v>
      </c>
      <c r="F59" s="263" t="s">
        <v>109</v>
      </c>
      <c r="G59" s="263" t="s">
        <v>472</v>
      </c>
      <c r="H59" s="267">
        <v>44681</v>
      </c>
      <c r="I59" s="266">
        <v>21</v>
      </c>
      <c r="J59" s="266">
        <v>23</v>
      </c>
      <c r="K59" s="266">
        <v>630</v>
      </c>
      <c r="L59" s="265">
        <v>3.650793650793651E-2</v>
      </c>
      <c r="M59" s="263" t="s">
        <v>126</v>
      </c>
      <c r="N59" s="263" t="s">
        <v>473</v>
      </c>
      <c r="O59" s="263" t="s">
        <v>474</v>
      </c>
      <c r="P59" s="266">
        <v>16364</v>
      </c>
      <c r="Q59" s="264">
        <v>48644.857000000004</v>
      </c>
      <c r="R59" s="264">
        <v>3405.14</v>
      </c>
      <c r="S59" s="264">
        <v>52049.997000000003</v>
      </c>
      <c r="T59" s="264">
        <v>28765</v>
      </c>
      <c r="U59" s="264">
        <v>49498</v>
      </c>
      <c r="V59" s="264">
        <v>5215.99</v>
      </c>
      <c r="W59" s="264">
        <v>83478.990000000005</v>
      </c>
      <c r="X59" s="266">
        <v>511</v>
      </c>
      <c r="Y59" s="264">
        <v>66.499001956947154</v>
      </c>
      <c r="Z59" s="264">
        <v>1618.142380952381</v>
      </c>
      <c r="AA59" s="264">
        <v>160</v>
      </c>
      <c r="AB59" s="264">
        <v>2.99</v>
      </c>
      <c r="AC59" s="264">
        <v>144.62049999999999</v>
      </c>
      <c r="AD59" s="264"/>
      <c r="AE59" s="264">
        <v>900.5</v>
      </c>
      <c r="AF59" s="264">
        <v>1208.1105</v>
      </c>
      <c r="AG59" s="264">
        <v>5465.2497000000003</v>
      </c>
      <c r="AH59" s="264">
        <v>120</v>
      </c>
      <c r="AI59" s="264">
        <v>22971.182000000001</v>
      </c>
      <c r="AJ59" s="264">
        <v>45584.7978</v>
      </c>
      <c r="AK59" s="264">
        <v>11396.199500000001</v>
      </c>
      <c r="AL59" s="264">
        <v>42315.598400000003</v>
      </c>
      <c r="AM59" s="264">
        <v>45584.797814999998</v>
      </c>
      <c r="AN59" s="265">
        <v>0.93709388055144249</v>
      </c>
      <c r="AO59" s="265">
        <v>4.4623518121497258E-2</v>
      </c>
      <c r="AP59" s="264">
        <v>25673.674999999999</v>
      </c>
      <c r="AQ59" s="264">
        <v>23824.325000000001</v>
      </c>
      <c r="AR59" s="265">
        <v>0.481319</v>
      </c>
      <c r="AS59" s="265">
        <v>2.2919999999999999E-2</v>
      </c>
      <c r="AT59" s="263">
        <v>8127</v>
      </c>
      <c r="AU59" s="264">
        <v>22771.8736875</v>
      </c>
      <c r="AV59" s="264">
        <v>45786.756112500007</v>
      </c>
      <c r="AW59" s="264">
        <v>29278.1233125</v>
      </c>
      <c r="AX59" s="264">
        <v>16508.632799999999</v>
      </c>
    </row>
    <row r="60" spans="1:50" x14ac:dyDescent="0.25">
      <c r="A60" s="266">
        <v>1</v>
      </c>
      <c r="B60" s="263" t="s">
        <v>255</v>
      </c>
      <c r="C60" s="263" t="s">
        <v>256</v>
      </c>
      <c r="D60" s="263" t="s">
        <v>257</v>
      </c>
      <c r="E60" s="263" t="s">
        <v>475</v>
      </c>
      <c r="F60" s="263" t="s">
        <v>109</v>
      </c>
      <c r="G60" s="263" t="s">
        <v>476</v>
      </c>
      <c r="H60" s="267">
        <v>44712</v>
      </c>
      <c r="I60" s="266">
        <v>21</v>
      </c>
      <c r="J60" s="266">
        <v>79</v>
      </c>
      <c r="K60" s="266">
        <v>630</v>
      </c>
      <c r="L60" s="265">
        <v>0.1253968253968254</v>
      </c>
      <c r="M60" s="263" t="s">
        <v>126</v>
      </c>
      <c r="N60" s="263" t="s">
        <v>477</v>
      </c>
      <c r="O60" s="263" t="s">
        <v>478</v>
      </c>
      <c r="P60" s="266">
        <v>20265</v>
      </c>
      <c r="Q60" s="264">
        <v>48928.86</v>
      </c>
      <c r="R60" s="264">
        <v>3425.0201999999999</v>
      </c>
      <c r="S60" s="264">
        <v>52353.8802</v>
      </c>
      <c r="T60" s="264">
        <v>20050.87</v>
      </c>
      <c r="U60" s="264">
        <v>47598</v>
      </c>
      <c r="V60" s="264">
        <v>5051.5200000000004</v>
      </c>
      <c r="W60" s="264">
        <v>72700.39</v>
      </c>
      <c r="X60" s="266">
        <v>350</v>
      </c>
      <c r="Y60" s="264">
        <v>71.721114285714279</v>
      </c>
      <c r="Z60" s="264">
        <v>1195.351904761905</v>
      </c>
      <c r="AA60" s="264">
        <v>6568.25</v>
      </c>
      <c r="AB60" s="264">
        <v>604.99</v>
      </c>
      <c r="AC60" s="264">
        <v>171.8818</v>
      </c>
      <c r="AD60" s="264"/>
      <c r="AE60" s="264">
        <v>665.5</v>
      </c>
      <c r="AF60" s="264">
        <v>8010.6217999999999</v>
      </c>
      <c r="AG60" s="264">
        <v>5497.1574000000001</v>
      </c>
      <c r="AH60" s="264">
        <v>120</v>
      </c>
      <c r="AI60" s="264">
        <v>20387.025000000001</v>
      </c>
      <c r="AJ60" s="264">
        <v>30543.685799999999</v>
      </c>
      <c r="AK60" s="264">
        <v>7635.9214000000002</v>
      </c>
      <c r="AL60" s="264">
        <v>31034.764299999999</v>
      </c>
      <c r="AM60" s="264">
        <v>30543.685778999999</v>
      </c>
      <c r="AN60" s="265">
        <v>0.62424683058219621</v>
      </c>
      <c r="AO60" s="265">
        <v>2.9726039551533159E-2</v>
      </c>
      <c r="AP60" s="264">
        <v>28541.834999999999</v>
      </c>
      <c r="AQ60" s="264">
        <v>19056.165000000001</v>
      </c>
      <c r="AR60" s="265">
        <v>0.40035599999999999</v>
      </c>
      <c r="AS60" s="265">
        <v>1.9064999999999999E-2</v>
      </c>
      <c r="AT60" s="263">
        <v>8127</v>
      </c>
      <c r="AU60" s="264">
        <v>22904.822587499999</v>
      </c>
      <c r="AV60" s="264">
        <v>28040.7882125</v>
      </c>
      <c r="AW60" s="264">
        <v>29449.057612500001</v>
      </c>
      <c r="AX60" s="264">
        <v>-1408.2693999999969</v>
      </c>
    </row>
    <row r="61" spans="1:50" x14ac:dyDescent="0.25">
      <c r="A61" s="266">
        <v>1</v>
      </c>
      <c r="B61" s="263" t="s">
        <v>255</v>
      </c>
      <c r="C61" s="263" t="s">
        <v>256</v>
      </c>
      <c r="D61" s="263" t="s">
        <v>257</v>
      </c>
      <c r="E61" s="263" t="s">
        <v>479</v>
      </c>
      <c r="G61" s="263" t="s">
        <v>319</v>
      </c>
      <c r="H61" s="267">
        <v>44408</v>
      </c>
      <c r="I61" s="266">
        <v>22</v>
      </c>
      <c r="J61" s="266">
        <v>64</v>
      </c>
      <c r="K61" s="266">
        <v>660</v>
      </c>
      <c r="L61" s="265">
        <v>9.696969696969697E-2</v>
      </c>
      <c r="M61" s="263" t="s">
        <v>126</v>
      </c>
      <c r="N61" s="263" t="s">
        <v>480</v>
      </c>
      <c r="O61" s="263" t="s">
        <v>481</v>
      </c>
      <c r="P61" s="266">
        <v>82145</v>
      </c>
      <c r="Q61" s="264">
        <v>48644.86</v>
      </c>
      <c r="R61" s="264">
        <v>3405.1401999999998</v>
      </c>
      <c r="S61" s="264">
        <v>52050.000200000002</v>
      </c>
      <c r="T61" s="264">
        <v>46961.56</v>
      </c>
      <c r="U61" s="264">
        <v>46261.68</v>
      </c>
      <c r="V61" s="264">
        <v>8644.15</v>
      </c>
      <c r="W61" s="264">
        <v>101867.39</v>
      </c>
      <c r="X61" s="266">
        <v>975</v>
      </c>
      <c r="Y61" s="264">
        <v>57.031497435897442</v>
      </c>
      <c r="Z61" s="264">
        <v>2527.5322727272728</v>
      </c>
      <c r="AA61" s="264">
        <v>2193.12</v>
      </c>
      <c r="AB61" s="264">
        <v>158.2989</v>
      </c>
      <c r="AC61" s="264">
        <v>585.48260000000005</v>
      </c>
      <c r="AD61" s="264"/>
      <c r="AE61" s="264">
        <v>2377.0877999999998</v>
      </c>
      <c r="AF61" s="264">
        <v>5313.9893000000002</v>
      </c>
      <c r="AG61" s="264">
        <v>5725.5</v>
      </c>
      <c r="AH61" s="264">
        <v>160</v>
      </c>
      <c r="AI61" s="264">
        <v>25673.675899999998</v>
      </c>
      <c r="AJ61" s="264">
        <v>56473.324800000002</v>
      </c>
      <c r="AK61" s="264">
        <v>14118.331200000001</v>
      </c>
      <c r="AL61" s="264">
        <v>50868.993600000002</v>
      </c>
      <c r="AM61" s="264">
        <v>56473.324778000009</v>
      </c>
      <c r="AN61" s="265">
        <v>1.160930975605645</v>
      </c>
      <c r="AO61" s="265">
        <v>5.2769589800256568E-2</v>
      </c>
      <c r="AP61" s="264">
        <v>22971.184099999999</v>
      </c>
      <c r="AQ61" s="264">
        <v>23290.495900000002</v>
      </c>
      <c r="AR61" s="265">
        <v>0.50345099999999998</v>
      </c>
      <c r="AS61" s="265">
        <v>2.2884000000000002E-2</v>
      </c>
      <c r="AT61" s="263">
        <v>8514</v>
      </c>
      <c r="AU61" s="264">
        <v>23856.250091666669</v>
      </c>
      <c r="AV61" s="264">
        <v>58297.65060833333</v>
      </c>
      <c r="AW61" s="264">
        <v>28193.75010833333</v>
      </c>
      <c r="AX61" s="264">
        <v>30103.9005</v>
      </c>
    </row>
    <row r="62" spans="1:50" x14ac:dyDescent="0.25">
      <c r="A62" s="266">
        <v>1</v>
      </c>
      <c r="B62" s="263" t="s">
        <v>255</v>
      </c>
      <c r="C62" s="263" t="s">
        <v>256</v>
      </c>
      <c r="D62" s="263" t="s">
        <v>257</v>
      </c>
      <c r="E62" s="263" t="s">
        <v>482</v>
      </c>
      <c r="G62" s="263" t="s">
        <v>483</v>
      </c>
      <c r="H62" s="267">
        <v>44417</v>
      </c>
      <c r="I62" s="266">
        <v>22</v>
      </c>
      <c r="J62" s="266">
        <v>30</v>
      </c>
      <c r="K62" s="266">
        <v>660</v>
      </c>
      <c r="L62" s="265">
        <v>4.5454545454545463E-2</v>
      </c>
      <c r="M62" s="263" t="s">
        <v>126</v>
      </c>
      <c r="N62" s="263" t="s">
        <v>484</v>
      </c>
      <c r="O62" s="263" t="s">
        <v>485</v>
      </c>
      <c r="P62" s="266">
        <v>78716</v>
      </c>
      <c r="Q62" s="264">
        <v>48644.86</v>
      </c>
      <c r="R62" s="264">
        <v>3405.1401999999998</v>
      </c>
      <c r="S62" s="264">
        <v>52050.000200000002</v>
      </c>
      <c r="T62" s="264">
        <v>30505</v>
      </c>
      <c r="U62" s="264">
        <v>46727.101999999999</v>
      </c>
      <c r="V62" s="264">
        <v>5400</v>
      </c>
      <c r="W62" s="264">
        <v>82632.101999999999</v>
      </c>
      <c r="X62" s="266">
        <v>540</v>
      </c>
      <c r="Y62" s="264">
        <v>66.490740740740748</v>
      </c>
      <c r="Z62" s="264">
        <v>1632.045454545455</v>
      </c>
      <c r="AA62" s="264">
        <v>2565.36</v>
      </c>
      <c r="AB62" s="264">
        <v>492.27620000000002</v>
      </c>
      <c r="AC62" s="264">
        <v>641.70100000000002</v>
      </c>
      <c r="AD62" s="264"/>
      <c r="AE62" s="264">
        <v>2877.5279999999998</v>
      </c>
      <c r="AF62" s="264">
        <v>6576.8652000000002</v>
      </c>
      <c r="AG62" s="264">
        <v>5725.5</v>
      </c>
      <c r="AH62" s="264">
        <v>160</v>
      </c>
      <c r="AI62" s="264">
        <v>24322.429800000002</v>
      </c>
      <c r="AJ62" s="264">
        <v>37317.406999999999</v>
      </c>
      <c r="AK62" s="264">
        <v>9329.3516999999993</v>
      </c>
      <c r="AL62" s="264">
        <v>36502.055200000003</v>
      </c>
      <c r="AM62" s="264">
        <v>37317.406977999999</v>
      </c>
      <c r="AN62" s="265">
        <v>0.7671397754665138</v>
      </c>
      <c r="AO62" s="265">
        <v>3.4869989793932438E-2</v>
      </c>
      <c r="AP62" s="264">
        <v>24322.430199999999</v>
      </c>
      <c r="AQ62" s="264">
        <v>22404.6718</v>
      </c>
      <c r="AR62" s="265">
        <v>0.47947899999999999</v>
      </c>
      <c r="AS62" s="265">
        <v>2.1794000000000001E-2</v>
      </c>
      <c r="AT62" s="263">
        <v>8514</v>
      </c>
      <c r="AU62" s="264">
        <v>23856.250091666669</v>
      </c>
      <c r="AV62" s="264">
        <v>37799.48670833333</v>
      </c>
      <c r="AW62" s="264">
        <v>28193.75010833333</v>
      </c>
      <c r="AX62" s="264">
        <v>9605.7365999999965</v>
      </c>
    </row>
    <row r="63" spans="1:50" x14ac:dyDescent="0.25">
      <c r="A63" s="266">
        <v>1</v>
      </c>
      <c r="B63" s="263" t="s">
        <v>255</v>
      </c>
      <c r="C63" s="263" t="s">
        <v>256</v>
      </c>
      <c r="D63" s="263" t="s">
        <v>257</v>
      </c>
      <c r="E63" s="263" t="s">
        <v>486</v>
      </c>
      <c r="G63" s="263" t="s">
        <v>379</v>
      </c>
      <c r="H63" s="267">
        <v>44561</v>
      </c>
      <c r="I63" s="266">
        <v>22</v>
      </c>
      <c r="J63" s="266">
        <v>51</v>
      </c>
      <c r="K63" s="266">
        <v>660</v>
      </c>
      <c r="L63" s="265">
        <v>7.7272727272727271E-2</v>
      </c>
      <c r="M63" s="263" t="s">
        <v>126</v>
      </c>
      <c r="N63" s="263" t="s">
        <v>487</v>
      </c>
      <c r="O63" s="263" t="s">
        <v>488</v>
      </c>
      <c r="P63" s="266">
        <v>95203</v>
      </c>
      <c r="Q63" s="264">
        <v>48644.86</v>
      </c>
      <c r="R63" s="264">
        <v>3405.1401999999998</v>
      </c>
      <c r="S63" s="264">
        <v>52050.000200000002</v>
      </c>
      <c r="T63" s="264">
        <v>32670</v>
      </c>
      <c r="U63" s="264">
        <v>44998</v>
      </c>
      <c r="V63" s="264">
        <v>5958.34</v>
      </c>
      <c r="W63" s="264">
        <v>83626.34</v>
      </c>
      <c r="X63" s="266">
        <v>574</v>
      </c>
      <c r="Y63" s="264">
        <v>67.296759581881531</v>
      </c>
      <c r="Z63" s="264">
        <v>1755.8336363636361</v>
      </c>
      <c r="AA63" s="264">
        <v>1764.95</v>
      </c>
      <c r="AB63" s="264">
        <v>581.36810000000003</v>
      </c>
      <c r="AC63" s="264">
        <v>899.63850000000002</v>
      </c>
      <c r="AD63" s="264"/>
      <c r="AE63" s="264">
        <v>3936.1554000000001</v>
      </c>
      <c r="AF63" s="264">
        <v>7182.1120000000001</v>
      </c>
      <c r="AG63" s="264">
        <v>5725.5</v>
      </c>
      <c r="AH63" s="264">
        <v>160</v>
      </c>
      <c r="AI63" s="264">
        <v>27024.921999999999</v>
      </c>
      <c r="AJ63" s="264">
        <v>35019.805999999997</v>
      </c>
      <c r="AK63" s="264">
        <v>8754.9514999999992</v>
      </c>
      <c r="AL63" s="264">
        <v>34778.854500000001</v>
      </c>
      <c r="AM63" s="264">
        <v>35019.805977999997</v>
      </c>
      <c r="AN63" s="265">
        <v>0.71990763213215136</v>
      </c>
      <c r="AO63" s="265">
        <v>3.2723074187825059E-2</v>
      </c>
      <c r="AP63" s="264">
        <v>21619.937999999998</v>
      </c>
      <c r="AQ63" s="264">
        <v>23378.062000000002</v>
      </c>
      <c r="AR63" s="265">
        <v>0.519536</v>
      </c>
      <c r="AS63" s="265">
        <v>2.3615000000000001E-2</v>
      </c>
      <c r="AT63" s="263">
        <v>8514</v>
      </c>
      <c r="AU63" s="264">
        <v>23856.250091666669</v>
      </c>
      <c r="AV63" s="264">
        <v>38188.477908333327</v>
      </c>
      <c r="AW63" s="264">
        <v>28193.75010833333</v>
      </c>
      <c r="AX63" s="264">
        <v>9994.7277999999933</v>
      </c>
    </row>
    <row r="64" spans="1:50" x14ac:dyDescent="0.25">
      <c r="A64" s="266">
        <v>1</v>
      </c>
      <c r="B64" s="263" t="s">
        <v>255</v>
      </c>
      <c r="C64" s="263" t="s">
        <v>256</v>
      </c>
      <c r="D64" s="263" t="s">
        <v>257</v>
      </c>
      <c r="E64" s="263" t="s">
        <v>489</v>
      </c>
      <c r="G64" s="263" t="s">
        <v>340</v>
      </c>
      <c r="H64" s="267">
        <v>44561</v>
      </c>
      <c r="I64" s="266">
        <v>22</v>
      </c>
      <c r="J64" s="266">
        <v>11</v>
      </c>
      <c r="K64" s="266">
        <v>660</v>
      </c>
      <c r="L64" s="265">
        <v>1.666666666666667E-2</v>
      </c>
      <c r="M64" s="263" t="s">
        <v>126</v>
      </c>
      <c r="N64" s="263" t="s">
        <v>490</v>
      </c>
      <c r="O64" s="263" t="s">
        <v>491</v>
      </c>
      <c r="P64" s="266">
        <v>74448</v>
      </c>
      <c r="Q64" s="264">
        <v>48644.86</v>
      </c>
      <c r="R64" s="264">
        <v>3405.1401999999998</v>
      </c>
      <c r="S64" s="264">
        <v>52050.000200000002</v>
      </c>
      <c r="T64" s="264">
        <v>30710</v>
      </c>
      <c r="U64" s="264">
        <v>45198</v>
      </c>
      <c r="V64" s="264">
        <v>6697.71</v>
      </c>
      <c r="W64" s="264">
        <v>82605.710000000006</v>
      </c>
      <c r="X64" s="266">
        <v>884</v>
      </c>
      <c r="Y64" s="264">
        <v>42.316414027149321</v>
      </c>
      <c r="Z64" s="264">
        <v>1700.350454545455</v>
      </c>
      <c r="AA64" s="264">
        <v>400.06</v>
      </c>
      <c r="AB64" s="264">
        <v>92.828199999999995</v>
      </c>
      <c r="AC64" s="264">
        <v>585.43299999999999</v>
      </c>
      <c r="AD64" s="264"/>
      <c r="AE64" s="264">
        <v>1350.7575999999999</v>
      </c>
      <c r="AF64" s="264">
        <v>2429.0787999999998</v>
      </c>
      <c r="AG64" s="264">
        <v>5725.5</v>
      </c>
      <c r="AH64" s="264">
        <v>160</v>
      </c>
      <c r="AI64" s="264">
        <v>25673.675899999998</v>
      </c>
      <c r="AJ64" s="264">
        <v>40077.0553</v>
      </c>
      <c r="AK64" s="264">
        <v>10019.263800000001</v>
      </c>
      <c r="AL64" s="264">
        <v>38571.791499999999</v>
      </c>
      <c r="AM64" s="264">
        <v>40077.055278</v>
      </c>
      <c r="AN64" s="265">
        <v>0.82387029745794327</v>
      </c>
      <c r="AO64" s="265">
        <v>3.7448649884451957E-2</v>
      </c>
      <c r="AP64" s="264">
        <v>22971.184099999999</v>
      </c>
      <c r="AQ64" s="264">
        <v>22226.815900000001</v>
      </c>
      <c r="AR64" s="265">
        <v>0.49176500000000001</v>
      </c>
      <c r="AS64" s="265">
        <v>2.2353000000000001E-2</v>
      </c>
      <c r="AT64" s="263">
        <v>8514</v>
      </c>
      <c r="AU64" s="264">
        <v>23856.250091666669</v>
      </c>
      <c r="AV64" s="264">
        <v>41920.881108333328</v>
      </c>
      <c r="AW64" s="264">
        <v>28193.75010833333</v>
      </c>
      <c r="AX64" s="264">
        <v>13727.130999999999</v>
      </c>
    </row>
    <row r="65" spans="1:50" x14ac:dyDescent="0.25">
      <c r="A65" s="266">
        <v>1</v>
      </c>
      <c r="B65" s="263" t="s">
        <v>255</v>
      </c>
      <c r="C65" s="263" t="s">
        <v>256</v>
      </c>
      <c r="D65" s="263" t="s">
        <v>257</v>
      </c>
      <c r="E65" s="263" t="s">
        <v>492</v>
      </c>
      <c r="G65" s="263" t="s">
        <v>493</v>
      </c>
      <c r="H65" s="267">
        <v>44651</v>
      </c>
      <c r="I65" s="266">
        <v>22</v>
      </c>
      <c r="J65" s="266">
        <v>32</v>
      </c>
      <c r="K65" s="266">
        <v>660</v>
      </c>
      <c r="L65" s="265">
        <v>4.8484848484848478E-2</v>
      </c>
      <c r="M65" s="263" t="s">
        <v>126</v>
      </c>
      <c r="N65" s="263" t="s">
        <v>494</v>
      </c>
      <c r="O65" s="263" t="s">
        <v>495</v>
      </c>
      <c r="P65" s="266">
        <v>72814</v>
      </c>
      <c r="Q65" s="264">
        <v>48644.859799999998</v>
      </c>
      <c r="R65" s="264">
        <v>3405.1401999999998</v>
      </c>
      <c r="S65" s="264">
        <v>52050</v>
      </c>
      <c r="T65" s="264">
        <v>28730</v>
      </c>
      <c r="U65" s="264">
        <v>42398</v>
      </c>
      <c r="V65" s="264">
        <v>5577.29</v>
      </c>
      <c r="W65" s="264">
        <v>76705.289999999994</v>
      </c>
      <c r="X65" s="266">
        <v>510</v>
      </c>
      <c r="Y65" s="264">
        <v>67.269196078431378</v>
      </c>
      <c r="Z65" s="264">
        <v>1559.4222727272729</v>
      </c>
      <c r="AA65" s="264">
        <v>2426.9499999999998</v>
      </c>
      <c r="AB65" s="264">
        <v>115.08110000000001</v>
      </c>
      <c r="AC65" s="264">
        <v>604.678</v>
      </c>
      <c r="AD65" s="264"/>
      <c r="AE65" s="264">
        <v>1773.8932</v>
      </c>
      <c r="AF65" s="264">
        <v>4920.6022999999996</v>
      </c>
      <c r="AG65" s="264">
        <v>5725.5</v>
      </c>
      <c r="AH65" s="264">
        <v>120</v>
      </c>
      <c r="AI65" s="264">
        <v>24322.429800000002</v>
      </c>
      <c r="AJ65" s="264">
        <v>33100.257899999997</v>
      </c>
      <c r="AK65" s="264">
        <v>8275.0645000000004</v>
      </c>
      <c r="AL65" s="264">
        <v>33339.193399999996</v>
      </c>
      <c r="AM65" s="264">
        <v>33100.257899999997</v>
      </c>
      <c r="AN65" s="265">
        <v>0.68044718467869858</v>
      </c>
      <c r="AO65" s="265">
        <v>3.0929417485395391E-2</v>
      </c>
      <c r="AP65" s="264">
        <v>24322.43</v>
      </c>
      <c r="AQ65" s="264">
        <v>18075.57</v>
      </c>
      <c r="AR65" s="265">
        <v>0.42633100000000002</v>
      </c>
      <c r="AS65" s="265">
        <v>1.9379E-2</v>
      </c>
      <c r="AT65" s="263">
        <v>8514</v>
      </c>
      <c r="AU65" s="264">
        <v>23856.25</v>
      </c>
      <c r="AV65" s="264">
        <v>33568.937699999988</v>
      </c>
      <c r="AW65" s="264">
        <v>28193.75</v>
      </c>
      <c r="AX65" s="264">
        <v>5375.1876999999949</v>
      </c>
    </row>
    <row r="66" spans="1:50" x14ac:dyDescent="0.25">
      <c r="A66" s="266">
        <v>1</v>
      </c>
      <c r="B66" s="263" t="s">
        <v>255</v>
      </c>
      <c r="C66" s="263" t="s">
        <v>256</v>
      </c>
      <c r="D66" s="263" t="s">
        <v>257</v>
      </c>
      <c r="E66" s="263" t="s">
        <v>496</v>
      </c>
      <c r="F66" s="263" t="s">
        <v>127</v>
      </c>
      <c r="G66" s="263" t="s">
        <v>476</v>
      </c>
      <c r="H66" s="267">
        <v>44681</v>
      </c>
      <c r="I66" s="266">
        <v>22</v>
      </c>
      <c r="J66" s="266">
        <v>22</v>
      </c>
      <c r="K66" s="266">
        <v>660</v>
      </c>
      <c r="L66" s="265">
        <v>3.3333333333333333E-2</v>
      </c>
      <c r="M66" s="263" t="s">
        <v>126</v>
      </c>
      <c r="N66" s="263" t="s">
        <v>497</v>
      </c>
      <c r="O66" s="263" t="s">
        <v>498</v>
      </c>
      <c r="P66" s="266">
        <v>44186</v>
      </c>
      <c r="Q66" s="264">
        <v>48644.859799999998</v>
      </c>
      <c r="R66" s="264">
        <v>3405.1401999999998</v>
      </c>
      <c r="S66" s="264">
        <v>52050</v>
      </c>
      <c r="T66" s="264">
        <v>33305.660000000003</v>
      </c>
      <c r="U66" s="264">
        <v>49998</v>
      </c>
      <c r="V66" s="264">
        <v>6726.86</v>
      </c>
      <c r="W66" s="264">
        <v>90030.52</v>
      </c>
      <c r="X66" s="266">
        <v>582</v>
      </c>
      <c r="Y66" s="264">
        <v>68.78439862542956</v>
      </c>
      <c r="Z66" s="264">
        <v>1819.66</v>
      </c>
      <c r="AA66" s="264">
        <v>450</v>
      </c>
      <c r="AB66" s="264">
        <v>168.0067</v>
      </c>
      <c r="AC66" s="264">
        <v>384.43290000000002</v>
      </c>
      <c r="AD66" s="264"/>
      <c r="AE66" s="264">
        <v>3329.3</v>
      </c>
      <c r="AF66" s="264">
        <v>4331.7395999999999</v>
      </c>
      <c r="AG66" s="264">
        <v>5725.5</v>
      </c>
      <c r="AH66" s="264">
        <v>120</v>
      </c>
      <c r="AI66" s="264">
        <v>27024.921999999999</v>
      </c>
      <c r="AJ66" s="264">
        <v>44306.558400000002</v>
      </c>
      <c r="AK66" s="264">
        <v>11076.6396</v>
      </c>
      <c r="AL66" s="264">
        <v>41743.918799999999</v>
      </c>
      <c r="AM66" s="264">
        <v>44306.558400000002</v>
      </c>
      <c r="AN66" s="265">
        <v>0.91081685880406227</v>
      </c>
      <c r="AO66" s="265">
        <v>4.1400766309275562E-2</v>
      </c>
      <c r="AP66" s="264">
        <v>21619.9378</v>
      </c>
      <c r="AQ66" s="264">
        <v>28378.0622</v>
      </c>
      <c r="AR66" s="265">
        <v>0.56758399999999998</v>
      </c>
      <c r="AS66" s="265">
        <v>2.5798999999999999E-2</v>
      </c>
      <c r="AT66" s="263">
        <v>8514</v>
      </c>
      <c r="AU66" s="264">
        <v>23856.25</v>
      </c>
      <c r="AV66" s="264">
        <v>47483.030400000003</v>
      </c>
      <c r="AW66" s="264">
        <v>28193.75</v>
      </c>
      <c r="AX66" s="264">
        <v>19289.2804</v>
      </c>
    </row>
    <row r="67" spans="1:50" x14ac:dyDescent="0.25">
      <c r="A67" s="266">
        <v>1</v>
      </c>
      <c r="B67" s="263" t="s">
        <v>255</v>
      </c>
      <c r="C67" s="263" t="s">
        <v>256</v>
      </c>
      <c r="D67" s="263" t="s">
        <v>257</v>
      </c>
      <c r="E67" s="263" t="s">
        <v>499</v>
      </c>
      <c r="F67" s="263" t="s">
        <v>109</v>
      </c>
      <c r="G67" s="263" t="s">
        <v>500</v>
      </c>
      <c r="H67" s="267">
        <v>44681</v>
      </c>
      <c r="I67" s="266">
        <v>22</v>
      </c>
      <c r="J67" s="266">
        <v>55</v>
      </c>
      <c r="K67" s="266">
        <v>660</v>
      </c>
      <c r="L67" s="265">
        <v>8.3333333333333329E-2</v>
      </c>
      <c r="M67" s="263" t="s">
        <v>126</v>
      </c>
      <c r="N67" s="263" t="s">
        <v>501</v>
      </c>
      <c r="O67" s="263" t="s">
        <v>502</v>
      </c>
      <c r="P67" s="266">
        <v>36696</v>
      </c>
      <c r="Q67" s="264">
        <v>48644.859799999998</v>
      </c>
      <c r="R67" s="264">
        <v>3405.1401999999998</v>
      </c>
      <c r="S67" s="264">
        <v>52050</v>
      </c>
      <c r="T67" s="264">
        <v>14685.24</v>
      </c>
      <c r="U67" s="264">
        <v>47298</v>
      </c>
      <c r="V67" s="264">
        <v>11086.98</v>
      </c>
      <c r="W67" s="264">
        <v>73070.22</v>
      </c>
      <c r="X67" s="266">
        <v>281</v>
      </c>
      <c r="Y67" s="264">
        <v>91.716085409252671</v>
      </c>
      <c r="Z67" s="264">
        <v>1171.464545454545</v>
      </c>
      <c r="AA67" s="264">
        <v>1356.68</v>
      </c>
      <c r="AB67" s="264">
        <v>422.6755</v>
      </c>
      <c r="AC67" s="264">
        <v>360.31920000000002</v>
      </c>
      <c r="AD67" s="264"/>
      <c r="AE67" s="264">
        <v>6762.8843999999999</v>
      </c>
      <c r="AF67" s="264">
        <v>8902.5591000000004</v>
      </c>
      <c r="AG67" s="264">
        <v>5725.5</v>
      </c>
      <c r="AH67" s="264">
        <v>120</v>
      </c>
      <c r="AI67" s="264">
        <v>20268.691500000001</v>
      </c>
      <c r="AJ67" s="264">
        <v>29467.469400000002</v>
      </c>
      <c r="AK67" s="264">
        <v>7366.8674000000001</v>
      </c>
      <c r="AL67" s="264">
        <v>30614.6021</v>
      </c>
      <c r="AM67" s="264">
        <v>29467.469400000002</v>
      </c>
      <c r="AN67" s="265">
        <v>0.6057673826413208</v>
      </c>
      <c r="AO67" s="265">
        <v>2.753488102915095E-2</v>
      </c>
      <c r="AP67" s="264">
        <v>28376.168300000001</v>
      </c>
      <c r="AQ67" s="264">
        <v>18921.831699999999</v>
      </c>
      <c r="AR67" s="265">
        <v>0.40005600000000002</v>
      </c>
      <c r="AS67" s="265">
        <v>1.8183999999999999E-2</v>
      </c>
      <c r="AT67" s="263">
        <v>8514</v>
      </c>
      <c r="AU67" s="264">
        <v>23856.25</v>
      </c>
      <c r="AV67" s="264">
        <v>25951.910899999999</v>
      </c>
      <c r="AW67" s="264">
        <v>28193.75</v>
      </c>
      <c r="AX67" s="264">
        <v>-2241.839099999997</v>
      </c>
    </row>
    <row r="68" spans="1:50" x14ac:dyDescent="0.25">
      <c r="A68" s="266">
        <v>1</v>
      </c>
      <c r="B68" s="263" t="s">
        <v>255</v>
      </c>
      <c r="C68" s="263" t="s">
        <v>256</v>
      </c>
      <c r="D68" s="263" t="s">
        <v>257</v>
      </c>
      <c r="E68" s="263" t="s">
        <v>503</v>
      </c>
      <c r="F68" s="263" t="s">
        <v>109</v>
      </c>
      <c r="G68" s="263" t="s">
        <v>504</v>
      </c>
      <c r="H68" s="267">
        <v>44712</v>
      </c>
      <c r="I68" s="266">
        <v>22</v>
      </c>
      <c r="J68" s="266">
        <v>26</v>
      </c>
      <c r="K68" s="266">
        <v>660</v>
      </c>
      <c r="L68" s="265">
        <v>3.9393939393939391E-2</v>
      </c>
      <c r="M68" s="263" t="s">
        <v>126</v>
      </c>
      <c r="N68" s="263" t="s">
        <v>505</v>
      </c>
      <c r="O68" s="263" t="s">
        <v>506</v>
      </c>
      <c r="P68" s="266">
        <v>42858</v>
      </c>
      <c r="Q68" s="264">
        <v>48928.86</v>
      </c>
      <c r="R68" s="264">
        <v>3425.0201999999999</v>
      </c>
      <c r="S68" s="264">
        <v>52353.8802</v>
      </c>
      <c r="T68" s="264">
        <v>32029.66</v>
      </c>
      <c r="U68" s="264">
        <v>50998</v>
      </c>
      <c r="V68" s="264">
        <v>5720</v>
      </c>
      <c r="W68" s="264">
        <v>88747.66</v>
      </c>
      <c r="X68" s="266">
        <v>572</v>
      </c>
      <c r="Y68" s="264">
        <v>65.995909090909095</v>
      </c>
      <c r="Z68" s="264">
        <v>1715.893636363636</v>
      </c>
      <c r="AA68" s="264">
        <v>777.46</v>
      </c>
      <c r="AB68" s="264">
        <v>86.137299999999996</v>
      </c>
      <c r="AC68" s="264">
        <v>476.62639999999999</v>
      </c>
      <c r="AD68" s="264"/>
      <c r="AE68" s="264">
        <v>1089.3</v>
      </c>
      <c r="AF68" s="264">
        <v>2429.5237000000002</v>
      </c>
      <c r="AG68" s="264">
        <v>5758.9268000000002</v>
      </c>
      <c r="AH68" s="264">
        <v>120</v>
      </c>
      <c r="AI68" s="264">
        <v>25823.564999999999</v>
      </c>
      <c r="AJ68" s="264">
        <v>46099.144500000002</v>
      </c>
      <c r="AK68" s="264">
        <v>11524.786099999999</v>
      </c>
      <c r="AL68" s="264">
        <v>43088.358399999997</v>
      </c>
      <c r="AM68" s="264">
        <v>46099.144478000002</v>
      </c>
      <c r="AN68" s="265">
        <v>0.94216673918010774</v>
      </c>
      <c r="AO68" s="265">
        <v>4.2825760871823083E-2</v>
      </c>
      <c r="AP68" s="264">
        <v>23105.294999999998</v>
      </c>
      <c r="AQ68" s="264">
        <v>27892.705000000002</v>
      </c>
      <c r="AR68" s="265">
        <v>0.54693700000000001</v>
      </c>
      <c r="AS68" s="265">
        <v>2.4861000000000001E-2</v>
      </c>
      <c r="AT68" s="263">
        <v>8514</v>
      </c>
      <c r="AU68" s="264">
        <v>23995.528425</v>
      </c>
      <c r="AV68" s="264">
        <v>47929.681075</v>
      </c>
      <c r="AW68" s="264">
        <v>28358.351774999999</v>
      </c>
      <c r="AX68" s="264">
        <v>19571.329300000001</v>
      </c>
    </row>
    <row r="69" spans="1:50" x14ac:dyDescent="0.25">
      <c r="A69" s="266">
        <v>1</v>
      </c>
      <c r="B69" s="263" t="s">
        <v>255</v>
      </c>
      <c r="C69" s="263" t="s">
        <v>256</v>
      </c>
      <c r="D69" s="263" t="s">
        <v>257</v>
      </c>
      <c r="E69" s="263" t="s">
        <v>507</v>
      </c>
      <c r="G69" s="263" t="s">
        <v>508</v>
      </c>
      <c r="H69" s="267">
        <v>44439</v>
      </c>
      <c r="I69" s="266">
        <v>23</v>
      </c>
      <c r="J69" s="266">
        <v>28</v>
      </c>
      <c r="K69" s="266">
        <v>690</v>
      </c>
      <c r="L69" s="265">
        <v>4.0579710144927533E-2</v>
      </c>
      <c r="M69" s="263" t="s">
        <v>126</v>
      </c>
      <c r="N69" s="263" t="s">
        <v>509</v>
      </c>
      <c r="O69" s="263" t="s">
        <v>510</v>
      </c>
      <c r="P69" s="266">
        <v>68807</v>
      </c>
      <c r="Q69" s="264">
        <v>48644.86</v>
      </c>
      <c r="R69" s="264">
        <v>3405.1401999999998</v>
      </c>
      <c r="S69" s="264">
        <v>52050.000200000002</v>
      </c>
      <c r="T69" s="264">
        <v>35570</v>
      </c>
      <c r="U69" s="264">
        <v>46635.514000000003</v>
      </c>
      <c r="V69" s="264">
        <v>6300</v>
      </c>
      <c r="W69" s="264">
        <v>88505.513999999996</v>
      </c>
      <c r="X69" s="266">
        <v>630</v>
      </c>
      <c r="Y69" s="264">
        <v>66.460317460317455</v>
      </c>
      <c r="Z69" s="264">
        <v>1820.434782608696</v>
      </c>
      <c r="AA69" s="264">
        <v>1149.3499999999999</v>
      </c>
      <c r="AB69" s="264">
        <v>264.47359999999998</v>
      </c>
      <c r="AC69" s="264">
        <v>762.98490000000004</v>
      </c>
      <c r="AD69" s="264"/>
      <c r="AE69" s="264">
        <v>3721.1547999999998</v>
      </c>
      <c r="AF69" s="264">
        <v>5897.9633000000003</v>
      </c>
      <c r="AG69" s="264">
        <v>5985.75</v>
      </c>
      <c r="AH69" s="264">
        <v>160</v>
      </c>
      <c r="AI69" s="264">
        <v>28376.168099999999</v>
      </c>
      <c r="AJ69" s="264">
        <v>39176.232600000003</v>
      </c>
      <c r="AK69" s="264">
        <v>9794.0581000000002</v>
      </c>
      <c r="AL69" s="264">
        <v>38283.174400000004</v>
      </c>
      <c r="AM69" s="264">
        <v>39176.232558308402</v>
      </c>
      <c r="AN69" s="265">
        <v>0.80535194382938713</v>
      </c>
      <c r="AO69" s="265">
        <v>3.5015301905625518E-2</v>
      </c>
      <c r="AP69" s="264">
        <v>20268.691900000002</v>
      </c>
      <c r="AQ69" s="264">
        <v>26366.822100000001</v>
      </c>
      <c r="AR69" s="265">
        <v>0.56538100000000002</v>
      </c>
      <c r="AS69" s="265">
        <v>2.4582E-2</v>
      </c>
      <c r="AT69" s="263">
        <v>8901</v>
      </c>
      <c r="AU69" s="264">
        <v>24940.625095833329</v>
      </c>
      <c r="AV69" s="264">
        <v>42620.175604166659</v>
      </c>
      <c r="AW69" s="264">
        <v>27109.375104166669</v>
      </c>
      <c r="AX69" s="264">
        <v>15510.80049999999</v>
      </c>
    </row>
    <row r="70" spans="1:50" x14ac:dyDescent="0.25">
      <c r="A70" s="266">
        <v>1</v>
      </c>
      <c r="B70" s="263" t="s">
        <v>255</v>
      </c>
      <c r="C70" s="263" t="s">
        <v>256</v>
      </c>
      <c r="D70" s="263" t="s">
        <v>257</v>
      </c>
      <c r="E70" s="263" t="s">
        <v>511</v>
      </c>
      <c r="G70" s="263" t="s">
        <v>512</v>
      </c>
      <c r="H70" s="267">
        <v>44499</v>
      </c>
      <c r="I70" s="266">
        <v>23</v>
      </c>
      <c r="J70" s="266">
        <v>77</v>
      </c>
      <c r="K70" s="266">
        <v>690</v>
      </c>
      <c r="L70" s="265">
        <v>0.1115942028985507</v>
      </c>
      <c r="M70" s="263" t="s">
        <v>126</v>
      </c>
      <c r="N70" s="263" t="s">
        <v>513</v>
      </c>
      <c r="O70" s="263" t="s">
        <v>514</v>
      </c>
      <c r="P70" s="266">
        <v>45441</v>
      </c>
      <c r="Q70" s="264">
        <v>48644.86</v>
      </c>
      <c r="R70" s="264">
        <v>3405.1401999999998</v>
      </c>
      <c r="S70" s="264">
        <v>52050.000200000002</v>
      </c>
      <c r="T70" s="264">
        <v>29159.54</v>
      </c>
      <c r="U70" s="264">
        <v>49998</v>
      </c>
      <c r="V70" s="264">
        <v>6223.3</v>
      </c>
      <c r="W70" s="264">
        <v>85380.84</v>
      </c>
      <c r="X70" s="266">
        <v>504</v>
      </c>
      <c r="Y70" s="264">
        <v>70.204047619047628</v>
      </c>
      <c r="Z70" s="264">
        <v>1538.3843478260869</v>
      </c>
      <c r="AA70" s="264">
        <v>825.74</v>
      </c>
      <c r="AB70" s="264">
        <v>473.31619999999998</v>
      </c>
      <c r="AC70" s="264">
        <v>369.98129999999998</v>
      </c>
      <c r="AD70" s="264"/>
      <c r="AE70" s="264">
        <v>2864.5708</v>
      </c>
      <c r="AF70" s="264">
        <v>4533.6082999999999</v>
      </c>
      <c r="AG70" s="264">
        <v>5985.75</v>
      </c>
      <c r="AH70" s="264">
        <v>160</v>
      </c>
      <c r="AI70" s="264">
        <v>25673.675899999998</v>
      </c>
      <c r="AJ70" s="264">
        <v>40113.505799999999</v>
      </c>
      <c r="AK70" s="264">
        <v>10028.376399999999</v>
      </c>
      <c r="AL70" s="264">
        <v>38986.129300000001</v>
      </c>
      <c r="AM70" s="264">
        <v>40113.505776999998</v>
      </c>
      <c r="AN70" s="265">
        <v>0.82461961607043366</v>
      </c>
      <c r="AO70" s="265">
        <v>3.5853026785671031E-2</v>
      </c>
      <c r="AP70" s="264">
        <v>22971.184099999999</v>
      </c>
      <c r="AQ70" s="264">
        <v>27026.815900000001</v>
      </c>
      <c r="AR70" s="265">
        <v>0.54055799999999998</v>
      </c>
      <c r="AS70" s="265">
        <v>2.3503E-2</v>
      </c>
      <c r="AT70" s="263">
        <v>8901</v>
      </c>
      <c r="AU70" s="264">
        <v>24940.625095833329</v>
      </c>
      <c r="AV70" s="264">
        <v>40859.856604166671</v>
      </c>
      <c r="AW70" s="264">
        <v>27109.375104166669</v>
      </c>
      <c r="AX70" s="264">
        <v>13750.4815</v>
      </c>
    </row>
    <row r="71" spans="1:50" x14ac:dyDescent="0.25">
      <c r="A71" s="266">
        <v>1</v>
      </c>
      <c r="B71" s="263" t="s">
        <v>255</v>
      </c>
      <c r="C71" s="263" t="s">
        <v>256</v>
      </c>
      <c r="D71" s="263" t="s">
        <v>257</v>
      </c>
      <c r="E71" s="263" t="s">
        <v>515</v>
      </c>
      <c r="F71" s="263" t="s">
        <v>127</v>
      </c>
      <c r="G71" s="263" t="s">
        <v>305</v>
      </c>
      <c r="H71" s="267">
        <v>44592</v>
      </c>
      <c r="I71" s="266">
        <v>23</v>
      </c>
      <c r="J71" s="266">
        <v>32</v>
      </c>
      <c r="K71" s="266">
        <v>690</v>
      </c>
      <c r="L71" s="265">
        <v>4.6376811594202899E-2</v>
      </c>
      <c r="M71" s="263" t="s">
        <v>126</v>
      </c>
      <c r="N71" s="263" t="s">
        <v>516</v>
      </c>
      <c r="O71" s="263" t="s">
        <v>517</v>
      </c>
      <c r="P71" s="266">
        <v>50529</v>
      </c>
      <c r="Q71" s="264">
        <v>48644.858999999997</v>
      </c>
      <c r="R71" s="264">
        <v>3405.1401000000001</v>
      </c>
      <c r="S71" s="264">
        <v>52049.999100000001</v>
      </c>
      <c r="T71" s="264">
        <v>45172.72</v>
      </c>
      <c r="U71" s="264">
        <v>45998</v>
      </c>
      <c r="V71" s="264">
        <v>7487.38</v>
      </c>
      <c r="W71" s="264">
        <v>98658.1</v>
      </c>
      <c r="X71" s="266">
        <v>898</v>
      </c>
      <c r="Y71" s="264">
        <v>58.641536748329621</v>
      </c>
      <c r="Z71" s="264">
        <v>2289.5695652173908</v>
      </c>
      <c r="AA71" s="264">
        <v>1796.68</v>
      </c>
      <c r="AB71" s="264">
        <v>181.17250000000001</v>
      </c>
      <c r="AC71" s="264">
        <v>631.4529</v>
      </c>
      <c r="AD71" s="264"/>
      <c r="AE71" s="264">
        <v>2110.2431999999999</v>
      </c>
      <c r="AF71" s="264">
        <v>4719.5486000000001</v>
      </c>
      <c r="AG71" s="264">
        <v>5985.7498999999998</v>
      </c>
      <c r="AH71" s="264">
        <v>120</v>
      </c>
      <c r="AI71" s="264">
        <v>29727.414199999999</v>
      </c>
      <c r="AJ71" s="264">
        <v>49199.087299999999</v>
      </c>
      <c r="AK71" s="264">
        <v>12299.7718</v>
      </c>
      <c r="AL71" s="264">
        <v>45800.315499999997</v>
      </c>
      <c r="AM71" s="264">
        <v>49199.087303499997</v>
      </c>
      <c r="AN71" s="265">
        <v>1.011393358206671</v>
      </c>
      <c r="AO71" s="265">
        <v>4.3973624269855273E-2</v>
      </c>
      <c r="AP71" s="264">
        <v>18917.444800000001</v>
      </c>
      <c r="AQ71" s="264">
        <v>27080.555199999999</v>
      </c>
      <c r="AR71" s="265">
        <v>0.58873299999999995</v>
      </c>
      <c r="AS71" s="265">
        <v>2.5597000000000002E-2</v>
      </c>
      <c r="AT71" s="263">
        <v>8901</v>
      </c>
      <c r="AU71" s="264">
        <v>24940.624568750001</v>
      </c>
      <c r="AV71" s="264">
        <v>53991.176931250011</v>
      </c>
      <c r="AW71" s="264">
        <v>27109.37453125</v>
      </c>
      <c r="AX71" s="264">
        <v>26881.802400000011</v>
      </c>
    </row>
    <row r="72" spans="1:50" x14ac:dyDescent="0.25">
      <c r="A72" s="266">
        <v>1</v>
      </c>
      <c r="B72" s="263" t="s">
        <v>255</v>
      </c>
      <c r="C72" s="263" t="s">
        <v>256</v>
      </c>
      <c r="D72" s="263" t="s">
        <v>257</v>
      </c>
      <c r="E72" s="263" t="s">
        <v>518</v>
      </c>
      <c r="F72" s="263" t="s">
        <v>127</v>
      </c>
      <c r="G72" s="263" t="s">
        <v>519</v>
      </c>
      <c r="H72" s="267">
        <v>44681</v>
      </c>
      <c r="I72" s="266">
        <v>23</v>
      </c>
      <c r="J72" s="266">
        <v>63</v>
      </c>
      <c r="K72" s="266">
        <v>690</v>
      </c>
      <c r="L72" s="265">
        <v>9.1304347826086957E-2</v>
      </c>
      <c r="M72" s="263" t="s">
        <v>126</v>
      </c>
      <c r="N72" s="263" t="s">
        <v>520</v>
      </c>
      <c r="O72" s="263" t="s">
        <v>521</v>
      </c>
      <c r="P72" s="266">
        <v>50673</v>
      </c>
      <c r="Q72" s="264">
        <v>48644.859799999998</v>
      </c>
      <c r="R72" s="264">
        <v>3405.1401999999998</v>
      </c>
      <c r="S72" s="264">
        <v>52050</v>
      </c>
      <c r="T72" s="264">
        <v>35438.620000000003</v>
      </c>
      <c r="U72" s="264">
        <v>46398</v>
      </c>
      <c r="V72" s="264">
        <v>8123.16</v>
      </c>
      <c r="W72" s="264">
        <v>89959.78</v>
      </c>
      <c r="X72" s="266">
        <v>631</v>
      </c>
      <c r="Y72" s="264">
        <v>69.036101426307454</v>
      </c>
      <c r="Z72" s="264">
        <v>1893.9904347826091</v>
      </c>
      <c r="AA72" s="264">
        <v>740.06</v>
      </c>
      <c r="AB72" s="264">
        <v>560.15229999999997</v>
      </c>
      <c r="AC72" s="264">
        <v>607.6789</v>
      </c>
      <c r="AD72" s="264"/>
      <c r="AE72" s="264">
        <v>2417.4931999999999</v>
      </c>
      <c r="AF72" s="264">
        <v>4325.3843999999999</v>
      </c>
      <c r="AG72" s="264">
        <v>5985.75</v>
      </c>
      <c r="AH72" s="264">
        <v>120</v>
      </c>
      <c r="AI72" s="264">
        <v>29727.414199999999</v>
      </c>
      <c r="AJ72" s="264">
        <v>40840.331400000003</v>
      </c>
      <c r="AK72" s="264">
        <v>10210.0828</v>
      </c>
      <c r="AL72" s="264">
        <v>39531.248500000002</v>
      </c>
      <c r="AM72" s="264">
        <v>40840.331400000003</v>
      </c>
      <c r="AN72" s="265">
        <v>0.83956108760334014</v>
      </c>
      <c r="AO72" s="265">
        <v>3.6502655982753922E-2</v>
      </c>
      <c r="AP72" s="264">
        <v>18917.445599999999</v>
      </c>
      <c r="AQ72" s="264">
        <v>27480.554400000001</v>
      </c>
      <c r="AR72" s="265">
        <v>0.592279</v>
      </c>
      <c r="AS72" s="265">
        <v>2.5751E-2</v>
      </c>
      <c r="AT72" s="263">
        <v>8901</v>
      </c>
      <c r="AU72" s="264">
        <v>24940.625</v>
      </c>
      <c r="AV72" s="264">
        <v>45687.020600000003</v>
      </c>
      <c r="AW72" s="264">
        <v>27109.375</v>
      </c>
      <c r="AX72" s="264">
        <v>18577.6456</v>
      </c>
    </row>
    <row r="73" spans="1:50" x14ac:dyDescent="0.25">
      <c r="A73" s="266">
        <v>1</v>
      </c>
      <c r="B73" s="263" t="s">
        <v>255</v>
      </c>
      <c r="C73" s="263" t="s">
        <v>256</v>
      </c>
      <c r="D73" s="263" t="s">
        <v>257</v>
      </c>
      <c r="E73" s="263" t="s">
        <v>522</v>
      </c>
      <c r="F73" s="263" t="s">
        <v>127</v>
      </c>
      <c r="G73" s="263" t="s">
        <v>523</v>
      </c>
      <c r="H73" s="267">
        <v>44681</v>
      </c>
      <c r="I73" s="266">
        <v>23</v>
      </c>
      <c r="J73" s="266">
        <v>27</v>
      </c>
      <c r="K73" s="266">
        <v>690</v>
      </c>
      <c r="L73" s="265">
        <v>3.9130434782608699E-2</v>
      </c>
      <c r="M73" s="263" t="s">
        <v>126</v>
      </c>
      <c r="N73" s="263" t="s">
        <v>524</v>
      </c>
      <c r="O73" s="263" t="s">
        <v>525</v>
      </c>
      <c r="P73" s="266">
        <v>43390</v>
      </c>
      <c r="Q73" s="264">
        <v>48644.857000000004</v>
      </c>
      <c r="R73" s="264">
        <v>3405.14</v>
      </c>
      <c r="S73" s="264">
        <v>52049.997000000003</v>
      </c>
      <c r="T73" s="264">
        <v>24345.81</v>
      </c>
      <c r="U73" s="264">
        <v>46998</v>
      </c>
      <c r="V73" s="264">
        <v>9598.2099999999991</v>
      </c>
      <c r="W73" s="264">
        <v>80942.02</v>
      </c>
      <c r="X73" s="266">
        <v>377</v>
      </c>
      <c r="Y73" s="264">
        <v>90.037188328912478</v>
      </c>
      <c r="Z73" s="264">
        <v>1475.826956521739</v>
      </c>
      <c r="AA73" s="264">
        <v>610</v>
      </c>
      <c r="AB73" s="264">
        <v>77.989999999999995</v>
      </c>
      <c r="AC73" s="264">
        <v>243.50559999999999</v>
      </c>
      <c r="AD73" s="264"/>
      <c r="AE73" s="264">
        <v>857.9</v>
      </c>
      <c r="AF73" s="264">
        <v>1789.3956000000001</v>
      </c>
      <c r="AG73" s="264">
        <v>5985.7497000000003</v>
      </c>
      <c r="AH73" s="264">
        <v>120</v>
      </c>
      <c r="AI73" s="264">
        <v>24322.428</v>
      </c>
      <c r="AJ73" s="264">
        <v>39794.146699999998</v>
      </c>
      <c r="AK73" s="264">
        <v>9948.5367000000006</v>
      </c>
      <c r="AL73" s="264">
        <v>38746.610099999998</v>
      </c>
      <c r="AM73" s="264">
        <v>39794.146744999998</v>
      </c>
      <c r="AN73" s="265">
        <v>0.8180545529201575</v>
      </c>
      <c r="AO73" s="265">
        <v>3.5567589257398162E-2</v>
      </c>
      <c r="AP73" s="264">
        <v>24322.429</v>
      </c>
      <c r="AQ73" s="264">
        <v>22675.571</v>
      </c>
      <c r="AR73" s="265">
        <v>0.48247899999999999</v>
      </c>
      <c r="AS73" s="265">
        <v>2.0976999999999999E-2</v>
      </c>
      <c r="AT73" s="263">
        <v>8901</v>
      </c>
      <c r="AU73" s="264">
        <v>24940.623562500001</v>
      </c>
      <c r="AV73" s="264">
        <v>39205.251137500003</v>
      </c>
      <c r="AW73" s="264">
        <v>27109.373437499999</v>
      </c>
      <c r="AX73" s="264">
        <v>12095.877699999999</v>
      </c>
    </row>
    <row r="74" spans="1:50" x14ac:dyDescent="0.25">
      <c r="A74" s="266">
        <v>1</v>
      </c>
      <c r="B74" s="263" t="s">
        <v>255</v>
      </c>
      <c r="C74" s="263" t="s">
        <v>256</v>
      </c>
      <c r="D74" s="263" t="s">
        <v>257</v>
      </c>
      <c r="E74" s="263" t="s">
        <v>526</v>
      </c>
      <c r="G74" s="263" t="s">
        <v>527</v>
      </c>
      <c r="H74" s="267">
        <v>44439</v>
      </c>
      <c r="I74" s="266">
        <v>24</v>
      </c>
      <c r="J74" s="266">
        <v>15</v>
      </c>
      <c r="K74" s="266">
        <v>720</v>
      </c>
      <c r="L74" s="265">
        <v>2.0833333333333329E-2</v>
      </c>
      <c r="M74" s="263" t="s">
        <v>126</v>
      </c>
      <c r="N74" s="263" t="s">
        <v>528</v>
      </c>
      <c r="O74" s="263" t="s">
        <v>529</v>
      </c>
      <c r="P74" s="266">
        <v>81282</v>
      </c>
      <c r="Q74" s="264">
        <v>48644.86</v>
      </c>
      <c r="R74" s="264">
        <v>3405.1401999999998</v>
      </c>
      <c r="S74" s="264">
        <v>52050.000200000002</v>
      </c>
      <c r="T74" s="264">
        <v>37442.14</v>
      </c>
      <c r="U74" s="264">
        <v>45792.523399999998</v>
      </c>
      <c r="V74" s="264">
        <v>7669.33</v>
      </c>
      <c r="W74" s="264">
        <v>90903.993400000007</v>
      </c>
      <c r="X74" s="266">
        <v>656</v>
      </c>
      <c r="Y74" s="264">
        <v>68.767484756097559</v>
      </c>
      <c r="Z74" s="264">
        <v>1879.644583333333</v>
      </c>
      <c r="AA74" s="264">
        <v>701.26</v>
      </c>
      <c r="AB74" s="264">
        <v>107.23820000000001</v>
      </c>
      <c r="AC74" s="264">
        <v>606.89750000000004</v>
      </c>
      <c r="AD74" s="264"/>
      <c r="AE74" s="264">
        <v>3503.7143999999998</v>
      </c>
      <c r="AF74" s="264">
        <v>4919.1100999999999</v>
      </c>
      <c r="AG74" s="264">
        <v>6246</v>
      </c>
      <c r="AH74" s="264">
        <v>160</v>
      </c>
      <c r="AI74" s="264">
        <v>28376.168099999999</v>
      </c>
      <c r="AJ74" s="264">
        <v>41906.8652</v>
      </c>
      <c r="AK74" s="264">
        <v>10476.7163</v>
      </c>
      <c r="AL74" s="264">
        <v>40718.1489</v>
      </c>
      <c r="AM74" s="264">
        <v>41906.865211513999</v>
      </c>
      <c r="AN74" s="265">
        <v>0.86148598662867981</v>
      </c>
      <c r="AO74" s="265">
        <v>3.5895249442861661E-2</v>
      </c>
      <c r="AP74" s="264">
        <v>20268.691900000002</v>
      </c>
      <c r="AQ74" s="264">
        <v>25523.8315</v>
      </c>
      <c r="AR74" s="265">
        <v>0.55737999999999999</v>
      </c>
      <c r="AS74" s="265">
        <v>2.3224000000000002E-2</v>
      </c>
      <c r="AT74" s="263">
        <v>9288</v>
      </c>
      <c r="AU74" s="264">
        <v>26025.000100000001</v>
      </c>
      <c r="AV74" s="264">
        <v>44265.883199999997</v>
      </c>
      <c r="AW74" s="264">
        <v>26025.000100000001</v>
      </c>
      <c r="AX74" s="264">
        <v>18240.883099999999</v>
      </c>
    </row>
    <row r="75" spans="1:50" x14ac:dyDescent="0.25">
      <c r="A75" s="266">
        <v>1</v>
      </c>
      <c r="B75" s="263" t="s">
        <v>255</v>
      </c>
      <c r="C75" s="263" t="s">
        <v>256</v>
      </c>
      <c r="D75" s="263" t="s">
        <v>257</v>
      </c>
      <c r="E75" s="263" t="s">
        <v>530</v>
      </c>
      <c r="G75" s="263" t="s">
        <v>531</v>
      </c>
      <c r="H75" s="267">
        <v>44561</v>
      </c>
      <c r="I75" s="266">
        <v>24</v>
      </c>
      <c r="J75" s="266">
        <v>7</v>
      </c>
      <c r="K75" s="266">
        <v>720</v>
      </c>
      <c r="L75" s="265">
        <v>9.7222222222222224E-3</v>
      </c>
      <c r="M75" s="263" t="s">
        <v>126</v>
      </c>
      <c r="N75" s="263" t="s">
        <v>532</v>
      </c>
      <c r="O75" s="263" t="s">
        <v>533</v>
      </c>
      <c r="P75" s="266">
        <v>70360</v>
      </c>
      <c r="Q75" s="264">
        <v>48644.86</v>
      </c>
      <c r="R75" s="264">
        <v>3405.1401999999998</v>
      </c>
      <c r="S75" s="264">
        <v>52050.000200000002</v>
      </c>
      <c r="T75" s="264">
        <v>33431.17</v>
      </c>
      <c r="U75" s="264">
        <v>42998</v>
      </c>
      <c r="V75" s="264">
        <v>7041.2689</v>
      </c>
      <c r="W75" s="264">
        <v>83470.438899999994</v>
      </c>
      <c r="X75" s="266">
        <v>523</v>
      </c>
      <c r="Y75" s="264">
        <v>77.385160420650095</v>
      </c>
      <c r="Z75" s="264">
        <v>1686.3516208333331</v>
      </c>
      <c r="AA75" s="264">
        <v>510</v>
      </c>
      <c r="AB75" s="264">
        <v>342.13690000000003</v>
      </c>
      <c r="AC75" s="264">
        <v>544.20669999999996</v>
      </c>
      <c r="AD75" s="264"/>
      <c r="AE75" s="264">
        <v>958.2604</v>
      </c>
      <c r="AF75" s="264">
        <v>2354.6039999999998</v>
      </c>
      <c r="AG75" s="264">
        <v>6246</v>
      </c>
      <c r="AH75" s="264">
        <v>160</v>
      </c>
      <c r="AI75" s="264">
        <v>25673.675899999998</v>
      </c>
      <c r="AJ75" s="264">
        <v>39741.909</v>
      </c>
      <c r="AK75" s="264">
        <v>9935.4771999999994</v>
      </c>
      <c r="AL75" s="264">
        <v>39094.431700000001</v>
      </c>
      <c r="AM75" s="264">
        <v>39741.908976000013</v>
      </c>
      <c r="AN75" s="265">
        <v>0.8169806424769237</v>
      </c>
      <c r="AO75" s="265">
        <v>3.4040860103205152E-2</v>
      </c>
      <c r="AP75" s="264">
        <v>22971.184099999999</v>
      </c>
      <c r="AQ75" s="264">
        <v>20026.815900000001</v>
      </c>
      <c r="AR75" s="265">
        <v>0.46576200000000001</v>
      </c>
      <c r="AS75" s="265">
        <v>1.9407000000000001E-2</v>
      </c>
      <c r="AT75" s="263">
        <v>9288</v>
      </c>
      <c r="AU75" s="264">
        <v>26025.000100000001</v>
      </c>
      <c r="AV75" s="264">
        <v>39396.834799999997</v>
      </c>
      <c r="AW75" s="264">
        <v>26025.000100000001</v>
      </c>
      <c r="AX75" s="264">
        <v>13371.834699999999</v>
      </c>
    </row>
    <row r="76" spans="1:50" x14ac:dyDescent="0.25">
      <c r="A76" s="266">
        <v>1</v>
      </c>
      <c r="B76" s="263" t="s">
        <v>255</v>
      </c>
      <c r="C76" s="263" t="s">
        <v>256</v>
      </c>
      <c r="D76" s="263" t="s">
        <v>257</v>
      </c>
      <c r="E76" s="263" t="s">
        <v>534</v>
      </c>
      <c r="G76" s="263" t="s">
        <v>535</v>
      </c>
      <c r="H76" s="267">
        <v>44439</v>
      </c>
      <c r="I76" s="266">
        <v>25</v>
      </c>
      <c r="J76" s="266">
        <v>70</v>
      </c>
      <c r="K76" s="266">
        <v>750</v>
      </c>
      <c r="L76" s="265">
        <v>9.3333333333333338E-2</v>
      </c>
      <c r="M76" s="263" t="s">
        <v>126</v>
      </c>
      <c r="N76" s="263" t="s">
        <v>536</v>
      </c>
      <c r="O76" s="263" t="s">
        <v>537</v>
      </c>
      <c r="P76" s="266">
        <v>71228</v>
      </c>
      <c r="Q76" s="264">
        <v>48644.86</v>
      </c>
      <c r="R76" s="264">
        <v>3405.1401999999998</v>
      </c>
      <c r="S76" s="264">
        <v>52050.000200000002</v>
      </c>
      <c r="T76" s="264">
        <v>38871.870000000003</v>
      </c>
      <c r="U76" s="264">
        <v>47598</v>
      </c>
      <c r="V76" s="264">
        <v>6300</v>
      </c>
      <c r="W76" s="264">
        <v>92769.87</v>
      </c>
      <c r="X76" s="266">
        <v>620</v>
      </c>
      <c r="Y76" s="264">
        <v>72.857854838709684</v>
      </c>
      <c r="Z76" s="264">
        <v>1806.8748000000001</v>
      </c>
      <c r="AA76" s="264">
        <v>4630.76</v>
      </c>
      <c r="AB76" s="264">
        <v>212.1403</v>
      </c>
      <c r="AC76" s="264">
        <v>776.99940000000004</v>
      </c>
      <c r="AD76" s="264"/>
      <c r="AE76" s="264">
        <v>933.02959999999996</v>
      </c>
      <c r="AF76" s="264">
        <v>6552.9292999999998</v>
      </c>
      <c r="AG76" s="264">
        <v>6506.25</v>
      </c>
      <c r="AH76" s="264">
        <v>160</v>
      </c>
      <c r="AI76" s="264">
        <v>32429.9064</v>
      </c>
      <c r="AJ76" s="264">
        <v>37415.184300000001</v>
      </c>
      <c r="AK76" s="264">
        <v>9353.7960999999996</v>
      </c>
      <c r="AL76" s="264">
        <v>37736.388200000001</v>
      </c>
      <c r="AM76" s="264">
        <v>37415.184275</v>
      </c>
      <c r="AN76" s="265">
        <v>0.76914979866320921</v>
      </c>
      <c r="AO76" s="265">
        <v>3.0765991946528369E-2</v>
      </c>
      <c r="AP76" s="264">
        <v>16214.953600000001</v>
      </c>
      <c r="AQ76" s="264">
        <v>31383.046399999999</v>
      </c>
      <c r="AR76" s="265">
        <v>0.659335</v>
      </c>
      <c r="AS76" s="265">
        <v>2.6373000000000001E-2</v>
      </c>
      <c r="AT76" s="263">
        <v>9675</v>
      </c>
      <c r="AU76" s="264">
        <v>27109.375104166669</v>
      </c>
      <c r="AV76" s="264">
        <v>42766.315595833323</v>
      </c>
      <c r="AW76" s="264">
        <v>24940.625095833329</v>
      </c>
      <c r="AX76" s="264">
        <v>17825.69049999999</v>
      </c>
    </row>
    <row r="77" spans="1:50" x14ac:dyDescent="0.25">
      <c r="A77" s="266">
        <v>1</v>
      </c>
      <c r="B77" s="263" t="s">
        <v>255</v>
      </c>
      <c r="C77" s="263" t="s">
        <v>256</v>
      </c>
      <c r="D77" s="263" t="s">
        <v>257</v>
      </c>
      <c r="E77" s="263" t="s">
        <v>538</v>
      </c>
      <c r="G77" s="263" t="s">
        <v>352</v>
      </c>
      <c r="H77" s="267">
        <v>44417</v>
      </c>
      <c r="I77" s="266">
        <v>27</v>
      </c>
      <c r="J77" s="266">
        <v>143</v>
      </c>
      <c r="K77" s="266">
        <v>810</v>
      </c>
      <c r="L77" s="265">
        <v>0.17654320987654321</v>
      </c>
      <c r="M77" s="263" t="s">
        <v>126</v>
      </c>
      <c r="N77" s="263" t="s">
        <v>539</v>
      </c>
      <c r="O77" s="263" t="s">
        <v>540</v>
      </c>
      <c r="P77" s="266">
        <v>83045</v>
      </c>
      <c r="Q77" s="264">
        <v>48644.86</v>
      </c>
      <c r="R77" s="264">
        <v>3405.1401999999998</v>
      </c>
      <c r="S77" s="264">
        <v>52050.000200000002</v>
      </c>
      <c r="T77" s="264">
        <v>30505</v>
      </c>
      <c r="U77" s="264">
        <v>40998</v>
      </c>
      <c r="V77" s="264">
        <v>5400</v>
      </c>
      <c r="W77" s="264">
        <v>76903</v>
      </c>
      <c r="X77" s="266">
        <v>540</v>
      </c>
      <c r="Y77" s="264">
        <v>66.490740740740748</v>
      </c>
      <c r="Z77" s="264">
        <v>1329.814814814815</v>
      </c>
      <c r="AA77" s="264">
        <v>700</v>
      </c>
      <c r="AB77" s="264">
        <v>41.618299999999998</v>
      </c>
      <c r="AC77" s="264">
        <v>684.83759999999995</v>
      </c>
      <c r="AD77" s="264"/>
      <c r="AE77" s="264">
        <v>2272.3696</v>
      </c>
      <c r="AF77" s="264">
        <v>3698.8254999999999</v>
      </c>
      <c r="AG77" s="264">
        <v>7026.75</v>
      </c>
      <c r="AH77" s="264">
        <v>160</v>
      </c>
      <c r="AI77" s="264">
        <v>24322.429800000002</v>
      </c>
      <c r="AJ77" s="264">
        <v>31239.744699999999</v>
      </c>
      <c r="AK77" s="264">
        <v>7809.9362000000001</v>
      </c>
      <c r="AL77" s="264">
        <v>33878.808499999999</v>
      </c>
      <c r="AM77" s="264">
        <v>31239.744673000001</v>
      </c>
      <c r="AN77" s="265">
        <v>0.64220032030105545</v>
      </c>
      <c r="AO77" s="265">
        <v>2.378519704818724E-2</v>
      </c>
      <c r="AP77" s="264">
        <v>24322.430199999999</v>
      </c>
      <c r="AQ77" s="264">
        <v>16675.569800000001</v>
      </c>
      <c r="AR77" s="265">
        <v>0.40674100000000002</v>
      </c>
      <c r="AS77" s="265">
        <v>1.5063999999999999E-2</v>
      </c>
      <c r="AT77" s="263">
        <v>10449</v>
      </c>
      <c r="AU77" s="264">
        <v>29278.125112500002</v>
      </c>
      <c r="AV77" s="264">
        <v>26290.299387499999</v>
      </c>
      <c r="AW77" s="264">
        <v>22771.875087500001</v>
      </c>
      <c r="AX77" s="264">
        <v>3518.4242999999992</v>
      </c>
    </row>
    <row r="78" spans="1:50" x14ac:dyDescent="0.25">
      <c r="A78" s="266">
        <v>1</v>
      </c>
      <c r="B78" s="263" t="s">
        <v>255</v>
      </c>
      <c r="C78" s="263" t="s">
        <v>256</v>
      </c>
      <c r="D78" s="263" t="s">
        <v>257</v>
      </c>
      <c r="E78" s="263" t="s">
        <v>541</v>
      </c>
      <c r="F78" s="263" t="s">
        <v>109</v>
      </c>
      <c r="G78" s="263" t="s">
        <v>523</v>
      </c>
      <c r="H78" s="267">
        <v>44417</v>
      </c>
      <c r="I78" s="266">
        <v>31</v>
      </c>
      <c r="J78" s="266">
        <v>38</v>
      </c>
      <c r="K78" s="266">
        <v>930</v>
      </c>
      <c r="L78" s="265">
        <v>4.0860215053763443E-2</v>
      </c>
      <c r="M78" s="263" t="s">
        <v>126</v>
      </c>
      <c r="N78" s="263" t="s">
        <v>542</v>
      </c>
      <c r="O78" s="263" t="s">
        <v>543</v>
      </c>
      <c r="P78" s="266">
        <v>23519</v>
      </c>
      <c r="Q78" s="264">
        <v>48644.86</v>
      </c>
      <c r="R78" s="264">
        <v>3405.1401999999998</v>
      </c>
      <c r="S78" s="264">
        <v>52050.000200000002</v>
      </c>
      <c r="T78" s="264">
        <v>45337.58</v>
      </c>
      <c r="U78" s="264">
        <v>50998</v>
      </c>
      <c r="V78" s="264">
        <v>10897.53</v>
      </c>
      <c r="W78" s="264">
        <v>107233.11</v>
      </c>
      <c r="X78" s="266">
        <v>829</v>
      </c>
      <c r="Y78" s="264">
        <v>67.834873341375157</v>
      </c>
      <c r="Z78" s="264">
        <v>1814.0358064516131</v>
      </c>
      <c r="AA78" s="264">
        <v>180</v>
      </c>
      <c r="AB78" s="264">
        <v>19.6404</v>
      </c>
      <c r="AC78" s="264">
        <v>278.92739999999998</v>
      </c>
      <c r="AD78" s="264"/>
      <c r="AE78" s="264">
        <v>135.4</v>
      </c>
      <c r="AF78" s="264">
        <v>613.96780000000001</v>
      </c>
      <c r="AG78" s="264">
        <v>8067.75</v>
      </c>
      <c r="AH78" s="264">
        <v>160</v>
      </c>
      <c r="AI78" s="264">
        <v>39186.136899999998</v>
      </c>
      <c r="AJ78" s="264">
        <v>47208.255299999997</v>
      </c>
      <c r="AK78" s="264">
        <v>11802.0638</v>
      </c>
      <c r="AL78" s="264">
        <v>47403.191500000001</v>
      </c>
      <c r="AM78" s="264">
        <v>47208.255269000001</v>
      </c>
      <c r="AN78" s="265">
        <v>0.97046749171443802</v>
      </c>
      <c r="AO78" s="265">
        <v>3.1305402958530258E-2</v>
      </c>
      <c r="AP78" s="264">
        <v>9458.7230999999992</v>
      </c>
      <c r="AQ78" s="264">
        <v>41539.276899999997</v>
      </c>
      <c r="AR78" s="265">
        <v>0.81452799999999992</v>
      </c>
      <c r="AS78" s="265">
        <v>2.6275E-2</v>
      </c>
      <c r="AT78" s="263">
        <v>11997</v>
      </c>
      <c r="AU78" s="264">
        <v>33615.62512916667</v>
      </c>
      <c r="AV78" s="264">
        <v>52778.767070833332</v>
      </c>
      <c r="AW78" s="264">
        <v>18434.375070833328</v>
      </c>
      <c r="AX78" s="264">
        <v>34344.392</v>
      </c>
    </row>
    <row r="80" spans="1:50" x14ac:dyDescent="0.25">
      <c r="A80" s="263" t="s">
        <v>544</v>
      </c>
    </row>
    <row r="82" spans="2:19" ht="21" customHeight="1" x14ac:dyDescent="0.35">
      <c r="B82" s="278" t="s">
        <v>545</v>
      </c>
      <c r="L82" s="278" t="s">
        <v>546</v>
      </c>
    </row>
    <row r="83" spans="2:19" s="276" customFormat="1" x14ac:dyDescent="0.25">
      <c r="B83" s="277" t="s">
        <v>547</v>
      </c>
      <c r="C83" s="282" t="s">
        <v>548</v>
      </c>
      <c r="D83" s="282" t="s">
        <v>549</v>
      </c>
      <c r="E83" s="282" t="s">
        <v>550</v>
      </c>
      <c r="F83" s="250" t="s">
        <v>551</v>
      </c>
      <c r="G83" s="250" t="s">
        <v>552</v>
      </c>
      <c r="H83" s="250" t="s">
        <v>553</v>
      </c>
      <c r="I83" s="250" t="s">
        <v>554</v>
      </c>
      <c r="L83" s="277" t="s">
        <v>547</v>
      </c>
      <c r="M83" s="282" t="s">
        <v>548</v>
      </c>
      <c r="N83" s="282" t="s">
        <v>549</v>
      </c>
      <c r="O83" s="282" t="s">
        <v>550</v>
      </c>
      <c r="P83" s="250" t="s">
        <v>551</v>
      </c>
      <c r="Q83" s="250" t="s">
        <v>552</v>
      </c>
      <c r="R83" s="250" t="s">
        <v>553</v>
      </c>
      <c r="S83" s="250" t="s">
        <v>554</v>
      </c>
    </row>
    <row r="84" spans="2:19" x14ac:dyDescent="0.25">
      <c r="B84" s="268" t="s">
        <v>126</v>
      </c>
      <c r="C84" s="15">
        <v>74</v>
      </c>
      <c r="D84" s="281">
        <v>5362</v>
      </c>
      <c r="E84" s="281">
        <v>49311.824324324327</v>
      </c>
      <c r="F84" s="269">
        <v>39998</v>
      </c>
      <c r="G84" s="269">
        <v>47578.313035135143</v>
      </c>
      <c r="H84" s="271">
        <v>2.378519704818724E-2</v>
      </c>
      <c r="I84" s="271">
        <v>4.4716599910007357E-2</v>
      </c>
      <c r="L84" s="268" t="s">
        <v>126</v>
      </c>
      <c r="M84" s="15">
        <v>74</v>
      </c>
      <c r="N84" s="281">
        <v>5362</v>
      </c>
      <c r="O84" s="281">
        <v>49311.824324324327</v>
      </c>
      <c r="P84" s="269">
        <v>39998</v>
      </c>
      <c r="Q84" s="269">
        <v>47578.313035135143</v>
      </c>
      <c r="R84" s="271">
        <v>2.378519704818724E-2</v>
      </c>
      <c r="S84" s="271">
        <v>4.4716599910007357E-2</v>
      </c>
    </row>
    <row r="85" spans="2:19" x14ac:dyDescent="0.25">
      <c r="B85" s="270">
        <v>14</v>
      </c>
      <c r="C85" s="15">
        <v>3</v>
      </c>
      <c r="D85" s="281">
        <v>5362</v>
      </c>
      <c r="E85" s="281">
        <v>28350.333333333328</v>
      </c>
      <c r="F85" s="269">
        <v>46353.27</v>
      </c>
      <c r="G85" s="269">
        <v>48161.370266666658</v>
      </c>
      <c r="H85" s="271">
        <v>4.3255586100560038E-2</v>
      </c>
      <c r="I85" s="271">
        <v>6.065012112118575E-2</v>
      </c>
      <c r="L85" s="279">
        <v>20</v>
      </c>
      <c r="M85" s="15">
        <v>8</v>
      </c>
      <c r="N85" s="283">
        <v>9205</v>
      </c>
      <c r="O85" s="283">
        <v>50162</v>
      </c>
      <c r="P85" s="280">
        <v>39998</v>
      </c>
      <c r="Q85" s="269">
        <v>47707.245000000003</v>
      </c>
      <c r="R85" s="271">
        <v>3.4932175608819407E-2</v>
      </c>
      <c r="S85" s="271">
        <v>4.1228705033031873E-2</v>
      </c>
    </row>
    <row r="86" spans="2:19" x14ac:dyDescent="0.25">
      <c r="B86" s="270">
        <v>16</v>
      </c>
      <c r="C86" s="15">
        <v>3</v>
      </c>
      <c r="D86" s="281">
        <v>25461</v>
      </c>
      <c r="E86" s="281">
        <v>34185.666666666657</v>
      </c>
      <c r="F86" s="269">
        <v>46914.018700000001</v>
      </c>
      <c r="G86" s="269">
        <v>49982.24289999999</v>
      </c>
      <c r="H86" s="271">
        <v>5.4373431222244271E-2</v>
      </c>
      <c r="I86" s="271">
        <v>5.9525489931271512E-2</v>
      </c>
      <c r="L86" s="270">
        <v>27</v>
      </c>
      <c r="M86" s="15">
        <v>1</v>
      </c>
      <c r="N86" s="281">
        <v>83045</v>
      </c>
      <c r="O86" s="281">
        <v>83045</v>
      </c>
      <c r="P86" s="269">
        <v>40998</v>
      </c>
      <c r="Q86" s="269">
        <v>40998</v>
      </c>
      <c r="R86" s="271">
        <v>2.378519704818724E-2</v>
      </c>
      <c r="S86" s="271">
        <v>2.378519704818724E-2</v>
      </c>
    </row>
    <row r="87" spans="2:19" x14ac:dyDescent="0.25">
      <c r="B87" s="270">
        <v>17</v>
      </c>
      <c r="C87" s="15">
        <v>5</v>
      </c>
      <c r="D87" s="281">
        <v>28253</v>
      </c>
      <c r="E87" s="281">
        <v>41116.800000000003</v>
      </c>
      <c r="F87" s="269">
        <v>46056.074800000002</v>
      </c>
      <c r="G87" s="269">
        <v>50463.125099999997</v>
      </c>
      <c r="H87" s="271">
        <v>5.7280979668706183E-2</v>
      </c>
      <c r="I87" s="271">
        <v>6.009552938035205E-2</v>
      </c>
      <c r="L87" s="270">
        <v>19</v>
      </c>
      <c r="M87" s="15">
        <v>18</v>
      </c>
      <c r="N87" s="281">
        <v>11614</v>
      </c>
      <c r="O87" s="281">
        <v>53162.444444444453</v>
      </c>
      <c r="P87" s="269">
        <v>41998</v>
      </c>
      <c r="Q87" s="269">
        <v>46603.717544444451</v>
      </c>
      <c r="R87" s="271">
        <v>3.570350803939476E-2</v>
      </c>
      <c r="S87" s="271">
        <v>4.4345957941086138E-2</v>
      </c>
    </row>
    <row r="88" spans="2:19" x14ac:dyDescent="0.25">
      <c r="B88" s="270">
        <v>18</v>
      </c>
      <c r="C88" s="15">
        <v>12</v>
      </c>
      <c r="D88" s="281">
        <v>10612</v>
      </c>
      <c r="E88" s="281">
        <v>42898.5</v>
      </c>
      <c r="F88" s="269">
        <v>45198</v>
      </c>
      <c r="G88" s="269">
        <v>48318.15861666666</v>
      </c>
      <c r="H88" s="271">
        <v>4.0323808043720363E-2</v>
      </c>
      <c r="I88" s="271">
        <v>4.9563994875916728E-2</v>
      </c>
      <c r="L88" s="270">
        <v>22</v>
      </c>
      <c r="M88" s="15">
        <v>8</v>
      </c>
      <c r="N88" s="281">
        <v>36696</v>
      </c>
      <c r="O88" s="281">
        <v>65883.25</v>
      </c>
      <c r="P88" s="269">
        <v>42398</v>
      </c>
      <c r="Q88" s="269">
        <v>46734.597750000001</v>
      </c>
      <c r="R88" s="271">
        <v>2.753488102915095E-2</v>
      </c>
      <c r="S88" s="271">
        <v>3.756276617026387E-2</v>
      </c>
    </row>
    <row r="89" spans="2:19" x14ac:dyDescent="0.25">
      <c r="B89" s="270">
        <v>19</v>
      </c>
      <c r="C89" s="15">
        <v>18</v>
      </c>
      <c r="D89" s="281">
        <v>11614</v>
      </c>
      <c r="E89" s="281">
        <v>53162.444444444453</v>
      </c>
      <c r="F89" s="269">
        <v>41998</v>
      </c>
      <c r="G89" s="269">
        <v>46603.717544444451</v>
      </c>
      <c r="H89" s="271">
        <v>3.570350803939476E-2</v>
      </c>
      <c r="I89" s="271">
        <v>4.4345957941086138E-2</v>
      </c>
      <c r="L89" s="270">
        <v>24</v>
      </c>
      <c r="M89" s="15">
        <v>2</v>
      </c>
      <c r="N89" s="281">
        <v>70360</v>
      </c>
      <c r="O89" s="281">
        <v>75821</v>
      </c>
      <c r="P89" s="269">
        <v>42998</v>
      </c>
      <c r="Q89" s="269">
        <v>44395.261700000003</v>
      </c>
      <c r="R89" s="271">
        <v>3.4040860103205152E-2</v>
      </c>
      <c r="S89" s="271">
        <v>3.4968054773033407E-2</v>
      </c>
    </row>
    <row r="90" spans="2:19" x14ac:dyDescent="0.25">
      <c r="B90" s="270">
        <v>20</v>
      </c>
      <c r="C90" s="15">
        <v>8</v>
      </c>
      <c r="D90" s="281">
        <v>9205</v>
      </c>
      <c r="E90" s="281">
        <v>50162</v>
      </c>
      <c r="F90" s="269">
        <v>39998</v>
      </c>
      <c r="G90" s="269">
        <v>47707.245000000003</v>
      </c>
      <c r="H90" s="271">
        <v>3.4932175608819407E-2</v>
      </c>
      <c r="I90" s="271">
        <v>4.1228705033031873E-2</v>
      </c>
      <c r="L90" s="270">
        <v>18</v>
      </c>
      <c r="M90" s="15">
        <v>12</v>
      </c>
      <c r="N90" s="281">
        <v>10612</v>
      </c>
      <c r="O90" s="281">
        <v>42898.5</v>
      </c>
      <c r="P90" s="269">
        <v>45198</v>
      </c>
      <c r="Q90" s="269">
        <v>48318.15861666666</v>
      </c>
      <c r="R90" s="271">
        <v>4.0323808043720363E-2</v>
      </c>
      <c r="S90" s="271">
        <v>4.9563994875916728E-2</v>
      </c>
    </row>
    <row r="91" spans="2:19" x14ac:dyDescent="0.25">
      <c r="B91" s="270">
        <v>21</v>
      </c>
      <c r="C91" s="15">
        <v>7</v>
      </c>
      <c r="D91" s="281">
        <v>16364</v>
      </c>
      <c r="E91" s="281">
        <v>38220.142857142862</v>
      </c>
      <c r="F91" s="269">
        <v>46598</v>
      </c>
      <c r="G91" s="269">
        <v>47916.728714285717</v>
      </c>
      <c r="H91" s="271">
        <v>2.9726039551533159E-2</v>
      </c>
      <c r="I91" s="271">
        <v>4.0284580357696977E-2</v>
      </c>
      <c r="L91" s="284">
        <v>23</v>
      </c>
      <c r="M91" s="15">
        <v>5</v>
      </c>
      <c r="N91" s="285">
        <v>43390</v>
      </c>
      <c r="O91" s="285">
        <v>51768</v>
      </c>
      <c r="P91" s="286">
        <v>45998</v>
      </c>
      <c r="Q91" s="269">
        <v>47205.502800000002</v>
      </c>
      <c r="R91" s="271">
        <v>3.5015301905625518E-2</v>
      </c>
      <c r="S91" s="271">
        <v>3.7382439640260778E-2</v>
      </c>
    </row>
    <row r="92" spans="2:19" x14ac:dyDescent="0.25">
      <c r="B92" s="270">
        <v>22</v>
      </c>
      <c r="C92" s="15">
        <v>8</v>
      </c>
      <c r="D92" s="281">
        <v>36696</v>
      </c>
      <c r="E92" s="281">
        <v>65883.25</v>
      </c>
      <c r="F92" s="269">
        <v>42398</v>
      </c>
      <c r="G92" s="269">
        <v>46734.597750000001</v>
      </c>
      <c r="H92" s="271">
        <v>2.753488102915095E-2</v>
      </c>
      <c r="I92" s="271">
        <v>3.756276617026387E-2</v>
      </c>
      <c r="L92" s="270">
        <v>17</v>
      </c>
      <c r="M92" s="15">
        <v>5</v>
      </c>
      <c r="N92" s="281">
        <v>28253</v>
      </c>
      <c r="O92" s="281">
        <v>41116.800000000003</v>
      </c>
      <c r="P92" s="269">
        <v>46056.074800000002</v>
      </c>
      <c r="Q92" s="269">
        <v>50463.125099999997</v>
      </c>
      <c r="R92" s="271">
        <v>5.7280979668706183E-2</v>
      </c>
      <c r="S92" s="271">
        <v>6.009552938035205E-2</v>
      </c>
    </row>
    <row r="93" spans="2:19" x14ac:dyDescent="0.25">
      <c r="B93" s="270">
        <v>23</v>
      </c>
      <c r="C93" s="15">
        <v>5</v>
      </c>
      <c r="D93" s="281">
        <v>43390</v>
      </c>
      <c r="E93" s="281">
        <v>51768</v>
      </c>
      <c r="F93" s="269">
        <v>45998</v>
      </c>
      <c r="G93" s="269">
        <v>47205.502800000002</v>
      </c>
      <c r="H93" s="271">
        <v>3.5015301905625518E-2</v>
      </c>
      <c r="I93" s="271">
        <v>3.7382439640260778E-2</v>
      </c>
      <c r="L93" s="270">
        <v>14</v>
      </c>
      <c r="M93" s="15">
        <v>3</v>
      </c>
      <c r="N93" s="281">
        <v>5362</v>
      </c>
      <c r="O93" s="281">
        <v>28350.333333333328</v>
      </c>
      <c r="P93" s="269">
        <v>46353.27</v>
      </c>
      <c r="Q93" s="269">
        <v>48161.370266666658</v>
      </c>
      <c r="R93" s="271">
        <v>4.3255586100560038E-2</v>
      </c>
      <c r="S93" s="271">
        <v>6.065012112118575E-2</v>
      </c>
    </row>
    <row r="94" spans="2:19" x14ac:dyDescent="0.25">
      <c r="B94" s="270">
        <v>24</v>
      </c>
      <c r="C94" s="15">
        <v>2</v>
      </c>
      <c r="D94" s="281">
        <v>70360</v>
      </c>
      <c r="E94" s="281">
        <v>75821</v>
      </c>
      <c r="F94" s="269">
        <v>42998</v>
      </c>
      <c r="G94" s="269">
        <v>44395.261700000003</v>
      </c>
      <c r="H94" s="271">
        <v>3.4040860103205152E-2</v>
      </c>
      <c r="I94" s="271">
        <v>3.4968054773033407E-2</v>
      </c>
      <c r="L94" s="270">
        <v>21</v>
      </c>
      <c r="M94" s="15">
        <v>7</v>
      </c>
      <c r="N94" s="281">
        <v>16364</v>
      </c>
      <c r="O94" s="281">
        <v>38220.142857142862</v>
      </c>
      <c r="P94" s="269">
        <v>46598</v>
      </c>
      <c r="Q94" s="269">
        <v>47916.728714285717</v>
      </c>
      <c r="R94" s="271">
        <v>2.9726039551533159E-2</v>
      </c>
      <c r="S94" s="271">
        <v>4.0284580357696977E-2</v>
      </c>
    </row>
    <row r="95" spans="2:19" x14ac:dyDescent="0.25">
      <c r="B95" s="270">
        <v>25</v>
      </c>
      <c r="C95" s="15">
        <v>1</v>
      </c>
      <c r="D95" s="281">
        <v>71228</v>
      </c>
      <c r="E95" s="281">
        <v>71228</v>
      </c>
      <c r="F95" s="269">
        <v>47598</v>
      </c>
      <c r="G95" s="269">
        <v>47598</v>
      </c>
      <c r="H95" s="271">
        <v>3.0765991946528369E-2</v>
      </c>
      <c r="I95" s="271">
        <v>3.0765991946528369E-2</v>
      </c>
      <c r="L95" s="270">
        <v>16</v>
      </c>
      <c r="M95" s="15">
        <v>3</v>
      </c>
      <c r="N95" s="281">
        <v>25461</v>
      </c>
      <c r="O95" s="281">
        <v>34185.666666666657</v>
      </c>
      <c r="P95" s="269">
        <v>46914.018700000001</v>
      </c>
      <c r="Q95" s="269">
        <v>49982.24289999999</v>
      </c>
      <c r="R95" s="271">
        <v>5.4373431222244271E-2</v>
      </c>
      <c r="S95" s="271">
        <v>5.9525489931271512E-2</v>
      </c>
    </row>
    <row r="96" spans="2:19" x14ac:dyDescent="0.25">
      <c r="B96" s="270">
        <v>27</v>
      </c>
      <c r="C96" s="15">
        <v>1</v>
      </c>
      <c r="D96" s="281">
        <v>83045</v>
      </c>
      <c r="E96" s="281">
        <v>83045</v>
      </c>
      <c r="F96" s="269">
        <v>40998</v>
      </c>
      <c r="G96" s="269">
        <v>40998</v>
      </c>
      <c r="H96" s="271">
        <v>2.378519704818724E-2</v>
      </c>
      <c r="I96" s="271">
        <v>2.378519704818724E-2</v>
      </c>
      <c r="L96" s="270">
        <v>25</v>
      </c>
      <c r="M96" s="15">
        <v>1</v>
      </c>
      <c r="N96" s="281">
        <v>71228</v>
      </c>
      <c r="O96" s="281">
        <v>71228</v>
      </c>
      <c r="P96" s="269">
        <v>47598</v>
      </c>
      <c r="Q96" s="269">
        <v>47598</v>
      </c>
      <c r="R96" s="271">
        <v>3.0765991946528369E-2</v>
      </c>
      <c r="S96" s="271">
        <v>3.0765991946528369E-2</v>
      </c>
    </row>
    <row r="97" spans="2:19" x14ac:dyDescent="0.25">
      <c r="B97" s="270">
        <v>31</v>
      </c>
      <c r="C97" s="15">
        <v>1</v>
      </c>
      <c r="D97" s="281">
        <v>23519</v>
      </c>
      <c r="E97" s="281">
        <v>23519</v>
      </c>
      <c r="F97" s="269">
        <v>50998</v>
      </c>
      <c r="G97" s="269">
        <v>50998</v>
      </c>
      <c r="H97" s="271">
        <v>3.1305402958530258E-2</v>
      </c>
      <c r="I97" s="271">
        <v>3.1305402958530258E-2</v>
      </c>
      <c r="L97" s="270">
        <v>31</v>
      </c>
      <c r="M97" s="15">
        <v>1</v>
      </c>
      <c r="N97" s="281">
        <v>23519</v>
      </c>
      <c r="O97" s="281">
        <v>23519</v>
      </c>
      <c r="P97" s="269">
        <v>50998</v>
      </c>
      <c r="Q97" s="269">
        <v>50998</v>
      </c>
      <c r="R97" s="271">
        <v>3.1305402958530258E-2</v>
      </c>
      <c r="S97" s="271">
        <v>3.1305402958530258E-2</v>
      </c>
    </row>
    <row r="98" spans="2:19" x14ac:dyDescent="0.25">
      <c r="B98" s="268" t="s">
        <v>111</v>
      </c>
      <c r="C98" s="15">
        <v>3</v>
      </c>
      <c r="D98" s="281">
        <v>0</v>
      </c>
      <c r="E98" s="281">
        <v>34786</v>
      </c>
      <c r="F98" s="269">
        <v>47998</v>
      </c>
      <c r="G98" s="269">
        <v>52564.666666666657</v>
      </c>
      <c r="H98" s="271">
        <v>4.5901922081311358E-2</v>
      </c>
      <c r="I98" s="271">
        <v>5.7228153156823627E-2</v>
      </c>
      <c r="L98" s="268" t="s">
        <v>111</v>
      </c>
      <c r="M98" s="15">
        <v>3</v>
      </c>
      <c r="N98" s="281">
        <v>0</v>
      </c>
      <c r="O98" s="281">
        <v>34786</v>
      </c>
      <c r="P98" s="269">
        <v>47998</v>
      </c>
      <c r="Q98" s="269">
        <v>52564.666666666657</v>
      </c>
      <c r="R98" s="271">
        <v>4.5901922081311358E-2</v>
      </c>
      <c r="S98" s="271">
        <v>5.7228153156823627E-2</v>
      </c>
    </row>
    <row r="99" spans="2:19" x14ac:dyDescent="0.25">
      <c r="B99" s="270">
        <v>16</v>
      </c>
      <c r="C99" s="15">
        <v>1</v>
      </c>
      <c r="D99" s="281">
        <v>0</v>
      </c>
      <c r="E99" s="281">
        <v>0</v>
      </c>
      <c r="F99" s="269">
        <v>55298</v>
      </c>
      <c r="G99" s="269">
        <v>55298</v>
      </c>
      <c r="H99" s="271">
        <v>6.6305872307191982E-2</v>
      </c>
      <c r="I99" s="271">
        <v>6.6305872307191982E-2</v>
      </c>
      <c r="L99" s="279">
        <v>17</v>
      </c>
      <c r="M99" s="15">
        <v>2</v>
      </c>
      <c r="N99" s="283">
        <v>34136</v>
      </c>
      <c r="O99" s="283">
        <v>52179</v>
      </c>
      <c r="P99" s="280">
        <v>47998</v>
      </c>
      <c r="Q99" s="269">
        <v>51198</v>
      </c>
      <c r="R99" s="271">
        <v>4.5901922081311358E-2</v>
      </c>
      <c r="S99" s="271">
        <v>5.2689293581639457E-2</v>
      </c>
    </row>
    <row r="100" spans="2:19" x14ac:dyDescent="0.25">
      <c r="B100" s="270">
        <v>17</v>
      </c>
      <c r="C100" s="15">
        <v>2</v>
      </c>
      <c r="D100" s="281">
        <v>34136</v>
      </c>
      <c r="E100" s="281">
        <v>52179</v>
      </c>
      <c r="F100" s="269">
        <v>47998</v>
      </c>
      <c r="G100" s="269">
        <v>51198</v>
      </c>
      <c r="H100" s="271">
        <v>4.5901922081311358E-2</v>
      </c>
      <c r="I100" s="271">
        <v>5.2689293581639457E-2</v>
      </c>
      <c r="L100" s="270">
        <v>16</v>
      </c>
      <c r="M100" s="15">
        <v>1</v>
      </c>
      <c r="N100" s="281">
        <v>0</v>
      </c>
      <c r="O100" s="281">
        <v>0</v>
      </c>
      <c r="P100" s="269">
        <v>55298</v>
      </c>
      <c r="Q100" s="269">
        <v>55298</v>
      </c>
      <c r="R100" s="271">
        <v>6.6305872307191982E-2</v>
      </c>
      <c r="S100" s="271">
        <v>6.6305872307191982E-2</v>
      </c>
    </row>
    <row r="101" spans="2:19" x14ac:dyDescent="0.25">
      <c r="B101" s="268" t="s">
        <v>555</v>
      </c>
      <c r="C101" s="15">
        <v>77</v>
      </c>
      <c r="D101" s="281">
        <v>0</v>
      </c>
      <c r="E101" s="281">
        <v>48745.883116883117</v>
      </c>
      <c r="F101" s="269">
        <v>39998</v>
      </c>
      <c r="G101" s="269">
        <v>47772.586553246758</v>
      </c>
      <c r="H101" s="271">
        <v>2.378519704818724E-2</v>
      </c>
      <c r="I101" s="271">
        <v>4.5204063023519682E-2</v>
      </c>
      <c r="L101" s="268" t="s">
        <v>555</v>
      </c>
      <c r="M101" s="15">
        <v>77</v>
      </c>
      <c r="N101" s="281">
        <v>0</v>
      </c>
      <c r="O101" s="281">
        <v>48745.883116883117</v>
      </c>
      <c r="P101" s="269">
        <v>39998</v>
      </c>
      <c r="Q101" s="269">
        <v>47772.586553246758</v>
      </c>
      <c r="R101" s="271">
        <v>2.378519704818724E-2</v>
      </c>
      <c r="S101" s="271">
        <v>4.5204063023519682E-2</v>
      </c>
    </row>
  </sheetData>
  <autoFilter ref="A1:AX78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X70"/>
  <sheetViews>
    <sheetView showGridLines="0" workbookViewId="0">
      <pane ySplit="1" topLeftCell="A49" activePane="bottomLeft" state="frozen"/>
      <selection activeCell="K74" sqref="K74"/>
      <selection pane="bottomLeft" activeCell="K74" sqref="K74"/>
    </sheetView>
  </sheetViews>
  <sheetFormatPr baseColWidth="10" defaultColWidth="11.5703125" defaultRowHeight="15" x14ac:dyDescent="0.25"/>
  <cols>
    <col min="1" max="1" width="11.5703125" style="263" customWidth="1"/>
    <col min="2" max="2" width="17.28515625" style="263" bestFit="1" customWidth="1"/>
    <col min="3" max="3" width="5.85546875" style="263" bestFit="1" customWidth="1"/>
    <col min="4" max="4" width="10.85546875" style="263" customWidth="1"/>
    <col min="5" max="5" width="9.28515625" style="263" bestFit="1" customWidth="1"/>
    <col min="6" max="7" width="14" style="263" bestFit="1" customWidth="1"/>
    <col min="8" max="8" width="7.5703125" style="263" bestFit="1" customWidth="1"/>
    <col min="9" max="9" width="9.28515625" style="263" bestFit="1" customWidth="1"/>
    <col min="10" max="10" width="11.5703125" style="263" customWidth="1"/>
    <col min="11" max="11" width="17.28515625" style="263" bestFit="1" customWidth="1"/>
    <col min="12" max="12" width="5.85546875" style="263" bestFit="1" customWidth="1"/>
    <col min="13" max="13" width="10.85546875" style="263" bestFit="1" customWidth="1"/>
    <col min="14" max="14" width="9.28515625" style="263" bestFit="1" customWidth="1"/>
    <col min="15" max="16" width="14" style="263" bestFit="1" customWidth="1"/>
    <col min="17" max="17" width="7.5703125" style="263" bestFit="1" customWidth="1"/>
    <col min="18" max="18" width="9.28515625" style="263" bestFit="1" customWidth="1"/>
    <col min="19" max="19" width="11.5703125" style="263" customWidth="1"/>
    <col min="20" max="16384" width="11.5703125" style="263"/>
  </cols>
  <sheetData>
    <row r="1" spans="1:50" s="276" customFormat="1" ht="62.45" customHeight="1" x14ac:dyDescent="0.25">
      <c r="A1" s="289" t="s">
        <v>247</v>
      </c>
      <c r="B1" s="289" t="s">
        <v>57</v>
      </c>
      <c r="C1" s="289" t="s">
        <v>58</v>
      </c>
      <c r="D1" s="289" t="s">
        <v>59</v>
      </c>
      <c r="E1" s="289" t="s">
        <v>60</v>
      </c>
      <c r="F1" s="289" t="s">
        <v>21</v>
      </c>
      <c r="G1" s="289" t="s">
        <v>248</v>
      </c>
      <c r="H1" s="289" t="s">
        <v>61</v>
      </c>
      <c r="I1" s="289" t="s">
        <v>62</v>
      </c>
      <c r="J1" s="289" t="s">
        <v>63</v>
      </c>
      <c r="K1" s="289" t="s">
        <v>249</v>
      </c>
      <c r="L1" s="289" t="s">
        <v>250</v>
      </c>
      <c r="M1" s="289" t="s">
        <v>13</v>
      </c>
      <c r="N1" s="289" t="s">
        <v>70</v>
      </c>
      <c r="O1" s="289" t="s">
        <v>71</v>
      </c>
      <c r="P1" s="289" t="s">
        <v>72</v>
      </c>
      <c r="Q1" s="289" t="s">
        <v>73</v>
      </c>
      <c r="R1" s="289" t="s">
        <v>74</v>
      </c>
      <c r="S1" s="289" t="s">
        <v>75</v>
      </c>
      <c r="T1" s="289" t="s">
        <v>76</v>
      </c>
      <c r="U1" s="289" t="s">
        <v>251</v>
      </c>
      <c r="V1" s="289" t="s">
        <v>77</v>
      </c>
      <c r="W1" s="289" t="s">
        <v>78</v>
      </c>
      <c r="X1" s="289" t="s">
        <v>79</v>
      </c>
      <c r="Y1" s="289" t="s">
        <v>80</v>
      </c>
      <c r="Z1" s="289" t="s">
        <v>26</v>
      </c>
      <c r="AA1" s="289" t="s">
        <v>81</v>
      </c>
      <c r="AB1" s="289" t="s">
        <v>82</v>
      </c>
      <c r="AC1" s="289" t="s">
        <v>83</v>
      </c>
      <c r="AD1" s="289" t="s">
        <v>84</v>
      </c>
      <c r="AE1" s="289" t="s">
        <v>85</v>
      </c>
      <c r="AF1" s="289" t="s">
        <v>29</v>
      </c>
      <c r="AG1" s="289" t="s">
        <v>30</v>
      </c>
      <c r="AH1" s="289" t="s">
        <v>31</v>
      </c>
      <c r="AI1" s="289" t="s">
        <v>86</v>
      </c>
      <c r="AJ1" s="289" t="s">
        <v>94</v>
      </c>
      <c r="AK1" s="289" t="s">
        <v>87</v>
      </c>
      <c r="AL1" s="289" t="s">
        <v>88</v>
      </c>
      <c r="AM1" s="289" t="s">
        <v>95</v>
      </c>
      <c r="AN1" s="289" t="s">
        <v>252</v>
      </c>
      <c r="AO1" s="289" t="s">
        <v>97</v>
      </c>
      <c r="AP1" s="289" t="s">
        <v>89</v>
      </c>
      <c r="AQ1" s="289" t="s">
        <v>90</v>
      </c>
      <c r="AR1" s="289" t="s">
        <v>91</v>
      </c>
      <c r="AS1" s="289" t="s">
        <v>92</v>
      </c>
      <c r="AT1" s="289" t="s">
        <v>100</v>
      </c>
      <c r="AU1" s="289" t="s">
        <v>253</v>
      </c>
      <c r="AV1" s="289" t="s">
        <v>102</v>
      </c>
      <c r="AW1" s="289" t="s">
        <v>103</v>
      </c>
      <c r="AX1" s="289" t="s">
        <v>254</v>
      </c>
    </row>
    <row r="2" spans="1:50" x14ac:dyDescent="0.25">
      <c r="A2" s="266">
        <v>1</v>
      </c>
      <c r="B2" s="263" t="s">
        <v>255</v>
      </c>
      <c r="C2" s="263" t="s">
        <v>256</v>
      </c>
      <c r="D2" s="263" t="s">
        <v>556</v>
      </c>
      <c r="E2" s="263" t="s">
        <v>557</v>
      </c>
      <c r="G2" s="263" t="s">
        <v>558</v>
      </c>
      <c r="H2" s="267">
        <v>43181</v>
      </c>
      <c r="I2" s="266">
        <v>58</v>
      </c>
      <c r="J2" s="266">
        <v>625</v>
      </c>
      <c r="K2" s="266">
        <v>1740</v>
      </c>
      <c r="L2" s="265">
        <v>0.35919540229885061</v>
      </c>
      <c r="M2" s="263" t="s">
        <v>559</v>
      </c>
      <c r="N2" s="263" t="s">
        <v>560</v>
      </c>
      <c r="O2" s="263" t="s">
        <v>561</v>
      </c>
      <c r="P2" s="266">
        <v>157674</v>
      </c>
      <c r="Q2" s="264">
        <v>58411.22</v>
      </c>
      <c r="R2" s="264">
        <v>4088.7854000000002</v>
      </c>
      <c r="S2" s="264">
        <v>62500.005400000002</v>
      </c>
      <c r="T2" s="264">
        <v>78858.69</v>
      </c>
      <c r="U2" s="264">
        <v>45082.241999999998</v>
      </c>
      <c r="V2" s="264">
        <v>46466.94</v>
      </c>
      <c r="W2" s="264">
        <v>170407.872</v>
      </c>
      <c r="X2" s="266">
        <v>1937</v>
      </c>
      <c r="Y2" s="264">
        <v>64.700893133711929</v>
      </c>
      <c r="Z2" s="264">
        <v>2160.7867241379308</v>
      </c>
      <c r="AA2" s="264">
        <v>3401.116</v>
      </c>
      <c r="AB2" s="264">
        <v>3341.4034999999999</v>
      </c>
      <c r="AC2" s="264">
        <v>925.61400000000003</v>
      </c>
      <c r="AD2" s="264"/>
      <c r="AE2" s="264">
        <v>8954.44</v>
      </c>
      <c r="AF2" s="264">
        <v>16622.573499999999</v>
      </c>
      <c r="AG2" s="264">
        <v>18125.0016</v>
      </c>
      <c r="AH2" s="264">
        <v>280</v>
      </c>
      <c r="AI2" s="264">
        <v>58411.22</v>
      </c>
      <c r="AJ2" s="264">
        <v>54469.0769</v>
      </c>
      <c r="AK2" s="264">
        <v>13617.269200000001</v>
      </c>
      <c r="AL2" s="264">
        <v>63297.807699999998</v>
      </c>
      <c r="AM2" s="264">
        <v>54469.076934000012</v>
      </c>
      <c r="AN2" s="265">
        <v>0.93251051654117167</v>
      </c>
      <c r="AO2" s="265">
        <v>1.6077767526571921E-2</v>
      </c>
      <c r="AP2" s="264">
        <v>0</v>
      </c>
      <c r="AQ2" s="264">
        <v>45082.241999999998</v>
      </c>
      <c r="AR2" s="265">
        <v>1</v>
      </c>
      <c r="AS2" s="265">
        <v>1.7240999999999999E-2</v>
      </c>
      <c r="AT2" s="263">
        <v>22446</v>
      </c>
      <c r="AU2" s="264">
        <v>62500.005400000002</v>
      </c>
      <c r="AV2" s="264">
        <v>50434.291500000007</v>
      </c>
      <c r="AW2" s="264">
        <v>0</v>
      </c>
      <c r="AX2" s="264">
        <v>50434.291500000007</v>
      </c>
    </row>
    <row r="3" spans="1:50" x14ac:dyDescent="0.25">
      <c r="A3" s="266">
        <v>1</v>
      </c>
      <c r="B3" s="263" t="s">
        <v>255</v>
      </c>
      <c r="C3" s="263" t="s">
        <v>256</v>
      </c>
      <c r="D3" s="263" t="s">
        <v>556</v>
      </c>
      <c r="E3" s="263" t="s">
        <v>562</v>
      </c>
      <c r="G3" s="263" t="s">
        <v>563</v>
      </c>
      <c r="H3" s="267">
        <v>43750</v>
      </c>
      <c r="I3" s="266">
        <v>41</v>
      </c>
      <c r="J3" s="266">
        <v>49</v>
      </c>
      <c r="K3" s="266">
        <v>1230</v>
      </c>
      <c r="L3" s="265">
        <v>3.9837398373983743E-2</v>
      </c>
      <c r="M3" s="263" t="s">
        <v>184</v>
      </c>
      <c r="N3" s="263" t="s">
        <v>564</v>
      </c>
      <c r="O3" s="263" t="s">
        <v>565</v>
      </c>
      <c r="P3" s="266">
        <v>83270</v>
      </c>
      <c r="Q3" s="264">
        <v>61149.532700000003</v>
      </c>
      <c r="R3" s="264">
        <v>4280.4673000000003</v>
      </c>
      <c r="S3" s="264">
        <v>65430</v>
      </c>
      <c r="T3" s="264">
        <v>88734.5</v>
      </c>
      <c r="U3" s="264">
        <v>50747.66</v>
      </c>
      <c r="V3" s="264">
        <v>33731.279999999999</v>
      </c>
      <c r="W3" s="264">
        <v>173213.44</v>
      </c>
      <c r="X3" s="266">
        <v>1168</v>
      </c>
      <c r="Y3" s="264">
        <v>104.8508390410959</v>
      </c>
      <c r="Z3" s="264">
        <v>2986.9702439024391</v>
      </c>
      <c r="AA3" s="264">
        <v>2618.2199999999998</v>
      </c>
      <c r="AB3" s="264">
        <v>593.81849999999997</v>
      </c>
      <c r="AC3" s="264">
        <v>912.62009999999998</v>
      </c>
      <c r="AD3" s="264"/>
      <c r="AE3" s="264">
        <v>2283.7550000000001</v>
      </c>
      <c r="AF3" s="264">
        <v>6408.4135999999999</v>
      </c>
      <c r="AG3" s="264">
        <v>13413.15</v>
      </c>
      <c r="AH3" s="264">
        <v>240</v>
      </c>
      <c r="AI3" s="264">
        <v>61149.532700000003</v>
      </c>
      <c r="AJ3" s="264">
        <v>76113.343699999998</v>
      </c>
      <c r="AK3" s="264">
        <v>19028.335899999998</v>
      </c>
      <c r="AL3" s="264">
        <v>72952.007800000007</v>
      </c>
      <c r="AM3" s="264">
        <v>76113.343699999998</v>
      </c>
      <c r="AN3" s="265">
        <v>1.2447085094404979</v>
      </c>
      <c r="AO3" s="265">
        <v>3.035874413269507E-2</v>
      </c>
      <c r="AP3" s="264">
        <v>0</v>
      </c>
      <c r="AQ3" s="264">
        <v>50747.66</v>
      </c>
      <c r="AR3" s="265">
        <v>1</v>
      </c>
      <c r="AS3" s="265">
        <v>2.4389999999999998E-2</v>
      </c>
      <c r="AT3" s="263">
        <v>15867</v>
      </c>
      <c r="AU3" s="264">
        <v>55888.125</v>
      </c>
      <c r="AV3" s="264">
        <v>81396.751400000008</v>
      </c>
      <c r="AW3" s="264">
        <v>9541.875</v>
      </c>
      <c r="AX3" s="264">
        <v>71854.876400000008</v>
      </c>
    </row>
    <row r="4" spans="1:50" x14ac:dyDescent="0.25">
      <c r="A4" s="266">
        <v>1</v>
      </c>
      <c r="B4" s="263" t="s">
        <v>255</v>
      </c>
      <c r="C4" s="263" t="s">
        <v>256</v>
      </c>
      <c r="D4" s="263" t="s">
        <v>556</v>
      </c>
      <c r="E4" s="263" t="s">
        <v>566</v>
      </c>
      <c r="G4" s="263" t="s">
        <v>567</v>
      </c>
      <c r="H4" s="267">
        <v>43890</v>
      </c>
      <c r="I4" s="266">
        <v>39</v>
      </c>
      <c r="J4" s="266">
        <v>83</v>
      </c>
      <c r="K4" s="266">
        <v>1170</v>
      </c>
      <c r="L4" s="265">
        <v>7.0940170940170938E-2</v>
      </c>
      <c r="M4" s="263" t="s">
        <v>184</v>
      </c>
      <c r="N4" s="263" t="s">
        <v>568</v>
      </c>
      <c r="O4" s="263" t="s">
        <v>569</v>
      </c>
      <c r="P4" s="266">
        <v>101206</v>
      </c>
      <c r="Q4" s="264">
        <v>61149.535000000003</v>
      </c>
      <c r="R4" s="264">
        <v>4280.4674999999997</v>
      </c>
      <c r="S4" s="264">
        <v>65430.002500000002</v>
      </c>
      <c r="T4" s="264">
        <v>66915.53</v>
      </c>
      <c r="U4" s="264">
        <v>49904.67</v>
      </c>
      <c r="V4" s="264">
        <v>12775.11</v>
      </c>
      <c r="W4" s="264">
        <v>129595.31</v>
      </c>
      <c r="X4" s="266">
        <v>1015</v>
      </c>
      <c r="Y4" s="264">
        <v>78.512945812807885</v>
      </c>
      <c r="Z4" s="264">
        <v>2043.3497435897441</v>
      </c>
      <c r="AA4" s="264">
        <v>804.45</v>
      </c>
      <c r="AB4" s="264">
        <v>456.92970000000003</v>
      </c>
      <c r="AC4" s="264">
        <v>849.48699999999997</v>
      </c>
      <c r="AD4" s="264"/>
      <c r="AE4" s="264">
        <v>3845.0171</v>
      </c>
      <c r="AF4" s="264">
        <v>5955.8837999999996</v>
      </c>
      <c r="AG4" s="264">
        <v>12758.8505</v>
      </c>
      <c r="AH4" s="264">
        <v>200</v>
      </c>
      <c r="AI4" s="264">
        <v>59026.287400000001</v>
      </c>
      <c r="AJ4" s="264">
        <v>36522.188300000002</v>
      </c>
      <c r="AK4" s="264">
        <v>9130.5470999999998</v>
      </c>
      <c r="AL4" s="264">
        <v>42484.641199999998</v>
      </c>
      <c r="AM4" s="264">
        <v>36522.188312500002</v>
      </c>
      <c r="AN4" s="265">
        <v>0.59726027863498876</v>
      </c>
      <c r="AO4" s="265">
        <v>1.531436611884587E-2</v>
      </c>
      <c r="AP4" s="264">
        <v>2123.2476000000001</v>
      </c>
      <c r="AQ4" s="264">
        <v>47781.422400000003</v>
      </c>
      <c r="AR4" s="265">
        <v>0.95745400000000003</v>
      </c>
      <c r="AS4" s="265">
        <v>2.4549999999999999E-2</v>
      </c>
      <c r="AT4" s="263">
        <v>15093</v>
      </c>
      <c r="AU4" s="264">
        <v>53161.877031250013</v>
      </c>
      <c r="AV4" s="264">
        <v>42425.698668750003</v>
      </c>
      <c r="AW4" s="264">
        <v>12268.12546875</v>
      </c>
      <c r="AX4" s="264">
        <v>30157.573199999999</v>
      </c>
    </row>
    <row r="5" spans="1:50" x14ac:dyDescent="0.25">
      <c r="A5" s="266">
        <v>1</v>
      </c>
      <c r="B5" s="263" t="s">
        <v>255</v>
      </c>
      <c r="C5" s="263" t="s">
        <v>256</v>
      </c>
      <c r="D5" s="263" t="s">
        <v>556</v>
      </c>
      <c r="E5" s="263" t="s">
        <v>570</v>
      </c>
      <c r="G5" s="263" t="s">
        <v>571</v>
      </c>
      <c r="H5" s="267">
        <v>44124</v>
      </c>
      <c r="I5" s="266">
        <v>32</v>
      </c>
      <c r="J5" s="266">
        <v>72</v>
      </c>
      <c r="K5" s="266">
        <v>960</v>
      </c>
      <c r="L5" s="265">
        <v>7.4999999999999997E-2</v>
      </c>
      <c r="M5" s="263" t="s">
        <v>184</v>
      </c>
      <c r="N5" s="263" t="s">
        <v>572</v>
      </c>
      <c r="O5" s="263" t="s">
        <v>573</v>
      </c>
      <c r="P5" s="266">
        <v>84711</v>
      </c>
      <c r="Q5" s="264">
        <v>63250.14</v>
      </c>
      <c r="R5" s="264">
        <v>4427.5097999999998</v>
      </c>
      <c r="S5" s="264">
        <v>67677.649799999999</v>
      </c>
      <c r="T5" s="264">
        <v>28738.34</v>
      </c>
      <c r="U5" s="264">
        <v>50280.373</v>
      </c>
      <c r="V5" s="264">
        <v>26352.66</v>
      </c>
      <c r="W5" s="264">
        <v>105371.37300000001</v>
      </c>
      <c r="X5" s="266">
        <v>1152</v>
      </c>
      <c r="Y5" s="264">
        <v>47.822048611111107</v>
      </c>
      <c r="Z5" s="264">
        <v>1721.59375</v>
      </c>
      <c r="AA5" s="264">
        <v>935</v>
      </c>
      <c r="AB5" s="264">
        <v>1647.405</v>
      </c>
      <c r="AC5" s="264">
        <v>741.81560000000002</v>
      </c>
      <c r="AD5" s="264"/>
      <c r="AE5" s="264">
        <v>7702.73</v>
      </c>
      <c r="AF5" s="264">
        <v>11026.9506</v>
      </c>
      <c r="AG5" s="264">
        <v>10828.424000000001</v>
      </c>
      <c r="AH5" s="264">
        <v>200</v>
      </c>
      <c r="AI5" s="264">
        <v>53224.075499999999</v>
      </c>
      <c r="AJ5" s="264">
        <v>17661.122899999998</v>
      </c>
      <c r="AK5" s="264">
        <v>4415.2807000000003</v>
      </c>
      <c r="AL5" s="264">
        <v>25629.842199999999</v>
      </c>
      <c r="AM5" s="264">
        <v>17661.122931999998</v>
      </c>
      <c r="AN5" s="265">
        <v>0.27922662198059961</v>
      </c>
      <c r="AO5" s="265">
        <v>8.7258319368937361E-3</v>
      </c>
      <c r="AP5" s="264">
        <v>10026.0645</v>
      </c>
      <c r="AQ5" s="264">
        <v>40254.308499999999</v>
      </c>
      <c r="AR5" s="265">
        <v>0.80059700000000011</v>
      </c>
      <c r="AS5" s="265">
        <v>2.5019E-2</v>
      </c>
      <c r="AT5" s="263">
        <v>12384</v>
      </c>
      <c r="AU5" s="264">
        <v>45118.433199999999</v>
      </c>
      <c r="AV5" s="264">
        <v>25813.565200000008</v>
      </c>
      <c r="AW5" s="264">
        <v>22559.2166</v>
      </c>
      <c r="AX5" s="264">
        <v>3254.3486000000121</v>
      </c>
    </row>
    <row r="6" spans="1:50" x14ac:dyDescent="0.25">
      <c r="A6" s="266">
        <v>1</v>
      </c>
      <c r="B6" s="263" t="s">
        <v>255</v>
      </c>
      <c r="C6" s="263" t="s">
        <v>256</v>
      </c>
      <c r="D6" s="263" t="s">
        <v>556</v>
      </c>
      <c r="E6" s="263" t="s">
        <v>574</v>
      </c>
      <c r="G6" s="263" t="s">
        <v>575</v>
      </c>
      <c r="H6" s="267">
        <v>44124</v>
      </c>
      <c r="I6" s="266">
        <v>29</v>
      </c>
      <c r="J6" s="266">
        <v>27</v>
      </c>
      <c r="K6" s="266">
        <v>870</v>
      </c>
      <c r="L6" s="265">
        <v>3.1034482758620689E-2</v>
      </c>
      <c r="M6" s="263" t="s">
        <v>184</v>
      </c>
      <c r="N6" s="263" t="s">
        <v>576</v>
      </c>
      <c r="O6" s="263" t="s">
        <v>577</v>
      </c>
      <c r="P6" s="266">
        <v>95424</v>
      </c>
      <c r="Q6" s="264">
        <v>63250.14</v>
      </c>
      <c r="R6" s="264">
        <v>4427.5097999999998</v>
      </c>
      <c r="S6" s="264">
        <v>67677.649799999999</v>
      </c>
      <c r="T6" s="264">
        <v>31935.19</v>
      </c>
      <c r="U6" s="264">
        <v>49065.420599999998</v>
      </c>
      <c r="V6" s="264">
        <v>27464.22</v>
      </c>
      <c r="W6" s="264">
        <v>108464.8306</v>
      </c>
      <c r="X6" s="266">
        <v>1274</v>
      </c>
      <c r="Y6" s="264">
        <v>46.62434065934066</v>
      </c>
      <c r="Z6" s="264">
        <v>2048.255517241379</v>
      </c>
      <c r="AA6" s="264">
        <v>1256.28</v>
      </c>
      <c r="AB6" s="264">
        <v>205.98269999999999</v>
      </c>
      <c r="AC6" s="264">
        <v>761.52380000000005</v>
      </c>
      <c r="AD6" s="264"/>
      <c r="AE6" s="264">
        <v>9776.232</v>
      </c>
      <c r="AF6" s="264">
        <v>12000.0185</v>
      </c>
      <c r="AG6" s="264">
        <v>9813.2592000000004</v>
      </c>
      <c r="AH6" s="264">
        <v>200</v>
      </c>
      <c r="AI6" s="264">
        <v>45203.224699999999</v>
      </c>
      <c r="AJ6" s="264">
        <v>29980.978200000001</v>
      </c>
      <c r="AK6" s="264">
        <v>7495.2444999999998</v>
      </c>
      <c r="AL6" s="264">
        <v>33708.7336</v>
      </c>
      <c r="AM6" s="264">
        <v>29980.978218252301</v>
      </c>
      <c r="AN6" s="265">
        <v>0.47400651157850882</v>
      </c>
      <c r="AO6" s="265">
        <v>1.6345052123396851E-2</v>
      </c>
      <c r="AP6" s="264">
        <v>18046.915300000001</v>
      </c>
      <c r="AQ6" s="264">
        <v>31018.505300000001</v>
      </c>
      <c r="AR6" s="265">
        <v>0.63218699999999994</v>
      </c>
      <c r="AS6" s="265">
        <v>2.18E-2</v>
      </c>
      <c r="AT6" s="263">
        <v>11223</v>
      </c>
      <c r="AU6" s="264">
        <v>40888.580087499999</v>
      </c>
      <c r="AV6" s="264">
        <v>34339.972812499997</v>
      </c>
      <c r="AW6" s="264">
        <v>26789.069712500001</v>
      </c>
      <c r="AX6" s="264">
        <v>7550.9030999999959</v>
      </c>
    </row>
    <row r="7" spans="1:50" x14ac:dyDescent="0.25">
      <c r="A7" s="266">
        <v>1</v>
      </c>
      <c r="B7" s="263" t="s">
        <v>255</v>
      </c>
      <c r="C7" s="263" t="s">
        <v>256</v>
      </c>
      <c r="D7" s="263" t="s">
        <v>556</v>
      </c>
      <c r="E7" s="263" t="s">
        <v>578</v>
      </c>
      <c r="G7" s="263" t="s">
        <v>579</v>
      </c>
      <c r="H7" s="267">
        <v>44124</v>
      </c>
      <c r="I7" s="266">
        <v>27</v>
      </c>
      <c r="J7" s="266">
        <v>25</v>
      </c>
      <c r="K7" s="266">
        <v>810</v>
      </c>
      <c r="L7" s="265">
        <v>3.0864197530864199E-2</v>
      </c>
      <c r="M7" s="263" t="s">
        <v>184</v>
      </c>
      <c r="N7" s="263" t="s">
        <v>580</v>
      </c>
      <c r="O7" s="263" t="s">
        <v>581</v>
      </c>
      <c r="P7" s="266">
        <v>53215</v>
      </c>
      <c r="Q7" s="264">
        <v>63250.14</v>
      </c>
      <c r="R7" s="264">
        <v>4427.5097999999998</v>
      </c>
      <c r="S7" s="264">
        <v>67677.649799999999</v>
      </c>
      <c r="T7" s="264">
        <v>24732.86</v>
      </c>
      <c r="U7" s="264">
        <v>52336.45</v>
      </c>
      <c r="V7" s="264">
        <v>21759.48</v>
      </c>
      <c r="W7" s="264">
        <v>98828.79</v>
      </c>
      <c r="X7" s="266">
        <v>1006</v>
      </c>
      <c r="Y7" s="264">
        <v>46.215049701789262</v>
      </c>
      <c r="Z7" s="264">
        <v>1721.9385185185181</v>
      </c>
      <c r="AA7" s="264">
        <v>0</v>
      </c>
      <c r="AB7" s="264">
        <v>1348.4641999999999</v>
      </c>
      <c r="AC7" s="264">
        <v>597.15210000000002</v>
      </c>
      <c r="AD7" s="264"/>
      <c r="AE7" s="264">
        <v>6908.8594999999996</v>
      </c>
      <c r="AF7" s="264">
        <v>8854.4758000000002</v>
      </c>
      <c r="AG7" s="264">
        <v>9136.4827000000005</v>
      </c>
      <c r="AH7" s="264">
        <v>200</v>
      </c>
      <c r="AI7" s="264">
        <v>43198.012000000002</v>
      </c>
      <c r="AJ7" s="264">
        <v>26954.519499999999</v>
      </c>
      <c r="AK7" s="264">
        <v>6738.6298999999999</v>
      </c>
      <c r="AL7" s="264">
        <v>30664.889599999999</v>
      </c>
      <c r="AM7" s="264">
        <v>26954.519477000002</v>
      </c>
      <c r="AN7" s="265">
        <v>0.42615746743011163</v>
      </c>
      <c r="AO7" s="265">
        <v>1.5783609904818949E-2</v>
      </c>
      <c r="AP7" s="264">
        <v>20052.128000000001</v>
      </c>
      <c r="AQ7" s="264">
        <v>32284.322</v>
      </c>
      <c r="AR7" s="265">
        <v>0.61686099999999999</v>
      </c>
      <c r="AS7" s="265">
        <v>2.2846999999999999E-2</v>
      </c>
      <c r="AT7" s="263">
        <v>10449</v>
      </c>
      <c r="AU7" s="264">
        <v>38068.6780125</v>
      </c>
      <c r="AV7" s="264">
        <v>32120.153487499989</v>
      </c>
      <c r="AW7" s="264">
        <v>29608.971787499999</v>
      </c>
      <c r="AX7" s="264">
        <v>2511.181699999986</v>
      </c>
    </row>
    <row r="8" spans="1:50" x14ac:dyDescent="0.25">
      <c r="A8" s="266">
        <v>1</v>
      </c>
      <c r="B8" s="263" t="s">
        <v>255</v>
      </c>
      <c r="C8" s="263" t="s">
        <v>256</v>
      </c>
      <c r="D8" s="263" t="s">
        <v>556</v>
      </c>
      <c r="E8" s="263" t="s">
        <v>582</v>
      </c>
      <c r="F8" s="263" t="s">
        <v>127</v>
      </c>
      <c r="G8" s="263" t="s">
        <v>504</v>
      </c>
      <c r="H8" s="267">
        <v>44350</v>
      </c>
      <c r="I8" s="266">
        <v>33</v>
      </c>
      <c r="J8" s="266">
        <v>73</v>
      </c>
      <c r="K8" s="266">
        <v>990</v>
      </c>
      <c r="L8" s="265">
        <v>7.373737373737374E-2</v>
      </c>
      <c r="M8" s="263" t="s">
        <v>184</v>
      </c>
      <c r="N8" s="263" t="s">
        <v>583</v>
      </c>
      <c r="O8" s="263" t="s">
        <v>584</v>
      </c>
      <c r="P8" s="266">
        <v>36869</v>
      </c>
      <c r="Q8" s="264">
        <v>57943.92</v>
      </c>
      <c r="R8" s="264">
        <v>4056.0744</v>
      </c>
      <c r="S8" s="264">
        <v>61999.994400000003</v>
      </c>
      <c r="T8" s="264">
        <v>54979.199999999997</v>
      </c>
      <c r="U8" s="264">
        <v>48798</v>
      </c>
      <c r="V8" s="264">
        <v>4056.67</v>
      </c>
      <c r="W8" s="264">
        <v>107833.87</v>
      </c>
      <c r="X8" s="266">
        <v>553</v>
      </c>
      <c r="Y8" s="264">
        <v>106.75564195298369</v>
      </c>
      <c r="Z8" s="264">
        <v>1788.9657575757569</v>
      </c>
      <c r="AA8" s="264">
        <v>707.64</v>
      </c>
      <c r="AB8" s="264">
        <v>1892.4249</v>
      </c>
      <c r="AC8" s="264">
        <v>1276.0904</v>
      </c>
      <c r="AD8" s="264"/>
      <c r="AE8" s="264">
        <v>3724.7710000000002</v>
      </c>
      <c r="AF8" s="264">
        <v>7600.9263000000001</v>
      </c>
      <c r="AG8" s="264">
        <v>10229.999100000001</v>
      </c>
      <c r="AH8" s="264">
        <v>160</v>
      </c>
      <c r="AI8" s="264">
        <v>51505.705800000003</v>
      </c>
      <c r="AJ8" s="264">
        <v>25524.088800000001</v>
      </c>
      <c r="AK8" s="264">
        <v>6381.0222000000003</v>
      </c>
      <c r="AL8" s="264">
        <v>31914.066599999998</v>
      </c>
      <c r="AM8" s="264">
        <v>25524.088823999991</v>
      </c>
      <c r="AN8" s="265">
        <v>0.44049641142677243</v>
      </c>
      <c r="AO8" s="265">
        <v>1.334837610384159E-2</v>
      </c>
      <c r="AP8" s="264">
        <v>6438.2142000000003</v>
      </c>
      <c r="AQ8" s="264">
        <v>42359.785799999998</v>
      </c>
      <c r="AR8" s="265">
        <v>0.86806399999999995</v>
      </c>
      <c r="AS8" s="265">
        <v>2.6304999999999999E-2</v>
      </c>
      <c r="AT8" s="263">
        <v>12771</v>
      </c>
      <c r="AU8" s="264">
        <v>42624.996150000014</v>
      </c>
      <c r="AV8" s="264">
        <v>34446.948449999982</v>
      </c>
      <c r="AW8" s="264">
        <v>19374.998250000001</v>
      </c>
      <c r="AX8" s="264">
        <v>15071.950199999979</v>
      </c>
    </row>
    <row r="9" spans="1:50" x14ac:dyDescent="0.25">
      <c r="A9" s="266">
        <v>1</v>
      </c>
      <c r="B9" s="263" t="s">
        <v>255</v>
      </c>
      <c r="C9" s="263" t="s">
        <v>256</v>
      </c>
      <c r="D9" s="263" t="s">
        <v>556</v>
      </c>
      <c r="E9" s="263" t="s">
        <v>585</v>
      </c>
      <c r="G9" s="263" t="s">
        <v>326</v>
      </c>
      <c r="H9" s="267">
        <v>44365</v>
      </c>
      <c r="I9" s="266">
        <v>24</v>
      </c>
      <c r="J9" s="266">
        <v>212</v>
      </c>
      <c r="K9" s="266">
        <v>720</v>
      </c>
      <c r="L9" s="265">
        <v>0.29444444444444451</v>
      </c>
      <c r="M9" s="263" t="s">
        <v>184</v>
      </c>
      <c r="N9" s="263" t="s">
        <v>586</v>
      </c>
      <c r="O9" s="263" t="s">
        <v>587</v>
      </c>
      <c r="P9" s="266">
        <v>126510</v>
      </c>
      <c r="Q9" s="264">
        <v>57943.925000000003</v>
      </c>
      <c r="R9" s="264">
        <v>4056.0747999999999</v>
      </c>
      <c r="S9" s="264">
        <v>61999.999799999998</v>
      </c>
      <c r="T9" s="264">
        <v>38899.699999999997</v>
      </c>
      <c r="U9" s="264">
        <v>48289.719599999997</v>
      </c>
      <c r="V9" s="264">
        <v>6284.37</v>
      </c>
      <c r="W9" s="264">
        <v>93473.789600000004</v>
      </c>
      <c r="X9" s="266">
        <v>786</v>
      </c>
      <c r="Y9" s="264">
        <v>57.486094147582698</v>
      </c>
      <c r="Z9" s="264">
        <v>1882.6695833333331</v>
      </c>
      <c r="AA9" s="264">
        <v>3585.6</v>
      </c>
      <c r="AB9" s="264">
        <v>1511.0206000000001</v>
      </c>
      <c r="AC9" s="264">
        <v>825.86559999999997</v>
      </c>
      <c r="AD9" s="264"/>
      <c r="AE9" s="264">
        <v>2921.8471</v>
      </c>
      <c r="AF9" s="264">
        <v>8844.3333000000002</v>
      </c>
      <c r="AG9" s="264">
        <v>7440</v>
      </c>
      <c r="AH9" s="264">
        <v>160</v>
      </c>
      <c r="AI9" s="264">
        <v>35410.176899999999</v>
      </c>
      <c r="AJ9" s="264">
        <v>32284.779399999999</v>
      </c>
      <c r="AK9" s="264">
        <v>8071.1949000000004</v>
      </c>
      <c r="AL9" s="264">
        <v>33501.584600000002</v>
      </c>
      <c r="AM9" s="264">
        <v>32284.779397831811</v>
      </c>
      <c r="AN9" s="265">
        <v>0.55717280798343927</v>
      </c>
      <c r="AO9" s="265">
        <v>2.3215533665976631E-2</v>
      </c>
      <c r="AP9" s="264">
        <v>22533.748100000001</v>
      </c>
      <c r="AQ9" s="264">
        <v>25755.9715</v>
      </c>
      <c r="AR9" s="265">
        <v>0.53336300000000003</v>
      </c>
      <c r="AS9" s="265">
        <v>2.2223E-2</v>
      </c>
      <c r="AT9" s="263">
        <v>9288</v>
      </c>
      <c r="AU9" s="264">
        <v>30999.999899999999</v>
      </c>
      <c r="AV9" s="264">
        <v>36741.456400000003</v>
      </c>
      <c r="AW9" s="264">
        <v>30999.999899999999</v>
      </c>
      <c r="AX9" s="264">
        <v>5741.4565000000084</v>
      </c>
    </row>
    <row r="10" spans="1:50" x14ac:dyDescent="0.25">
      <c r="A10" s="266">
        <v>1</v>
      </c>
      <c r="B10" s="263" t="s">
        <v>255</v>
      </c>
      <c r="C10" s="263" t="s">
        <v>256</v>
      </c>
      <c r="D10" s="263" t="s">
        <v>556</v>
      </c>
      <c r="E10" s="263" t="s">
        <v>588</v>
      </c>
      <c r="G10" s="263" t="s">
        <v>356</v>
      </c>
      <c r="H10" s="267">
        <v>44365</v>
      </c>
      <c r="I10" s="266">
        <v>21</v>
      </c>
      <c r="J10" s="266">
        <v>99</v>
      </c>
      <c r="K10" s="266">
        <v>630</v>
      </c>
      <c r="L10" s="265">
        <v>0.15714285714285711</v>
      </c>
      <c r="M10" s="263" t="s">
        <v>184</v>
      </c>
      <c r="N10" s="263" t="s">
        <v>589</v>
      </c>
      <c r="O10" s="263" t="s">
        <v>590</v>
      </c>
      <c r="P10" s="266">
        <v>108665</v>
      </c>
      <c r="Q10" s="264">
        <v>57943.925000000003</v>
      </c>
      <c r="R10" s="264">
        <v>4056.0747999999999</v>
      </c>
      <c r="S10" s="264">
        <v>61999.999799999998</v>
      </c>
      <c r="T10" s="264">
        <v>32028.81</v>
      </c>
      <c r="U10" s="264">
        <v>49157.009299999998</v>
      </c>
      <c r="V10" s="264">
        <v>5761.99</v>
      </c>
      <c r="W10" s="264">
        <v>86947.809299999994</v>
      </c>
      <c r="X10" s="266">
        <v>541</v>
      </c>
      <c r="Y10" s="264">
        <v>69.853604436229205</v>
      </c>
      <c r="Z10" s="264">
        <v>1799.561904761905</v>
      </c>
      <c r="AA10" s="264">
        <v>5729.76</v>
      </c>
      <c r="AB10" s="264">
        <v>635.86569999999995</v>
      </c>
      <c r="AC10" s="264">
        <v>838.1721</v>
      </c>
      <c r="AD10" s="264"/>
      <c r="AE10" s="264">
        <v>8455.3066999999992</v>
      </c>
      <c r="AF10" s="264">
        <v>15659.104499999999</v>
      </c>
      <c r="AG10" s="264">
        <v>6510</v>
      </c>
      <c r="AH10" s="264">
        <v>160</v>
      </c>
      <c r="AI10" s="264">
        <v>32191.069899999999</v>
      </c>
      <c r="AJ10" s="264">
        <v>24257.534899999999</v>
      </c>
      <c r="AK10" s="264">
        <v>6064.3837000000003</v>
      </c>
      <c r="AL10" s="264">
        <v>26320.1512</v>
      </c>
      <c r="AM10" s="264">
        <v>24257.534875205591</v>
      </c>
      <c r="AN10" s="265">
        <v>0.41863810356660502</v>
      </c>
      <c r="AO10" s="265">
        <v>1.993514778888595E-2</v>
      </c>
      <c r="AP10" s="264">
        <v>25752.855100000001</v>
      </c>
      <c r="AQ10" s="264">
        <v>23404.154200000001</v>
      </c>
      <c r="AR10" s="265">
        <v>0.47610999999999998</v>
      </c>
      <c r="AS10" s="265">
        <v>2.2672000000000001E-2</v>
      </c>
      <c r="AT10" s="263">
        <v>8127</v>
      </c>
      <c r="AU10" s="264">
        <v>27124.999912499999</v>
      </c>
      <c r="AV10" s="264">
        <v>29366.704887499989</v>
      </c>
      <c r="AW10" s="264">
        <v>34874.999887500002</v>
      </c>
      <c r="AX10" s="264">
        <v>-5508.2950000000092</v>
      </c>
    </row>
    <row r="11" spans="1:50" x14ac:dyDescent="0.25">
      <c r="A11" s="266">
        <v>1</v>
      </c>
      <c r="B11" s="263" t="s">
        <v>255</v>
      </c>
      <c r="C11" s="263" t="s">
        <v>256</v>
      </c>
      <c r="D11" s="263" t="s">
        <v>591</v>
      </c>
      <c r="E11" s="263" t="s">
        <v>592</v>
      </c>
      <c r="F11" s="263" t="s">
        <v>127</v>
      </c>
      <c r="G11" s="263" t="s">
        <v>398</v>
      </c>
      <c r="H11" s="267">
        <v>44097</v>
      </c>
      <c r="I11" s="266">
        <v>39</v>
      </c>
      <c r="J11" s="266">
        <v>176</v>
      </c>
      <c r="K11" s="266">
        <v>1170</v>
      </c>
      <c r="L11" s="265">
        <v>0.15042735042735039</v>
      </c>
      <c r="M11" s="263" t="s">
        <v>184</v>
      </c>
      <c r="N11" s="263" t="s">
        <v>593</v>
      </c>
      <c r="O11" s="263" t="s">
        <v>594</v>
      </c>
      <c r="P11" s="266">
        <v>88696</v>
      </c>
      <c r="Q11" s="264">
        <v>57628.646000000001</v>
      </c>
      <c r="R11" s="264">
        <v>0</v>
      </c>
      <c r="S11" s="264">
        <v>57628.646000000001</v>
      </c>
      <c r="T11" s="264">
        <v>57265</v>
      </c>
      <c r="U11" s="264">
        <v>45998</v>
      </c>
      <c r="V11" s="264">
        <v>10669.66</v>
      </c>
      <c r="W11" s="264">
        <v>113932.66</v>
      </c>
      <c r="X11" s="266">
        <v>881</v>
      </c>
      <c r="Y11" s="264">
        <v>77.110851305334847</v>
      </c>
      <c r="Z11" s="264">
        <v>1741.9143589743589</v>
      </c>
      <c r="AA11" s="264">
        <v>1433.91</v>
      </c>
      <c r="AB11" s="264">
        <v>6028.2493000000004</v>
      </c>
      <c r="AC11" s="264">
        <v>1560.6641</v>
      </c>
      <c r="AD11" s="264"/>
      <c r="AE11" s="264">
        <v>8535.0902999999998</v>
      </c>
      <c r="AF11" s="264">
        <v>17557.913700000001</v>
      </c>
      <c r="AG11" s="264">
        <v>11237.585999999999</v>
      </c>
      <c r="AH11" s="264">
        <v>200</v>
      </c>
      <c r="AI11" s="264">
        <v>50521.112000000001</v>
      </c>
      <c r="AJ11" s="264">
        <v>19323.048299999999</v>
      </c>
      <c r="AK11" s="264">
        <v>4830.7620999999999</v>
      </c>
      <c r="AL11" s="264">
        <v>29585.286199999999</v>
      </c>
      <c r="AM11" s="264">
        <v>19323.048330000001</v>
      </c>
      <c r="AN11" s="265">
        <v>0.33530283411482542</v>
      </c>
      <c r="AO11" s="265">
        <v>8.5975085670468056E-3</v>
      </c>
      <c r="AP11" s="264">
        <v>7107.5339999999997</v>
      </c>
      <c r="AQ11" s="264">
        <v>38890.466</v>
      </c>
      <c r="AR11" s="265">
        <v>0.84548199999999996</v>
      </c>
      <c r="AS11" s="265">
        <v>2.1679E-2</v>
      </c>
      <c r="AT11" s="263">
        <v>15093</v>
      </c>
      <c r="AU11" s="264">
        <v>46823.274875000003</v>
      </c>
      <c r="AV11" s="264">
        <v>23020.885425000011</v>
      </c>
      <c r="AW11" s="264">
        <v>10805.371125000011</v>
      </c>
      <c r="AX11" s="264">
        <v>12215.514300000001</v>
      </c>
    </row>
    <row r="12" spans="1:50" x14ac:dyDescent="0.25">
      <c r="A12" s="266">
        <v>1</v>
      </c>
      <c r="B12" s="263" t="s">
        <v>255</v>
      </c>
      <c r="C12" s="263" t="s">
        <v>256</v>
      </c>
      <c r="D12" s="263" t="s">
        <v>591</v>
      </c>
      <c r="E12" s="263" t="s">
        <v>595</v>
      </c>
      <c r="G12" s="263" t="s">
        <v>508</v>
      </c>
      <c r="H12" s="267">
        <v>44097</v>
      </c>
      <c r="I12" s="266">
        <v>34</v>
      </c>
      <c r="J12" s="266">
        <v>202</v>
      </c>
      <c r="K12" s="266">
        <v>1020</v>
      </c>
      <c r="L12" s="265">
        <v>0.1980392156862745</v>
      </c>
      <c r="M12" s="263" t="s">
        <v>184</v>
      </c>
      <c r="N12" s="263" t="s">
        <v>596</v>
      </c>
      <c r="O12" s="263" t="s">
        <v>597</v>
      </c>
      <c r="P12" s="266">
        <v>101659</v>
      </c>
      <c r="Q12" s="264">
        <v>57628.646000000001</v>
      </c>
      <c r="R12" s="264">
        <v>0</v>
      </c>
      <c r="S12" s="264">
        <v>57628.646000000001</v>
      </c>
      <c r="T12" s="264">
        <v>57200</v>
      </c>
      <c r="U12" s="264">
        <v>48130.841099999998</v>
      </c>
      <c r="V12" s="264">
        <v>10950.86</v>
      </c>
      <c r="W12" s="264">
        <v>116281.70110000001</v>
      </c>
      <c r="X12" s="266">
        <v>880</v>
      </c>
      <c r="Y12" s="264">
        <v>77.444159090909096</v>
      </c>
      <c r="Z12" s="264">
        <v>2004.437058823529</v>
      </c>
      <c r="AA12" s="264">
        <v>2215.06</v>
      </c>
      <c r="AB12" s="264">
        <v>5785.8325000000004</v>
      </c>
      <c r="AC12" s="264">
        <v>2060.7051999999999</v>
      </c>
      <c r="AD12" s="264"/>
      <c r="AE12" s="264">
        <v>4904.7419</v>
      </c>
      <c r="AF12" s="264">
        <v>14966.339599999999</v>
      </c>
      <c r="AG12" s="264">
        <v>9796.8698000000004</v>
      </c>
      <c r="AH12" s="264">
        <v>200</v>
      </c>
      <c r="AI12" s="264">
        <v>45190.462399999997</v>
      </c>
      <c r="AJ12" s="264">
        <v>32970.029300000002</v>
      </c>
      <c r="AK12" s="264">
        <v>8242.5072999999993</v>
      </c>
      <c r="AL12" s="264">
        <v>37885.521999999997</v>
      </c>
      <c r="AM12" s="264">
        <v>32970.029258504699</v>
      </c>
      <c r="AN12" s="265">
        <v>0.57211181499049446</v>
      </c>
      <c r="AO12" s="265">
        <v>1.6826818087955719E-2</v>
      </c>
      <c r="AP12" s="264">
        <v>12438.1836</v>
      </c>
      <c r="AQ12" s="264">
        <v>35692.657500000001</v>
      </c>
      <c r="AR12" s="265">
        <v>0.74157600000000001</v>
      </c>
      <c r="AS12" s="265">
        <v>2.1811000000000001E-2</v>
      </c>
      <c r="AT12" s="263">
        <v>13158</v>
      </c>
      <c r="AU12" s="264">
        <v>40820.290916666658</v>
      </c>
      <c r="AV12" s="264">
        <v>37340.200783333348</v>
      </c>
      <c r="AW12" s="264">
        <v>16808.355083333339</v>
      </c>
      <c r="AX12" s="264">
        <v>20531.845700000009</v>
      </c>
    </row>
    <row r="13" spans="1:50" x14ac:dyDescent="0.25">
      <c r="A13" s="266">
        <v>1</v>
      </c>
      <c r="B13" s="263" t="s">
        <v>255</v>
      </c>
      <c r="C13" s="263" t="s">
        <v>256</v>
      </c>
      <c r="D13" s="263" t="s">
        <v>591</v>
      </c>
      <c r="E13" s="263" t="s">
        <v>598</v>
      </c>
      <c r="G13" s="263" t="s">
        <v>383</v>
      </c>
      <c r="H13" s="267">
        <v>44097</v>
      </c>
      <c r="I13" s="266">
        <v>37</v>
      </c>
      <c r="J13" s="266">
        <v>121</v>
      </c>
      <c r="K13" s="266">
        <v>1110</v>
      </c>
      <c r="L13" s="265">
        <v>0.10900900900900901</v>
      </c>
      <c r="M13" s="263" t="s">
        <v>184</v>
      </c>
      <c r="N13" s="263" t="s">
        <v>599</v>
      </c>
      <c r="O13" s="263" t="s">
        <v>600</v>
      </c>
      <c r="P13" s="266">
        <v>93645</v>
      </c>
      <c r="Q13" s="264">
        <v>57628.646000000001</v>
      </c>
      <c r="R13" s="264">
        <v>0</v>
      </c>
      <c r="S13" s="264">
        <v>57628.646000000001</v>
      </c>
      <c r="T13" s="264">
        <v>57135</v>
      </c>
      <c r="U13" s="264">
        <v>49998</v>
      </c>
      <c r="V13" s="264">
        <v>12397.44</v>
      </c>
      <c r="W13" s="264">
        <v>119530.44</v>
      </c>
      <c r="X13" s="266">
        <v>879</v>
      </c>
      <c r="Y13" s="264">
        <v>79.104027303754265</v>
      </c>
      <c r="Z13" s="264">
        <v>1879.2551351351351</v>
      </c>
      <c r="AA13" s="264">
        <v>1349.91</v>
      </c>
      <c r="AB13" s="264">
        <v>8860.5388000000003</v>
      </c>
      <c r="AC13" s="264">
        <v>1905.029</v>
      </c>
      <c r="AD13" s="264"/>
      <c r="AE13" s="264">
        <v>4449.7353999999996</v>
      </c>
      <c r="AF13" s="264">
        <v>16565.213199999998</v>
      </c>
      <c r="AG13" s="264">
        <v>10661.299499999999</v>
      </c>
      <c r="AH13" s="264">
        <v>200</v>
      </c>
      <c r="AI13" s="264">
        <v>46967.345600000001</v>
      </c>
      <c r="AJ13" s="264">
        <v>30817.581699999999</v>
      </c>
      <c r="AK13" s="264">
        <v>7704.3954000000003</v>
      </c>
      <c r="AL13" s="264">
        <v>37432.186300000001</v>
      </c>
      <c r="AM13" s="264">
        <v>30817.58169000001</v>
      </c>
      <c r="AN13" s="265">
        <v>0.53476150888570251</v>
      </c>
      <c r="AO13" s="265">
        <v>1.4453013753667639E-2</v>
      </c>
      <c r="AP13" s="264">
        <v>10661.3004</v>
      </c>
      <c r="AQ13" s="264">
        <v>39336.6996</v>
      </c>
      <c r="AR13" s="265">
        <v>0.78676500000000005</v>
      </c>
      <c r="AS13" s="265">
        <v>2.1264000000000002E-2</v>
      </c>
      <c r="AT13" s="263">
        <v>14319</v>
      </c>
      <c r="AU13" s="264">
        <v>44422.081291666662</v>
      </c>
      <c r="AV13" s="264">
        <v>33362.846008333348</v>
      </c>
      <c r="AW13" s="264">
        <v>13206.564708333341</v>
      </c>
      <c r="AX13" s="264">
        <v>20156.28130000001</v>
      </c>
    </row>
    <row r="14" spans="1:50" x14ac:dyDescent="0.25">
      <c r="A14" s="266">
        <v>1</v>
      </c>
      <c r="B14" s="263" t="s">
        <v>255</v>
      </c>
      <c r="C14" s="263" t="s">
        <v>256</v>
      </c>
      <c r="D14" s="263" t="s">
        <v>591</v>
      </c>
      <c r="E14" s="263" t="s">
        <v>601</v>
      </c>
      <c r="G14" s="263" t="s">
        <v>602</v>
      </c>
      <c r="H14" s="267">
        <v>44097</v>
      </c>
      <c r="I14" s="266">
        <v>36</v>
      </c>
      <c r="J14" s="266">
        <v>87</v>
      </c>
      <c r="K14" s="266">
        <v>1080</v>
      </c>
      <c r="L14" s="265">
        <v>8.0555555555555561E-2</v>
      </c>
      <c r="M14" s="263" t="s">
        <v>184</v>
      </c>
      <c r="N14" s="263" t="s">
        <v>603</v>
      </c>
      <c r="O14" s="263" t="s">
        <v>604</v>
      </c>
      <c r="P14" s="266">
        <v>79515</v>
      </c>
      <c r="Q14" s="264">
        <v>57628.646000000001</v>
      </c>
      <c r="R14" s="264">
        <v>0</v>
      </c>
      <c r="S14" s="264">
        <v>57628.646000000001</v>
      </c>
      <c r="T14" s="264">
        <v>57070</v>
      </c>
      <c r="U14" s="264">
        <v>54698</v>
      </c>
      <c r="V14" s="264">
        <v>18867.66</v>
      </c>
      <c r="W14" s="264">
        <v>130635.66</v>
      </c>
      <c r="X14" s="266">
        <v>878</v>
      </c>
      <c r="Y14" s="264">
        <v>86.489362186788156</v>
      </c>
      <c r="Z14" s="264">
        <v>2109.3794444444452</v>
      </c>
      <c r="AA14" s="264">
        <v>1001.91</v>
      </c>
      <c r="AB14" s="264">
        <v>8126.86</v>
      </c>
      <c r="AC14" s="264">
        <v>1782.0473999999999</v>
      </c>
      <c r="AD14" s="264"/>
      <c r="AE14" s="264">
        <v>10242.720499999999</v>
      </c>
      <c r="AF14" s="264">
        <v>21153.537899999999</v>
      </c>
      <c r="AG14" s="264">
        <v>10373.156300000001</v>
      </c>
      <c r="AH14" s="264">
        <v>200</v>
      </c>
      <c r="AI14" s="264">
        <v>46967.345600000001</v>
      </c>
      <c r="AJ14" s="264">
        <v>38009.620199999998</v>
      </c>
      <c r="AK14" s="264">
        <v>9502.4050999999999</v>
      </c>
      <c r="AL14" s="264">
        <v>42439.215199999999</v>
      </c>
      <c r="AM14" s="264">
        <v>38009.620219999997</v>
      </c>
      <c r="AN14" s="265">
        <v>0.65956122272940432</v>
      </c>
      <c r="AO14" s="265">
        <v>1.8321145075816791E-2</v>
      </c>
      <c r="AP14" s="264">
        <v>10661.3004</v>
      </c>
      <c r="AQ14" s="264">
        <v>44036.6996</v>
      </c>
      <c r="AR14" s="265">
        <v>0.80508799999999991</v>
      </c>
      <c r="AS14" s="265">
        <v>2.2363999999999998E-2</v>
      </c>
      <c r="AT14" s="263">
        <v>13932</v>
      </c>
      <c r="AU14" s="264">
        <v>43221.484499999999</v>
      </c>
      <c r="AV14" s="264">
        <v>41755.481300000007</v>
      </c>
      <c r="AW14" s="264">
        <v>14407.1615</v>
      </c>
      <c r="AX14" s="264">
        <v>27348.319800000001</v>
      </c>
    </row>
    <row r="15" spans="1:50" x14ac:dyDescent="0.25">
      <c r="A15" s="266">
        <v>1</v>
      </c>
      <c r="B15" s="263" t="s">
        <v>255</v>
      </c>
      <c r="C15" s="263" t="s">
        <v>256</v>
      </c>
      <c r="D15" s="263" t="s">
        <v>591</v>
      </c>
      <c r="E15" s="263" t="s">
        <v>605</v>
      </c>
      <c r="G15" s="263" t="s">
        <v>571</v>
      </c>
      <c r="H15" s="267">
        <v>44097</v>
      </c>
      <c r="I15" s="266">
        <v>33</v>
      </c>
      <c r="J15" s="266">
        <v>255</v>
      </c>
      <c r="K15" s="266">
        <v>990</v>
      </c>
      <c r="L15" s="265">
        <v>0.25757575757575762</v>
      </c>
      <c r="M15" s="263" t="s">
        <v>184</v>
      </c>
      <c r="N15" s="263" t="s">
        <v>606</v>
      </c>
      <c r="O15" s="263" t="s">
        <v>607</v>
      </c>
      <c r="P15" s="266">
        <v>75031</v>
      </c>
      <c r="Q15" s="264">
        <v>57628.646000000001</v>
      </c>
      <c r="R15" s="264">
        <v>0</v>
      </c>
      <c r="S15" s="264">
        <v>57628.646000000001</v>
      </c>
      <c r="T15" s="264">
        <v>59735</v>
      </c>
      <c r="U15" s="264">
        <v>55418.69</v>
      </c>
      <c r="V15" s="264">
        <v>14603.86</v>
      </c>
      <c r="W15" s="264">
        <v>129757.55</v>
      </c>
      <c r="X15" s="266">
        <v>919</v>
      </c>
      <c r="Y15" s="264">
        <v>80.891033732317737</v>
      </c>
      <c r="Z15" s="264">
        <v>2252.6927272727271</v>
      </c>
      <c r="AA15" s="264">
        <v>854.2</v>
      </c>
      <c r="AB15" s="264">
        <v>9338.0993999999992</v>
      </c>
      <c r="AC15" s="264">
        <v>1810.5121999999999</v>
      </c>
      <c r="AD15" s="264"/>
      <c r="AE15" s="264">
        <v>4201.1073999999999</v>
      </c>
      <c r="AF15" s="264">
        <v>16203.919</v>
      </c>
      <c r="AG15" s="264">
        <v>9508.7266</v>
      </c>
      <c r="AH15" s="264">
        <v>200</v>
      </c>
      <c r="AI15" s="264">
        <v>45190.462399999997</v>
      </c>
      <c r="AJ15" s="264">
        <v>45883.442000000003</v>
      </c>
      <c r="AK15" s="264">
        <v>11470.860500000001</v>
      </c>
      <c r="AL15" s="264">
        <v>47183.5815</v>
      </c>
      <c r="AM15" s="264">
        <v>45883.442009999999</v>
      </c>
      <c r="AN15" s="265">
        <v>0.79619156781854628</v>
      </c>
      <c r="AO15" s="265">
        <v>2.4127017206622619E-2</v>
      </c>
      <c r="AP15" s="264">
        <v>12438.1836</v>
      </c>
      <c r="AQ15" s="264">
        <v>42980.506399999998</v>
      </c>
      <c r="AR15" s="265">
        <v>0.77556000000000003</v>
      </c>
      <c r="AS15" s="265">
        <v>2.3501999999999999E-2</v>
      </c>
      <c r="AT15" s="263">
        <v>12771</v>
      </c>
      <c r="AU15" s="264">
        <v>39619.694124999987</v>
      </c>
      <c r="AV15" s="264">
        <v>51454.210275000019</v>
      </c>
      <c r="AW15" s="264">
        <v>18008.95187500001</v>
      </c>
      <c r="AX15" s="264">
        <v>33445.258400000013</v>
      </c>
    </row>
    <row r="16" spans="1:50" x14ac:dyDescent="0.25">
      <c r="A16" s="266">
        <v>1</v>
      </c>
      <c r="B16" s="263" t="s">
        <v>255</v>
      </c>
      <c r="C16" s="263" t="s">
        <v>256</v>
      </c>
      <c r="D16" s="263" t="s">
        <v>591</v>
      </c>
      <c r="E16" s="263" t="s">
        <v>608</v>
      </c>
      <c r="F16" s="263" t="s">
        <v>127</v>
      </c>
      <c r="G16" s="263" t="s">
        <v>609</v>
      </c>
      <c r="H16" s="267">
        <v>44097</v>
      </c>
      <c r="I16" s="266">
        <v>42</v>
      </c>
      <c r="J16" s="266">
        <v>112</v>
      </c>
      <c r="K16" s="266">
        <v>1260</v>
      </c>
      <c r="L16" s="265">
        <v>8.8888888888888892E-2</v>
      </c>
      <c r="M16" s="263" t="s">
        <v>184</v>
      </c>
      <c r="N16" s="263" t="s">
        <v>610</v>
      </c>
      <c r="O16" s="263" t="s">
        <v>611</v>
      </c>
      <c r="P16" s="266">
        <v>32622</v>
      </c>
      <c r="Q16" s="264">
        <v>57628.646000000001</v>
      </c>
      <c r="R16" s="264">
        <v>0</v>
      </c>
      <c r="S16" s="264">
        <v>57628.646000000001</v>
      </c>
      <c r="T16" s="264">
        <v>64090</v>
      </c>
      <c r="U16" s="264">
        <v>49598</v>
      </c>
      <c r="V16" s="264">
        <v>9860</v>
      </c>
      <c r="W16" s="264">
        <v>123548</v>
      </c>
      <c r="X16" s="266">
        <v>986</v>
      </c>
      <c r="Y16" s="264">
        <v>75</v>
      </c>
      <c r="Z16" s="264">
        <v>1760.714285714286</v>
      </c>
      <c r="AA16" s="264">
        <v>880</v>
      </c>
      <c r="AB16" s="264">
        <v>752.88340000000005</v>
      </c>
      <c r="AC16" s="264">
        <v>1075.3124</v>
      </c>
      <c r="AD16" s="264"/>
      <c r="AE16" s="264">
        <v>296.91140000000001</v>
      </c>
      <c r="AF16" s="264">
        <v>3005.1071999999999</v>
      </c>
      <c r="AG16" s="264">
        <v>12102.0157</v>
      </c>
      <c r="AH16" s="264">
        <v>200</v>
      </c>
      <c r="AI16" s="264">
        <v>46967.345600000001</v>
      </c>
      <c r="AJ16" s="264">
        <v>45019.531499999997</v>
      </c>
      <c r="AK16" s="264">
        <v>11254.882900000001</v>
      </c>
      <c r="AL16" s="264">
        <v>50018.648699999998</v>
      </c>
      <c r="AM16" s="264">
        <v>45019.531540000004</v>
      </c>
      <c r="AN16" s="265">
        <v>0.7812005775738684</v>
      </c>
      <c r="AO16" s="265">
        <v>1.8600013751758768E-2</v>
      </c>
      <c r="AP16" s="264">
        <v>10661.3004</v>
      </c>
      <c r="AQ16" s="264">
        <v>38936.6996</v>
      </c>
      <c r="AR16" s="265">
        <v>0.78504599999999991</v>
      </c>
      <c r="AS16" s="265">
        <v>1.8692E-2</v>
      </c>
      <c r="AT16" s="263">
        <v>16254</v>
      </c>
      <c r="AU16" s="264">
        <v>50425.06525</v>
      </c>
      <c r="AV16" s="264">
        <v>41561.811849999998</v>
      </c>
      <c r="AW16" s="264">
        <v>7203.580750000001</v>
      </c>
      <c r="AX16" s="264">
        <v>34358.231099999997</v>
      </c>
    </row>
    <row r="17" spans="1:50" x14ac:dyDescent="0.25">
      <c r="A17" s="266">
        <v>1</v>
      </c>
      <c r="B17" s="263" t="s">
        <v>255</v>
      </c>
      <c r="C17" s="263" t="s">
        <v>256</v>
      </c>
      <c r="D17" s="263" t="s">
        <v>591</v>
      </c>
      <c r="E17" s="263" t="s">
        <v>612</v>
      </c>
      <c r="F17" s="263" t="s">
        <v>127</v>
      </c>
      <c r="G17" s="263" t="s">
        <v>613</v>
      </c>
      <c r="H17" s="267">
        <v>44097</v>
      </c>
      <c r="I17" s="266">
        <v>39</v>
      </c>
      <c r="J17" s="266">
        <v>48</v>
      </c>
      <c r="K17" s="266">
        <v>1170</v>
      </c>
      <c r="L17" s="265">
        <v>4.1025641025641033E-2</v>
      </c>
      <c r="M17" s="263" t="s">
        <v>184</v>
      </c>
      <c r="N17" s="263" t="s">
        <v>614</v>
      </c>
      <c r="O17" s="263" t="s">
        <v>615</v>
      </c>
      <c r="P17" s="266">
        <v>57459</v>
      </c>
      <c r="Q17" s="264">
        <v>57628.646000000001</v>
      </c>
      <c r="R17" s="264">
        <v>0</v>
      </c>
      <c r="S17" s="264">
        <v>57628.646000000001</v>
      </c>
      <c r="T17" s="264">
        <v>64025</v>
      </c>
      <c r="U17" s="264">
        <v>52336.45</v>
      </c>
      <c r="V17" s="264">
        <v>9850</v>
      </c>
      <c r="W17" s="264">
        <v>126211.45</v>
      </c>
      <c r="X17" s="266">
        <v>985</v>
      </c>
      <c r="Y17" s="264">
        <v>75</v>
      </c>
      <c r="Z17" s="264">
        <v>1894.2307692307691</v>
      </c>
      <c r="AA17" s="264">
        <v>56</v>
      </c>
      <c r="AB17" s="264">
        <v>1540.9611</v>
      </c>
      <c r="AC17" s="264">
        <v>1209.3052</v>
      </c>
      <c r="AD17" s="264"/>
      <c r="AE17" s="264">
        <v>3844.0158999999999</v>
      </c>
      <c r="AF17" s="264">
        <v>6650.2821999999996</v>
      </c>
      <c r="AG17" s="264">
        <v>11237.585999999999</v>
      </c>
      <c r="AH17" s="264">
        <v>200</v>
      </c>
      <c r="AI17" s="264">
        <v>46967.345600000001</v>
      </c>
      <c r="AJ17" s="264">
        <v>46063.236199999999</v>
      </c>
      <c r="AK17" s="264">
        <v>11515.8091</v>
      </c>
      <c r="AL17" s="264">
        <v>49640.427199999998</v>
      </c>
      <c r="AM17" s="264">
        <v>46063.236229999988</v>
      </c>
      <c r="AN17" s="265">
        <v>0.79931144365251949</v>
      </c>
      <c r="AO17" s="265">
        <v>2.0495165221859471E-2</v>
      </c>
      <c r="AP17" s="264">
        <v>10661.3004</v>
      </c>
      <c r="AQ17" s="264">
        <v>41675.149599999997</v>
      </c>
      <c r="AR17" s="265">
        <v>0.79629300000000003</v>
      </c>
      <c r="AS17" s="265">
        <v>2.0417999999999999E-2</v>
      </c>
      <c r="AT17" s="263">
        <v>15093</v>
      </c>
      <c r="AU17" s="264">
        <v>46823.274875000003</v>
      </c>
      <c r="AV17" s="264">
        <v>46207.306924999997</v>
      </c>
      <c r="AW17" s="264">
        <v>10805.371125000011</v>
      </c>
      <c r="AX17" s="264">
        <v>35401.935799999999</v>
      </c>
    </row>
    <row r="18" spans="1:50" x14ac:dyDescent="0.25">
      <c r="A18" s="266">
        <v>1</v>
      </c>
      <c r="B18" s="263" t="s">
        <v>255</v>
      </c>
      <c r="C18" s="263" t="s">
        <v>256</v>
      </c>
      <c r="D18" s="263" t="s">
        <v>591</v>
      </c>
      <c r="E18" s="263" t="s">
        <v>616</v>
      </c>
      <c r="G18" s="263" t="s">
        <v>535</v>
      </c>
      <c r="H18" s="267">
        <v>44097</v>
      </c>
      <c r="I18" s="266">
        <v>36</v>
      </c>
      <c r="J18" s="266">
        <v>239</v>
      </c>
      <c r="K18" s="266">
        <v>1080</v>
      </c>
      <c r="L18" s="265">
        <v>0.2212962962962963</v>
      </c>
      <c r="M18" s="263" t="s">
        <v>184</v>
      </c>
      <c r="N18" s="263" t="s">
        <v>617</v>
      </c>
      <c r="O18" s="263" t="s">
        <v>618</v>
      </c>
      <c r="P18" s="266">
        <v>59706</v>
      </c>
      <c r="Q18" s="264">
        <v>57628.646000000001</v>
      </c>
      <c r="R18" s="264">
        <v>0</v>
      </c>
      <c r="S18" s="264">
        <v>57628.646000000001</v>
      </c>
      <c r="T18" s="264">
        <v>64480</v>
      </c>
      <c r="U18" s="264">
        <v>55598</v>
      </c>
      <c r="V18" s="264">
        <v>11030.04</v>
      </c>
      <c r="W18" s="264">
        <v>131108.04</v>
      </c>
      <c r="X18" s="266">
        <v>992</v>
      </c>
      <c r="Y18" s="264">
        <v>76.118991935483876</v>
      </c>
      <c r="Z18" s="264">
        <v>2097.5011111111112</v>
      </c>
      <c r="AA18" s="264">
        <v>1026.8699999999999</v>
      </c>
      <c r="AB18" s="264">
        <v>3020.0864000000001</v>
      </c>
      <c r="AC18" s="264">
        <v>1491.9223999999999</v>
      </c>
      <c r="AD18" s="264"/>
      <c r="AE18" s="264">
        <v>3757.03</v>
      </c>
      <c r="AF18" s="264">
        <v>9295.9087999999992</v>
      </c>
      <c r="AG18" s="264">
        <v>10373.156300000001</v>
      </c>
      <c r="AH18" s="264">
        <v>200</v>
      </c>
      <c r="AI18" s="264">
        <v>50521.112000000001</v>
      </c>
      <c r="AJ18" s="264">
        <v>46785.8629</v>
      </c>
      <c r="AK18" s="264">
        <v>11696.465700000001</v>
      </c>
      <c r="AL18" s="264">
        <v>49021.397199999999</v>
      </c>
      <c r="AM18" s="264">
        <v>46785.86292</v>
      </c>
      <c r="AN18" s="265">
        <v>0.81185080975180279</v>
      </c>
      <c r="AO18" s="265">
        <v>2.255141138199452E-2</v>
      </c>
      <c r="AP18" s="264">
        <v>7107.5339999999997</v>
      </c>
      <c r="AQ18" s="264">
        <v>48490.466</v>
      </c>
      <c r="AR18" s="265">
        <v>0.87216199999999999</v>
      </c>
      <c r="AS18" s="265">
        <v>2.4226999999999999E-2</v>
      </c>
      <c r="AT18" s="263">
        <v>13932</v>
      </c>
      <c r="AU18" s="264">
        <v>43221.484499999999</v>
      </c>
      <c r="AV18" s="264">
        <v>54085.490400000002</v>
      </c>
      <c r="AW18" s="264">
        <v>14407.1615</v>
      </c>
      <c r="AX18" s="264">
        <v>39678.3289</v>
      </c>
    </row>
    <row r="19" spans="1:50" x14ac:dyDescent="0.25">
      <c r="A19" s="266">
        <v>1</v>
      </c>
      <c r="B19" s="263" t="s">
        <v>255</v>
      </c>
      <c r="C19" s="263" t="s">
        <v>256</v>
      </c>
      <c r="D19" s="263" t="s">
        <v>591</v>
      </c>
      <c r="E19" s="263" t="s">
        <v>619</v>
      </c>
      <c r="G19" s="263" t="s">
        <v>620</v>
      </c>
      <c r="H19" s="267">
        <v>44097</v>
      </c>
      <c r="I19" s="266">
        <v>36</v>
      </c>
      <c r="J19" s="266">
        <v>22</v>
      </c>
      <c r="K19" s="266">
        <v>1080</v>
      </c>
      <c r="L19" s="265">
        <v>2.0370370370370369E-2</v>
      </c>
      <c r="M19" s="263" t="s">
        <v>184</v>
      </c>
      <c r="N19" s="263" t="s">
        <v>621</v>
      </c>
      <c r="O19" s="263" t="s">
        <v>622</v>
      </c>
      <c r="P19" s="266">
        <v>76950</v>
      </c>
      <c r="Q19" s="264">
        <v>57628.646000000001</v>
      </c>
      <c r="R19" s="264">
        <v>0</v>
      </c>
      <c r="S19" s="264">
        <v>57628.646000000001</v>
      </c>
      <c r="T19" s="264">
        <v>64415</v>
      </c>
      <c r="U19" s="264">
        <v>56298</v>
      </c>
      <c r="V19" s="264">
        <v>11887.48</v>
      </c>
      <c r="W19" s="264">
        <v>132600.48000000001</v>
      </c>
      <c r="X19" s="266">
        <v>991</v>
      </c>
      <c r="Y19" s="264">
        <v>76.995438950554984</v>
      </c>
      <c r="Z19" s="264">
        <v>2119.5133333333329</v>
      </c>
      <c r="AA19" s="264">
        <v>260</v>
      </c>
      <c r="AB19" s="264">
        <v>1235</v>
      </c>
      <c r="AC19" s="264">
        <v>1366.9467999999999</v>
      </c>
      <c r="AD19" s="264"/>
      <c r="AE19" s="264">
        <v>5538.0182999999997</v>
      </c>
      <c r="AF19" s="264">
        <v>8399.9650999999994</v>
      </c>
      <c r="AG19" s="264">
        <v>10373.156300000001</v>
      </c>
      <c r="AH19" s="264">
        <v>200</v>
      </c>
      <c r="AI19" s="264">
        <v>46967.345600000001</v>
      </c>
      <c r="AJ19" s="264">
        <v>52728.012999999999</v>
      </c>
      <c r="AK19" s="264">
        <v>13182.0033</v>
      </c>
      <c r="AL19" s="264">
        <v>53478.0098</v>
      </c>
      <c r="AM19" s="264">
        <v>52728.013019999999</v>
      </c>
      <c r="AN19" s="265">
        <v>0.91496185803150742</v>
      </c>
      <c r="AO19" s="265">
        <v>2.5415607167541869E-2</v>
      </c>
      <c r="AP19" s="264">
        <v>10661.3004</v>
      </c>
      <c r="AQ19" s="264">
        <v>45636.6996</v>
      </c>
      <c r="AR19" s="265">
        <v>0.8106270000000001</v>
      </c>
      <c r="AS19" s="265">
        <v>2.2516999999999999E-2</v>
      </c>
      <c r="AT19" s="263">
        <v>13932</v>
      </c>
      <c r="AU19" s="264">
        <v>43221.484499999999</v>
      </c>
      <c r="AV19" s="264">
        <v>56473.874100000008</v>
      </c>
      <c r="AW19" s="264">
        <v>14407.1615</v>
      </c>
      <c r="AX19" s="264">
        <v>42066.712600000013</v>
      </c>
    </row>
    <row r="20" spans="1:50" x14ac:dyDescent="0.25">
      <c r="A20" s="266">
        <v>1</v>
      </c>
      <c r="B20" s="263" t="s">
        <v>255</v>
      </c>
      <c r="C20" s="263" t="s">
        <v>256</v>
      </c>
      <c r="D20" s="263" t="s">
        <v>591</v>
      </c>
      <c r="E20" s="263" t="s">
        <v>623</v>
      </c>
      <c r="G20" s="263" t="s">
        <v>430</v>
      </c>
      <c r="H20" s="267">
        <v>44097</v>
      </c>
      <c r="I20" s="266">
        <v>38</v>
      </c>
      <c r="J20" s="266">
        <v>243</v>
      </c>
      <c r="K20" s="266">
        <v>1140</v>
      </c>
      <c r="L20" s="265">
        <v>0.2131578947368421</v>
      </c>
      <c r="M20" s="263" t="s">
        <v>184</v>
      </c>
      <c r="N20" s="263" t="s">
        <v>624</v>
      </c>
      <c r="O20" s="263" t="s">
        <v>625</v>
      </c>
      <c r="P20" s="266">
        <v>1191734</v>
      </c>
      <c r="Q20" s="264">
        <v>57628.646000000001</v>
      </c>
      <c r="R20" s="264">
        <v>0</v>
      </c>
      <c r="S20" s="264">
        <v>57628.646000000001</v>
      </c>
      <c r="T20" s="264">
        <v>60060</v>
      </c>
      <c r="U20" s="264">
        <v>47998</v>
      </c>
      <c r="V20" s="264">
        <v>24437.32</v>
      </c>
      <c r="W20" s="264">
        <v>132495.32</v>
      </c>
      <c r="X20" s="266">
        <v>924</v>
      </c>
      <c r="Y20" s="264">
        <v>91.447316017316027</v>
      </c>
      <c r="Z20" s="264">
        <v>2223.613684210527</v>
      </c>
      <c r="AA20" s="264">
        <v>1784.28</v>
      </c>
      <c r="AB20" s="264">
        <v>9435.33</v>
      </c>
      <c r="AC20" s="264">
        <v>2908.6565999999998</v>
      </c>
      <c r="AD20" s="264"/>
      <c r="AE20" s="264">
        <v>23136.917000000001</v>
      </c>
      <c r="AF20" s="264">
        <v>37265.183599999997</v>
      </c>
      <c r="AG20" s="264">
        <v>10949.4427</v>
      </c>
      <c r="AH20" s="264">
        <v>200</v>
      </c>
      <c r="AI20" s="264">
        <v>46967.345600000001</v>
      </c>
      <c r="AJ20" s="264">
        <v>22407.348099999999</v>
      </c>
      <c r="AK20" s="264">
        <v>5601.8370000000004</v>
      </c>
      <c r="AL20" s="264">
        <v>31511.510999999999</v>
      </c>
      <c r="AM20" s="264">
        <v>22407.34806</v>
      </c>
      <c r="AN20" s="265">
        <v>0.38882308739303018</v>
      </c>
      <c r="AO20" s="265">
        <v>1.0232186510342901E-2</v>
      </c>
      <c r="AP20" s="264">
        <v>10661.3004</v>
      </c>
      <c r="AQ20" s="264">
        <v>37336.6996</v>
      </c>
      <c r="AR20" s="265">
        <v>0.77788000000000002</v>
      </c>
      <c r="AS20" s="265">
        <v>2.0471E-2</v>
      </c>
      <c r="AT20" s="263">
        <v>14706</v>
      </c>
      <c r="AU20" s="264">
        <v>45622.678083333332</v>
      </c>
      <c r="AV20" s="264">
        <v>23752.015616666671</v>
      </c>
      <c r="AW20" s="264">
        <v>12005.96791666667</v>
      </c>
      <c r="AX20" s="264">
        <v>11746.047699999999</v>
      </c>
    </row>
    <row r="21" spans="1:50" x14ac:dyDescent="0.25">
      <c r="A21" s="266">
        <v>1</v>
      </c>
      <c r="B21" s="263" t="s">
        <v>255</v>
      </c>
      <c r="C21" s="263" t="s">
        <v>256</v>
      </c>
      <c r="D21" s="263" t="s">
        <v>591</v>
      </c>
      <c r="E21" s="263" t="s">
        <v>626</v>
      </c>
      <c r="G21" s="263" t="s">
        <v>508</v>
      </c>
      <c r="H21" s="267">
        <v>44097</v>
      </c>
      <c r="I21" s="266">
        <v>34</v>
      </c>
      <c r="J21" s="266">
        <v>15</v>
      </c>
      <c r="K21" s="266">
        <v>1020</v>
      </c>
      <c r="L21" s="265">
        <v>1.470588235294118E-2</v>
      </c>
      <c r="M21" s="263" t="s">
        <v>184</v>
      </c>
      <c r="N21" s="263" t="s">
        <v>627</v>
      </c>
      <c r="O21" s="263" t="s">
        <v>628</v>
      </c>
      <c r="P21" s="266">
        <v>106310</v>
      </c>
      <c r="Q21" s="264">
        <v>57628.646000000001</v>
      </c>
      <c r="R21" s="264">
        <v>0</v>
      </c>
      <c r="S21" s="264">
        <v>57628.646000000001</v>
      </c>
      <c r="T21" s="264">
        <v>62465</v>
      </c>
      <c r="U21" s="264">
        <v>50558.878499999999</v>
      </c>
      <c r="V21" s="264">
        <v>18628.91</v>
      </c>
      <c r="W21" s="264">
        <v>131652.7885</v>
      </c>
      <c r="X21" s="266">
        <v>961</v>
      </c>
      <c r="Y21" s="264">
        <v>84.384921956295528</v>
      </c>
      <c r="Z21" s="264">
        <v>2385.1149999999998</v>
      </c>
      <c r="AA21" s="264">
        <v>409.02</v>
      </c>
      <c r="AB21" s="264">
        <v>7943.46</v>
      </c>
      <c r="AC21" s="264">
        <v>1841.2646999999999</v>
      </c>
      <c r="AD21" s="264"/>
      <c r="AE21" s="264">
        <v>-302.41669999999999</v>
      </c>
      <c r="AF21" s="264">
        <v>9891.3279999999995</v>
      </c>
      <c r="AG21" s="264">
        <v>9796.8698000000004</v>
      </c>
      <c r="AH21" s="264">
        <v>200</v>
      </c>
      <c r="AI21" s="264">
        <v>45190.462399999997</v>
      </c>
      <c r="AJ21" s="264">
        <v>53416.128299999997</v>
      </c>
      <c r="AK21" s="264">
        <v>13354.0321</v>
      </c>
      <c r="AL21" s="264">
        <v>53220.0962</v>
      </c>
      <c r="AM21" s="264">
        <v>53416.128275327101</v>
      </c>
      <c r="AN21" s="265">
        <v>0.92690236510722623</v>
      </c>
      <c r="AO21" s="265">
        <v>2.7261834267859601E-2</v>
      </c>
      <c r="AP21" s="264">
        <v>12438.1836</v>
      </c>
      <c r="AQ21" s="264">
        <v>38120.694900000002</v>
      </c>
      <c r="AR21" s="265">
        <v>0.75398600000000005</v>
      </c>
      <c r="AS21" s="265">
        <v>2.2176000000000001E-2</v>
      </c>
      <c r="AT21" s="263">
        <v>13158</v>
      </c>
      <c r="AU21" s="264">
        <v>40820.290916666658</v>
      </c>
      <c r="AV21" s="264">
        <v>57786.299783333343</v>
      </c>
      <c r="AW21" s="264">
        <v>16808.355083333339</v>
      </c>
      <c r="AX21" s="264">
        <v>40977.9447</v>
      </c>
    </row>
    <row r="22" spans="1:50" x14ac:dyDescent="0.25">
      <c r="A22" s="266">
        <v>1</v>
      </c>
      <c r="B22" s="263" t="s">
        <v>255</v>
      </c>
      <c r="C22" s="263" t="s">
        <v>256</v>
      </c>
      <c r="D22" s="263" t="s">
        <v>591</v>
      </c>
      <c r="E22" s="263" t="s">
        <v>629</v>
      </c>
      <c r="F22" s="263" t="s">
        <v>127</v>
      </c>
      <c r="G22" s="263" t="s">
        <v>504</v>
      </c>
      <c r="H22" s="267">
        <v>44097</v>
      </c>
      <c r="I22" s="266">
        <v>42</v>
      </c>
      <c r="J22" s="266">
        <v>151</v>
      </c>
      <c r="K22" s="266">
        <v>1260</v>
      </c>
      <c r="L22" s="265">
        <v>0.1198412698412698</v>
      </c>
      <c r="M22" s="263" t="s">
        <v>184</v>
      </c>
      <c r="N22" s="263" t="s">
        <v>630</v>
      </c>
      <c r="O22" s="263" t="s">
        <v>631</v>
      </c>
      <c r="P22" s="266">
        <v>42342</v>
      </c>
      <c r="Q22" s="264">
        <v>57628.646000000001</v>
      </c>
      <c r="R22" s="264">
        <v>0</v>
      </c>
      <c r="S22" s="264">
        <v>57628.646000000001</v>
      </c>
      <c r="T22" s="264">
        <v>68786</v>
      </c>
      <c r="U22" s="264">
        <v>48998</v>
      </c>
      <c r="V22" s="264">
        <v>10997.98</v>
      </c>
      <c r="W22" s="264">
        <v>128781.98</v>
      </c>
      <c r="X22" s="266">
        <v>1050</v>
      </c>
      <c r="Y22" s="264">
        <v>75.984742857142848</v>
      </c>
      <c r="Z22" s="264">
        <v>1899.6185714285709</v>
      </c>
      <c r="AA22" s="264">
        <v>170</v>
      </c>
      <c r="AB22" s="264">
        <v>1559.6781000000001</v>
      </c>
      <c r="AC22" s="264">
        <v>678.47410000000002</v>
      </c>
      <c r="AD22" s="264"/>
      <c r="AE22" s="264">
        <v>568.2423</v>
      </c>
      <c r="AF22" s="264">
        <v>2976.3944999999999</v>
      </c>
      <c r="AG22" s="264">
        <v>12102.0157</v>
      </c>
      <c r="AH22" s="264">
        <v>200</v>
      </c>
      <c r="AI22" s="264">
        <v>57628.644899999999</v>
      </c>
      <c r="AJ22" s="264">
        <v>39620.924899999998</v>
      </c>
      <c r="AK22" s="264">
        <v>9905.2312000000002</v>
      </c>
      <c r="AL22" s="264">
        <v>45969.693700000003</v>
      </c>
      <c r="AM22" s="264">
        <v>39620.924939999997</v>
      </c>
      <c r="AN22" s="265">
        <v>0.68752135769422718</v>
      </c>
      <c r="AO22" s="265">
        <v>1.6369556135576838E-2</v>
      </c>
      <c r="AP22" s="264">
        <v>1.1000000000000001E-3</v>
      </c>
      <c r="AQ22" s="264">
        <v>48997.998899999999</v>
      </c>
      <c r="AR22" s="265">
        <v>1</v>
      </c>
      <c r="AS22" s="265">
        <v>2.3810000000000001E-2</v>
      </c>
      <c r="AT22" s="263">
        <v>16254</v>
      </c>
      <c r="AU22" s="264">
        <v>50425.06525</v>
      </c>
      <c r="AV22" s="264">
        <v>46824.504549999998</v>
      </c>
      <c r="AW22" s="264">
        <v>7203.580750000001</v>
      </c>
      <c r="AX22" s="264">
        <v>39620.923799999997</v>
      </c>
    </row>
    <row r="23" spans="1:50" x14ac:dyDescent="0.25">
      <c r="A23" s="266">
        <v>1</v>
      </c>
      <c r="B23" s="263" t="s">
        <v>255</v>
      </c>
      <c r="C23" s="263" t="s">
        <v>256</v>
      </c>
      <c r="D23" s="263" t="s">
        <v>591</v>
      </c>
      <c r="E23" s="263" t="s">
        <v>632</v>
      </c>
      <c r="F23" s="263" t="s">
        <v>127</v>
      </c>
      <c r="G23" s="263" t="s">
        <v>305</v>
      </c>
      <c r="H23" s="267">
        <v>44097</v>
      </c>
      <c r="I23" s="266">
        <v>39</v>
      </c>
      <c r="J23" s="266">
        <v>24</v>
      </c>
      <c r="K23" s="266">
        <v>1170</v>
      </c>
      <c r="L23" s="265">
        <v>2.0512820512820509E-2</v>
      </c>
      <c r="M23" s="263" t="s">
        <v>184</v>
      </c>
      <c r="N23" s="263" t="s">
        <v>633</v>
      </c>
      <c r="O23" s="263" t="s">
        <v>634</v>
      </c>
      <c r="P23" s="266">
        <v>83091</v>
      </c>
      <c r="Q23" s="264">
        <v>57628.646000000001</v>
      </c>
      <c r="R23" s="264">
        <v>0</v>
      </c>
      <c r="S23" s="264">
        <v>57628.646000000001</v>
      </c>
      <c r="T23" s="264">
        <v>67860</v>
      </c>
      <c r="U23" s="264">
        <v>45998</v>
      </c>
      <c r="V23" s="264">
        <v>14454.05</v>
      </c>
      <c r="W23" s="264">
        <v>128312.05</v>
      </c>
      <c r="X23" s="266">
        <v>1045</v>
      </c>
      <c r="Y23" s="264">
        <v>78.769425837320583</v>
      </c>
      <c r="Z23" s="264">
        <v>2110.6166666666668</v>
      </c>
      <c r="AA23" s="264">
        <v>585.08000000000004</v>
      </c>
      <c r="AB23" s="264">
        <v>5309.0559000000003</v>
      </c>
      <c r="AC23" s="264">
        <v>1640.8318999999999</v>
      </c>
      <c r="AD23" s="264"/>
      <c r="AE23" s="264">
        <v>3606.6578</v>
      </c>
      <c r="AF23" s="264">
        <v>11141.625599999999</v>
      </c>
      <c r="AG23" s="264">
        <v>11237.585999999999</v>
      </c>
      <c r="AH23" s="264">
        <v>200</v>
      </c>
      <c r="AI23" s="264">
        <v>50521.112000000001</v>
      </c>
      <c r="AJ23" s="264">
        <v>40118.7264</v>
      </c>
      <c r="AK23" s="264">
        <v>10029.6816</v>
      </c>
      <c r="AL23" s="264">
        <v>45182.044800000003</v>
      </c>
      <c r="AM23" s="264">
        <v>40118.726430000002</v>
      </c>
      <c r="AN23" s="265">
        <v>0.69615944872277591</v>
      </c>
      <c r="AO23" s="265">
        <v>1.785024227494297E-2</v>
      </c>
      <c r="AP23" s="264">
        <v>7107.5339999999997</v>
      </c>
      <c r="AQ23" s="264">
        <v>38890.466</v>
      </c>
      <c r="AR23" s="265">
        <v>0.84548199999999996</v>
      </c>
      <c r="AS23" s="265">
        <v>2.1679E-2</v>
      </c>
      <c r="AT23" s="263">
        <v>15093</v>
      </c>
      <c r="AU23" s="264">
        <v>46823.274875000003</v>
      </c>
      <c r="AV23" s="264">
        <v>43816.563525000012</v>
      </c>
      <c r="AW23" s="264">
        <v>10805.371125000011</v>
      </c>
      <c r="AX23" s="264">
        <v>33011.192400000007</v>
      </c>
    </row>
    <row r="24" spans="1:50" x14ac:dyDescent="0.25">
      <c r="A24" s="266">
        <v>1</v>
      </c>
      <c r="B24" s="263" t="s">
        <v>255</v>
      </c>
      <c r="C24" s="263" t="s">
        <v>256</v>
      </c>
      <c r="D24" s="263" t="s">
        <v>591</v>
      </c>
      <c r="E24" s="263" t="s">
        <v>635</v>
      </c>
      <c r="F24" s="263" t="s">
        <v>129</v>
      </c>
      <c r="G24" s="263" t="s">
        <v>468</v>
      </c>
      <c r="H24" s="267">
        <v>44097</v>
      </c>
      <c r="I24" s="266">
        <v>40</v>
      </c>
      <c r="J24" s="266">
        <v>242</v>
      </c>
      <c r="K24" s="266">
        <v>1200</v>
      </c>
      <c r="L24" s="265">
        <v>0.20166666666666669</v>
      </c>
      <c r="M24" s="263" t="s">
        <v>184</v>
      </c>
      <c r="N24" s="263" t="s">
        <v>636</v>
      </c>
      <c r="O24" s="263" t="s">
        <v>637</v>
      </c>
      <c r="P24" s="266">
        <v>105182</v>
      </c>
      <c r="Q24" s="264">
        <v>57628.646000000001</v>
      </c>
      <c r="R24" s="264">
        <v>0</v>
      </c>
      <c r="S24" s="264">
        <v>57628.646000000001</v>
      </c>
      <c r="T24" s="264">
        <v>56290</v>
      </c>
      <c r="U24" s="264">
        <v>43598</v>
      </c>
      <c r="V24" s="264">
        <v>22883.15</v>
      </c>
      <c r="W24" s="264">
        <v>122771.15</v>
      </c>
      <c r="X24" s="266">
        <v>866</v>
      </c>
      <c r="Y24" s="264">
        <v>91.423960739030022</v>
      </c>
      <c r="Z24" s="264">
        <v>1979.3287499999999</v>
      </c>
      <c r="AA24" s="264">
        <v>4726.9399999999996</v>
      </c>
      <c r="AB24" s="264">
        <v>27139.2559</v>
      </c>
      <c r="AC24" s="264">
        <v>2661.1412</v>
      </c>
      <c r="AD24" s="264"/>
      <c r="AE24" s="264">
        <v>4355.3679000000002</v>
      </c>
      <c r="AF24" s="264">
        <v>38882.705000000002</v>
      </c>
      <c r="AG24" s="264">
        <v>11525.7292</v>
      </c>
      <c r="AH24" s="264">
        <v>200</v>
      </c>
      <c r="AI24" s="264">
        <v>45190.462399999997</v>
      </c>
      <c r="AJ24" s="264">
        <v>11492.2534</v>
      </c>
      <c r="AK24" s="264">
        <v>2873.0634</v>
      </c>
      <c r="AL24" s="264">
        <v>24099.1901</v>
      </c>
      <c r="AM24" s="264">
        <v>11492.25340000002</v>
      </c>
      <c r="AN24" s="265">
        <v>0.19941911180769401</v>
      </c>
      <c r="AO24" s="265">
        <v>4.9854777951923498E-3</v>
      </c>
      <c r="AP24" s="264">
        <v>12438.1836</v>
      </c>
      <c r="AQ24" s="264">
        <v>31159.8164</v>
      </c>
      <c r="AR24" s="265">
        <v>0.71470699999999998</v>
      </c>
      <c r="AS24" s="265">
        <v>1.7867999999999998E-2</v>
      </c>
      <c r="AT24" s="263">
        <v>15480</v>
      </c>
      <c r="AU24" s="264">
        <v>48023.871666666673</v>
      </c>
      <c r="AV24" s="264">
        <v>8658.8441333333249</v>
      </c>
      <c r="AW24" s="264">
        <v>9604.7743333333347</v>
      </c>
      <c r="AX24" s="264">
        <v>-945.93020000000979</v>
      </c>
    </row>
    <row r="25" spans="1:50" x14ac:dyDescent="0.25">
      <c r="A25" s="266">
        <v>1</v>
      </c>
      <c r="B25" s="263" t="s">
        <v>255</v>
      </c>
      <c r="C25" s="263" t="s">
        <v>256</v>
      </c>
      <c r="D25" s="263" t="s">
        <v>591</v>
      </c>
      <c r="E25" s="263" t="s">
        <v>638</v>
      </c>
      <c r="F25" s="263" t="s">
        <v>127</v>
      </c>
      <c r="G25" s="263" t="s">
        <v>639</v>
      </c>
      <c r="H25" s="267">
        <v>44097</v>
      </c>
      <c r="I25" s="266">
        <v>40</v>
      </c>
      <c r="J25" s="266">
        <v>21</v>
      </c>
      <c r="K25" s="266">
        <v>1200</v>
      </c>
      <c r="L25" s="265">
        <v>1.7500000000000002E-2</v>
      </c>
      <c r="M25" s="263" t="s">
        <v>184</v>
      </c>
      <c r="N25" s="263" t="s">
        <v>640</v>
      </c>
      <c r="O25" s="263" t="s">
        <v>641</v>
      </c>
      <c r="P25" s="266">
        <v>28544</v>
      </c>
      <c r="Q25" s="264">
        <v>57628.646000000001</v>
      </c>
      <c r="R25" s="264">
        <v>0</v>
      </c>
      <c r="S25" s="264">
        <v>57628.646000000001</v>
      </c>
      <c r="T25" s="264">
        <v>67860</v>
      </c>
      <c r="U25" s="264">
        <v>60998</v>
      </c>
      <c r="V25" s="264">
        <v>11259.86</v>
      </c>
      <c r="W25" s="264">
        <v>140117.85999999999</v>
      </c>
      <c r="X25" s="266">
        <v>1045</v>
      </c>
      <c r="Y25" s="264">
        <v>75.712784688995214</v>
      </c>
      <c r="Z25" s="264">
        <v>1977.9965</v>
      </c>
      <c r="AA25" s="264">
        <v>745.02</v>
      </c>
      <c r="AB25" s="264">
        <v>552.96289999999999</v>
      </c>
      <c r="AC25" s="264">
        <v>877.91899999999998</v>
      </c>
      <c r="AD25" s="264"/>
      <c r="AE25" s="264">
        <v>3354.55</v>
      </c>
      <c r="AF25" s="264">
        <v>5530.4519</v>
      </c>
      <c r="AG25" s="264">
        <v>11525.7292</v>
      </c>
      <c r="AH25" s="264">
        <v>200</v>
      </c>
      <c r="AI25" s="264">
        <v>50521.112000000001</v>
      </c>
      <c r="AJ25" s="264">
        <v>56860.566899999998</v>
      </c>
      <c r="AK25" s="264">
        <v>14215.1417</v>
      </c>
      <c r="AL25" s="264">
        <v>58125.425199999998</v>
      </c>
      <c r="AM25" s="264">
        <v>56860.566900000013</v>
      </c>
      <c r="AN25" s="265">
        <v>0.98667192180777608</v>
      </c>
      <c r="AO25" s="265">
        <v>2.4666798045194401E-2</v>
      </c>
      <c r="AP25" s="264">
        <v>7107.5339999999997</v>
      </c>
      <c r="AQ25" s="264">
        <v>53890.466</v>
      </c>
      <c r="AR25" s="265">
        <v>0.8834789999999999</v>
      </c>
      <c r="AS25" s="265">
        <v>2.2086999999999999E-2</v>
      </c>
      <c r="AT25" s="263">
        <v>15480</v>
      </c>
      <c r="AU25" s="264">
        <v>48023.871666666673</v>
      </c>
      <c r="AV25" s="264">
        <v>59357.807233333318</v>
      </c>
      <c r="AW25" s="264">
        <v>9604.7743333333347</v>
      </c>
      <c r="AX25" s="264">
        <v>49753.032899999977</v>
      </c>
    </row>
    <row r="26" spans="1:50" x14ac:dyDescent="0.25">
      <c r="A26" s="266">
        <v>1</v>
      </c>
      <c r="B26" s="263" t="s">
        <v>255</v>
      </c>
      <c r="C26" s="263" t="s">
        <v>256</v>
      </c>
      <c r="D26" s="263" t="s">
        <v>591</v>
      </c>
      <c r="E26" s="263" t="s">
        <v>642</v>
      </c>
      <c r="G26" s="263" t="s">
        <v>643</v>
      </c>
      <c r="H26" s="267">
        <v>44097</v>
      </c>
      <c r="I26" s="266">
        <v>35</v>
      </c>
      <c r="J26" s="266">
        <v>40</v>
      </c>
      <c r="K26" s="266">
        <v>1050</v>
      </c>
      <c r="L26" s="265">
        <v>3.8095238095238099E-2</v>
      </c>
      <c r="M26" s="263" t="s">
        <v>184</v>
      </c>
      <c r="N26" s="263" t="s">
        <v>644</v>
      </c>
      <c r="O26" s="263" t="s">
        <v>645</v>
      </c>
      <c r="P26" s="266">
        <v>112103</v>
      </c>
      <c r="Q26" s="264">
        <v>57628.646000000001</v>
      </c>
      <c r="R26" s="264">
        <v>0</v>
      </c>
      <c r="S26" s="264">
        <v>57628.646000000001</v>
      </c>
      <c r="T26" s="264">
        <v>62205</v>
      </c>
      <c r="U26" s="264">
        <v>52998</v>
      </c>
      <c r="V26" s="264">
        <v>15180.49</v>
      </c>
      <c r="W26" s="264">
        <v>130383.49</v>
      </c>
      <c r="X26" s="266">
        <v>957</v>
      </c>
      <c r="Y26" s="264">
        <v>80.862580982236153</v>
      </c>
      <c r="Z26" s="264">
        <v>2211.0140000000001</v>
      </c>
      <c r="AA26" s="264">
        <v>612.91999999999996</v>
      </c>
      <c r="AB26" s="264">
        <v>1263.79</v>
      </c>
      <c r="AC26" s="264">
        <v>1405.9757</v>
      </c>
      <c r="AD26" s="264"/>
      <c r="AE26" s="264">
        <v>9576.4135999999999</v>
      </c>
      <c r="AF26" s="264">
        <v>12859.0993</v>
      </c>
      <c r="AG26" s="264">
        <v>10085.013000000001</v>
      </c>
      <c r="AH26" s="264">
        <v>200</v>
      </c>
      <c r="AI26" s="264">
        <v>46967.345600000001</v>
      </c>
      <c r="AJ26" s="264">
        <v>46727.032099999997</v>
      </c>
      <c r="AK26" s="264">
        <v>11681.758</v>
      </c>
      <c r="AL26" s="264">
        <v>48590.273999999998</v>
      </c>
      <c r="AM26" s="264">
        <v>46727.032050000009</v>
      </c>
      <c r="AN26" s="265">
        <v>0.81082994818236775</v>
      </c>
      <c r="AO26" s="265">
        <v>2.316656994806765E-2</v>
      </c>
      <c r="AP26" s="264">
        <v>10661.3004</v>
      </c>
      <c r="AQ26" s="264">
        <v>42336.6996</v>
      </c>
      <c r="AR26" s="265">
        <v>0.79883599999999999</v>
      </c>
      <c r="AS26" s="265">
        <v>2.2824000000000001E-2</v>
      </c>
      <c r="AT26" s="263">
        <v>13545</v>
      </c>
      <c r="AU26" s="264">
        <v>42020.887708333328</v>
      </c>
      <c r="AV26" s="264">
        <v>51673.489991666669</v>
      </c>
      <c r="AW26" s="264">
        <v>15607.758291666671</v>
      </c>
      <c r="AX26" s="264">
        <v>36065.731699999997</v>
      </c>
    </row>
    <row r="27" spans="1:50" x14ac:dyDescent="0.25">
      <c r="A27" s="266">
        <v>1</v>
      </c>
      <c r="B27" s="263" t="s">
        <v>255</v>
      </c>
      <c r="C27" s="263" t="s">
        <v>256</v>
      </c>
      <c r="D27" s="263" t="s">
        <v>591</v>
      </c>
      <c r="E27" s="263" t="s">
        <v>646</v>
      </c>
      <c r="F27" s="263" t="s">
        <v>127</v>
      </c>
      <c r="G27" s="263" t="s">
        <v>647</v>
      </c>
      <c r="H27" s="267">
        <v>44097</v>
      </c>
      <c r="I27" s="266">
        <v>42</v>
      </c>
      <c r="J27" s="266">
        <v>54</v>
      </c>
      <c r="K27" s="266">
        <v>1260</v>
      </c>
      <c r="L27" s="265">
        <v>4.2857142857142858E-2</v>
      </c>
      <c r="M27" s="263" t="s">
        <v>184</v>
      </c>
      <c r="N27" s="263" t="s">
        <v>648</v>
      </c>
      <c r="O27" s="263" t="s">
        <v>649</v>
      </c>
      <c r="P27" s="266">
        <v>47778</v>
      </c>
      <c r="Q27" s="264">
        <v>57628.646000000001</v>
      </c>
      <c r="R27" s="264">
        <v>0</v>
      </c>
      <c r="S27" s="264">
        <v>57628.646000000001</v>
      </c>
      <c r="T27" s="264">
        <v>68786</v>
      </c>
      <c r="U27" s="264">
        <v>48598</v>
      </c>
      <c r="V27" s="264">
        <v>10761.32</v>
      </c>
      <c r="W27" s="264">
        <v>128145.32</v>
      </c>
      <c r="X27" s="266">
        <v>1057</v>
      </c>
      <c r="Y27" s="264">
        <v>75.257634815515615</v>
      </c>
      <c r="Z27" s="264">
        <v>1893.9838095238099</v>
      </c>
      <c r="AA27" s="264">
        <v>620</v>
      </c>
      <c r="AB27" s="264">
        <v>2290.0954000000002</v>
      </c>
      <c r="AC27" s="264">
        <v>1356.3325</v>
      </c>
      <c r="AD27" s="264"/>
      <c r="AE27" s="264">
        <v>931.94600000000003</v>
      </c>
      <c r="AF27" s="264">
        <v>5198.3738999999996</v>
      </c>
      <c r="AG27" s="264">
        <v>12102.0157</v>
      </c>
      <c r="AH27" s="264">
        <v>200</v>
      </c>
      <c r="AI27" s="264">
        <v>57628.644899999999</v>
      </c>
      <c r="AJ27" s="264">
        <v>36683.835500000001</v>
      </c>
      <c r="AK27" s="264">
        <v>9170.9588999999996</v>
      </c>
      <c r="AL27" s="264">
        <v>43766.876700000001</v>
      </c>
      <c r="AM27" s="264">
        <v>36683.83554</v>
      </c>
      <c r="AN27" s="265">
        <v>0.63655556890925391</v>
      </c>
      <c r="AO27" s="265">
        <v>1.515608497402986E-2</v>
      </c>
      <c r="AP27" s="264">
        <v>1.1000000000000001E-3</v>
      </c>
      <c r="AQ27" s="264">
        <v>48597.998899999999</v>
      </c>
      <c r="AR27" s="265">
        <v>1</v>
      </c>
      <c r="AS27" s="265">
        <v>2.3810000000000001E-2</v>
      </c>
      <c r="AT27" s="263">
        <v>16254</v>
      </c>
      <c r="AU27" s="264">
        <v>50425.06525</v>
      </c>
      <c r="AV27" s="264">
        <v>43965.865149999998</v>
      </c>
      <c r="AW27" s="264">
        <v>7203.580750000001</v>
      </c>
      <c r="AX27" s="264">
        <v>36762.284399999997</v>
      </c>
    </row>
    <row r="28" spans="1:50" x14ac:dyDescent="0.25">
      <c r="A28" s="266">
        <v>1</v>
      </c>
      <c r="B28" s="263" t="s">
        <v>255</v>
      </c>
      <c r="C28" s="263" t="s">
        <v>256</v>
      </c>
      <c r="D28" s="263" t="s">
        <v>591</v>
      </c>
      <c r="E28" s="263" t="s">
        <v>650</v>
      </c>
      <c r="F28" s="263" t="s">
        <v>127</v>
      </c>
      <c r="G28" s="263" t="s">
        <v>651</v>
      </c>
      <c r="H28" s="267">
        <v>44097</v>
      </c>
      <c r="I28" s="266">
        <v>40</v>
      </c>
      <c r="J28" s="266">
        <v>46</v>
      </c>
      <c r="K28" s="266">
        <v>1200</v>
      </c>
      <c r="L28" s="265">
        <v>3.833333333333333E-2</v>
      </c>
      <c r="M28" s="263" t="s">
        <v>184</v>
      </c>
      <c r="N28" s="263" t="s">
        <v>652</v>
      </c>
      <c r="O28" s="263" t="s">
        <v>653</v>
      </c>
      <c r="P28" s="266">
        <v>69908</v>
      </c>
      <c r="Q28" s="264">
        <v>57346.84</v>
      </c>
      <c r="R28" s="264">
        <v>0</v>
      </c>
      <c r="S28" s="264">
        <v>57346.84</v>
      </c>
      <c r="T28" s="264">
        <v>67925</v>
      </c>
      <c r="U28" s="264">
        <v>54998.13</v>
      </c>
      <c r="V28" s="264">
        <v>12683.44</v>
      </c>
      <c r="W28" s="264">
        <v>135606.57</v>
      </c>
      <c r="X28" s="266">
        <v>1045</v>
      </c>
      <c r="Y28" s="264">
        <v>77.137263157894736</v>
      </c>
      <c r="Z28" s="264">
        <v>2015.211</v>
      </c>
      <c r="AA28" s="264">
        <v>712.36</v>
      </c>
      <c r="AB28" s="264">
        <v>1658.2514000000001</v>
      </c>
      <c r="AC28" s="264">
        <v>1183.8516999999999</v>
      </c>
      <c r="AD28" s="264"/>
      <c r="AE28" s="264">
        <v>3611.7829999999999</v>
      </c>
      <c r="AF28" s="264">
        <v>7166.2461000000003</v>
      </c>
      <c r="AG28" s="264">
        <v>11469.368</v>
      </c>
      <c r="AH28" s="264">
        <v>200</v>
      </c>
      <c r="AI28" s="264">
        <v>50274.061999999998</v>
      </c>
      <c r="AJ28" s="264">
        <v>51016.893900000003</v>
      </c>
      <c r="AK28" s="264">
        <v>12754.2235</v>
      </c>
      <c r="AL28" s="264">
        <v>53742.670400000003</v>
      </c>
      <c r="AM28" s="264">
        <v>51016.89390000001</v>
      </c>
      <c r="AN28" s="265">
        <v>0.88961996685432032</v>
      </c>
      <c r="AO28" s="265">
        <v>2.2240499171358001E-2</v>
      </c>
      <c r="AP28" s="264">
        <v>7072.7780000000002</v>
      </c>
      <c r="AQ28" s="264">
        <v>47925.351999999999</v>
      </c>
      <c r="AR28" s="265">
        <v>0.87139999999999995</v>
      </c>
      <c r="AS28" s="265">
        <v>2.1784999999999999E-2</v>
      </c>
      <c r="AT28" s="263">
        <v>15480</v>
      </c>
      <c r="AU28" s="264">
        <v>47789.033333333333</v>
      </c>
      <c r="AV28" s="264">
        <v>53501.922566666683</v>
      </c>
      <c r="AW28" s="264">
        <v>9557.8066666666709</v>
      </c>
      <c r="AX28" s="264">
        <v>43944.115899999997</v>
      </c>
    </row>
    <row r="29" spans="1:50" x14ac:dyDescent="0.25">
      <c r="A29" s="266">
        <v>1</v>
      </c>
      <c r="B29" s="263" t="s">
        <v>255</v>
      </c>
      <c r="C29" s="263" t="s">
        <v>256</v>
      </c>
      <c r="D29" s="263" t="s">
        <v>591</v>
      </c>
      <c r="E29" s="263" t="s">
        <v>654</v>
      </c>
      <c r="F29" s="263" t="s">
        <v>127</v>
      </c>
      <c r="G29" s="263" t="s">
        <v>282</v>
      </c>
      <c r="H29" s="267">
        <v>44097</v>
      </c>
      <c r="I29" s="266">
        <v>40</v>
      </c>
      <c r="J29" s="266">
        <v>216</v>
      </c>
      <c r="K29" s="266">
        <v>1200</v>
      </c>
      <c r="L29" s="265">
        <v>0.18</v>
      </c>
      <c r="M29" s="263" t="s">
        <v>184</v>
      </c>
      <c r="N29" s="263" t="s">
        <v>655</v>
      </c>
      <c r="O29" s="263" t="s">
        <v>656</v>
      </c>
      <c r="P29" s="266">
        <v>82251</v>
      </c>
      <c r="Q29" s="264">
        <v>57346.84</v>
      </c>
      <c r="R29" s="264">
        <v>0</v>
      </c>
      <c r="S29" s="264">
        <v>57346.84</v>
      </c>
      <c r="T29" s="264">
        <v>65910</v>
      </c>
      <c r="U29" s="264">
        <v>47998</v>
      </c>
      <c r="V29" s="264">
        <v>14841.79</v>
      </c>
      <c r="W29" s="264">
        <v>128749.79</v>
      </c>
      <c r="X29" s="266">
        <v>1044</v>
      </c>
      <c r="Y29" s="264">
        <v>77.348457854406135</v>
      </c>
      <c r="Z29" s="264">
        <v>2018.79475</v>
      </c>
      <c r="AA29" s="264">
        <v>688.42</v>
      </c>
      <c r="AB29" s="264">
        <v>7102.4107000000004</v>
      </c>
      <c r="AC29" s="264">
        <v>1524.9527</v>
      </c>
      <c r="AD29" s="264"/>
      <c r="AE29" s="264">
        <v>3388.3834999999999</v>
      </c>
      <c r="AF29" s="264">
        <v>12704.1669</v>
      </c>
      <c r="AG29" s="264">
        <v>11469.368</v>
      </c>
      <c r="AH29" s="264">
        <v>200</v>
      </c>
      <c r="AI29" s="264">
        <v>52042.256200000003</v>
      </c>
      <c r="AJ29" s="264">
        <v>36853.998899999999</v>
      </c>
      <c r="AK29" s="264">
        <v>9213.4997000000003</v>
      </c>
      <c r="AL29" s="264">
        <v>43120.499199999998</v>
      </c>
      <c r="AM29" s="264">
        <v>36853.998899999991</v>
      </c>
      <c r="AN29" s="265">
        <v>0.64265090979729644</v>
      </c>
      <c r="AO29" s="265">
        <v>1.606627274493241E-2</v>
      </c>
      <c r="AP29" s="264">
        <v>5304.5838000000003</v>
      </c>
      <c r="AQ29" s="264">
        <v>42693.4162</v>
      </c>
      <c r="AR29" s="265">
        <v>0.88948300000000002</v>
      </c>
      <c r="AS29" s="265">
        <v>2.2237E-2</v>
      </c>
      <c r="AT29" s="263">
        <v>15480</v>
      </c>
      <c r="AU29" s="264">
        <v>47789.033333333333</v>
      </c>
      <c r="AV29" s="264">
        <v>41107.221766666669</v>
      </c>
      <c r="AW29" s="264">
        <v>9557.8066666666709</v>
      </c>
      <c r="AX29" s="264">
        <v>31549.415099999998</v>
      </c>
    </row>
    <row r="30" spans="1:50" x14ac:dyDescent="0.25">
      <c r="A30" s="266">
        <v>1</v>
      </c>
      <c r="B30" s="263" t="s">
        <v>255</v>
      </c>
      <c r="C30" s="263" t="s">
        <v>256</v>
      </c>
      <c r="D30" s="263" t="s">
        <v>591</v>
      </c>
      <c r="E30" s="263" t="s">
        <v>657</v>
      </c>
      <c r="F30" s="263" t="s">
        <v>109</v>
      </c>
      <c r="G30" s="263" t="s">
        <v>658</v>
      </c>
      <c r="H30" s="267">
        <v>44097</v>
      </c>
      <c r="I30" s="266">
        <v>42</v>
      </c>
      <c r="J30" s="266">
        <v>51</v>
      </c>
      <c r="K30" s="266">
        <v>1260</v>
      </c>
      <c r="L30" s="265">
        <v>4.0476190476190478E-2</v>
      </c>
      <c r="M30" s="263" t="s">
        <v>184</v>
      </c>
      <c r="N30" s="263" t="s">
        <v>659</v>
      </c>
      <c r="O30" s="263" t="s">
        <v>660</v>
      </c>
      <c r="P30" s="266">
        <v>42078</v>
      </c>
      <c r="Q30" s="264">
        <v>57346.84</v>
      </c>
      <c r="R30" s="264">
        <v>0</v>
      </c>
      <c r="S30" s="264">
        <v>57346.84</v>
      </c>
      <c r="T30" s="264">
        <v>75985</v>
      </c>
      <c r="U30" s="264">
        <v>58698</v>
      </c>
      <c r="V30" s="264">
        <v>13466.2</v>
      </c>
      <c r="W30" s="264">
        <v>148149.20000000001</v>
      </c>
      <c r="X30" s="266">
        <v>1170</v>
      </c>
      <c r="Y30" s="264">
        <v>76.45401709401709</v>
      </c>
      <c r="Z30" s="264">
        <v>2129.7904761904761</v>
      </c>
      <c r="AA30" s="264">
        <v>160</v>
      </c>
      <c r="AB30" s="264">
        <v>1764.1176</v>
      </c>
      <c r="AC30" s="264">
        <v>975.29909999999995</v>
      </c>
      <c r="AD30" s="264"/>
      <c r="AE30" s="264">
        <v>318.89999999999998</v>
      </c>
      <c r="AF30" s="264">
        <v>3218.3166999999999</v>
      </c>
      <c r="AG30" s="264">
        <v>12042.8364</v>
      </c>
      <c r="AH30" s="264">
        <v>200</v>
      </c>
      <c r="AI30" s="264">
        <v>57346.838799999998</v>
      </c>
      <c r="AJ30" s="264">
        <v>59087.208100000003</v>
      </c>
      <c r="AK30" s="264">
        <v>14771.802</v>
      </c>
      <c r="AL30" s="264">
        <v>60569.4061</v>
      </c>
      <c r="AM30" s="264">
        <v>59087.208100000003</v>
      </c>
      <c r="AN30" s="265">
        <v>1.0303481081084851</v>
      </c>
      <c r="AO30" s="265">
        <v>2.4532097812106791E-2</v>
      </c>
      <c r="AP30" s="264">
        <v>1.1999999999999999E-3</v>
      </c>
      <c r="AQ30" s="264">
        <v>58697.998800000001</v>
      </c>
      <c r="AR30" s="265">
        <v>1</v>
      </c>
      <c r="AS30" s="265">
        <v>2.3810000000000001E-2</v>
      </c>
      <c r="AT30" s="263">
        <v>16254</v>
      </c>
      <c r="AU30" s="264">
        <v>50178.484999999993</v>
      </c>
      <c r="AV30" s="264">
        <v>66255.56190000003</v>
      </c>
      <c r="AW30" s="264">
        <v>7168.3550000000032</v>
      </c>
      <c r="AX30" s="264">
        <v>59087.206900000027</v>
      </c>
    </row>
    <row r="31" spans="1:50" x14ac:dyDescent="0.25">
      <c r="A31" s="266">
        <v>1</v>
      </c>
      <c r="B31" s="263" t="s">
        <v>255</v>
      </c>
      <c r="C31" s="263" t="s">
        <v>256</v>
      </c>
      <c r="D31" s="263" t="s">
        <v>591</v>
      </c>
      <c r="E31" s="263" t="s">
        <v>661</v>
      </c>
      <c r="F31" s="263" t="s">
        <v>127</v>
      </c>
      <c r="G31" s="263" t="s">
        <v>662</v>
      </c>
      <c r="H31" s="267">
        <v>44097</v>
      </c>
      <c r="I31" s="266">
        <v>38</v>
      </c>
      <c r="J31" s="266">
        <v>45</v>
      </c>
      <c r="K31" s="266">
        <v>1140</v>
      </c>
      <c r="L31" s="265">
        <v>3.9473684210526307E-2</v>
      </c>
      <c r="M31" s="263" t="s">
        <v>184</v>
      </c>
      <c r="N31" s="263" t="s">
        <v>663</v>
      </c>
      <c r="O31" s="263" t="s">
        <v>664</v>
      </c>
      <c r="P31" s="266">
        <v>41498</v>
      </c>
      <c r="Q31" s="264">
        <v>57346.84</v>
      </c>
      <c r="R31" s="264">
        <v>0</v>
      </c>
      <c r="S31" s="264">
        <v>57346.84</v>
      </c>
      <c r="T31" s="264">
        <v>61960</v>
      </c>
      <c r="U31" s="264">
        <v>57998</v>
      </c>
      <c r="V31" s="264">
        <v>10501.75</v>
      </c>
      <c r="W31" s="264">
        <v>130459.75</v>
      </c>
      <c r="X31" s="266">
        <v>975</v>
      </c>
      <c r="Y31" s="264">
        <v>74.319743589743595</v>
      </c>
      <c r="Z31" s="264">
        <v>1906.8881578947371</v>
      </c>
      <c r="AA31" s="264">
        <v>900</v>
      </c>
      <c r="AB31" s="264">
        <v>998.97879999999998</v>
      </c>
      <c r="AC31" s="264">
        <v>1131.1847</v>
      </c>
      <c r="AD31" s="264"/>
      <c r="AE31" s="264">
        <v>3556.4094</v>
      </c>
      <c r="AF31" s="264">
        <v>6586.5729000000001</v>
      </c>
      <c r="AG31" s="264">
        <v>10895.899600000001</v>
      </c>
      <c r="AH31" s="264">
        <v>200</v>
      </c>
      <c r="AI31" s="264">
        <v>46737.673600000002</v>
      </c>
      <c r="AJ31" s="264">
        <v>51333.603900000002</v>
      </c>
      <c r="AK31" s="264">
        <v>12833.401</v>
      </c>
      <c r="AL31" s="264">
        <v>53206.202899999997</v>
      </c>
      <c r="AM31" s="264">
        <v>51333.603900000002</v>
      </c>
      <c r="AN31" s="265">
        <v>0.8951426774343626</v>
      </c>
      <c r="AO31" s="265">
        <v>2.35563862482727E-2</v>
      </c>
      <c r="AP31" s="264">
        <v>10609.1664</v>
      </c>
      <c r="AQ31" s="264">
        <v>47388.833599999998</v>
      </c>
      <c r="AR31" s="265">
        <v>0.81707700000000005</v>
      </c>
      <c r="AS31" s="265">
        <v>2.1502E-2</v>
      </c>
      <c r="AT31" s="263">
        <v>14706</v>
      </c>
      <c r="AU31" s="264">
        <v>45399.581666666658</v>
      </c>
      <c r="AV31" s="264">
        <v>52671.695833333339</v>
      </c>
      <c r="AW31" s="264">
        <v>11947.25833333334</v>
      </c>
      <c r="AX31" s="264">
        <v>40724.4375</v>
      </c>
    </row>
    <row r="32" spans="1:50" x14ac:dyDescent="0.25">
      <c r="A32" s="266">
        <v>1</v>
      </c>
      <c r="B32" s="263" t="s">
        <v>255</v>
      </c>
      <c r="C32" s="263" t="s">
        <v>256</v>
      </c>
      <c r="D32" s="263" t="s">
        <v>591</v>
      </c>
      <c r="E32" s="263" t="s">
        <v>665</v>
      </c>
      <c r="F32" s="263" t="s">
        <v>127</v>
      </c>
      <c r="G32" s="263" t="s">
        <v>666</v>
      </c>
      <c r="H32" s="267">
        <v>44097</v>
      </c>
      <c r="I32" s="266">
        <v>42</v>
      </c>
      <c r="J32" s="266">
        <v>38</v>
      </c>
      <c r="K32" s="266">
        <v>1260</v>
      </c>
      <c r="L32" s="265">
        <v>3.0158730158730159E-2</v>
      </c>
      <c r="M32" s="263" t="s">
        <v>184</v>
      </c>
      <c r="N32" s="263" t="s">
        <v>667</v>
      </c>
      <c r="O32" s="263" t="s">
        <v>668</v>
      </c>
      <c r="P32" s="266">
        <v>27526</v>
      </c>
      <c r="Q32" s="264">
        <v>57346.84</v>
      </c>
      <c r="R32" s="264">
        <v>0</v>
      </c>
      <c r="S32" s="264">
        <v>57346.84</v>
      </c>
      <c r="T32" s="264">
        <v>75205</v>
      </c>
      <c r="U32" s="264">
        <v>49998</v>
      </c>
      <c r="V32" s="264">
        <v>13289.499599999999</v>
      </c>
      <c r="W32" s="264">
        <v>138492.49960000001</v>
      </c>
      <c r="X32" s="266">
        <v>1158</v>
      </c>
      <c r="Y32" s="264">
        <v>76.42012055267702</v>
      </c>
      <c r="Z32" s="264">
        <v>2107.0118952380949</v>
      </c>
      <c r="AA32" s="264">
        <v>440.75</v>
      </c>
      <c r="AB32" s="264">
        <v>334.01659999999998</v>
      </c>
      <c r="AC32" s="264">
        <v>901.71159999999998</v>
      </c>
      <c r="AD32" s="264"/>
      <c r="AE32" s="264">
        <v>738</v>
      </c>
      <c r="AF32" s="264">
        <v>2414.4782</v>
      </c>
      <c r="AG32" s="264">
        <v>12042.8364</v>
      </c>
      <c r="AH32" s="264">
        <v>200</v>
      </c>
      <c r="AI32" s="264">
        <v>57346.838799999998</v>
      </c>
      <c r="AJ32" s="264">
        <v>50234.3462</v>
      </c>
      <c r="AK32" s="264">
        <v>12558.586499999999</v>
      </c>
      <c r="AL32" s="264">
        <v>53929.759599999998</v>
      </c>
      <c r="AM32" s="264">
        <v>50234.3462</v>
      </c>
      <c r="AN32" s="265">
        <v>0.87597409377744273</v>
      </c>
      <c r="AO32" s="265">
        <v>2.0856526042320061E-2</v>
      </c>
      <c r="AP32" s="264">
        <v>1.1999999999999999E-3</v>
      </c>
      <c r="AQ32" s="264">
        <v>49997.998800000001</v>
      </c>
      <c r="AR32" s="265">
        <v>1</v>
      </c>
      <c r="AS32" s="265">
        <v>2.3810000000000001E-2</v>
      </c>
      <c r="AT32" s="263">
        <v>16254</v>
      </c>
      <c r="AU32" s="264">
        <v>50178.484999999993</v>
      </c>
      <c r="AV32" s="264">
        <v>57402.700000000019</v>
      </c>
      <c r="AW32" s="264">
        <v>7168.3550000000032</v>
      </c>
      <c r="AX32" s="264">
        <v>50234.345000000023</v>
      </c>
    </row>
    <row r="33" spans="1:50" x14ac:dyDescent="0.25">
      <c r="A33" s="266">
        <v>1</v>
      </c>
      <c r="B33" s="263" t="s">
        <v>255</v>
      </c>
      <c r="C33" s="263" t="s">
        <v>256</v>
      </c>
      <c r="D33" s="263" t="s">
        <v>591</v>
      </c>
      <c r="E33" s="263" t="s">
        <v>669</v>
      </c>
      <c r="F33" s="263" t="s">
        <v>127</v>
      </c>
      <c r="G33" s="263" t="s">
        <v>670</v>
      </c>
      <c r="H33" s="267">
        <v>44097</v>
      </c>
      <c r="I33" s="266">
        <v>41</v>
      </c>
      <c r="J33" s="266">
        <v>52</v>
      </c>
      <c r="K33" s="266">
        <v>1230</v>
      </c>
      <c r="L33" s="265">
        <v>4.2276422764227641E-2</v>
      </c>
      <c r="M33" s="263" t="s">
        <v>184</v>
      </c>
      <c r="N33" s="263" t="s">
        <v>671</v>
      </c>
      <c r="O33" s="263" t="s">
        <v>672</v>
      </c>
      <c r="P33" s="266">
        <v>48832</v>
      </c>
      <c r="Q33" s="264">
        <v>57346.84</v>
      </c>
      <c r="R33" s="264">
        <v>0</v>
      </c>
      <c r="S33" s="264">
        <v>57346.84</v>
      </c>
      <c r="T33" s="264">
        <v>75110</v>
      </c>
      <c r="U33" s="264">
        <v>49998</v>
      </c>
      <c r="V33" s="264">
        <v>14308.79</v>
      </c>
      <c r="W33" s="264">
        <v>139416.79</v>
      </c>
      <c r="X33" s="266">
        <v>1160</v>
      </c>
      <c r="Y33" s="264">
        <v>77.085163793103462</v>
      </c>
      <c r="Z33" s="264">
        <v>2180.9460975609759</v>
      </c>
      <c r="AA33" s="264">
        <v>658.84</v>
      </c>
      <c r="AB33" s="264">
        <v>2547.3094000000001</v>
      </c>
      <c r="AC33" s="264">
        <v>1302.9999</v>
      </c>
      <c r="AD33" s="264"/>
      <c r="AE33" s="264">
        <v>896.94600000000003</v>
      </c>
      <c r="AF33" s="264">
        <v>5406.0953</v>
      </c>
      <c r="AG33" s="264">
        <v>11756.102199999999</v>
      </c>
      <c r="AH33" s="264">
        <v>200</v>
      </c>
      <c r="AI33" s="264">
        <v>57346.838799999998</v>
      </c>
      <c r="AJ33" s="264">
        <v>48840.753700000001</v>
      </c>
      <c r="AK33" s="264">
        <v>12210.188399999999</v>
      </c>
      <c r="AL33" s="264">
        <v>52497.565300000002</v>
      </c>
      <c r="AM33" s="264">
        <v>48840.753700000001</v>
      </c>
      <c r="AN33" s="265">
        <v>0.85167297273921294</v>
      </c>
      <c r="AO33" s="265">
        <v>2.0772511530224701E-2</v>
      </c>
      <c r="AP33" s="264">
        <v>1.1999999999999999E-3</v>
      </c>
      <c r="AQ33" s="264">
        <v>49997.998800000001</v>
      </c>
      <c r="AR33" s="265">
        <v>1</v>
      </c>
      <c r="AS33" s="265">
        <v>2.4389999999999998E-2</v>
      </c>
      <c r="AT33" s="263">
        <v>15867</v>
      </c>
      <c r="AU33" s="264">
        <v>48983.759166666663</v>
      </c>
      <c r="AV33" s="264">
        <v>57203.83333333335</v>
      </c>
      <c r="AW33" s="264">
        <v>8363.0808333333334</v>
      </c>
      <c r="AX33" s="264">
        <v>48840.752500000017</v>
      </c>
    </row>
    <row r="34" spans="1:50" x14ac:dyDescent="0.25">
      <c r="A34" s="266">
        <v>1</v>
      </c>
      <c r="B34" s="263" t="s">
        <v>255</v>
      </c>
      <c r="C34" s="263" t="s">
        <v>256</v>
      </c>
      <c r="D34" s="263" t="s">
        <v>591</v>
      </c>
      <c r="E34" s="263" t="s">
        <v>673</v>
      </c>
      <c r="F34" s="263" t="s">
        <v>127</v>
      </c>
      <c r="G34" s="263" t="s">
        <v>613</v>
      </c>
      <c r="H34" s="267">
        <v>44097</v>
      </c>
      <c r="I34" s="266">
        <v>39</v>
      </c>
      <c r="J34" s="266">
        <v>149</v>
      </c>
      <c r="K34" s="266">
        <v>1170</v>
      </c>
      <c r="L34" s="265">
        <v>0.12735042735042729</v>
      </c>
      <c r="M34" s="263" t="s">
        <v>184</v>
      </c>
      <c r="N34" s="263" t="s">
        <v>674</v>
      </c>
      <c r="O34" s="263" t="s">
        <v>675</v>
      </c>
      <c r="P34" s="266">
        <v>53603</v>
      </c>
      <c r="Q34" s="264">
        <v>57346.84</v>
      </c>
      <c r="R34" s="264">
        <v>0</v>
      </c>
      <c r="S34" s="264">
        <v>57346.84</v>
      </c>
      <c r="T34" s="264">
        <v>69095</v>
      </c>
      <c r="U34" s="264">
        <v>53798</v>
      </c>
      <c r="V34" s="264">
        <v>12659.42</v>
      </c>
      <c r="W34" s="264">
        <v>135552.42000000001</v>
      </c>
      <c r="X34" s="266">
        <v>1063</v>
      </c>
      <c r="Y34" s="264">
        <v>76.90914393226717</v>
      </c>
      <c r="Z34" s="264">
        <v>2096.267179487179</v>
      </c>
      <c r="AA34" s="264">
        <v>979.36</v>
      </c>
      <c r="AB34" s="264">
        <v>3355.8238000000001</v>
      </c>
      <c r="AC34" s="264">
        <v>937.3922</v>
      </c>
      <c r="AD34" s="264"/>
      <c r="AE34" s="264">
        <v>4115.1118999999999</v>
      </c>
      <c r="AF34" s="264">
        <v>9387.6879000000008</v>
      </c>
      <c r="AG34" s="264">
        <v>11182.6338</v>
      </c>
      <c r="AH34" s="264">
        <v>200</v>
      </c>
      <c r="AI34" s="264">
        <v>52042.256200000003</v>
      </c>
      <c r="AJ34" s="264">
        <v>47646.842100000002</v>
      </c>
      <c r="AK34" s="264">
        <v>11911.710499999999</v>
      </c>
      <c r="AL34" s="264">
        <v>50828.131600000001</v>
      </c>
      <c r="AM34" s="264">
        <v>47646.842099999987</v>
      </c>
      <c r="AN34" s="265">
        <v>0.83085383780518673</v>
      </c>
      <c r="AO34" s="265">
        <v>2.1303944559107349E-2</v>
      </c>
      <c r="AP34" s="264">
        <v>5304.5838000000003</v>
      </c>
      <c r="AQ34" s="264">
        <v>48493.4162</v>
      </c>
      <c r="AR34" s="265">
        <v>0.90139799999999992</v>
      </c>
      <c r="AS34" s="265">
        <v>2.3113000000000002E-2</v>
      </c>
      <c r="AT34" s="263">
        <v>15093</v>
      </c>
      <c r="AU34" s="264">
        <v>46594.307500000003</v>
      </c>
      <c r="AV34" s="264">
        <v>53094.790800000017</v>
      </c>
      <c r="AW34" s="264">
        <v>10752.532499999999</v>
      </c>
      <c r="AX34" s="264">
        <v>42342.258300000023</v>
      </c>
    </row>
    <row r="35" spans="1:50" x14ac:dyDescent="0.25">
      <c r="A35" s="266">
        <v>1</v>
      </c>
      <c r="B35" s="263" t="s">
        <v>255</v>
      </c>
      <c r="C35" s="263" t="s">
        <v>256</v>
      </c>
      <c r="D35" s="263" t="s">
        <v>591</v>
      </c>
      <c r="E35" s="263" t="s">
        <v>676</v>
      </c>
      <c r="F35" s="263" t="s">
        <v>127</v>
      </c>
      <c r="G35" s="263" t="s">
        <v>677</v>
      </c>
      <c r="H35" s="267">
        <v>44097</v>
      </c>
      <c r="I35" s="266">
        <v>40</v>
      </c>
      <c r="J35" s="266">
        <v>42</v>
      </c>
      <c r="K35" s="266">
        <v>1200</v>
      </c>
      <c r="L35" s="265">
        <v>3.5000000000000003E-2</v>
      </c>
      <c r="M35" s="263" t="s">
        <v>184</v>
      </c>
      <c r="N35" s="263" t="s">
        <v>678</v>
      </c>
      <c r="O35" s="263" t="s">
        <v>679</v>
      </c>
      <c r="P35" s="266">
        <v>103503</v>
      </c>
      <c r="Q35" s="264">
        <v>57346.84</v>
      </c>
      <c r="R35" s="264">
        <v>0</v>
      </c>
      <c r="S35" s="264">
        <v>57346.84</v>
      </c>
      <c r="T35" s="264">
        <v>69095</v>
      </c>
      <c r="U35" s="264">
        <v>52998.13</v>
      </c>
      <c r="V35" s="264">
        <v>10630</v>
      </c>
      <c r="W35" s="264">
        <v>132723.13</v>
      </c>
      <c r="X35" s="266">
        <v>1063</v>
      </c>
      <c r="Y35" s="264">
        <v>75</v>
      </c>
      <c r="Z35" s="264">
        <v>1993.125</v>
      </c>
      <c r="AA35" s="264">
        <v>1255.42</v>
      </c>
      <c r="AB35" s="264">
        <v>2700.6680999999999</v>
      </c>
      <c r="AC35" s="264">
        <v>1695.6815999999999</v>
      </c>
      <c r="AD35" s="264"/>
      <c r="AE35" s="264">
        <v>957.85</v>
      </c>
      <c r="AF35" s="264">
        <v>6609.6197000000002</v>
      </c>
      <c r="AG35" s="264">
        <v>11469.368</v>
      </c>
      <c r="AH35" s="264">
        <v>200</v>
      </c>
      <c r="AI35" s="264">
        <v>52042.256200000003</v>
      </c>
      <c r="AJ35" s="264">
        <v>46921.886100000003</v>
      </c>
      <c r="AK35" s="264">
        <v>11730.4715</v>
      </c>
      <c r="AL35" s="264">
        <v>50671.414599999996</v>
      </c>
      <c r="AM35" s="264">
        <v>46921.886099999989</v>
      </c>
      <c r="AN35" s="265">
        <v>0.81821223453637548</v>
      </c>
      <c r="AO35" s="265">
        <v>2.0455305863409389E-2</v>
      </c>
      <c r="AP35" s="264">
        <v>5304.5838000000003</v>
      </c>
      <c r="AQ35" s="264">
        <v>47693.546199999997</v>
      </c>
      <c r="AR35" s="265">
        <v>0.89990999999999999</v>
      </c>
      <c r="AS35" s="265">
        <v>2.2498000000000001E-2</v>
      </c>
      <c r="AT35" s="263">
        <v>15480</v>
      </c>
      <c r="AU35" s="264">
        <v>47789.033333333333</v>
      </c>
      <c r="AV35" s="264">
        <v>51175.108966666681</v>
      </c>
      <c r="AW35" s="264">
        <v>9557.8066666666709</v>
      </c>
      <c r="AX35" s="264">
        <v>41617.30230000001</v>
      </c>
    </row>
    <row r="36" spans="1:50" x14ac:dyDescent="0.25">
      <c r="A36" s="266">
        <v>1</v>
      </c>
      <c r="B36" s="263" t="s">
        <v>255</v>
      </c>
      <c r="C36" s="263" t="s">
        <v>256</v>
      </c>
      <c r="D36" s="263" t="s">
        <v>591</v>
      </c>
      <c r="E36" s="263" t="s">
        <v>680</v>
      </c>
      <c r="G36" s="263" t="s">
        <v>681</v>
      </c>
      <c r="H36" s="267">
        <v>44097</v>
      </c>
      <c r="I36" s="266">
        <v>40</v>
      </c>
      <c r="J36" s="266">
        <v>169</v>
      </c>
      <c r="K36" s="266">
        <v>1200</v>
      </c>
      <c r="L36" s="265">
        <v>0.14083333333333331</v>
      </c>
      <c r="M36" s="263" t="s">
        <v>184</v>
      </c>
      <c r="N36" s="263" t="s">
        <v>682</v>
      </c>
      <c r="O36" s="263" t="s">
        <v>683</v>
      </c>
      <c r="P36" s="266">
        <v>84093</v>
      </c>
      <c r="Q36" s="264">
        <v>57346.84</v>
      </c>
      <c r="R36" s="264">
        <v>0</v>
      </c>
      <c r="S36" s="264">
        <v>57346.84</v>
      </c>
      <c r="T36" s="264">
        <v>64415</v>
      </c>
      <c r="U36" s="264">
        <v>45998</v>
      </c>
      <c r="V36" s="264">
        <v>11707.18</v>
      </c>
      <c r="W36" s="264">
        <v>122120.18</v>
      </c>
      <c r="X36" s="266">
        <v>991</v>
      </c>
      <c r="Y36" s="264">
        <v>76.813501513622597</v>
      </c>
      <c r="Z36" s="264">
        <v>1903.0545</v>
      </c>
      <c r="AA36" s="264">
        <v>392.14</v>
      </c>
      <c r="AB36" s="264">
        <v>3056.3969000000002</v>
      </c>
      <c r="AC36" s="264">
        <v>1573.4295</v>
      </c>
      <c r="AD36" s="264"/>
      <c r="AE36" s="264">
        <v>3452.8467000000001</v>
      </c>
      <c r="AF36" s="264">
        <v>8474.8130999999994</v>
      </c>
      <c r="AG36" s="264">
        <v>11469.368</v>
      </c>
      <c r="AH36" s="264">
        <v>200</v>
      </c>
      <c r="AI36" s="264">
        <v>57346.838799999998</v>
      </c>
      <c r="AJ36" s="264">
        <v>29149.160100000001</v>
      </c>
      <c r="AK36" s="264">
        <v>7287.29</v>
      </c>
      <c r="AL36" s="264">
        <v>37341.8701</v>
      </c>
      <c r="AM36" s="264">
        <v>29149.16009999999</v>
      </c>
      <c r="AN36" s="265">
        <v>0.50829583809674594</v>
      </c>
      <c r="AO36" s="265">
        <v>1.2707395952418651E-2</v>
      </c>
      <c r="AP36" s="264">
        <v>1.1999999999999999E-3</v>
      </c>
      <c r="AQ36" s="264">
        <v>45997.998800000001</v>
      </c>
      <c r="AR36" s="265">
        <v>1</v>
      </c>
      <c r="AS36" s="265">
        <v>2.5000000000000001E-2</v>
      </c>
      <c r="AT36" s="263">
        <v>15480</v>
      </c>
      <c r="AU36" s="264">
        <v>47789.033333333333</v>
      </c>
      <c r="AV36" s="264">
        <v>38706.965566666673</v>
      </c>
      <c r="AW36" s="264">
        <v>9557.8066666666709</v>
      </c>
      <c r="AX36" s="264">
        <v>29149.158899999991</v>
      </c>
    </row>
    <row r="37" spans="1:50" x14ac:dyDescent="0.25">
      <c r="A37" s="266">
        <v>1</v>
      </c>
      <c r="B37" s="263" t="s">
        <v>255</v>
      </c>
      <c r="C37" s="263" t="s">
        <v>256</v>
      </c>
      <c r="D37" s="263" t="s">
        <v>591</v>
      </c>
      <c r="E37" s="263" t="s">
        <v>684</v>
      </c>
      <c r="G37" s="263" t="s">
        <v>685</v>
      </c>
      <c r="H37" s="267">
        <v>44097</v>
      </c>
      <c r="I37" s="266">
        <v>36</v>
      </c>
      <c r="J37" s="266">
        <v>70</v>
      </c>
      <c r="K37" s="266">
        <v>1080</v>
      </c>
      <c r="L37" s="265">
        <v>6.4814814814814811E-2</v>
      </c>
      <c r="M37" s="263" t="s">
        <v>184</v>
      </c>
      <c r="N37" s="263" t="s">
        <v>686</v>
      </c>
      <c r="O37" s="263" t="s">
        <v>687</v>
      </c>
      <c r="P37" s="266">
        <v>91723</v>
      </c>
      <c r="Q37" s="264">
        <v>57346.84</v>
      </c>
      <c r="R37" s="264">
        <v>0</v>
      </c>
      <c r="S37" s="264">
        <v>57346.84</v>
      </c>
      <c r="T37" s="264">
        <v>61750</v>
      </c>
      <c r="U37" s="264">
        <v>52298</v>
      </c>
      <c r="V37" s="264">
        <v>12187.62</v>
      </c>
      <c r="W37" s="264">
        <v>126235.62</v>
      </c>
      <c r="X37" s="266">
        <v>950</v>
      </c>
      <c r="Y37" s="264">
        <v>77.829073684210528</v>
      </c>
      <c r="Z37" s="264">
        <v>2053.822777777777</v>
      </c>
      <c r="AA37" s="264">
        <v>680.09</v>
      </c>
      <c r="AB37" s="264">
        <v>5070.3458000000001</v>
      </c>
      <c r="AC37" s="264">
        <v>1538.4304</v>
      </c>
      <c r="AD37" s="264"/>
      <c r="AE37" s="264">
        <v>3609.2186000000002</v>
      </c>
      <c r="AF37" s="264">
        <v>10898.084800000001</v>
      </c>
      <c r="AG37" s="264">
        <v>10322.431200000001</v>
      </c>
      <c r="AH37" s="264">
        <v>200</v>
      </c>
      <c r="AI37" s="264">
        <v>46737.673600000002</v>
      </c>
      <c r="AJ37" s="264">
        <v>44145.430399999997</v>
      </c>
      <c r="AK37" s="264">
        <v>11036.357599999999</v>
      </c>
      <c r="AL37" s="264">
        <v>47041.072800000002</v>
      </c>
      <c r="AM37" s="264">
        <v>44145.430399999997</v>
      </c>
      <c r="AN37" s="265">
        <v>0.76979708733733188</v>
      </c>
      <c r="AO37" s="265">
        <v>2.1383252426036999E-2</v>
      </c>
      <c r="AP37" s="264">
        <v>10609.1664</v>
      </c>
      <c r="AQ37" s="264">
        <v>41688.833599999998</v>
      </c>
      <c r="AR37" s="265">
        <v>0.79713999999999996</v>
      </c>
      <c r="AS37" s="265">
        <v>2.2142999999999999E-2</v>
      </c>
      <c r="AT37" s="263">
        <v>13932</v>
      </c>
      <c r="AU37" s="264">
        <v>43010.13</v>
      </c>
      <c r="AV37" s="264">
        <v>47872.973999999987</v>
      </c>
      <c r="AW37" s="264">
        <v>14336.71</v>
      </c>
      <c r="AX37" s="264">
        <v>33536.264000000003</v>
      </c>
    </row>
    <row r="38" spans="1:50" x14ac:dyDescent="0.25">
      <c r="A38" s="266">
        <v>1</v>
      </c>
      <c r="B38" s="263" t="s">
        <v>255</v>
      </c>
      <c r="C38" s="263" t="s">
        <v>256</v>
      </c>
      <c r="D38" s="263" t="s">
        <v>591</v>
      </c>
      <c r="E38" s="263" t="s">
        <v>688</v>
      </c>
      <c r="F38" s="263" t="s">
        <v>127</v>
      </c>
      <c r="G38" s="263" t="s">
        <v>689</v>
      </c>
      <c r="H38" s="267">
        <v>44097</v>
      </c>
      <c r="I38" s="266">
        <v>40</v>
      </c>
      <c r="J38" s="266">
        <v>21</v>
      </c>
      <c r="K38" s="266">
        <v>1200</v>
      </c>
      <c r="L38" s="265">
        <v>1.7500000000000002E-2</v>
      </c>
      <c r="M38" s="263" t="s">
        <v>184</v>
      </c>
      <c r="N38" s="263" t="s">
        <v>690</v>
      </c>
      <c r="O38" s="263" t="s">
        <v>691</v>
      </c>
      <c r="P38" s="266">
        <v>82668</v>
      </c>
      <c r="Q38" s="264">
        <v>57346.84</v>
      </c>
      <c r="R38" s="264">
        <v>0</v>
      </c>
      <c r="S38" s="264">
        <v>57346.84</v>
      </c>
      <c r="T38" s="264">
        <v>67990</v>
      </c>
      <c r="U38" s="264">
        <v>47998</v>
      </c>
      <c r="V38" s="264">
        <v>11198.43</v>
      </c>
      <c r="W38" s="264">
        <v>127186.43</v>
      </c>
      <c r="X38" s="266">
        <v>1046</v>
      </c>
      <c r="Y38" s="264">
        <v>75.705956022944548</v>
      </c>
      <c r="Z38" s="264">
        <v>1979.71075</v>
      </c>
      <c r="AA38" s="264">
        <v>530</v>
      </c>
      <c r="AB38" s="264">
        <v>2997.8717000000001</v>
      </c>
      <c r="AC38" s="264">
        <v>1486.5551</v>
      </c>
      <c r="AD38" s="264"/>
      <c r="AE38" s="264">
        <v>4004.4160000000002</v>
      </c>
      <c r="AF38" s="264">
        <v>9018.8428000000004</v>
      </c>
      <c r="AG38" s="264">
        <v>11469.368</v>
      </c>
      <c r="AH38" s="264">
        <v>200</v>
      </c>
      <c r="AI38" s="264">
        <v>52042.256200000003</v>
      </c>
      <c r="AJ38" s="264">
        <v>38975.963000000003</v>
      </c>
      <c r="AK38" s="264">
        <v>9743.9907000000003</v>
      </c>
      <c r="AL38" s="264">
        <v>44711.972199999997</v>
      </c>
      <c r="AM38" s="264">
        <v>38975.962999999989</v>
      </c>
      <c r="AN38" s="265">
        <v>0.67965319449162309</v>
      </c>
      <c r="AO38" s="265">
        <v>1.6991329862290579E-2</v>
      </c>
      <c r="AP38" s="264">
        <v>5304.5838000000003</v>
      </c>
      <c r="AQ38" s="264">
        <v>42693.4162</v>
      </c>
      <c r="AR38" s="265">
        <v>0.88948300000000002</v>
      </c>
      <c r="AS38" s="265">
        <v>2.2237E-2</v>
      </c>
      <c r="AT38" s="263">
        <v>15480</v>
      </c>
      <c r="AU38" s="264">
        <v>47789.033333333333</v>
      </c>
      <c r="AV38" s="264">
        <v>43229.185866666667</v>
      </c>
      <c r="AW38" s="264">
        <v>9557.8066666666709</v>
      </c>
      <c r="AX38" s="264">
        <v>33671.379200000003</v>
      </c>
    </row>
    <row r="39" spans="1:50" x14ac:dyDescent="0.25">
      <c r="A39" s="266">
        <v>1</v>
      </c>
      <c r="B39" s="263" t="s">
        <v>255</v>
      </c>
      <c r="C39" s="263" t="s">
        <v>256</v>
      </c>
      <c r="D39" s="263" t="s">
        <v>591</v>
      </c>
      <c r="E39" s="263" t="s">
        <v>692</v>
      </c>
      <c r="F39" s="263" t="s">
        <v>127</v>
      </c>
      <c r="G39" s="263" t="s">
        <v>383</v>
      </c>
      <c r="H39" s="267">
        <v>44097</v>
      </c>
      <c r="I39" s="266">
        <v>37</v>
      </c>
      <c r="J39" s="266">
        <v>102</v>
      </c>
      <c r="K39" s="266">
        <v>1110</v>
      </c>
      <c r="L39" s="265">
        <v>9.1891891891891897E-2</v>
      </c>
      <c r="M39" s="263" t="s">
        <v>184</v>
      </c>
      <c r="N39" s="263" t="s">
        <v>693</v>
      </c>
      <c r="O39" s="263" t="s">
        <v>694</v>
      </c>
      <c r="P39" s="266">
        <v>49332</v>
      </c>
      <c r="Q39" s="264">
        <v>57346.84</v>
      </c>
      <c r="R39" s="264">
        <v>0</v>
      </c>
      <c r="S39" s="264">
        <v>57346.84</v>
      </c>
      <c r="T39" s="264">
        <v>64350</v>
      </c>
      <c r="U39" s="264">
        <v>59598</v>
      </c>
      <c r="V39" s="264">
        <v>11520.43</v>
      </c>
      <c r="W39" s="264">
        <v>135468.43</v>
      </c>
      <c r="X39" s="266">
        <v>990</v>
      </c>
      <c r="Y39" s="264">
        <v>76.636797979797976</v>
      </c>
      <c r="Z39" s="264">
        <v>2050.5521621621619</v>
      </c>
      <c r="AA39" s="264">
        <v>170</v>
      </c>
      <c r="AB39" s="264">
        <v>544.82389999999998</v>
      </c>
      <c r="AC39" s="264">
        <v>803.38750000000005</v>
      </c>
      <c r="AD39" s="264"/>
      <c r="AE39" s="264">
        <v>3121.4755</v>
      </c>
      <c r="AF39" s="264">
        <v>4639.6868999999997</v>
      </c>
      <c r="AG39" s="264">
        <v>10609.1654</v>
      </c>
      <c r="AH39" s="264">
        <v>200</v>
      </c>
      <c r="AI39" s="264">
        <v>52042.256200000003</v>
      </c>
      <c r="AJ39" s="264">
        <v>53658.321499999998</v>
      </c>
      <c r="AK39" s="264">
        <v>13414.580400000001</v>
      </c>
      <c r="AL39" s="264">
        <v>54562.741099999999</v>
      </c>
      <c r="AM39" s="264">
        <v>53658.321500000013</v>
      </c>
      <c r="AN39" s="265">
        <v>0.93568052747108665</v>
      </c>
      <c r="AO39" s="265">
        <v>2.5288662904623959E-2</v>
      </c>
      <c r="AP39" s="264">
        <v>5304.5838000000003</v>
      </c>
      <c r="AQ39" s="264">
        <v>54293.4162</v>
      </c>
      <c r="AR39" s="265">
        <v>0.91099400000000008</v>
      </c>
      <c r="AS39" s="265">
        <v>2.4621000000000001E-2</v>
      </c>
      <c r="AT39" s="263">
        <v>14319</v>
      </c>
      <c r="AU39" s="264">
        <v>44204.855833333328</v>
      </c>
      <c r="AV39" s="264">
        <v>61495.721866666667</v>
      </c>
      <c r="AW39" s="264">
        <v>13141.984166666671</v>
      </c>
      <c r="AX39" s="264">
        <v>48353.737699999998</v>
      </c>
    </row>
    <row r="40" spans="1:50" x14ac:dyDescent="0.25">
      <c r="A40" s="266">
        <v>1</v>
      </c>
      <c r="B40" s="263" t="s">
        <v>255</v>
      </c>
      <c r="C40" s="263" t="s">
        <v>256</v>
      </c>
      <c r="D40" s="263" t="s">
        <v>591</v>
      </c>
      <c r="E40" s="263" t="s">
        <v>695</v>
      </c>
      <c r="G40" s="263" t="s">
        <v>643</v>
      </c>
      <c r="H40" s="267">
        <v>44097</v>
      </c>
      <c r="I40" s="266">
        <v>35</v>
      </c>
      <c r="J40" s="266">
        <v>39</v>
      </c>
      <c r="K40" s="266">
        <v>1050</v>
      </c>
      <c r="L40" s="265">
        <v>3.7142857142857137E-2</v>
      </c>
      <c r="M40" s="263" t="s">
        <v>184</v>
      </c>
      <c r="N40" s="263" t="s">
        <v>696</v>
      </c>
      <c r="O40" s="263" t="s">
        <v>697</v>
      </c>
      <c r="P40" s="266">
        <v>94692</v>
      </c>
      <c r="Q40" s="264">
        <v>57346.84</v>
      </c>
      <c r="R40" s="264">
        <v>0</v>
      </c>
      <c r="S40" s="264">
        <v>57346.84</v>
      </c>
      <c r="T40" s="264">
        <v>61750</v>
      </c>
      <c r="U40" s="264">
        <v>51401.869200000001</v>
      </c>
      <c r="V40" s="264">
        <v>11909.93</v>
      </c>
      <c r="W40" s="264">
        <v>125061.79919999999</v>
      </c>
      <c r="X40" s="266">
        <v>950</v>
      </c>
      <c r="Y40" s="264">
        <v>77.536768421052628</v>
      </c>
      <c r="Z40" s="264">
        <v>2104.569428571428</v>
      </c>
      <c r="AA40" s="264">
        <v>465.09</v>
      </c>
      <c r="AB40" s="264">
        <v>1244.3599999999999</v>
      </c>
      <c r="AC40" s="264">
        <v>1596.6913</v>
      </c>
      <c r="AD40" s="264"/>
      <c r="AE40" s="264">
        <v>7356.7394999999997</v>
      </c>
      <c r="AF40" s="264">
        <v>10662.880800000001</v>
      </c>
      <c r="AG40" s="264">
        <v>10035.697</v>
      </c>
      <c r="AH40" s="264">
        <v>200</v>
      </c>
      <c r="AI40" s="264">
        <v>46737.673600000002</v>
      </c>
      <c r="AJ40" s="264">
        <v>43880.5478</v>
      </c>
      <c r="AK40" s="264">
        <v>10970.1369</v>
      </c>
      <c r="AL40" s="264">
        <v>46455.410799999998</v>
      </c>
      <c r="AM40" s="264">
        <v>43880.547799999993</v>
      </c>
      <c r="AN40" s="265">
        <v>0.76517813012887903</v>
      </c>
      <c r="AO40" s="265">
        <v>2.186223228939654E-2</v>
      </c>
      <c r="AP40" s="264">
        <v>10609.1664</v>
      </c>
      <c r="AQ40" s="264">
        <v>40792.702799999999</v>
      </c>
      <c r="AR40" s="265">
        <v>0.79360299999999995</v>
      </c>
      <c r="AS40" s="265">
        <v>2.2674E-2</v>
      </c>
      <c r="AT40" s="263">
        <v>13545</v>
      </c>
      <c r="AU40" s="264">
        <v>41815.40416666666</v>
      </c>
      <c r="AV40" s="264">
        <v>48802.817233333342</v>
      </c>
      <c r="AW40" s="264">
        <v>15531.43583333334</v>
      </c>
      <c r="AX40" s="264">
        <v>33271.381399999998</v>
      </c>
    </row>
    <row r="41" spans="1:50" x14ac:dyDescent="0.25">
      <c r="A41" s="266">
        <v>1</v>
      </c>
      <c r="B41" s="263" t="s">
        <v>255</v>
      </c>
      <c r="C41" s="263" t="s">
        <v>256</v>
      </c>
      <c r="D41" s="263" t="s">
        <v>591</v>
      </c>
      <c r="E41" s="263" t="s">
        <v>698</v>
      </c>
      <c r="F41" s="263" t="s">
        <v>127</v>
      </c>
      <c r="G41" s="263" t="s">
        <v>409</v>
      </c>
      <c r="H41" s="267">
        <v>44188</v>
      </c>
      <c r="I41" s="266">
        <v>36</v>
      </c>
      <c r="J41" s="266">
        <v>65</v>
      </c>
      <c r="K41" s="266">
        <v>1080</v>
      </c>
      <c r="L41" s="265">
        <v>6.0185185185185182E-2</v>
      </c>
      <c r="M41" s="263" t="s">
        <v>184</v>
      </c>
      <c r="N41" s="263" t="s">
        <v>699</v>
      </c>
      <c r="O41" s="263" t="s">
        <v>700</v>
      </c>
      <c r="P41" s="266">
        <v>58191</v>
      </c>
      <c r="Q41" s="264">
        <v>56365</v>
      </c>
      <c r="R41" s="264">
        <v>0</v>
      </c>
      <c r="S41" s="264">
        <v>56365</v>
      </c>
      <c r="T41" s="264">
        <v>63440</v>
      </c>
      <c r="U41" s="264">
        <v>53998</v>
      </c>
      <c r="V41" s="264">
        <v>11879.42</v>
      </c>
      <c r="W41" s="264">
        <v>129317.42</v>
      </c>
      <c r="X41" s="266">
        <v>952</v>
      </c>
      <c r="Y41" s="264">
        <v>79.117037815126054</v>
      </c>
      <c r="Z41" s="264">
        <v>2092.2061111111111</v>
      </c>
      <c r="AA41" s="264">
        <v>835.02</v>
      </c>
      <c r="AB41" s="264">
        <v>3588.2999</v>
      </c>
      <c r="AC41" s="264">
        <v>1433.7569000000001</v>
      </c>
      <c r="AD41" s="264"/>
      <c r="AE41" s="264">
        <v>4641.0514999999996</v>
      </c>
      <c r="AF41" s="264">
        <v>10498.1283</v>
      </c>
      <c r="AG41" s="264">
        <v>10145.700000000001</v>
      </c>
      <c r="AH41" s="264">
        <v>200</v>
      </c>
      <c r="AI41" s="264">
        <v>49413.315600000002</v>
      </c>
      <c r="AJ41" s="264">
        <v>45119.426099999997</v>
      </c>
      <c r="AK41" s="264">
        <v>11279.8565</v>
      </c>
      <c r="AL41" s="264">
        <v>47771.569600000003</v>
      </c>
      <c r="AM41" s="264">
        <v>45119.426099999997</v>
      </c>
      <c r="AN41" s="265">
        <v>0.80048658032466946</v>
      </c>
      <c r="AO41" s="265">
        <v>2.2235738342351929E-2</v>
      </c>
      <c r="AP41" s="264">
        <v>6951.6844000000001</v>
      </c>
      <c r="AQ41" s="264">
        <v>47046.315600000002</v>
      </c>
      <c r="AR41" s="265">
        <v>0.87126000000000003</v>
      </c>
      <c r="AS41" s="265">
        <v>2.4202000000000001E-2</v>
      </c>
      <c r="AT41" s="263">
        <v>13932</v>
      </c>
      <c r="AU41" s="264">
        <v>42273.75</v>
      </c>
      <c r="AV41" s="264">
        <v>52267.841699999997</v>
      </c>
      <c r="AW41" s="264">
        <v>14091.25</v>
      </c>
      <c r="AX41" s="264">
        <v>38176.591699999997</v>
      </c>
    </row>
    <row r="42" spans="1:50" x14ac:dyDescent="0.25">
      <c r="A42" s="266">
        <v>1</v>
      </c>
      <c r="B42" s="263" t="s">
        <v>255</v>
      </c>
      <c r="C42" s="263" t="s">
        <v>256</v>
      </c>
      <c r="D42" s="263" t="s">
        <v>591</v>
      </c>
      <c r="E42" s="263" t="s">
        <v>701</v>
      </c>
      <c r="F42" s="263" t="s">
        <v>127</v>
      </c>
      <c r="G42" s="263" t="s">
        <v>666</v>
      </c>
      <c r="H42" s="267">
        <v>44681</v>
      </c>
      <c r="I42" s="266">
        <v>23</v>
      </c>
      <c r="J42" s="266">
        <v>10</v>
      </c>
      <c r="K42" s="266">
        <v>690</v>
      </c>
      <c r="L42" s="265">
        <v>1.4492753623188409E-2</v>
      </c>
      <c r="M42" s="263" t="s">
        <v>128</v>
      </c>
      <c r="N42" s="263" t="s">
        <v>702</v>
      </c>
      <c r="O42" s="263" t="s">
        <v>703</v>
      </c>
      <c r="P42" s="266">
        <v>41307</v>
      </c>
      <c r="Q42" s="264">
        <v>56500</v>
      </c>
      <c r="R42" s="264">
        <v>0</v>
      </c>
      <c r="S42" s="264">
        <v>56500</v>
      </c>
      <c r="T42" s="264">
        <v>33605</v>
      </c>
      <c r="U42" s="264">
        <v>51998</v>
      </c>
      <c r="V42" s="264">
        <v>5768.54</v>
      </c>
      <c r="W42" s="264">
        <v>91371.54</v>
      </c>
      <c r="X42" s="266">
        <v>517</v>
      </c>
      <c r="Y42" s="264">
        <v>76.15771760154739</v>
      </c>
      <c r="Z42" s="264">
        <v>1711.893043478261</v>
      </c>
      <c r="AA42" s="264">
        <v>80</v>
      </c>
      <c r="AB42" s="264">
        <v>906.6748</v>
      </c>
      <c r="AC42" s="264">
        <v>782.23800000000006</v>
      </c>
      <c r="AD42" s="264"/>
      <c r="AE42" s="264">
        <v>1108.0136</v>
      </c>
      <c r="AF42" s="264">
        <v>2876.9263999999998</v>
      </c>
      <c r="AG42" s="264">
        <v>6497.5</v>
      </c>
      <c r="AH42" s="264">
        <v>120</v>
      </c>
      <c r="AI42" s="264">
        <v>31388.887999999999</v>
      </c>
      <c r="AJ42" s="264">
        <v>41565.225599999998</v>
      </c>
      <c r="AK42" s="264">
        <v>10391.306399999999</v>
      </c>
      <c r="AL42" s="264">
        <v>40074.919199999997</v>
      </c>
      <c r="AM42" s="264">
        <v>41565.225599999998</v>
      </c>
      <c r="AN42" s="265">
        <v>0.73566770973451323</v>
      </c>
      <c r="AO42" s="265">
        <v>3.1985552597152751E-2</v>
      </c>
      <c r="AP42" s="264">
        <v>25111.112000000001</v>
      </c>
      <c r="AQ42" s="264">
        <v>26886.887999999999</v>
      </c>
      <c r="AR42" s="265">
        <v>0.51707500000000006</v>
      </c>
      <c r="AS42" s="265">
        <v>2.2481999999999999E-2</v>
      </c>
      <c r="AT42" s="263">
        <v>8901</v>
      </c>
      <c r="AU42" s="264">
        <v>27072.916666666661</v>
      </c>
      <c r="AV42" s="264">
        <v>45903.196933333333</v>
      </c>
      <c r="AW42" s="264">
        <v>29427.083333333339</v>
      </c>
      <c r="AX42" s="264">
        <v>16476.113600000001</v>
      </c>
    </row>
    <row r="43" spans="1:50" x14ac:dyDescent="0.25">
      <c r="A43" s="266">
        <f>SUM(A2:A42)</f>
        <v>41</v>
      </c>
    </row>
    <row r="44" spans="1:50" x14ac:dyDescent="0.25">
      <c r="A44" s="263" t="s">
        <v>704</v>
      </c>
    </row>
    <row r="47" spans="1:50" x14ac:dyDescent="0.25">
      <c r="E47" s="263" t="s">
        <v>705</v>
      </c>
    </row>
    <row r="48" spans="1:50" ht="21" customHeight="1" x14ac:dyDescent="0.35">
      <c r="B48" s="278" t="s">
        <v>706</v>
      </c>
      <c r="K48" s="278" t="s">
        <v>707</v>
      </c>
    </row>
    <row r="49" spans="2:18" ht="45" customHeight="1" x14ac:dyDescent="0.25">
      <c r="B49" s="277" t="s">
        <v>547</v>
      </c>
      <c r="C49" s="250" t="s">
        <v>548</v>
      </c>
      <c r="D49" s="250" t="s">
        <v>708</v>
      </c>
      <c r="E49" s="250" t="s">
        <v>550</v>
      </c>
      <c r="F49" s="250" t="s">
        <v>551</v>
      </c>
      <c r="G49" s="250" t="s">
        <v>552</v>
      </c>
      <c r="H49" s="250" t="s">
        <v>553</v>
      </c>
      <c r="I49" s="250" t="s">
        <v>554</v>
      </c>
      <c r="K49" s="277" t="s">
        <v>547</v>
      </c>
      <c r="L49" s="250" t="s">
        <v>548</v>
      </c>
      <c r="M49" s="250" t="s">
        <v>708</v>
      </c>
      <c r="N49" s="250" t="s">
        <v>550</v>
      </c>
      <c r="O49" s="250" t="s">
        <v>551</v>
      </c>
      <c r="P49" s="250" t="s">
        <v>552</v>
      </c>
      <c r="Q49" s="250" t="s">
        <v>553</v>
      </c>
      <c r="R49" s="250" t="s">
        <v>554</v>
      </c>
    </row>
    <row r="50" spans="2:18" x14ac:dyDescent="0.25">
      <c r="B50" s="268" t="s">
        <v>559</v>
      </c>
      <c r="C50" s="15">
        <v>1</v>
      </c>
      <c r="D50" s="281">
        <v>157674</v>
      </c>
      <c r="E50" s="281">
        <v>157674</v>
      </c>
      <c r="F50" s="269">
        <v>45082.241999999998</v>
      </c>
      <c r="G50" s="269">
        <v>45082.241999999998</v>
      </c>
      <c r="H50" s="271">
        <v>1.6077767526571921E-2</v>
      </c>
      <c r="I50" s="271">
        <v>1.6077767526571921E-2</v>
      </c>
      <c r="K50" s="268" t="s">
        <v>559</v>
      </c>
      <c r="L50" s="15">
        <v>1</v>
      </c>
      <c r="M50" s="281">
        <v>157674</v>
      </c>
      <c r="N50" s="281">
        <v>157674</v>
      </c>
      <c r="O50" s="269">
        <v>45082.241999999998</v>
      </c>
      <c r="P50" s="269">
        <v>45082.241999999998</v>
      </c>
      <c r="Q50" s="271">
        <v>1.6077767526571921E-2</v>
      </c>
      <c r="R50" s="271">
        <v>1.6077767526571921E-2</v>
      </c>
    </row>
    <row r="51" spans="2:18" x14ac:dyDescent="0.25">
      <c r="B51" s="270">
        <v>58</v>
      </c>
      <c r="C51" s="15">
        <v>1</v>
      </c>
      <c r="D51" s="281">
        <v>157674</v>
      </c>
      <c r="E51" s="281">
        <v>157674</v>
      </c>
      <c r="F51" s="269">
        <v>45082.241999999998</v>
      </c>
      <c r="G51" s="269">
        <v>45082.241999999998</v>
      </c>
      <c r="H51" s="271">
        <v>1.6077767526571921E-2</v>
      </c>
      <c r="I51" s="271">
        <v>1.6077767526571921E-2</v>
      </c>
      <c r="K51" s="270">
        <v>58</v>
      </c>
      <c r="L51" s="15">
        <v>1</v>
      </c>
      <c r="M51" s="281">
        <v>157674</v>
      </c>
      <c r="N51" s="281">
        <v>157674</v>
      </c>
      <c r="O51" s="269">
        <v>45082.241999999998</v>
      </c>
      <c r="P51" s="269">
        <v>45082.241999999998</v>
      </c>
      <c r="Q51" s="271">
        <v>1.6077767526571921E-2</v>
      </c>
      <c r="R51" s="271">
        <v>1.6077767526571921E-2</v>
      </c>
    </row>
    <row r="52" spans="2:18" x14ac:dyDescent="0.25">
      <c r="B52" s="268" t="s">
        <v>184</v>
      </c>
      <c r="C52" s="15">
        <v>39</v>
      </c>
      <c r="D52" s="281">
        <v>27526</v>
      </c>
      <c r="E52" s="281">
        <v>102618.8461538462</v>
      </c>
      <c r="F52" s="269">
        <v>43598</v>
      </c>
      <c r="G52" s="269">
        <v>51389.084392307683</v>
      </c>
      <c r="H52" s="271">
        <v>4.9854777951923498E-3</v>
      </c>
      <c r="I52" s="271">
        <v>1.9034750453581429E-2</v>
      </c>
      <c r="K52" s="268" t="s">
        <v>184</v>
      </c>
      <c r="L52" s="15">
        <v>39</v>
      </c>
      <c r="M52" s="281">
        <v>27526</v>
      </c>
      <c r="N52" s="281">
        <v>102618.8461538462</v>
      </c>
      <c r="O52" s="269">
        <v>43598</v>
      </c>
      <c r="P52" s="269">
        <v>51389.084392307683</v>
      </c>
      <c r="Q52" s="271">
        <v>4.9854777951923498E-3</v>
      </c>
      <c r="R52" s="271">
        <v>1.9034750453581429E-2</v>
      </c>
    </row>
    <row r="53" spans="2:18" x14ac:dyDescent="0.25">
      <c r="B53" s="270">
        <v>21</v>
      </c>
      <c r="C53" s="15">
        <v>1</v>
      </c>
      <c r="D53" s="281">
        <v>108665</v>
      </c>
      <c r="E53" s="281">
        <v>108665</v>
      </c>
      <c r="F53" s="269">
        <v>49157.009299999998</v>
      </c>
      <c r="G53" s="269">
        <v>49157.009299999998</v>
      </c>
      <c r="H53" s="271">
        <v>1.993514778888595E-2</v>
      </c>
      <c r="I53" s="271">
        <v>1.993514778888595E-2</v>
      </c>
      <c r="K53" s="279">
        <v>40</v>
      </c>
      <c r="L53" s="300">
        <v>7</v>
      </c>
      <c r="M53" s="283">
        <v>28544</v>
      </c>
      <c r="N53" s="283">
        <v>79449.857142857145</v>
      </c>
      <c r="O53" s="280">
        <v>43598</v>
      </c>
      <c r="P53" s="269">
        <v>50655.18</v>
      </c>
      <c r="Q53" s="271">
        <v>4.9854777951923498E-3</v>
      </c>
      <c r="R53" s="271">
        <v>1.6873297062113681E-2</v>
      </c>
    </row>
    <row r="54" spans="2:18" x14ac:dyDescent="0.25">
      <c r="B54" s="270">
        <v>24</v>
      </c>
      <c r="C54" s="15">
        <v>1</v>
      </c>
      <c r="D54" s="281">
        <v>126510</v>
      </c>
      <c r="E54" s="281">
        <v>126510</v>
      </c>
      <c r="F54" s="269">
        <v>48289.719599999997</v>
      </c>
      <c r="G54" s="269">
        <v>48289.719599999997</v>
      </c>
      <c r="H54" s="271">
        <v>2.3215533665976631E-2</v>
      </c>
      <c r="I54" s="271">
        <v>2.3215533665976631E-2</v>
      </c>
      <c r="K54" s="270">
        <v>39</v>
      </c>
      <c r="L54" s="15">
        <v>5</v>
      </c>
      <c r="M54" s="281">
        <v>53603</v>
      </c>
      <c r="N54" s="281">
        <v>76811</v>
      </c>
      <c r="O54" s="269">
        <v>45998</v>
      </c>
      <c r="P54" s="269">
        <v>49607.023999999998</v>
      </c>
      <c r="Q54" s="271">
        <v>8.5975085670468056E-3</v>
      </c>
      <c r="R54" s="271">
        <v>1.671224534836049E-2</v>
      </c>
    </row>
    <row r="55" spans="2:18" x14ac:dyDescent="0.25">
      <c r="B55" s="270">
        <v>27</v>
      </c>
      <c r="C55" s="15">
        <v>1</v>
      </c>
      <c r="D55" s="281">
        <v>53215</v>
      </c>
      <c r="E55" s="281">
        <v>53215</v>
      </c>
      <c r="F55" s="269">
        <v>52336.45</v>
      </c>
      <c r="G55" s="269">
        <v>52336.45</v>
      </c>
      <c r="H55" s="271">
        <v>1.5783609904818949E-2</v>
      </c>
      <c r="I55" s="271">
        <v>1.5783609904818949E-2</v>
      </c>
      <c r="K55" s="270">
        <v>38</v>
      </c>
      <c r="L55" s="15">
        <v>2</v>
      </c>
      <c r="M55" s="281">
        <v>41498</v>
      </c>
      <c r="N55" s="281">
        <v>616616</v>
      </c>
      <c r="O55" s="269">
        <v>47998</v>
      </c>
      <c r="P55" s="269">
        <v>52998</v>
      </c>
      <c r="Q55" s="271">
        <v>1.0232186510342901E-2</v>
      </c>
      <c r="R55" s="271">
        <v>1.6894286379307798E-2</v>
      </c>
    </row>
    <row r="56" spans="2:18" x14ac:dyDescent="0.25">
      <c r="B56" s="270">
        <v>29</v>
      </c>
      <c r="C56" s="15">
        <v>1</v>
      </c>
      <c r="D56" s="281">
        <v>95424</v>
      </c>
      <c r="E56" s="281">
        <v>95424</v>
      </c>
      <c r="F56" s="269">
        <v>49065.420599999998</v>
      </c>
      <c r="G56" s="269">
        <v>49065.420599999998</v>
      </c>
      <c r="H56" s="271">
        <v>1.6345052123396851E-2</v>
      </c>
      <c r="I56" s="271">
        <v>1.6345052123396851E-2</v>
      </c>
      <c r="K56" s="270">
        <v>34</v>
      </c>
      <c r="L56" s="15">
        <v>2</v>
      </c>
      <c r="M56" s="281">
        <v>101659</v>
      </c>
      <c r="N56" s="281">
        <v>103984.5</v>
      </c>
      <c r="O56" s="269">
        <v>48130.841099999998</v>
      </c>
      <c r="P56" s="269">
        <v>49344.859799999998</v>
      </c>
      <c r="Q56" s="271">
        <v>1.6826818087955719E-2</v>
      </c>
      <c r="R56" s="271">
        <v>2.204432617790766E-2</v>
      </c>
    </row>
    <row r="57" spans="2:18" x14ac:dyDescent="0.25">
      <c r="B57" s="270">
        <v>32</v>
      </c>
      <c r="C57" s="15">
        <v>1</v>
      </c>
      <c r="D57" s="281">
        <v>84711</v>
      </c>
      <c r="E57" s="281">
        <v>84711</v>
      </c>
      <c r="F57" s="269">
        <v>50280.373</v>
      </c>
      <c r="G57" s="269">
        <v>50280.373</v>
      </c>
      <c r="H57" s="271">
        <v>8.7258319368937361E-3</v>
      </c>
      <c r="I57" s="271">
        <v>8.7258319368937361E-3</v>
      </c>
      <c r="K57" s="270">
        <v>24</v>
      </c>
      <c r="L57" s="15">
        <v>1</v>
      </c>
      <c r="M57" s="281">
        <v>126510</v>
      </c>
      <c r="N57" s="281">
        <v>126510</v>
      </c>
      <c r="O57" s="269">
        <v>48289.719599999997</v>
      </c>
      <c r="P57" s="269">
        <v>48289.719599999997</v>
      </c>
      <c r="Q57" s="271">
        <v>2.3215533665976631E-2</v>
      </c>
      <c r="R57" s="271">
        <v>2.3215533665976631E-2</v>
      </c>
    </row>
    <row r="58" spans="2:18" x14ac:dyDescent="0.25">
      <c r="B58" s="270">
        <v>33</v>
      </c>
      <c r="C58" s="15">
        <v>2</v>
      </c>
      <c r="D58" s="281">
        <v>36869</v>
      </c>
      <c r="E58" s="281">
        <v>55950</v>
      </c>
      <c r="F58" s="269">
        <v>48798</v>
      </c>
      <c r="G58" s="269">
        <v>52108.345000000001</v>
      </c>
      <c r="H58" s="271">
        <v>1.334837610384159E-2</v>
      </c>
      <c r="I58" s="271">
        <v>1.8737696655232099E-2</v>
      </c>
      <c r="K58" s="270">
        <v>42</v>
      </c>
      <c r="L58" s="15">
        <v>5</v>
      </c>
      <c r="M58" s="281">
        <v>27526</v>
      </c>
      <c r="N58" s="281">
        <v>38469.199999999997</v>
      </c>
      <c r="O58" s="269">
        <v>48598</v>
      </c>
      <c r="P58" s="269">
        <v>51178</v>
      </c>
      <c r="Q58" s="271">
        <v>1.515608497402986E-2</v>
      </c>
      <c r="R58" s="271">
        <v>1.910285574315846E-2</v>
      </c>
    </row>
    <row r="59" spans="2:18" x14ac:dyDescent="0.25">
      <c r="B59" s="270">
        <v>34</v>
      </c>
      <c r="C59" s="15">
        <v>2</v>
      </c>
      <c r="D59" s="281">
        <v>101659</v>
      </c>
      <c r="E59" s="281">
        <v>103984.5</v>
      </c>
      <c r="F59" s="269">
        <v>48130.841099999998</v>
      </c>
      <c r="G59" s="269">
        <v>49344.859799999998</v>
      </c>
      <c r="H59" s="271">
        <v>1.6826818087955719E-2</v>
      </c>
      <c r="I59" s="271">
        <v>2.204432617790766E-2</v>
      </c>
      <c r="K59" s="270">
        <v>33</v>
      </c>
      <c r="L59" s="15">
        <v>2</v>
      </c>
      <c r="M59" s="281">
        <v>36869</v>
      </c>
      <c r="N59" s="281">
        <v>55950</v>
      </c>
      <c r="O59" s="269">
        <v>48798</v>
      </c>
      <c r="P59" s="269">
        <v>52108.345000000001</v>
      </c>
      <c r="Q59" s="271">
        <v>1.334837610384159E-2</v>
      </c>
      <c r="R59" s="271">
        <v>1.8737696655232099E-2</v>
      </c>
    </row>
    <row r="60" spans="2:18" x14ac:dyDescent="0.25">
      <c r="B60" s="270">
        <v>35</v>
      </c>
      <c r="C60" s="15">
        <v>2</v>
      </c>
      <c r="D60" s="281">
        <v>94692</v>
      </c>
      <c r="E60" s="281">
        <v>103397.5</v>
      </c>
      <c r="F60" s="269">
        <v>51401.869200000001</v>
      </c>
      <c r="G60" s="269">
        <v>52199.934600000001</v>
      </c>
      <c r="H60" s="271">
        <v>2.186223228939654E-2</v>
      </c>
      <c r="I60" s="271">
        <v>2.25144011187321E-2</v>
      </c>
      <c r="K60" s="270">
        <v>29</v>
      </c>
      <c r="L60" s="15">
        <v>1</v>
      </c>
      <c r="M60" s="281">
        <v>95424</v>
      </c>
      <c r="N60" s="281">
        <v>95424</v>
      </c>
      <c r="O60" s="269">
        <v>49065.420599999998</v>
      </c>
      <c r="P60" s="269">
        <v>49065.420599999998</v>
      </c>
      <c r="Q60" s="271">
        <v>1.6345052123396851E-2</v>
      </c>
      <c r="R60" s="271">
        <v>1.6345052123396851E-2</v>
      </c>
    </row>
    <row r="61" spans="2:18" x14ac:dyDescent="0.25">
      <c r="B61" s="270">
        <v>36</v>
      </c>
      <c r="C61" s="15">
        <v>5</v>
      </c>
      <c r="D61" s="281">
        <v>58191</v>
      </c>
      <c r="E61" s="281">
        <v>73217</v>
      </c>
      <c r="F61" s="269">
        <v>52298</v>
      </c>
      <c r="G61" s="269">
        <v>54578</v>
      </c>
      <c r="H61" s="271">
        <v>1.8321145075816791E-2</v>
      </c>
      <c r="I61" s="271">
        <v>2.1981430878748421E-2</v>
      </c>
      <c r="K61" s="270">
        <v>21</v>
      </c>
      <c r="L61" s="15">
        <v>1</v>
      </c>
      <c r="M61" s="281">
        <v>108665</v>
      </c>
      <c r="N61" s="281">
        <v>108665</v>
      </c>
      <c r="O61" s="269">
        <v>49157.009299999998</v>
      </c>
      <c r="P61" s="269">
        <v>49157.009299999998</v>
      </c>
      <c r="Q61" s="271">
        <v>1.993514778888595E-2</v>
      </c>
      <c r="R61" s="271">
        <v>1.993514778888595E-2</v>
      </c>
    </row>
    <row r="62" spans="2:18" x14ac:dyDescent="0.25">
      <c r="B62" s="270">
        <v>37</v>
      </c>
      <c r="C62" s="15">
        <v>2</v>
      </c>
      <c r="D62" s="281">
        <v>49332</v>
      </c>
      <c r="E62" s="281">
        <v>71488.5</v>
      </c>
      <c r="F62" s="269">
        <v>49998</v>
      </c>
      <c r="G62" s="269">
        <v>54798</v>
      </c>
      <c r="H62" s="271">
        <v>1.4453013753667639E-2</v>
      </c>
      <c r="I62" s="271">
        <v>1.9870838329145799E-2</v>
      </c>
      <c r="K62" s="270">
        <v>37</v>
      </c>
      <c r="L62" s="15">
        <v>2</v>
      </c>
      <c r="M62" s="281">
        <v>49332</v>
      </c>
      <c r="N62" s="281">
        <v>71488.5</v>
      </c>
      <c r="O62" s="269">
        <v>49998</v>
      </c>
      <c r="P62" s="269">
        <v>54798</v>
      </c>
      <c r="Q62" s="271">
        <v>1.4453013753667639E-2</v>
      </c>
      <c r="R62" s="271">
        <v>1.9870838329145799E-2</v>
      </c>
    </row>
    <row r="63" spans="2:18" x14ac:dyDescent="0.25">
      <c r="B63" s="270">
        <v>38</v>
      </c>
      <c r="C63" s="15">
        <v>2</v>
      </c>
      <c r="D63" s="281">
        <v>41498</v>
      </c>
      <c r="E63" s="281">
        <v>616616</v>
      </c>
      <c r="F63" s="269">
        <v>47998</v>
      </c>
      <c r="G63" s="269">
        <v>52998</v>
      </c>
      <c r="H63" s="271">
        <v>1.0232186510342901E-2</v>
      </c>
      <c r="I63" s="271">
        <v>1.6894286379307798E-2</v>
      </c>
      <c r="K63" s="270">
        <v>41</v>
      </c>
      <c r="L63" s="15">
        <v>2</v>
      </c>
      <c r="M63" s="281">
        <v>48832</v>
      </c>
      <c r="N63" s="281">
        <v>66051</v>
      </c>
      <c r="O63" s="269">
        <v>49998</v>
      </c>
      <c r="P63" s="269">
        <v>50372.83</v>
      </c>
      <c r="Q63" s="271">
        <v>2.0772511530224701E-2</v>
      </c>
      <c r="R63" s="271">
        <v>2.5565627831459891E-2</v>
      </c>
    </row>
    <row r="64" spans="2:18" x14ac:dyDescent="0.25">
      <c r="B64" s="270">
        <v>39</v>
      </c>
      <c r="C64" s="15">
        <v>5</v>
      </c>
      <c r="D64" s="281">
        <v>53603</v>
      </c>
      <c r="E64" s="281">
        <v>76811</v>
      </c>
      <c r="F64" s="269">
        <v>45998</v>
      </c>
      <c r="G64" s="269">
        <v>49607.023999999998</v>
      </c>
      <c r="H64" s="271">
        <v>8.5975085670468056E-3</v>
      </c>
      <c r="I64" s="271">
        <v>1.671224534836049E-2</v>
      </c>
      <c r="K64" s="270">
        <v>32</v>
      </c>
      <c r="L64" s="15">
        <v>1</v>
      </c>
      <c r="M64" s="281">
        <v>84711</v>
      </c>
      <c r="N64" s="281">
        <v>84711</v>
      </c>
      <c r="O64" s="269">
        <v>50280.373</v>
      </c>
      <c r="P64" s="269">
        <v>50280.373</v>
      </c>
      <c r="Q64" s="271">
        <v>8.7258319368937361E-3</v>
      </c>
      <c r="R64" s="271">
        <v>8.7258319368937361E-3</v>
      </c>
    </row>
    <row r="65" spans="2:18" x14ac:dyDescent="0.25">
      <c r="B65" s="270">
        <v>40</v>
      </c>
      <c r="C65" s="15">
        <v>7</v>
      </c>
      <c r="D65" s="281">
        <v>28544</v>
      </c>
      <c r="E65" s="281">
        <v>79449.857142857145</v>
      </c>
      <c r="F65" s="269">
        <v>43598</v>
      </c>
      <c r="G65" s="269">
        <v>50655.18</v>
      </c>
      <c r="H65" s="271">
        <v>4.9854777951923498E-3</v>
      </c>
      <c r="I65" s="271">
        <v>1.6873297062113681E-2</v>
      </c>
      <c r="K65" s="270">
        <v>35</v>
      </c>
      <c r="L65" s="15">
        <v>2</v>
      </c>
      <c r="M65" s="281">
        <v>94692</v>
      </c>
      <c r="N65" s="281">
        <v>103397.5</v>
      </c>
      <c r="O65" s="269">
        <v>51401.869200000001</v>
      </c>
      <c r="P65" s="269">
        <v>52199.934600000001</v>
      </c>
      <c r="Q65" s="271">
        <v>2.186223228939654E-2</v>
      </c>
      <c r="R65" s="271">
        <v>2.25144011187321E-2</v>
      </c>
    </row>
    <row r="66" spans="2:18" x14ac:dyDescent="0.25">
      <c r="B66" s="270">
        <v>41</v>
      </c>
      <c r="C66" s="15">
        <v>2</v>
      </c>
      <c r="D66" s="281">
        <v>48832</v>
      </c>
      <c r="E66" s="281">
        <v>66051</v>
      </c>
      <c r="F66" s="269">
        <v>49998</v>
      </c>
      <c r="G66" s="269">
        <v>50372.83</v>
      </c>
      <c r="H66" s="271">
        <v>2.0772511530224701E-2</v>
      </c>
      <c r="I66" s="271">
        <v>2.5565627831459891E-2</v>
      </c>
      <c r="K66" s="270">
        <v>36</v>
      </c>
      <c r="L66" s="15">
        <v>5</v>
      </c>
      <c r="M66" s="281">
        <v>58191</v>
      </c>
      <c r="N66" s="281">
        <v>73217</v>
      </c>
      <c r="O66" s="269">
        <v>52298</v>
      </c>
      <c r="P66" s="269">
        <v>54578</v>
      </c>
      <c r="Q66" s="271">
        <v>1.8321145075816791E-2</v>
      </c>
      <c r="R66" s="271">
        <v>2.1981430878748421E-2</v>
      </c>
    </row>
    <row r="67" spans="2:18" x14ac:dyDescent="0.25">
      <c r="B67" s="270">
        <v>42</v>
      </c>
      <c r="C67" s="15">
        <v>5</v>
      </c>
      <c r="D67" s="281">
        <v>27526</v>
      </c>
      <c r="E67" s="281">
        <v>38469.199999999997</v>
      </c>
      <c r="F67" s="269">
        <v>48598</v>
      </c>
      <c r="G67" s="269">
        <v>51178</v>
      </c>
      <c r="H67" s="271">
        <v>1.515608497402986E-2</v>
      </c>
      <c r="I67" s="271">
        <v>1.910285574315846E-2</v>
      </c>
      <c r="K67" s="270">
        <v>27</v>
      </c>
      <c r="L67" s="15">
        <v>1</v>
      </c>
      <c r="M67" s="281">
        <v>53215</v>
      </c>
      <c r="N67" s="281">
        <v>53215</v>
      </c>
      <c r="O67" s="269">
        <v>52336.45</v>
      </c>
      <c r="P67" s="269">
        <v>52336.45</v>
      </c>
      <c r="Q67" s="271">
        <v>1.5783609904818949E-2</v>
      </c>
      <c r="R67" s="271">
        <v>1.5783609904818949E-2</v>
      </c>
    </row>
    <row r="68" spans="2:18" x14ac:dyDescent="0.25">
      <c r="B68" s="268" t="s">
        <v>128</v>
      </c>
      <c r="C68" s="15">
        <v>1</v>
      </c>
      <c r="D68" s="281">
        <v>41307</v>
      </c>
      <c r="E68" s="281">
        <v>41307</v>
      </c>
      <c r="F68" s="269">
        <v>51998</v>
      </c>
      <c r="G68" s="269">
        <v>51998</v>
      </c>
      <c r="H68" s="271">
        <v>3.1985552597152751E-2</v>
      </c>
      <c r="I68" s="271">
        <v>3.1985552597152751E-2</v>
      </c>
      <c r="K68" s="268" t="s">
        <v>128</v>
      </c>
      <c r="L68" s="15">
        <v>1</v>
      </c>
      <c r="M68" s="281">
        <v>41307</v>
      </c>
      <c r="N68" s="281">
        <v>41307</v>
      </c>
      <c r="O68" s="269">
        <v>51998</v>
      </c>
      <c r="P68" s="269">
        <v>51998</v>
      </c>
      <c r="Q68" s="271">
        <v>3.1985552597152751E-2</v>
      </c>
      <c r="R68" s="271">
        <v>3.1985552597152751E-2</v>
      </c>
    </row>
    <row r="69" spans="2:18" x14ac:dyDescent="0.25">
      <c r="B69" s="270">
        <v>23</v>
      </c>
      <c r="C69" s="15">
        <v>1</v>
      </c>
      <c r="D69" s="281">
        <v>41307</v>
      </c>
      <c r="E69" s="281">
        <v>41307</v>
      </c>
      <c r="F69" s="269">
        <v>51998</v>
      </c>
      <c r="G69" s="269">
        <v>51998</v>
      </c>
      <c r="H69" s="271">
        <v>3.1985552597152751E-2</v>
      </c>
      <c r="I69" s="271">
        <v>3.1985552597152751E-2</v>
      </c>
      <c r="K69" s="270">
        <v>23</v>
      </c>
      <c r="L69" s="15">
        <v>1</v>
      </c>
      <c r="M69" s="281">
        <v>41307</v>
      </c>
      <c r="N69" s="281">
        <v>41307</v>
      </c>
      <c r="O69" s="269">
        <v>51998</v>
      </c>
      <c r="P69" s="269">
        <v>51998</v>
      </c>
      <c r="Q69" s="271">
        <v>3.1985552597152751E-2</v>
      </c>
      <c r="R69" s="271">
        <v>3.1985552597152751E-2</v>
      </c>
    </row>
    <row r="70" spans="2:18" x14ac:dyDescent="0.25">
      <c r="B70" s="268" t="s">
        <v>555</v>
      </c>
      <c r="C70" s="15">
        <v>41</v>
      </c>
      <c r="D70" s="281">
        <v>27526</v>
      </c>
      <c r="E70" s="281">
        <v>102466.243902439</v>
      </c>
      <c r="F70" s="269">
        <v>43598</v>
      </c>
      <c r="G70" s="269">
        <v>51250.110568292679</v>
      </c>
      <c r="H70" s="271">
        <v>4.9854777951923498E-3</v>
      </c>
      <c r="I70" s="271">
        <v>1.9278502141790249E-2</v>
      </c>
      <c r="K70" s="268" t="s">
        <v>555</v>
      </c>
      <c r="L70" s="15">
        <v>41</v>
      </c>
      <c r="M70" s="281">
        <v>27526</v>
      </c>
      <c r="N70" s="281">
        <v>102466.243902439</v>
      </c>
      <c r="O70" s="269">
        <v>43598</v>
      </c>
      <c r="P70" s="269">
        <v>51250.110568292679</v>
      </c>
      <c r="Q70" s="271">
        <v>4.9854777951923498E-3</v>
      </c>
      <c r="R70" s="271">
        <v>1.9278502141790249E-2</v>
      </c>
    </row>
  </sheetData>
  <autoFilter ref="A1:AX44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D37"/>
  <sheetViews>
    <sheetView workbookViewId="0">
      <pane xSplit="15" ySplit="1" topLeftCell="P2" activePane="bottomRight" state="frozen"/>
      <selection pane="topRight" activeCell="P1" sqref="P1"/>
      <selection pane="bottomLeft" activeCell="A2" sqref="A2"/>
      <selection pane="bottomRight" activeCell="A13" sqref="A13"/>
    </sheetView>
  </sheetViews>
  <sheetFormatPr baseColWidth="10" defaultColWidth="11.42578125" defaultRowHeight="15" x14ac:dyDescent="0.25"/>
  <cols>
    <col min="1" max="1" width="7.42578125" customWidth="1"/>
    <col min="2" max="2" width="6.7109375" customWidth="1"/>
    <col min="7" max="7" width="0" hidden="1"/>
    <col min="9" max="14" width="0" hidden="1"/>
  </cols>
  <sheetData>
    <row r="1" spans="1:56" ht="75" customHeight="1" x14ac:dyDescent="0.25">
      <c r="A1" s="256" t="s">
        <v>56</v>
      </c>
      <c r="B1" s="256" t="s">
        <v>57</v>
      </c>
      <c r="C1" s="256" t="s">
        <v>58</v>
      </c>
      <c r="D1" s="256" t="s">
        <v>59</v>
      </c>
      <c r="E1" s="256" t="s">
        <v>60</v>
      </c>
      <c r="F1" s="256" t="s">
        <v>21</v>
      </c>
      <c r="G1" s="256" t="s">
        <v>61</v>
      </c>
      <c r="H1" s="256" t="s">
        <v>62</v>
      </c>
      <c r="I1" s="256" t="s">
        <v>63</v>
      </c>
      <c r="J1" s="256" t="s">
        <v>64</v>
      </c>
      <c r="K1" s="256" t="s">
        <v>65</v>
      </c>
      <c r="L1" s="256" t="s">
        <v>66</v>
      </c>
      <c r="M1" s="256" t="s">
        <v>67</v>
      </c>
      <c r="N1" s="256" t="s">
        <v>69</v>
      </c>
      <c r="O1" s="262" t="s">
        <v>13</v>
      </c>
      <c r="P1" s="256" t="s">
        <v>70</v>
      </c>
      <c r="Q1" s="256" t="s">
        <v>71</v>
      </c>
      <c r="R1" s="256" t="s">
        <v>72</v>
      </c>
      <c r="S1" s="256" t="s">
        <v>73</v>
      </c>
      <c r="T1" s="256" t="s">
        <v>74</v>
      </c>
      <c r="U1" s="256" t="s">
        <v>75</v>
      </c>
      <c r="V1" s="256" t="s">
        <v>76</v>
      </c>
      <c r="W1" s="256" t="s">
        <v>77</v>
      </c>
      <c r="X1" s="256" t="s">
        <v>78</v>
      </c>
      <c r="Y1" s="256" t="s">
        <v>79</v>
      </c>
      <c r="Z1" s="256" t="s">
        <v>80</v>
      </c>
      <c r="AA1" s="256" t="s">
        <v>26</v>
      </c>
      <c r="AB1" s="256" t="s">
        <v>81</v>
      </c>
      <c r="AC1" s="256" t="s">
        <v>82</v>
      </c>
      <c r="AD1" s="256" t="s">
        <v>83</v>
      </c>
      <c r="AE1" s="256" t="s">
        <v>84</v>
      </c>
      <c r="AF1" s="256" t="s">
        <v>85</v>
      </c>
      <c r="AG1" s="256" t="s">
        <v>29</v>
      </c>
      <c r="AH1" s="256" t="s">
        <v>30</v>
      </c>
      <c r="AI1" s="256" t="s">
        <v>31</v>
      </c>
      <c r="AJ1" s="256" t="s">
        <v>86</v>
      </c>
      <c r="AK1" s="256" t="s">
        <v>87</v>
      </c>
      <c r="AL1" s="256" t="s">
        <v>88</v>
      </c>
      <c r="AM1" s="256" t="s">
        <v>89</v>
      </c>
      <c r="AN1" s="256" t="s">
        <v>90</v>
      </c>
      <c r="AO1" s="256" t="s">
        <v>91</v>
      </c>
      <c r="AP1" s="256" t="s">
        <v>92</v>
      </c>
      <c r="AQ1" s="256" t="s">
        <v>93</v>
      </c>
      <c r="AR1" s="256" t="s">
        <v>94</v>
      </c>
      <c r="AS1" s="256" t="s">
        <v>95</v>
      </c>
      <c r="AT1" s="256" t="s">
        <v>96</v>
      </c>
      <c r="AU1" s="256" t="s">
        <v>97</v>
      </c>
      <c r="AV1" s="262" t="s">
        <v>39</v>
      </c>
      <c r="AW1" s="256" t="s">
        <v>98</v>
      </c>
      <c r="AX1" s="256" t="s">
        <v>41</v>
      </c>
      <c r="AY1" s="262" t="s">
        <v>99</v>
      </c>
      <c r="AZ1" s="256" t="s">
        <v>100</v>
      </c>
      <c r="BA1" s="256" t="s">
        <v>101</v>
      </c>
      <c r="BB1" s="256" t="s">
        <v>102</v>
      </c>
      <c r="BC1" s="256" t="s">
        <v>103</v>
      </c>
      <c r="BD1" s="262" t="s">
        <v>104</v>
      </c>
    </row>
    <row r="2" spans="1:56" x14ac:dyDescent="0.25">
      <c r="A2" s="257">
        <v>1</v>
      </c>
      <c r="B2" t="s">
        <v>255</v>
      </c>
      <c r="C2" t="s">
        <v>709</v>
      </c>
      <c r="D2" t="s">
        <v>257</v>
      </c>
      <c r="E2" t="s">
        <v>710</v>
      </c>
      <c r="G2" s="247">
        <v>44712</v>
      </c>
      <c r="H2" s="257">
        <v>23</v>
      </c>
      <c r="I2" s="257">
        <v>2</v>
      </c>
      <c r="J2" s="257">
        <v>690</v>
      </c>
      <c r="K2" s="258">
        <v>2.8985507246376812E-3</v>
      </c>
      <c r="L2" t="s">
        <v>711</v>
      </c>
      <c r="M2" t="s">
        <v>194</v>
      </c>
      <c r="N2" t="s">
        <v>712</v>
      </c>
      <c r="O2" s="287" t="s">
        <v>126</v>
      </c>
      <c r="P2" t="s">
        <v>713</v>
      </c>
      <c r="Q2" t="s">
        <v>714</v>
      </c>
      <c r="R2" s="259">
        <v>52497</v>
      </c>
      <c r="S2" s="260">
        <v>48644.86</v>
      </c>
      <c r="T2" s="260">
        <v>3405.1401999999998</v>
      </c>
      <c r="U2" s="260">
        <v>52050.000200000002</v>
      </c>
      <c r="V2" s="260">
        <v>35004.86</v>
      </c>
      <c r="W2" s="260">
        <v>11758.27</v>
      </c>
      <c r="X2" s="260">
        <v>46763.13</v>
      </c>
      <c r="Y2" s="257">
        <v>768</v>
      </c>
      <c r="Z2" s="260">
        <v>60.889492187499997</v>
      </c>
      <c r="AA2" s="260">
        <v>2033.179565217391</v>
      </c>
      <c r="AB2" s="260"/>
      <c r="AC2" s="260">
        <v>95.672700000000006</v>
      </c>
      <c r="AD2" s="260">
        <v>317.19279999999998</v>
      </c>
      <c r="AF2" s="260">
        <v>1343.5164</v>
      </c>
      <c r="AG2" s="260">
        <v>1756.3819000000001</v>
      </c>
      <c r="AH2" s="260">
        <v>5985.75</v>
      </c>
      <c r="AI2" s="260">
        <v>120</v>
      </c>
      <c r="AJ2" s="260">
        <v>29727.414199999999</v>
      </c>
      <c r="AK2" s="260">
        <v>64.183499999999995</v>
      </c>
      <c r="AL2" s="260">
        <v>9093.5504000000001</v>
      </c>
      <c r="AM2" s="260">
        <v>18917.445800000001</v>
      </c>
      <c r="AN2" s="260">
        <v>13698.840099999999</v>
      </c>
      <c r="AO2" s="258">
        <v>0.42</v>
      </c>
      <c r="AP2" s="258">
        <v>1.8260999999999999E-2</v>
      </c>
      <c r="AQ2" s="260">
        <v>32616.29</v>
      </c>
      <c r="AR2">
        <v>256.73390000000001</v>
      </c>
      <c r="AS2" s="260">
        <v>32873.019739000003</v>
      </c>
      <c r="AT2" s="258">
        <v>0.67577581144235987</v>
      </c>
      <c r="AU2" s="258">
        <v>2.9381557019233041E-2</v>
      </c>
      <c r="AV2" s="273">
        <v>37000</v>
      </c>
      <c r="AW2" s="260">
        <v>37256.733899999999</v>
      </c>
      <c r="AX2" s="261">
        <v>0.76589250950665699</v>
      </c>
      <c r="AY2" s="272">
        <v>3.3299674326376393E-2</v>
      </c>
      <c r="AZ2">
        <v>8901</v>
      </c>
      <c r="BA2" s="260">
        <v>24940.625095833329</v>
      </c>
      <c r="BB2" s="260">
        <v>42059.373004166657</v>
      </c>
      <c r="BC2" s="260">
        <v>27109.375104166669</v>
      </c>
      <c r="BD2" s="275">
        <v>14949.997899999989</v>
      </c>
    </row>
    <row r="3" spans="1:56" x14ac:dyDescent="0.25">
      <c r="A3" s="257">
        <v>1</v>
      </c>
      <c r="B3" t="s">
        <v>255</v>
      </c>
      <c r="C3" t="s">
        <v>709</v>
      </c>
      <c r="D3" t="s">
        <v>257</v>
      </c>
      <c r="E3" t="s">
        <v>715</v>
      </c>
      <c r="G3" s="247">
        <v>44712</v>
      </c>
      <c r="H3" s="257">
        <v>23</v>
      </c>
      <c r="I3" s="257">
        <v>17</v>
      </c>
      <c r="J3" s="257">
        <v>690</v>
      </c>
      <c r="K3" s="258">
        <v>2.4637681159420291E-2</v>
      </c>
      <c r="L3" t="s">
        <v>716</v>
      </c>
      <c r="M3" t="s">
        <v>105</v>
      </c>
      <c r="N3" t="s">
        <v>717</v>
      </c>
      <c r="O3" s="287" t="s">
        <v>126</v>
      </c>
      <c r="P3" t="s">
        <v>718</v>
      </c>
      <c r="Q3" t="s">
        <v>719</v>
      </c>
      <c r="R3" s="259">
        <v>24338</v>
      </c>
      <c r="S3" s="260">
        <v>48644.86</v>
      </c>
      <c r="T3" s="260">
        <v>3405.1401999999998</v>
      </c>
      <c r="U3" s="260">
        <v>52050.000200000002</v>
      </c>
      <c r="V3" s="260">
        <v>38550</v>
      </c>
      <c r="W3" s="260">
        <v>6900</v>
      </c>
      <c r="X3" s="260">
        <v>45450</v>
      </c>
      <c r="Y3" s="257">
        <v>690</v>
      </c>
      <c r="Z3" s="260">
        <v>65.869565217391298</v>
      </c>
      <c r="AA3" s="260">
        <v>1976.086956521739</v>
      </c>
      <c r="AB3" s="260">
        <v>175</v>
      </c>
      <c r="AC3" s="260">
        <v>13.42</v>
      </c>
      <c r="AD3" s="260">
        <v>195.316</v>
      </c>
      <c r="AF3" s="260">
        <v>246.75</v>
      </c>
      <c r="AG3" s="260">
        <v>630.48599999999999</v>
      </c>
      <c r="AH3" s="260">
        <v>5985.75</v>
      </c>
      <c r="AI3" s="260">
        <v>120</v>
      </c>
      <c r="AJ3" s="260">
        <v>29727.414199999999</v>
      </c>
      <c r="AK3" s="260">
        <v>21.337399999999999</v>
      </c>
      <c r="AL3" s="260">
        <v>8965.0123000000003</v>
      </c>
      <c r="AM3" s="260">
        <v>18917.445800000001</v>
      </c>
      <c r="AN3" s="260">
        <v>13698.840099999999</v>
      </c>
      <c r="AO3" s="258">
        <v>0.42</v>
      </c>
      <c r="AP3" s="258">
        <v>1.8260999999999999E-2</v>
      </c>
      <c r="AQ3" s="260">
        <v>32616.29</v>
      </c>
      <c r="AR3">
        <v>85.349800000000002</v>
      </c>
      <c r="AS3" s="260">
        <v>32701.635639</v>
      </c>
      <c r="AT3" s="258">
        <v>0.67225264167683907</v>
      </c>
      <c r="AU3" s="258">
        <v>2.9228375725079959E-2</v>
      </c>
      <c r="AV3" s="274">
        <v>37000</v>
      </c>
      <c r="AW3" s="260">
        <v>37085.349800000004</v>
      </c>
      <c r="AX3" s="261">
        <v>0.76236933974113608</v>
      </c>
      <c r="AY3" s="272">
        <v>3.3146493032223313E-2</v>
      </c>
      <c r="AZ3">
        <v>8901</v>
      </c>
      <c r="BA3" s="260">
        <v>24940.625095833329</v>
      </c>
      <c r="BB3" s="260">
        <v>41872.138904166663</v>
      </c>
      <c r="BC3" s="260">
        <v>27109.375104166669</v>
      </c>
      <c r="BD3" s="275">
        <v>14762.76379999999</v>
      </c>
    </row>
    <row r="4" spans="1:56" x14ac:dyDescent="0.25">
      <c r="A4" s="257">
        <v>1</v>
      </c>
      <c r="B4" t="s">
        <v>255</v>
      </c>
      <c r="C4" t="s">
        <v>709</v>
      </c>
      <c r="D4" t="s">
        <v>257</v>
      </c>
      <c r="E4" t="s">
        <v>720</v>
      </c>
      <c r="F4" t="s">
        <v>109</v>
      </c>
      <c r="G4" s="247">
        <v>44712</v>
      </c>
      <c r="H4" s="257">
        <v>23</v>
      </c>
      <c r="I4" s="257">
        <v>14</v>
      </c>
      <c r="J4" s="257">
        <v>690</v>
      </c>
      <c r="K4" s="258">
        <v>2.028985507246377E-2</v>
      </c>
      <c r="L4" t="s">
        <v>721</v>
      </c>
      <c r="M4" t="s">
        <v>121</v>
      </c>
      <c r="N4" t="s">
        <v>722</v>
      </c>
      <c r="O4" s="287" t="s">
        <v>126</v>
      </c>
      <c r="P4" t="s">
        <v>723</v>
      </c>
      <c r="Q4" t="s">
        <v>724</v>
      </c>
      <c r="R4" s="259">
        <v>4895</v>
      </c>
      <c r="S4" s="260">
        <v>48928.86</v>
      </c>
      <c r="T4" s="260">
        <v>3425.0201999999999</v>
      </c>
      <c r="U4" s="260">
        <v>52353.8802</v>
      </c>
      <c r="V4" s="260">
        <v>35210</v>
      </c>
      <c r="W4" s="260">
        <v>6300</v>
      </c>
      <c r="X4" s="260">
        <v>41510</v>
      </c>
      <c r="Y4" s="257">
        <v>630</v>
      </c>
      <c r="Z4" s="260">
        <v>65.888888888888886</v>
      </c>
      <c r="AA4" s="260">
        <v>1804.782608695652</v>
      </c>
      <c r="AB4" s="260">
        <v>1073.6600000000001</v>
      </c>
      <c r="AC4" s="260">
        <v>5.98</v>
      </c>
      <c r="AD4" s="260">
        <v>153.2859</v>
      </c>
      <c r="AF4" s="260">
        <v>162.94999999999999</v>
      </c>
      <c r="AG4" s="260">
        <v>1395.8759</v>
      </c>
      <c r="AH4" s="260">
        <v>6020.6962000000003</v>
      </c>
      <c r="AI4" s="260">
        <v>120</v>
      </c>
      <c r="AJ4" s="260">
        <v>28541.834999999999</v>
      </c>
      <c r="AK4" s="260">
        <v>0</v>
      </c>
      <c r="AL4" s="260">
        <v>-3469.4070999999999</v>
      </c>
      <c r="AM4" s="260">
        <v>20387.025000000001</v>
      </c>
      <c r="AN4" s="260">
        <v>31110.974999999999</v>
      </c>
      <c r="AO4" s="258">
        <v>0.60409999999999997</v>
      </c>
      <c r="AP4" s="258">
        <v>2.6265E-2</v>
      </c>
      <c r="AQ4" s="260">
        <v>51498</v>
      </c>
      <c r="AR4">
        <v>-3469.4070999999999</v>
      </c>
      <c r="AS4" s="260">
        <v>48028.592877000003</v>
      </c>
      <c r="AT4" s="258">
        <v>0.98160048848471027</v>
      </c>
      <c r="AU4" s="258">
        <v>4.2678282108030867E-2</v>
      </c>
      <c r="AV4" s="274">
        <v>39000</v>
      </c>
      <c r="AW4" s="260">
        <v>35530.592900000003</v>
      </c>
      <c r="AX4" s="261">
        <v>0.72616841880231842</v>
      </c>
      <c r="AY4" s="272">
        <v>3.1572539947926893E-2</v>
      </c>
      <c r="AZ4">
        <v>8901</v>
      </c>
      <c r="BA4" s="260">
        <v>25086.234262499998</v>
      </c>
      <c r="BB4" s="260">
        <v>38986.193637500008</v>
      </c>
      <c r="BC4" s="260">
        <v>27267.645937500001</v>
      </c>
      <c r="BD4" s="275">
        <v>11718.54770000001</v>
      </c>
    </row>
    <row r="5" spans="1:56" x14ac:dyDescent="0.25">
      <c r="A5" s="257">
        <v>1</v>
      </c>
      <c r="B5" t="s">
        <v>255</v>
      </c>
      <c r="C5" t="s">
        <v>709</v>
      </c>
      <c r="D5" t="s">
        <v>257</v>
      </c>
      <c r="E5" t="s">
        <v>725</v>
      </c>
      <c r="G5" s="247">
        <v>44712</v>
      </c>
      <c r="H5" s="257">
        <v>23</v>
      </c>
      <c r="I5" s="257">
        <v>14</v>
      </c>
      <c r="J5" s="257">
        <v>690</v>
      </c>
      <c r="K5" s="258">
        <v>2.028985507246377E-2</v>
      </c>
      <c r="L5" t="s">
        <v>721</v>
      </c>
      <c r="M5" t="s">
        <v>121</v>
      </c>
      <c r="N5" t="s">
        <v>726</v>
      </c>
      <c r="O5" s="287" t="s">
        <v>126</v>
      </c>
      <c r="P5" t="s">
        <v>727</v>
      </c>
      <c r="Q5" t="s">
        <v>728</v>
      </c>
      <c r="R5" s="259">
        <v>98409</v>
      </c>
      <c r="S5" s="260">
        <v>48644.86</v>
      </c>
      <c r="T5" s="260">
        <v>3405.1401999999998</v>
      </c>
      <c r="U5" s="260">
        <v>52050.000200000002</v>
      </c>
      <c r="V5" s="260">
        <v>37029.56</v>
      </c>
      <c r="W5" s="260">
        <v>6754.95</v>
      </c>
      <c r="X5" s="260">
        <v>43784.51</v>
      </c>
      <c r="Y5" s="257">
        <v>662</v>
      </c>
      <c r="Z5" s="260">
        <v>66.139743202416923</v>
      </c>
      <c r="AA5" s="260">
        <v>1903.6743478260869</v>
      </c>
      <c r="AB5" s="260">
        <v>690</v>
      </c>
      <c r="AC5" s="260">
        <v>112.3531</v>
      </c>
      <c r="AD5" s="260">
        <v>861.07129999999995</v>
      </c>
      <c r="AF5" s="260">
        <v>1330.1456000000001</v>
      </c>
      <c r="AG5" s="260">
        <v>2993.57</v>
      </c>
      <c r="AH5" s="260">
        <v>5985.75</v>
      </c>
      <c r="AI5" s="260">
        <v>120</v>
      </c>
      <c r="AJ5" s="260">
        <v>29727.414199999999</v>
      </c>
      <c r="AK5" s="260">
        <v>0</v>
      </c>
      <c r="AL5" s="260">
        <v>-3943.2242000000001</v>
      </c>
      <c r="AM5" s="260">
        <v>18917.445800000001</v>
      </c>
      <c r="AN5" s="260">
        <v>13698.840099999999</v>
      </c>
      <c r="AO5" s="258">
        <v>0.42</v>
      </c>
      <c r="AP5" s="258">
        <v>1.8260999999999999E-2</v>
      </c>
      <c r="AQ5" s="260">
        <v>32616.29</v>
      </c>
      <c r="AR5">
        <v>-3943.2242000000001</v>
      </c>
      <c r="AS5" s="260">
        <v>28673.061639</v>
      </c>
      <c r="AT5" s="258">
        <v>0.58943661548208792</v>
      </c>
      <c r="AU5" s="258">
        <v>2.562767893400383E-2</v>
      </c>
      <c r="AV5" s="274">
        <v>39000</v>
      </c>
      <c r="AW5" s="260">
        <v>35056.775800000003</v>
      </c>
      <c r="AX5" s="261">
        <v>0.72066762654882766</v>
      </c>
      <c r="AY5" s="272">
        <v>3.1333375067340331E-2</v>
      </c>
      <c r="AZ5">
        <v>8901</v>
      </c>
      <c r="BA5" s="260">
        <v>24940.625095833329</v>
      </c>
      <c r="BB5" s="260">
        <v>39843.564904166669</v>
      </c>
      <c r="BC5" s="260">
        <v>27109.375104166669</v>
      </c>
      <c r="BD5" s="275">
        <v>12734.1898</v>
      </c>
    </row>
    <row r="6" spans="1:56" x14ac:dyDescent="0.25">
      <c r="A6" s="257">
        <v>1</v>
      </c>
      <c r="B6" t="s">
        <v>255</v>
      </c>
      <c r="C6" t="s">
        <v>709</v>
      </c>
      <c r="D6" t="s">
        <v>257</v>
      </c>
      <c r="E6" t="s">
        <v>729</v>
      </c>
      <c r="F6" t="s">
        <v>109</v>
      </c>
      <c r="G6" s="247">
        <v>44712</v>
      </c>
      <c r="H6" s="257">
        <v>23</v>
      </c>
      <c r="I6" s="257">
        <v>13</v>
      </c>
      <c r="J6" s="257">
        <v>690</v>
      </c>
      <c r="K6" s="258">
        <v>1.8840579710144929E-2</v>
      </c>
      <c r="L6" t="s">
        <v>721</v>
      </c>
      <c r="M6" t="s">
        <v>121</v>
      </c>
      <c r="N6" t="s">
        <v>726</v>
      </c>
      <c r="O6" s="287" t="s">
        <v>126</v>
      </c>
      <c r="P6" t="s">
        <v>730</v>
      </c>
      <c r="Q6" t="s">
        <v>731</v>
      </c>
      <c r="R6" s="259">
        <v>25235</v>
      </c>
      <c r="S6" s="260">
        <v>48928.86</v>
      </c>
      <c r="T6" s="260">
        <v>3425.0201999999999</v>
      </c>
      <c r="U6" s="260">
        <v>52353.8802</v>
      </c>
      <c r="V6" s="260">
        <v>35210</v>
      </c>
      <c r="W6" s="260">
        <v>6300</v>
      </c>
      <c r="X6" s="260">
        <v>41510</v>
      </c>
      <c r="Y6" s="257">
        <v>630</v>
      </c>
      <c r="Z6" s="260">
        <v>65.888888888888886</v>
      </c>
      <c r="AA6" s="260">
        <v>1804.782608695652</v>
      </c>
      <c r="AB6" s="260">
        <v>730</v>
      </c>
      <c r="AC6" s="260">
        <v>92.564700000000002</v>
      </c>
      <c r="AD6" s="260">
        <v>323.0301</v>
      </c>
      <c r="AF6" s="260">
        <v>854.68560000000002</v>
      </c>
      <c r="AG6" s="260">
        <v>2000.2804000000001</v>
      </c>
      <c r="AH6" s="260">
        <v>6020.6962000000003</v>
      </c>
      <c r="AI6" s="260">
        <v>120</v>
      </c>
      <c r="AJ6" s="260">
        <v>28541.834999999999</v>
      </c>
      <c r="AK6" s="260">
        <v>0</v>
      </c>
      <c r="AL6" s="260">
        <v>-4073.8116</v>
      </c>
      <c r="AM6" s="260">
        <v>20387.025000000001</v>
      </c>
      <c r="AN6" s="260">
        <v>14763.018099999999</v>
      </c>
      <c r="AO6" s="258">
        <v>0.42</v>
      </c>
      <c r="AP6" s="258">
        <v>1.8260999999999999E-2</v>
      </c>
      <c r="AQ6" s="260">
        <v>35150.04</v>
      </c>
      <c r="AR6">
        <v>-4073.8116</v>
      </c>
      <c r="AS6" s="260">
        <v>31076.231480400002</v>
      </c>
      <c r="AT6" s="258">
        <v>0.6351309121119928</v>
      </c>
      <c r="AU6" s="258">
        <v>2.761438748313012E-2</v>
      </c>
      <c r="AV6" s="274">
        <v>39000</v>
      </c>
      <c r="AW6" s="260">
        <v>34926.188399999999</v>
      </c>
      <c r="AX6" s="261">
        <v>0.71381569895558572</v>
      </c>
      <c r="AY6" s="272">
        <v>3.1035465171981989E-2</v>
      </c>
      <c r="AZ6">
        <v>8901</v>
      </c>
      <c r="BA6" s="260">
        <v>25086.234262499998</v>
      </c>
      <c r="BB6" s="260">
        <v>38381.789137500004</v>
      </c>
      <c r="BC6" s="260">
        <v>27267.645937500001</v>
      </c>
      <c r="BD6" s="275">
        <v>11114.1432</v>
      </c>
    </row>
    <row r="7" spans="1:56" x14ac:dyDescent="0.25">
      <c r="A7" s="257">
        <v>1</v>
      </c>
      <c r="B7" t="s">
        <v>255</v>
      </c>
      <c r="C7" t="s">
        <v>709</v>
      </c>
      <c r="D7" t="s">
        <v>257</v>
      </c>
      <c r="E7" t="s">
        <v>732</v>
      </c>
      <c r="G7" s="247">
        <v>44651</v>
      </c>
      <c r="H7" s="257">
        <v>25</v>
      </c>
      <c r="I7" s="257">
        <v>0</v>
      </c>
      <c r="J7" s="257">
        <v>750</v>
      </c>
      <c r="K7" s="258">
        <v>0</v>
      </c>
      <c r="L7" t="s">
        <v>716</v>
      </c>
      <c r="M7" t="s">
        <v>105</v>
      </c>
      <c r="N7" t="s">
        <v>717</v>
      </c>
      <c r="O7" s="287" t="s">
        <v>126</v>
      </c>
      <c r="P7" t="s">
        <v>733</v>
      </c>
      <c r="Q7" t="s">
        <v>734</v>
      </c>
      <c r="R7" s="259">
        <v>46296</v>
      </c>
      <c r="S7" s="260">
        <v>48644.859799999998</v>
      </c>
      <c r="T7" s="260">
        <v>3405.1401999999998</v>
      </c>
      <c r="U7" s="260">
        <v>52050</v>
      </c>
      <c r="V7" s="260">
        <v>40245</v>
      </c>
      <c r="W7" s="260">
        <v>7200</v>
      </c>
      <c r="X7" s="260">
        <v>47445</v>
      </c>
      <c r="Y7" s="257">
        <v>720</v>
      </c>
      <c r="Z7" s="260">
        <v>65.895833333333329</v>
      </c>
      <c r="AA7" s="260">
        <v>1897.8</v>
      </c>
      <c r="AB7" s="260"/>
      <c r="AC7" s="260">
        <v>10.43</v>
      </c>
      <c r="AD7" s="260">
        <v>153.77340000000001</v>
      </c>
      <c r="AF7" s="260">
        <v>242.13</v>
      </c>
      <c r="AG7" s="260">
        <v>406.33339999999998</v>
      </c>
      <c r="AH7" s="260">
        <v>6506.25</v>
      </c>
      <c r="AI7" s="260">
        <v>120</v>
      </c>
      <c r="AJ7" s="260">
        <v>32429.9064</v>
      </c>
      <c r="AK7" s="260">
        <v>0</v>
      </c>
      <c r="AL7" s="260">
        <v>-1692.4898000000001</v>
      </c>
      <c r="AM7" s="260">
        <v>16214.9534</v>
      </c>
      <c r="AN7" s="260">
        <v>11741.862800000001</v>
      </c>
      <c r="AO7" s="258">
        <v>0.42</v>
      </c>
      <c r="AP7" s="258">
        <v>1.6799999999999999E-2</v>
      </c>
      <c r="AQ7" s="260">
        <v>27956.82</v>
      </c>
      <c r="AR7">
        <v>-1692.4898000000001</v>
      </c>
      <c r="AS7" s="260">
        <v>26264.326406799999</v>
      </c>
      <c r="AT7" s="258">
        <v>0.53991987056359025</v>
      </c>
      <c r="AU7" s="258">
        <v>2.1596794822543609E-2</v>
      </c>
      <c r="AV7" s="274">
        <v>39000</v>
      </c>
      <c r="AW7" s="260">
        <v>37307.510199999997</v>
      </c>
      <c r="AX7" s="261">
        <v>0.766936329005516</v>
      </c>
      <c r="AY7" s="272">
        <v>3.0677453160220639E-2</v>
      </c>
      <c r="AZ7">
        <v>9675</v>
      </c>
      <c r="BA7" s="260">
        <v>27109.375</v>
      </c>
      <c r="BB7" s="260">
        <v>42628.041599999997</v>
      </c>
      <c r="BC7" s="260">
        <v>24940.625</v>
      </c>
      <c r="BD7" s="275">
        <v>17687.4166</v>
      </c>
    </row>
    <row r="8" spans="1:56" x14ac:dyDescent="0.25">
      <c r="A8" s="257">
        <v>1</v>
      </c>
      <c r="B8" t="s">
        <v>255</v>
      </c>
      <c r="C8" t="s">
        <v>709</v>
      </c>
      <c r="D8" t="s">
        <v>257</v>
      </c>
      <c r="E8" t="s">
        <v>735</v>
      </c>
      <c r="G8" s="247">
        <v>44712</v>
      </c>
      <c r="H8" s="257">
        <v>23</v>
      </c>
      <c r="I8" s="257">
        <v>0</v>
      </c>
      <c r="J8" s="257">
        <v>690</v>
      </c>
      <c r="K8" s="258">
        <v>0</v>
      </c>
      <c r="L8" t="s">
        <v>716</v>
      </c>
      <c r="M8" t="s">
        <v>105</v>
      </c>
      <c r="N8" t="s">
        <v>717</v>
      </c>
      <c r="O8" s="287" t="s">
        <v>126</v>
      </c>
      <c r="P8" t="s">
        <v>736</v>
      </c>
      <c r="Q8" t="s">
        <v>737</v>
      </c>
      <c r="R8" s="259">
        <v>89912</v>
      </c>
      <c r="S8" s="260">
        <v>48928.86</v>
      </c>
      <c r="T8" s="260">
        <v>3425.0201999999999</v>
      </c>
      <c r="U8" s="260">
        <v>52353.8802</v>
      </c>
      <c r="V8" s="260">
        <v>36855</v>
      </c>
      <c r="W8" s="260">
        <v>6600</v>
      </c>
      <c r="X8" s="260">
        <v>43455</v>
      </c>
      <c r="Y8" s="257">
        <v>660</v>
      </c>
      <c r="Z8" s="260">
        <v>65.840909090909093</v>
      </c>
      <c r="AA8" s="260">
        <v>1889.347826086957</v>
      </c>
      <c r="AB8" s="260"/>
      <c r="AC8" s="260">
        <v>274.20119999999997</v>
      </c>
      <c r="AD8" s="260">
        <v>638.73540000000003</v>
      </c>
      <c r="AF8" s="260">
        <v>2543.3624</v>
      </c>
      <c r="AG8" s="260">
        <v>3456.299</v>
      </c>
      <c r="AH8" s="260">
        <v>6020.6962000000003</v>
      </c>
      <c r="AI8" s="260">
        <v>120</v>
      </c>
      <c r="AJ8" s="260">
        <v>29900.97</v>
      </c>
      <c r="AK8" s="260">
        <v>0</v>
      </c>
      <c r="AL8" s="260">
        <v>-4943.9651999999996</v>
      </c>
      <c r="AM8" s="260">
        <v>19027.89</v>
      </c>
      <c r="AN8" s="260">
        <v>13778.8169</v>
      </c>
      <c r="AO8" s="258">
        <v>0.42</v>
      </c>
      <c r="AP8" s="258">
        <v>1.8260999999999999E-2</v>
      </c>
      <c r="AQ8" s="260">
        <v>32806.71</v>
      </c>
      <c r="AR8">
        <v>-4943.9651999999996</v>
      </c>
      <c r="AS8" s="260">
        <v>27862.741673500001</v>
      </c>
      <c r="AT8" s="258">
        <v>0.56945413552451463</v>
      </c>
      <c r="AU8" s="258">
        <v>2.4758875457587589E-2</v>
      </c>
      <c r="AV8" s="274">
        <v>40000</v>
      </c>
      <c r="AW8" s="260">
        <v>35056.034800000001</v>
      </c>
      <c r="AX8" s="261">
        <v>0.71646947834059493</v>
      </c>
      <c r="AY8" s="272">
        <v>3.1150846884373692E-2</v>
      </c>
      <c r="AZ8">
        <v>8901</v>
      </c>
      <c r="BA8" s="260">
        <v>25086.234262499998</v>
      </c>
      <c r="BB8" s="260">
        <v>39870.770537500008</v>
      </c>
      <c r="BC8" s="260">
        <v>27267.645937500001</v>
      </c>
      <c r="BD8" s="275">
        <v>12603.12460000001</v>
      </c>
    </row>
    <row r="9" spans="1:56" x14ac:dyDescent="0.25">
      <c r="A9" s="257">
        <v>1</v>
      </c>
      <c r="B9" t="s">
        <v>255</v>
      </c>
      <c r="C9" t="s">
        <v>709</v>
      </c>
      <c r="D9" t="s">
        <v>257</v>
      </c>
      <c r="E9" t="s">
        <v>738</v>
      </c>
      <c r="F9" t="s">
        <v>109</v>
      </c>
      <c r="G9" s="247">
        <v>44712</v>
      </c>
      <c r="H9" s="257">
        <v>23</v>
      </c>
      <c r="I9" s="257">
        <v>15</v>
      </c>
      <c r="J9" s="257">
        <v>690</v>
      </c>
      <c r="K9" s="258">
        <v>2.1739130434782612E-2</v>
      </c>
      <c r="L9" t="s">
        <v>721</v>
      </c>
      <c r="M9" t="s">
        <v>121</v>
      </c>
      <c r="N9" t="s">
        <v>739</v>
      </c>
      <c r="O9" s="287" t="s">
        <v>126</v>
      </c>
      <c r="P9" t="s">
        <v>740</v>
      </c>
      <c r="Q9" t="s">
        <v>741</v>
      </c>
      <c r="R9" s="259">
        <v>43142</v>
      </c>
      <c r="S9" s="260">
        <v>48928.86</v>
      </c>
      <c r="T9" s="260">
        <v>3425.0201999999999</v>
      </c>
      <c r="U9" s="260">
        <v>52353.8802</v>
      </c>
      <c r="V9" s="260">
        <v>35210</v>
      </c>
      <c r="W9" s="260">
        <v>6300</v>
      </c>
      <c r="X9" s="260">
        <v>41510</v>
      </c>
      <c r="Y9" s="257">
        <v>630</v>
      </c>
      <c r="Z9" s="260">
        <v>65.888888888888886</v>
      </c>
      <c r="AA9" s="260">
        <v>1804.782608695652</v>
      </c>
      <c r="AB9" s="260">
        <v>864.05</v>
      </c>
      <c r="AC9" s="260">
        <v>104.1138</v>
      </c>
      <c r="AD9" s="260">
        <v>408.35219999999998</v>
      </c>
      <c r="AF9" s="260">
        <v>2089.3528000000001</v>
      </c>
      <c r="AG9" s="260">
        <v>3465.8688000000002</v>
      </c>
      <c r="AH9" s="260">
        <v>6020.6962000000003</v>
      </c>
      <c r="AI9" s="260">
        <v>120</v>
      </c>
      <c r="AJ9" s="260">
        <v>28541.834999999999</v>
      </c>
      <c r="AK9" s="260">
        <v>0</v>
      </c>
      <c r="AL9" s="260">
        <v>-5539.4</v>
      </c>
      <c r="AM9" s="260">
        <v>20387.025000000001</v>
      </c>
      <c r="AN9" s="260">
        <v>25610.974999999999</v>
      </c>
      <c r="AO9" s="258">
        <v>0.55679999999999996</v>
      </c>
      <c r="AP9" s="258">
        <v>2.4209000000000001E-2</v>
      </c>
      <c r="AQ9" s="260">
        <v>45998</v>
      </c>
      <c r="AR9">
        <v>-5539.4</v>
      </c>
      <c r="AS9" s="260">
        <v>40458.599977000013</v>
      </c>
      <c r="AT9" s="258">
        <v>0.82688621760245395</v>
      </c>
      <c r="AU9" s="258">
        <v>3.5951574678367557E-2</v>
      </c>
      <c r="AV9" s="274">
        <v>40000</v>
      </c>
      <c r="AW9" s="260">
        <v>34460.6</v>
      </c>
      <c r="AX9" s="261">
        <v>0.70430007974843478</v>
      </c>
      <c r="AY9" s="272">
        <v>3.0621742597758031E-2</v>
      </c>
      <c r="AZ9">
        <v>8901</v>
      </c>
      <c r="BA9" s="260">
        <v>25086.234262499998</v>
      </c>
      <c r="BB9" s="260">
        <v>37916.200737500003</v>
      </c>
      <c r="BC9" s="260">
        <v>27267.645937500001</v>
      </c>
      <c r="BD9" s="275">
        <v>10648.554799999991</v>
      </c>
    </row>
    <row r="10" spans="1:56" x14ac:dyDescent="0.25">
      <c r="A10" s="257">
        <v>1</v>
      </c>
      <c r="B10" t="s">
        <v>255</v>
      </c>
      <c r="C10" t="s">
        <v>709</v>
      </c>
      <c r="D10" t="s">
        <v>257</v>
      </c>
      <c r="E10" t="s">
        <v>742</v>
      </c>
      <c r="F10" t="s">
        <v>109</v>
      </c>
      <c r="G10" s="247">
        <v>44712</v>
      </c>
      <c r="H10" s="257">
        <v>23</v>
      </c>
      <c r="I10" s="257">
        <v>30</v>
      </c>
      <c r="J10" s="257">
        <v>690</v>
      </c>
      <c r="K10" s="258">
        <v>4.3478260869565223E-2</v>
      </c>
      <c r="L10" t="s">
        <v>721</v>
      </c>
      <c r="M10" t="s">
        <v>121</v>
      </c>
      <c r="N10" t="s">
        <v>743</v>
      </c>
      <c r="O10" s="287" t="s">
        <v>126</v>
      </c>
      <c r="P10" t="s">
        <v>744</v>
      </c>
      <c r="Q10" t="s">
        <v>745</v>
      </c>
      <c r="R10" s="259">
        <v>24147</v>
      </c>
      <c r="S10" s="260">
        <v>48928.86</v>
      </c>
      <c r="T10" s="260">
        <v>3425.0201999999999</v>
      </c>
      <c r="U10" s="260">
        <v>52353.8802</v>
      </c>
      <c r="V10" s="260">
        <v>35210</v>
      </c>
      <c r="W10" s="260">
        <v>6300</v>
      </c>
      <c r="X10" s="260">
        <v>41510</v>
      </c>
      <c r="Y10" s="257">
        <v>630</v>
      </c>
      <c r="Z10" s="260">
        <v>65.888888888888886</v>
      </c>
      <c r="AA10" s="260">
        <v>1804.782608695652</v>
      </c>
      <c r="AB10" s="260">
        <v>880</v>
      </c>
      <c r="AC10" s="260">
        <v>23.2742</v>
      </c>
      <c r="AD10" s="260">
        <v>244.51900000000001</v>
      </c>
      <c r="AF10" s="260">
        <v>2656.0504000000001</v>
      </c>
      <c r="AG10" s="260">
        <v>3803.8436000000002</v>
      </c>
      <c r="AH10" s="260">
        <v>6020.6962000000003</v>
      </c>
      <c r="AI10" s="260">
        <v>120</v>
      </c>
      <c r="AJ10" s="260">
        <v>28541.834999999999</v>
      </c>
      <c r="AK10" s="260">
        <v>0</v>
      </c>
      <c r="AL10" s="260">
        <v>-5877.9748</v>
      </c>
      <c r="AM10" s="260">
        <v>20387.025000000001</v>
      </c>
      <c r="AN10" s="260">
        <v>27410.974999999999</v>
      </c>
      <c r="AO10" s="258">
        <v>0.57350000000000001</v>
      </c>
      <c r="AP10" s="258">
        <v>2.4934999999999999E-2</v>
      </c>
      <c r="AQ10" s="260">
        <v>47798</v>
      </c>
      <c r="AR10">
        <v>-5877.9748</v>
      </c>
      <c r="AS10" s="260">
        <v>41920.025177000003</v>
      </c>
      <c r="AT10" s="258">
        <v>0.85675458567806406</v>
      </c>
      <c r="AU10" s="258">
        <v>3.7250199377307128E-2</v>
      </c>
      <c r="AV10" s="274">
        <v>41000</v>
      </c>
      <c r="AW10" s="260">
        <v>35122.025199999996</v>
      </c>
      <c r="AX10" s="261">
        <v>0.71781817929132219</v>
      </c>
      <c r="AY10" s="272">
        <v>3.1209486056144441E-2</v>
      </c>
      <c r="AZ10">
        <v>8901</v>
      </c>
      <c r="BA10" s="260">
        <v>25086.234262499998</v>
      </c>
      <c r="BB10" s="260">
        <v>38578.225937499999</v>
      </c>
      <c r="BC10" s="260">
        <v>27267.645937500001</v>
      </c>
      <c r="BD10" s="275">
        <v>11310.58</v>
      </c>
    </row>
    <row r="11" spans="1:56" x14ac:dyDescent="0.25">
      <c r="A11" s="257">
        <v>1</v>
      </c>
      <c r="B11" t="s">
        <v>255</v>
      </c>
      <c r="C11" t="s">
        <v>709</v>
      </c>
      <c r="D11" t="s">
        <v>257</v>
      </c>
      <c r="E11" t="s">
        <v>746</v>
      </c>
      <c r="G11" s="247">
        <v>44712</v>
      </c>
      <c r="H11" s="257">
        <v>23</v>
      </c>
      <c r="I11" s="257">
        <v>31</v>
      </c>
      <c r="J11" s="257">
        <v>690</v>
      </c>
      <c r="K11" s="258">
        <v>4.4927536231884058E-2</v>
      </c>
      <c r="L11" t="s">
        <v>721</v>
      </c>
      <c r="M11" t="s">
        <v>121</v>
      </c>
      <c r="N11" t="s">
        <v>726</v>
      </c>
      <c r="O11" s="287" t="s">
        <v>126</v>
      </c>
      <c r="P11" t="s">
        <v>747</v>
      </c>
      <c r="Q11" t="s">
        <v>748</v>
      </c>
      <c r="R11" s="259">
        <v>59546</v>
      </c>
      <c r="S11" s="260">
        <v>48644.86</v>
      </c>
      <c r="T11" s="260">
        <v>3405.1401999999998</v>
      </c>
      <c r="U11" s="260">
        <v>52050.000200000002</v>
      </c>
      <c r="V11" s="260">
        <v>36905</v>
      </c>
      <c r="W11" s="260">
        <v>6600</v>
      </c>
      <c r="X11" s="260">
        <v>43505</v>
      </c>
      <c r="Y11" s="257">
        <v>660</v>
      </c>
      <c r="Z11" s="260">
        <v>65.916666666666671</v>
      </c>
      <c r="AA11" s="260">
        <v>1891.521739130435</v>
      </c>
      <c r="AB11" s="260">
        <v>1143.3499999999999</v>
      </c>
      <c r="AC11" s="260">
        <v>276.35129999999998</v>
      </c>
      <c r="AD11" s="260">
        <v>596.36980000000005</v>
      </c>
      <c r="AF11" s="260">
        <v>3260.5569999999998</v>
      </c>
      <c r="AG11" s="260">
        <v>5276.6280999999999</v>
      </c>
      <c r="AH11" s="260">
        <v>5985.75</v>
      </c>
      <c r="AI11" s="260">
        <v>120</v>
      </c>
      <c r="AJ11" s="260">
        <v>29727.414199999999</v>
      </c>
      <c r="AK11" s="260">
        <v>0</v>
      </c>
      <c r="AL11" s="260">
        <v>-6505.7923000000001</v>
      </c>
      <c r="AM11" s="260">
        <v>18917.445800000001</v>
      </c>
      <c r="AN11" s="260">
        <v>13698.840099999999</v>
      </c>
      <c r="AO11" s="258">
        <v>0.42</v>
      </c>
      <c r="AP11" s="258">
        <v>1.8260999999999999E-2</v>
      </c>
      <c r="AQ11" s="260">
        <v>32616.29</v>
      </c>
      <c r="AR11">
        <v>-6505.7923000000001</v>
      </c>
      <c r="AS11" s="260">
        <v>26110.493538999999</v>
      </c>
      <c r="AT11" s="258">
        <v>0.53675750200535055</v>
      </c>
      <c r="AU11" s="258">
        <v>2.3337282695884809E-2</v>
      </c>
      <c r="AV11" s="274">
        <v>41000</v>
      </c>
      <c r="AW11" s="260">
        <v>34494.207699999999</v>
      </c>
      <c r="AX11" s="261">
        <v>0.70910282607453279</v>
      </c>
      <c r="AY11" s="272">
        <v>3.0830557655414471E-2</v>
      </c>
      <c r="AZ11">
        <v>8901</v>
      </c>
      <c r="BA11" s="260">
        <v>24940.625095833329</v>
      </c>
      <c r="BB11" s="260">
        <v>39280.996804166673</v>
      </c>
      <c r="BC11" s="260">
        <v>27109.375104166669</v>
      </c>
      <c r="BD11" s="275">
        <v>12171.6217</v>
      </c>
    </row>
    <row r="12" spans="1:56" x14ac:dyDescent="0.25">
      <c r="A12" s="257">
        <v>1</v>
      </c>
      <c r="B12" t="s">
        <v>255</v>
      </c>
      <c r="C12" t="s">
        <v>709</v>
      </c>
      <c r="D12" t="s">
        <v>257</v>
      </c>
      <c r="E12" t="s">
        <v>749</v>
      </c>
      <c r="G12" s="247">
        <v>44681</v>
      </c>
      <c r="H12" s="257">
        <v>24</v>
      </c>
      <c r="I12" s="257">
        <v>9</v>
      </c>
      <c r="J12" s="257">
        <v>720</v>
      </c>
      <c r="K12" s="258">
        <v>1.2500000000000001E-2</v>
      </c>
      <c r="L12" t="s">
        <v>721</v>
      </c>
      <c r="M12" t="s">
        <v>121</v>
      </c>
      <c r="N12" t="s">
        <v>726</v>
      </c>
      <c r="O12" s="287" t="s">
        <v>126</v>
      </c>
      <c r="P12" t="s">
        <v>750</v>
      </c>
      <c r="Q12" t="s">
        <v>751</v>
      </c>
      <c r="R12" s="259">
        <v>87576</v>
      </c>
      <c r="S12" s="260">
        <v>48644.857000000004</v>
      </c>
      <c r="T12" s="260">
        <v>3405.14</v>
      </c>
      <c r="U12" s="260">
        <v>52049.997000000003</v>
      </c>
      <c r="V12" s="260">
        <v>37706.57</v>
      </c>
      <c r="W12" s="260">
        <v>7798.3955999999998</v>
      </c>
      <c r="X12" s="260">
        <v>45504.965600000003</v>
      </c>
      <c r="Y12" s="257">
        <v>670</v>
      </c>
      <c r="Z12" s="260">
        <v>67.917859104477614</v>
      </c>
      <c r="AA12" s="260">
        <v>1896.0402333333329</v>
      </c>
      <c r="AB12" s="260">
        <v>555</v>
      </c>
      <c r="AC12" s="260">
        <v>587.20429999999999</v>
      </c>
      <c r="AD12" s="260">
        <v>740.06590000000006</v>
      </c>
      <c r="AF12" s="260">
        <v>2175.8611999999998</v>
      </c>
      <c r="AG12" s="260">
        <v>4058.1314000000002</v>
      </c>
      <c r="AH12" s="260">
        <v>6245.9996000000001</v>
      </c>
      <c r="AI12" s="260">
        <v>120</v>
      </c>
      <c r="AJ12" s="260">
        <v>31078.657999999999</v>
      </c>
      <c r="AK12" s="260">
        <v>0</v>
      </c>
      <c r="AL12" s="260">
        <v>-5285.8234000000002</v>
      </c>
      <c r="AM12" s="260">
        <v>17566.199000000001</v>
      </c>
      <c r="AN12" s="260">
        <v>12720.351000000001</v>
      </c>
      <c r="AO12" s="258">
        <v>0.42</v>
      </c>
      <c r="AP12" s="258">
        <v>1.7500000000000002E-2</v>
      </c>
      <c r="AQ12" s="260">
        <v>30286.55</v>
      </c>
      <c r="AR12">
        <v>-5285.8234000000002</v>
      </c>
      <c r="AS12" s="260">
        <v>25000.726559999999</v>
      </c>
      <c r="AT12" s="258">
        <v>0.51394388023383442</v>
      </c>
      <c r="AU12" s="258">
        <v>2.1414328343076439E-2</v>
      </c>
      <c r="AV12" s="274">
        <v>41000</v>
      </c>
      <c r="AW12" s="260">
        <v>35714.176599999999</v>
      </c>
      <c r="AX12" s="261">
        <v>0.73418196295653615</v>
      </c>
      <c r="AY12" s="272">
        <v>3.0590915123189011E-2</v>
      </c>
      <c r="AZ12">
        <v>9288</v>
      </c>
      <c r="BA12" s="260">
        <v>26024.998500000002</v>
      </c>
      <c r="BB12" s="260">
        <v>40767.8361</v>
      </c>
      <c r="BC12" s="260">
        <v>26024.998500000002</v>
      </c>
      <c r="BD12" s="275">
        <v>14742.837600000001</v>
      </c>
    </row>
    <row r="13" spans="1:56" x14ac:dyDescent="0.25">
      <c r="A13" s="257">
        <v>1</v>
      </c>
      <c r="B13" t="s">
        <v>255</v>
      </c>
      <c r="C13" t="s">
        <v>709</v>
      </c>
      <c r="D13" t="s">
        <v>257</v>
      </c>
      <c r="E13" t="s">
        <v>752</v>
      </c>
      <c r="F13" t="s">
        <v>127</v>
      </c>
      <c r="G13" s="247">
        <v>44712</v>
      </c>
      <c r="H13" s="257">
        <v>23</v>
      </c>
      <c r="I13" s="257">
        <v>27</v>
      </c>
      <c r="J13" s="257">
        <v>690</v>
      </c>
      <c r="K13" s="258">
        <v>3.9130434782608699E-2</v>
      </c>
      <c r="L13" t="s">
        <v>721</v>
      </c>
      <c r="M13" t="s">
        <v>121</v>
      </c>
      <c r="N13" t="s">
        <v>726</v>
      </c>
      <c r="O13" s="287" t="s">
        <v>126</v>
      </c>
      <c r="P13" t="s">
        <v>753</v>
      </c>
      <c r="Q13" t="s">
        <v>754</v>
      </c>
      <c r="R13" s="259">
        <v>48575</v>
      </c>
      <c r="S13" s="260">
        <v>48928.86</v>
      </c>
      <c r="T13" s="260">
        <v>3425.0201999999999</v>
      </c>
      <c r="U13" s="260">
        <v>52353.8802</v>
      </c>
      <c r="V13" s="260">
        <v>35210</v>
      </c>
      <c r="W13" s="260">
        <v>6300</v>
      </c>
      <c r="X13" s="260">
        <v>41510</v>
      </c>
      <c r="Y13" s="257">
        <v>630</v>
      </c>
      <c r="Z13" s="260">
        <v>65.888888888888886</v>
      </c>
      <c r="AA13" s="260">
        <v>1804.782608695652</v>
      </c>
      <c r="AB13" s="260">
        <v>1601.25</v>
      </c>
      <c r="AC13" s="260">
        <v>96.507499999999993</v>
      </c>
      <c r="AD13" s="260">
        <v>452.63569999999999</v>
      </c>
      <c r="AF13" s="260">
        <v>3247.3732</v>
      </c>
      <c r="AG13" s="260">
        <v>5397.7664000000004</v>
      </c>
      <c r="AH13" s="260">
        <v>6020.6962000000003</v>
      </c>
      <c r="AI13" s="260">
        <v>120</v>
      </c>
      <c r="AJ13" s="260">
        <v>28541.834999999999</v>
      </c>
      <c r="AK13" s="260">
        <v>0</v>
      </c>
      <c r="AL13" s="260">
        <v>-7471.2975999999999</v>
      </c>
      <c r="AM13" s="260">
        <v>20387.025000000001</v>
      </c>
      <c r="AN13" s="260">
        <v>24610.974999999999</v>
      </c>
      <c r="AO13" s="258">
        <v>0.54689999999999994</v>
      </c>
      <c r="AP13" s="258">
        <v>2.3778000000000001E-2</v>
      </c>
      <c r="AQ13" s="260">
        <v>44998</v>
      </c>
      <c r="AR13">
        <v>-7471.2975999999999</v>
      </c>
      <c r="AS13" s="260">
        <v>37526.702377000001</v>
      </c>
      <c r="AT13" s="258">
        <v>0.76696457626439696</v>
      </c>
      <c r="AU13" s="258">
        <v>3.3346285924538997E-2</v>
      </c>
      <c r="AV13" s="274">
        <v>43000</v>
      </c>
      <c r="AW13" s="260">
        <v>35528.702400000002</v>
      </c>
      <c r="AX13" s="261">
        <v>0.72612978107399195</v>
      </c>
      <c r="AY13" s="272">
        <v>3.15708600466953E-2</v>
      </c>
      <c r="AZ13">
        <v>8901</v>
      </c>
      <c r="BA13" s="260">
        <v>25086.234262499998</v>
      </c>
      <c r="BB13" s="260">
        <v>38984.303137499999</v>
      </c>
      <c r="BC13" s="260">
        <v>27267.645937500001</v>
      </c>
      <c r="BD13" s="275">
        <v>11716.6572</v>
      </c>
    </row>
    <row r="14" spans="1:56" x14ac:dyDescent="0.25">
      <c r="A14" s="257">
        <v>1</v>
      </c>
      <c r="B14" t="s">
        <v>255</v>
      </c>
      <c r="C14" t="s">
        <v>709</v>
      </c>
      <c r="D14" t="s">
        <v>257</v>
      </c>
      <c r="E14" t="s">
        <v>755</v>
      </c>
      <c r="F14" t="s">
        <v>109</v>
      </c>
      <c r="G14" s="247">
        <v>44620</v>
      </c>
      <c r="H14" s="257">
        <v>26</v>
      </c>
      <c r="I14" s="257">
        <v>32</v>
      </c>
      <c r="J14" s="257">
        <v>780</v>
      </c>
      <c r="K14" s="258">
        <v>4.1025641025641033E-2</v>
      </c>
      <c r="L14" t="s">
        <v>721</v>
      </c>
      <c r="M14" t="s">
        <v>121</v>
      </c>
      <c r="N14" t="s">
        <v>726</v>
      </c>
      <c r="O14" s="287" t="s">
        <v>126</v>
      </c>
      <c r="P14" t="s">
        <v>756</v>
      </c>
      <c r="Q14" t="s">
        <v>757</v>
      </c>
      <c r="R14" s="259">
        <v>22817</v>
      </c>
      <c r="S14" s="260">
        <v>48644.86</v>
      </c>
      <c r="T14" s="260">
        <v>3405.1401999999998</v>
      </c>
      <c r="U14" s="260">
        <v>52050.000200000002</v>
      </c>
      <c r="V14" s="260">
        <v>39056.36</v>
      </c>
      <c r="W14" s="260">
        <v>10536.95</v>
      </c>
      <c r="X14" s="260">
        <v>49593.31</v>
      </c>
      <c r="Y14" s="257">
        <v>709</v>
      </c>
      <c r="Z14" s="260">
        <v>69.948251057827918</v>
      </c>
      <c r="AA14" s="260">
        <v>1907.4349999999999</v>
      </c>
      <c r="AB14" s="260">
        <v>1380.79</v>
      </c>
      <c r="AC14" s="260">
        <v>95.801000000000002</v>
      </c>
      <c r="AD14" s="260">
        <v>270.7002</v>
      </c>
      <c r="AF14" s="260">
        <v>2558.6232</v>
      </c>
      <c r="AG14" s="260">
        <v>4305.9143999999997</v>
      </c>
      <c r="AH14" s="260">
        <v>6766.5</v>
      </c>
      <c r="AI14" s="260">
        <v>120</v>
      </c>
      <c r="AJ14" s="260">
        <v>32429.9064</v>
      </c>
      <c r="AK14" s="260">
        <v>0</v>
      </c>
      <c r="AL14" s="260">
        <v>-4091.0108</v>
      </c>
      <c r="AM14" s="260">
        <v>16214.953600000001</v>
      </c>
      <c r="AN14" s="260">
        <v>29783.046399999999</v>
      </c>
      <c r="AO14" s="258">
        <v>0.64749999999999996</v>
      </c>
      <c r="AP14" s="258">
        <v>2.4903999999999999E-2</v>
      </c>
      <c r="AQ14" s="260">
        <v>45998</v>
      </c>
      <c r="AR14">
        <v>-4091.0108</v>
      </c>
      <c r="AS14" s="260">
        <v>41906.989174000002</v>
      </c>
      <c r="AT14" s="258">
        <v>0.86148853494490485</v>
      </c>
      <c r="AU14" s="258">
        <v>3.3134174420957882E-2</v>
      </c>
      <c r="AV14" s="274">
        <v>43000</v>
      </c>
      <c r="AW14" s="260">
        <v>38908.989200000004</v>
      </c>
      <c r="AX14" s="261">
        <v>0.79985818028872924</v>
      </c>
      <c r="AY14" s="272">
        <v>3.0763776164951129E-2</v>
      </c>
      <c r="AZ14">
        <v>10062</v>
      </c>
      <c r="BA14" s="260">
        <v>28193.75010833333</v>
      </c>
      <c r="BB14" s="260">
        <v>43145.145491666663</v>
      </c>
      <c r="BC14" s="260">
        <v>23856.250091666669</v>
      </c>
      <c r="BD14" s="275">
        <v>19288.89539999999</v>
      </c>
    </row>
    <row r="15" spans="1:56" x14ac:dyDescent="0.25">
      <c r="A15" s="257">
        <v>1</v>
      </c>
      <c r="B15" t="s">
        <v>255</v>
      </c>
      <c r="C15" t="s">
        <v>709</v>
      </c>
      <c r="D15" t="s">
        <v>257</v>
      </c>
      <c r="E15" t="s">
        <v>758</v>
      </c>
      <c r="G15" s="247">
        <v>44561</v>
      </c>
      <c r="H15" s="257">
        <v>28</v>
      </c>
      <c r="I15" s="257">
        <v>12</v>
      </c>
      <c r="J15" s="257">
        <v>840</v>
      </c>
      <c r="K15" s="258">
        <v>1.428571428571429E-2</v>
      </c>
      <c r="L15" t="s">
        <v>716</v>
      </c>
      <c r="M15" t="s">
        <v>105</v>
      </c>
      <c r="N15" t="s">
        <v>717</v>
      </c>
      <c r="O15" s="287" t="s">
        <v>126</v>
      </c>
      <c r="P15" t="s">
        <v>759</v>
      </c>
      <c r="Q15" t="s">
        <v>760</v>
      </c>
      <c r="R15" s="259">
        <v>70070</v>
      </c>
      <c r="S15" s="260">
        <v>48644.86</v>
      </c>
      <c r="T15" s="260">
        <v>3405.1401999999998</v>
      </c>
      <c r="U15" s="260">
        <v>52050.000200000002</v>
      </c>
      <c r="V15" s="260">
        <v>45318.16</v>
      </c>
      <c r="W15" s="260">
        <v>11806.62</v>
      </c>
      <c r="X15" s="260">
        <v>57124.78</v>
      </c>
      <c r="Y15" s="257">
        <v>985</v>
      </c>
      <c r="Z15" s="260">
        <v>57.994700507614212</v>
      </c>
      <c r="AA15" s="260">
        <v>2040.170714285714</v>
      </c>
      <c r="AB15" s="260">
        <v>80</v>
      </c>
      <c r="AC15" s="260">
        <v>102.59439999999999</v>
      </c>
      <c r="AD15" s="260">
        <v>386.8372</v>
      </c>
      <c r="AF15" s="260">
        <v>4655.4787999999999</v>
      </c>
      <c r="AG15" s="260">
        <v>5224.9103999999998</v>
      </c>
      <c r="AH15" s="260">
        <v>7287</v>
      </c>
      <c r="AI15" s="260">
        <v>160</v>
      </c>
      <c r="AJ15" s="260">
        <v>36483.644699999997</v>
      </c>
      <c r="AK15" s="260">
        <v>0</v>
      </c>
      <c r="AL15" s="260">
        <v>-2892.9751000000001</v>
      </c>
      <c r="AM15" s="260">
        <v>12161.2153</v>
      </c>
      <c r="AN15" s="260">
        <v>8806.3973000000005</v>
      </c>
      <c r="AO15" s="258">
        <v>0.42</v>
      </c>
      <c r="AP15" s="258">
        <v>1.4999999999999999E-2</v>
      </c>
      <c r="AQ15" s="260">
        <v>20967.61</v>
      </c>
      <c r="AR15">
        <v>-2892.9751000000001</v>
      </c>
      <c r="AS15" s="260">
        <v>18074.637458199999</v>
      </c>
      <c r="AT15" s="258">
        <v>0.37156315093105419</v>
      </c>
      <c r="AU15" s="258">
        <v>1.327011253325194E-2</v>
      </c>
      <c r="AV15" s="274">
        <v>45000</v>
      </c>
      <c r="AW15" s="260">
        <v>42107.024899999997</v>
      </c>
      <c r="AX15" s="261">
        <v>0.86560070067012207</v>
      </c>
      <c r="AY15" s="272">
        <v>3.091431073821865E-2</v>
      </c>
      <c r="AZ15">
        <v>10836</v>
      </c>
      <c r="BA15" s="260">
        <v>30362.50011666667</v>
      </c>
      <c r="BB15" s="260">
        <v>48254.369483333343</v>
      </c>
      <c r="BC15" s="260">
        <v>21687.500083333329</v>
      </c>
      <c r="BD15" s="275">
        <v>26566.8694</v>
      </c>
    </row>
    <row r="16" spans="1:56" x14ac:dyDescent="0.25">
      <c r="A16" s="257">
        <v>1</v>
      </c>
      <c r="B16" t="s">
        <v>255</v>
      </c>
      <c r="C16" t="s">
        <v>709</v>
      </c>
      <c r="D16" t="s">
        <v>257</v>
      </c>
      <c r="E16" t="s">
        <v>761</v>
      </c>
      <c r="G16" s="247">
        <v>44712</v>
      </c>
      <c r="H16" s="257">
        <v>23</v>
      </c>
      <c r="I16" s="257">
        <v>23</v>
      </c>
      <c r="J16" s="257">
        <v>690</v>
      </c>
      <c r="K16" s="258">
        <v>3.3333333333333333E-2</v>
      </c>
      <c r="L16" t="s">
        <v>762</v>
      </c>
      <c r="M16" t="s">
        <v>113</v>
      </c>
      <c r="N16" t="s">
        <v>712</v>
      </c>
      <c r="O16" s="287" t="s">
        <v>126</v>
      </c>
      <c r="P16" t="s">
        <v>763</v>
      </c>
      <c r="Q16" t="s">
        <v>764</v>
      </c>
      <c r="R16" s="259">
        <v>87369</v>
      </c>
      <c r="S16" s="260">
        <v>48928.86</v>
      </c>
      <c r="T16" s="260">
        <v>3425.0201999999999</v>
      </c>
      <c r="U16" s="260">
        <v>52353.8802</v>
      </c>
      <c r="V16" s="260">
        <v>35210</v>
      </c>
      <c r="W16" s="260">
        <v>6300</v>
      </c>
      <c r="X16" s="260">
        <v>41510</v>
      </c>
      <c r="Y16" s="257">
        <v>630</v>
      </c>
      <c r="Z16" s="260">
        <v>65.888888888888886</v>
      </c>
      <c r="AA16" s="260">
        <v>1804.782608695652</v>
      </c>
      <c r="AB16" s="260">
        <v>342.95</v>
      </c>
      <c r="AC16" s="260">
        <v>285.7602</v>
      </c>
      <c r="AD16" s="260">
        <v>768.37390000000005</v>
      </c>
      <c r="AF16" s="260">
        <v>5822.9848000000002</v>
      </c>
      <c r="AG16" s="260">
        <v>7220.0689000000002</v>
      </c>
      <c r="AH16" s="260">
        <v>6020.6962000000003</v>
      </c>
      <c r="AI16" s="260">
        <v>120</v>
      </c>
      <c r="AJ16" s="260">
        <v>29900.97</v>
      </c>
      <c r="AK16" s="260">
        <v>0</v>
      </c>
      <c r="AL16" s="260">
        <v>-10652.7351</v>
      </c>
      <c r="AM16" s="260">
        <v>19027.89</v>
      </c>
      <c r="AN16" s="260">
        <v>13778.8169</v>
      </c>
      <c r="AO16" s="258">
        <v>0.42</v>
      </c>
      <c r="AP16" s="258">
        <v>1.8260999999999999E-2</v>
      </c>
      <c r="AQ16" s="260">
        <v>32806.71</v>
      </c>
      <c r="AR16">
        <v>-10652.7351</v>
      </c>
      <c r="AS16" s="260">
        <v>22153.971773500001</v>
      </c>
      <c r="AT16" s="258">
        <v>0.45277923445385809</v>
      </c>
      <c r="AU16" s="258">
        <v>1.9686053671906879E-2</v>
      </c>
      <c r="AV16" s="274">
        <v>45000</v>
      </c>
      <c r="AW16" s="260">
        <v>34347.264900000002</v>
      </c>
      <c r="AX16" s="261">
        <v>0.70198375559945603</v>
      </c>
      <c r="AY16" s="272">
        <v>3.052103285215026E-2</v>
      </c>
      <c r="AZ16">
        <v>8901</v>
      </c>
      <c r="BA16" s="260">
        <v>25086.234262499998</v>
      </c>
      <c r="BB16" s="260">
        <v>39162.000637500008</v>
      </c>
      <c r="BC16" s="260">
        <v>27267.645937500001</v>
      </c>
      <c r="BD16" s="275">
        <v>11894.354700000011</v>
      </c>
    </row>
    <row r="17" spans="1:56" x14ac:dyDescent="0.25">
      <c r="A17" s="257">
        <v>1</v>
      </c>
      <c r="B17" t="s">
        <v>255</v>
      </c>
      <c r="C17" t="s">
        <v>709</v>
      </c>
      <c r="D17" t="s">
        <v>257</v>
      </c>
      <c r="E17" t="s">
        <v>765</v>
      </c>
      <c r="G17" s="247">
        <v>44712</v>
      </c>
      <c r="H17" s="257">
        <v>23</v>
      </c>
      <c r="I17" s="257">
        <v>40</v>
      </c>
      <c r="J17" s="257">
        <v>690</v>
      </c>
      <c r="K17" s="258">
        <v>5.7971014492753617E-2</v>
      </c>
      <c r="L17" t="s">
        <v>721</v>
      </c>
      <c r="M17" t="s">
        <v>121</v>
      </c>
      <c r="N17" t="s">
        <v>722</v>
      </c>
      <c r="O17" s="287" t="s">
        <v>126</v>
      </c>
      <c r="P17" t="s">
        <v>766</v>
      </c>
      <c r="Q17" t="s">
        <v>767</v>
      </c>
      <c r="R17" s="259">
        <v>68429</v>
      </c>
      <c r="S17" s="260">
        <v>48928.86</v>
      </c>
      <c r="T17" s="260">
        <v>3425.0201999999999</v>
      </c>
      <c r="U17" s="260">
        <v>52353.8802</v>
      </c>
      <c r="V17" s="260">
        <v>34141.82</v>
      </c>
      <c r="W17" s="260">
        <v>6173.2550000000001</v>
      </c>
      <c r="X17" s="260">
        <v>40315.074999999997</v>
      </c>
      <c r="Y17" s="257">
        <v>695</v>
      </c>
      <c r="Z17" s="260">
        <v>58.007302158273383</v>
      </c>
      <c r="AA17" s="260">
        <v>1752.8293478260871</v>
      </c>
      <c r="AB17" s="260">
        <v>1651.25</v>
      </c>
      <c r="AC17" s="260">
        <v>561.66099999999994</v>
      </c>
      <c r="AD17" s="260">
        <v>595.64700000000005</v>
      </c>
      <c r="AF17" s="260">
        <v>3376.0664000000002</v>
      </c>
      <c r="AG17" s="260">
        <v>6184.6243999999997</v>
      </c>
      <c r="AH17" s="260">
        <v>6020.6962000000003</v>
      </c>
      <c r="AI17" s="260">
        <v>120</v>
      </c>
      <c r="AJ17" s="260">
        <v>29900.97</v>
      </c>
      <c r="AK17" s="260">
        <v>0</v>
      </c>
      <c r="AL17" s="260">
        <v>-10812.2156</v>
      </c>
      <c r="AM17" s="260">
        <v>19027.89</v>
      </c>
      <c r="AN17" s="260">
        <v>13778.8169</v>
      </c>
      <c r="AO17" s="258">
        <v>0.42</v>
      </c>
      <c r="AP17" s="258">
        <v>1.8260999999999999E-2</v>
      </c>
      <c r="AQ17" s="260">
        <v>32806.71</v>
      </c>
      <c r="AR17">
        <v>-10812.2156</v>
      </c>
      <c r="AS17" s="260">
        <v>21994.4912735</v>
      </c>
      <c r="AT17" s="258">
        <v>0.44951979820294202</v>
      </c>
      <c r="AU17" s="258">
        <v>1.954433905230182E-2</v>
      </c>
      <c r="AV17" s="274">
        <v>46000</v>
      </c>
      <c r="AW17" s="260">
        <v>35187.784399999997</v>
      </c>
      <c r="AX17" s="261">
        <v>0.71916215501444347</v>
      </c>
      <c r="AY17" s="272">
        <v>3.1267919783236682E-2</v>
      </c>
      <c r="AZ17">
        <v>8901</v>
      </c>
      <c r="BA17" s="260">
        <v>25086.234262499998</v>
      </c>
      <c r="BB17" s="260">
        <v>40002.520137500003</v>
      </c>
      <c r="BC17" s="260">
        <v>27267.645937500001</v>
      </c>
      <c r="BD17" s="275">
        <v>12734.8742</v>
      </c>
    </row>
    <row r="18" spans="1:56" x14ac:dyDescent="0.25">
      <c r="A18" s="257">
        <v>1</v>
      </c>
      <c r="B18" t="s">
        <v>255</v>
      </c>
      <c r="C18" t="s">
        <v>709</v>
      </c>
      <c r="D18" t="s">
        <v>257</v>
      </c>
      <c r="E18" t="s">
        <v>768</v>
      </c>
      <c r="F18" t="s">
        <v>127</v>
      </c>
      <c r="G18" s="247">
        <v>44651</v>
      </c>
      <c r="H18" s="257">
        <v>25</v>
      </c>
      <c r="I18" s="257">
        <v>27</v>
      </c>
      <c r="J18" s="257">
        <v>750</v>
      </c>
      <c r="K18" s="258">
        <v>3.5999999999999997E-2</v>
      </c>
      <c r="L18" t="s">
        <v>721</v>
      </c>
      <c r="M18" t="s">
        <v>121</v>
      </c>
      <c r="N18" t="s">
        <v>722</v>
      </c>
      <c r="O18" s="287" t="s">
        <v>126</v>
      </c>
      <c r="P18" t="s">
        <v>769</v>
      </c>
      <c r="Q18" t="s">
        <v>770</v>
      </c>
      <c r="R18" s="259">
        <v>71897</v>
      </c>
      <c r="S18" s="260">
        <v>48644.859799999998</v>
      </c>
      <c r="T18" s="260">
        <v>3405.1401999999998</v>
      </c>
      <c r="U18" s="260">
        <v>52050</v>
      </c>
      <c r="V18" s="260">
        <v>35219.269999999997</v>
      </c>
      <c r="W18" s="260">
        <v>7025.58</v>
      </c>
      <c r="X18" s="260">
        <v>42244.85</v>
      </c>
      <c r="Y18" s="257">
        <v>628</v>
      </c>
      <c r="Z18" s="260">
        <v>67.268869426751593</v>
      </c>
      <c r="AA18" s="260">
        <v>1689.7940000000001</v>
      </c>
      <c r="AB18" s="260">
        <v>2344.59</v>
      </c>
      <c r="AC18" s="260">
        <v>278.49829999999997</v>
      </c>
      <c r="AD18" s="260">
        <v>783.16899999999998</v>
      </c>
      <c r="AF18" s="260">
        <v>1159.6904</v>
      </c>
      <c r="AG18" s="260">
        <v>4565.9476999999997</v>
      </c>
      <c r="AH18" s="260">
        <v>6506.25</v>
      </c>
      <c r="AI18" s="260">
        <v>120</v>
      </c>
      <c r="AJ18" s="260">
        <v>29727.414199999999</v>
      </c>
      <c r="AK18" s="260">
        <v>0</v>
      </c>
      <c r="AL18" s="260">
        <v>-8349.7618999999995</v>
      </c>
      <c r="AM18" s="260">
        <v>18917.445599999999</v>
      </c>
      <c r="AN18" s="260">
        <v>25080.554400000001</v>
      </c>
      <c r="AO18" s="258">
        <v>0.56999999999999995</v>
      </c>
      <c r="AP18" s="258">
        <v>2.2800000000000001E-2</v>
      </c>
      <c r="AQ18" s="260">
        <v>43998</v>
      </c>
      <c r="AR18">
        <v>-8349.7618999999995</v>
      </c>
      <c r="AS18" s="260">
        <v>35648.238100000002</v>
      </c>
      <c r="AT18" s="258">
        <v>0.7328264126274654</v>
      </c>
      <c r="AU18" s="258">
        <v>2.931305650509862E-2</v>
      </c>
      <c r="AV18" s="274">
        <v>46000</v>
      </c>
      <c r="AW18" s="260">
        <v>37650.238100000002</v>
      </c>
      <c r="AX18" s="261">
        <v>0.77398184011211812</v>
      </c>
      <c r="AY18" s="272">
        <v>3.0959273604484729E-2</v>
      </c>
      <c r="AZ18">
        <v>9675</v>
      </c>
      <c r="BA18" s="260">
        <v>27109.375</v>
      </c>
      <c r="BB18" s="260">
        <v>40268.277300000002</v>
      </c>
      <c r="BC18" s="260">
        <v>24940.625</v>
      </c>
      <c r="BD18" s="275">
        <v>15327.6523</v>
      </c>
    </row>
    <row r="19" spans="1:56" x14ac:dyDescent="0.25">
      <c r="A19" s="257">
        <v>1</v>
      </c>
      <c r="B19" t="s">
        <v>255</v>
      </c>
      <c r="C19" t="s">
        <v>709</v>
      </c>
      <c r="D19" t="s">
        <v>257</v>
      </c>
      <c r="E19" t="s">
        <v>771</v>
      </c>
      <c r="F19" t="s">
        <v>109</v>
      </c>
      <c r="G19" s="247">
        <v>44681</v>
      </c>
      <c r="H19" s="257">
        <v>24</v>
      </c>
      <c r="I19" s="257">
        <v>37</v>
      </c>
      <c r="J19" s="257">
        <v>720</v>
      </c>
      <c r="K19" s="258">
        <v>5.1388888888888887E-2</v>
      </c>
      <c r="L19" t="s">
        <v>721</v>
      </c>
      <c r="M19" t="s">
        <v>139</v>
      </c>
      <c r="N19" t="s">
        <v>772</v>
      </c>
      <c r="O19" s="287" t="s">
        <v>126</v>
      </c>
      <c r="P19" t="s">
        <v>773</v>
      </c>
      <c r="Q19" t="s">
        <v>774</v>
      </c>
      <c r="R19" s="259">
        <v>14536</v>
      </c>
      <c r="S19" s="260">
        <v>48644.859799999998</v>
      </c>
      <c r="T19" s="260">
        <v>3405.1401999999998</v>
      </c>
      <c r="U19" s="260">
        <v>52050</v>
      </c>
      <c r="V19" s="260">
        <v>30493.34</v>
      </c>
      <c r="W19" s="260">
        <v>6412.27</v>
      </c>
      <c r="X19" s="260">
        <v>36905.61</v>
      </c>
      <c r="Y19" s="257">
        <v>535</v>
      </c>
      <c r="Z19" s="260">
        <v>68.982448598130844</v>
      </c>
      <c r="AA19" s="260">
        <v>1537.7337500000001</v>
      </c>
      <c r="AB19" s="260">
        <v>775</v>
      </c>
      <c r="AC19" s="260">
        <v>17.160599999999999</v>
      </c>
      <c r="AD19" s="260">
        <v>274.42829999999998</v>
      </c>
      <c r="AF19" s="260">
        <v>1307.6500000000001</v>
      </c>
      <c r="AG19" s="260">
        <v>2374.2388999999998</v>
      </c>
      <c r="AH19" s="260">
        <v>6246</v>
      </c>
      <c r="AI19" s="260">
        <v>120</v>
      </c>
      <c r="AJ19" s="260">
        <v>29727.414199999999</v>
      </c>
      <c r="AK19" s="260">
        <v>0</v>
      </c>
      <c r="AL19" s="260">
        <v>-10866.4931</v>
      </c>
      <c r="AM19" s="260">
        <v>18917.445599999999</v>
      </c>
      <c r="AN19" s="260">
        <v>29080.554400000001</v>
      </c>
      <c r="AO19" s="258">
        <v>0.60589999999999999</v>
      </c>
      <c r="AP19" s="258">
        <v>2.5246000000000001E-2</v>
      </c>
      <c r="AQ19" s="260">
        <v>47998</v>
      </c>
      <c r="AR19">
        <v>-10866.4931</v>
      </c>
      <c r="AS19" s="260">
        <v>37131.5069</v>
      </c>
      <c r="AT19" s="258">
        <v>0.76331820160780894</v>
      </c>
      <c r="AU19" s="258">
        <v>3.1804925066992042E-2</v>
      </c>
      <c r="AV19" s="274">
        <v>46000</v>
      </c>
      <c r="AW19" s="260">
        <v>35133.5069</v>
      </c>
      <c r="AX19" s="261">
        <v>0.72224500274949921</v>
      </c>
      <c r="AY19" s="258">
        <v>3.0093541781229131E-2</v>
      </c>
      <c r="AZ19">
        <v>9288</v>
      </c>
      <c r="BA19" s="260">
        <v>26025</v>
      </c>
      <c r="BB19" s="260">
        <v>38852.371099999997</v>
      </c>
      <c r="BC19" s="260">
        <v>26025</v>
      </c>
      <c r="BD19" s="275">
        <v>12827.3711</v>
      </c>
    </row>
    <row r="20" spans="1:56" x14ac:dyDescent="0.25">
      <c r="A20" s="257">
        <v>1</v>
      </c>
      <c r="B20" t="s">
        <v>255</v>
      </c>
      <c r="C20" t="s">
        <v>709</v>
      </c>
      <c r="D20" t="s">
        <v>257</v>
      </c>
      <c r="E20" t="s">
        <v>775</v>
      </c>
      <c r="G20" s="247">
        <v>44712</v>
      </c>
      <c r="H20" s="257">
        <v>23</v>
      </c>
      <c r="I20" s="257">
        <v>15</v>
      </c>
      <c r="J20" s="257">
        <v>690</v>
      </c>
      <c r="K20" s="258">
        <v>2.1739130434782612E-2</v>
      </c>
      <c r="L20" t="s">
        <v>173</v>
      </c>
      <c r="M20" t="s">
        <v>180</v>
      </c>
      <c r="N20" t="s">
        <v>712</v>
      </c>
      <c r="O20" s="287" t="s">
        <v>126</v>
      </c>
      <c r="P20" t="s">
        <v>776</v>
      </c>
      <c r="Q20" t="s">
        <v>777</v>
      </c>
      <c r="R20" s="259">
        <v>83821</v>
      </c>
      <c r="S20" s="260">
        <v>48928.86</v>
      </c>
      <c r="T20" s="260">
        <v>3425.0201999999999</v>
      </c>
      <c r="U20" s="260">
        <v>52353.8802</v>
      </c>
      <c r="V20" s="260">
        <v>33515</v>
      </c>
      <c r="W20" s="260">
        <v>6000</v>
      </c>
      <c r="X20" s="260">
        <v>39515</v>
      </c>
      <c r="Y20" s="257">
        <v>600</v>
      </c>
      <c r="Z20" s="260">
        <v>65.858333333333334</v>
      </c>
      <c r="AA20" s="260">
        <v>1718.04347826087</v>
      </c>
      <c r="AB20" s="260">
        <v>975</v>
      </c>
      <c r="AC20" s="260">
        <v>589.07410000000004</v>
      </c>
      <c r="AD20" s="260">
        <v>788.08510000000001</v>
      </c>
      <c r="AF20" s="260">
        <v>5772.2910000000002</v>
      </c>
      <c r="AG20" s="260">
        <v>8124.4502000000002</v>
      </c>
      <c r="AH20" s="260">
        <v>6020.6962000000003</v>
      </c>
      <c r="AI20" s="260">
        <v>120</v>
      </c>
      <c r="AJ20" s="260">
        <v>29900.97</v>
      </c>
      <c r="AK20" s="260">
        <v>0</v>
      </c>
      <c r="AL20" s="260">
        <v>-13552.116400000001</v>
      </c>
      <c r="AM20" s="260">
        <v>19027.89</v>
      </c>
      <c r="AN20" s="260">
        <v>13778.8169</v>
      </c>
      <c r="AO20" s="258">
        <v>0.42</v>
      </c>
      <c r="AP20" s="258">
        <v>1.8260999999999999E-2</v>
      </c>
      <c r="AQ20" s="260">
        <v>32806.71</v>
      </c>
      <c r="AR20">
        <v>-13552.116400000001</v>
      </c>
      <c r="AS20" s="260">
        <v>19254.5904735</v>
      </c>
      <c r="AT20" s="258">
        <v>0.3935221559116644</v>
      </c>
      <c r="AU20" s="258">
        <v>1.7109658952681059E-2</v>
      </c>
      <c r="AV20" s="274">
        <v>46000</v>
      </c>
      <c r="AW20" s="260">
        <v>32447.883600000001</v>
      </c>
      <c r="AX20" s="261">
        <v>0.6631645127231659</v>
      </c>
      <c r="AY20" s="258">
        <v>2.883323968361591E-2</v>
      </c>
      <c r="AZ20">
        <v>8901</v>
      </c>
      <c r="BA20" s="260">
        <v>25086.234262499998</v>
      </c>
      <c r="BB20" s="260">
        <v>37262.6193375</v>
      </c>
      <c r="BC20" s="260">
        <v>27267.645937500001</v>
      </c>
      <c r="BD20" s="275">
        <v>9994.9733999999989</v>
      </c>
    </row>
    <row r="21" spans="1:56" x14ac:dyDescent="0.25">
      <c r="A21" s="257">
        <v>1</v>
      </c>
      <c r="B21" t="s">
        <v>255</v>
      </c>
      <c r="C21" t="s">
        <v>709</v>
      </c>
      <c r="D21" t="s">
        <v>257</v>
      </c>
      <c r="E21" t="s">
        <v>778</v>
      </c>
      <c r="F21" t="s">
        <v>109</v>
      </c>
      <c r="G21" s="247">
        <v>44768</v>
      </c>
      <c r="H21" s="257">
        <v>21</v>
      </c>
      <c r="I21" s="257">
        <v>8</v>
      </c>
      <c r="J21" s="257">
        <v>630</v>
      </c>
      <c r="K21" s="258">
        <v>1.26984126984127E-2</v>
      </c>
      <c r="L21" t="s">
        <v>721</v>
      </c>
      <c r="M21" t="s">
        <v>121</v>
      </c>
      <c r="N21" t="s">
        <v>726</v>
      </c>
      <c r="O21" t="s">
        <v>111</v>
      </c>
      <c r="P21" t="s">
        <v>779</v>
      </c>
      <c r="Q21" t="s">
        <v>780</v>
      </c>
      <c r="R21" s="259">
        <v>4324</v>
      </c>
      <c r="S21" s="260">
        <v>50205.599999999999</v>
      </c>
      <c r="T21" s="260">
        <v>3514.3919999999998</v>
      </c>
      <c r="U21" s="260">
        <v>53719.991999999998</v>
      </c>
      <c r="V21" s="260">
        <v>32154.6</v>
      </c>
      <c r="W21" s="260">
        <v>5834</v>
      </c>
      <c r="X21" s="260">
        <v>37988.6</v>
      </c>
      <c r="Y21" s="257">
        <v>574</v>
      </c>
      <c r="Z21" s="260">
        <v>66.182229965156793</v>
      </c>
      <c r="AA21" s="260">
        <v>1808.980952380952</v>
      </c>
      <c r="AB21" s="260">
        <v>130</v>
      </c>
      <c r="AC21" s="260">
        <v>2.99</v>
      </c>
      <c r="AD21" s="260">
        <v>75.0505</v>
      </c>
      <c r="AF21" s="260">
        <v>132.69999999999999</v>
      </c>
      <c r="AG21" s="260">
        <v>340.7405</v>
      </c>
      <c r="AH21" s="260">
        <v>5640.5991999999997</v>
      </c>
      <c r="AI21" s="260">
        <v>120</v>
      </c>
      <c r="AJ21" s="260">
        <v>26497.4</v>
      </c>
      <c r="AK21" s="260">
        <v>0</v>
      </c>
      <c r="AL21" s="260">
        <v>-2742.9897000000001</v>
      </c>
      <c r="AM21" s="260">
        <v>23708.2</v>
      </c>
      <c r="AN21" s="260">
        <v>32189.8</v>
      </c>
      <c r="AO21" s="258">
        <v>0.57590000000000008</v>
      </c>
      <c r="AP21" s="258">
        <v>2.7424E-2</v>
      </c>
      <c r="AQ21" s="260">
        <v>55898</v>
      </c>
      <c r="AR21">
        <v>-2742.9897000000001</v>
      </c>
      <c r="AS21" s="260">
        <v>53155.010340000001</v>
      </c>
      <c r="AT21" s="258">
        <v>1.058746640613796</v>
      </c>
      <c r="AU21" s="258">
        <v>5.0416506695895057E-2</v>
      </c>
      <c r="AV21" s="274">
        <v>37000</v>
      </c>
      <c r="AW21" s="260">
        <v>34257.010300000002</v>
      </c>
      <c r="AX21" s="261">
        <v>0.6823344467549437</v>
      </c>
      <c r="AY21" s="272">
        <v>3.2492116512140179E-2</v>
      </c>
      <c r="AZ21">
        <v>8127</v>
      </c>
      <c r="BA21" s="260">
        <v>23502.496500000001</v>
      </c>
      <c r="BB21" s="260">
        <v>37257.763799999993</v>
      </c>
      <c r="BC21" s="260">
        <v>30217.495500000001</v>
      </c>
      <c r="BD21" s="275">
        <v>7040.2682999999961</v>
      </c>
    </row>
    <row r="22" spans="1:56" x14ac:dyDescent="0.25">
      <c r="A22" s="257">
        <v>1</v>
      </c>
      <c r="B22" t="s">
        <v>255</v>
      </c>
      <c r="C22" t="s">
        <v>709</v>
      </c>
      <c r="D22" t="s">
        <v>257</v>
      </c>
      <c r="E22" t="s">
        <v>781</v>
      </c>
      <c r="G22" s="247">
        <v>44768</v>
      </c>
      <c r="H22" s="257">
        <v>21</v>
      </c>
      <c r="I22" s="257">
        <v>32</v>
      </c>
      <c r="J22" s="257">
        <v>630</v>
      </c>
      <c r="K22" s="258">
        <v>5.0793650793650787E-2</v>
      </c>
      <c r="L22" t="s">
        <v>716</v>
      </c>
      <c r="M22" t="s">
        <v>105</v>
      </c>
      <c r="N22" t="s">
        <v>717</v>
      </c>
      <c r="O22" t="s">
        <v>111</v>
      </c>
      <c r="P22" t="s">
        <v>782</v>
      </c>
      <c r="Q22" t="s">
        <v>783</v>
      </c>
      <c r="R22" s="259">
        <v>72157</v>
      </c>
      <c r="S22" s="260">
        <v>50205.61</v>
      </c>
      <c r="T22" s="260">
        <v>3514.3926999999999</v>
      </c>
      <c r="U22" s="260">
        <v>53720.002699999997</v>
      </c>
      <c r="V22" s="260">
        <v>33526.36</v>
      </c>
      <c r="W22" s="260">
        <v>6134.27</v>
      </c>
      <c r="X22" s="260">
        <v>39660.629999999997</v>
      </c>
      <c r="Y22" s="257">
        <v>602</v>
      </c>
      <c r="Z22" s="260">
        <v>65.881445182724249</v>
      </c>
      <c r="AA22" s="260">
        <v>1888.601428571428</v>
      </c>
      <c r="AB22" s="260"/>
      <c r="AC22" s="260">
        <v>84.290999999999997</v>
      </c>
      <c r="AD22" s="260">
        <v>429.5591</v>
      </c>
      <c r="AF22" s="260">
        <v>616.85</v>
      </c>
      <c r="AG22" s="260">
        <v>1130.7001</v>
      </c>
      <c r="AH22" s="260">
        <v>5640.6003000000001</v>
      </c>
      <c r="AI22" s="260">
        <v>120</v>
      </c>
      <c r="AJ22" s="260">
        <v>27892.006000000001</v>
      </c>
      <c r="AK22" s="260">
        <v>0</v>
      </c>
      <c r="AL22" s="260">
        <v>-3254.9764</v>
      </c>
      <c r="AM22" s="260">
        <v>22313.603999999999</v>
      </c>
      <c r="AN22" s="260">
        <v>16158.127</v>
      </c>
      <c r="AO22" s="258">
        <v>0.42</v>
      </c>
      <c r="AP22" s="258">
        <v>0.02</v>
      </c>
      <c r="AQ22" s="260">
        <v>38471.730000000003</v>
      </c>
      <c r="AR22">
        <v>-3254.9764</v>
      </c>
      <c r="AS22" s="260">
        <v>35216.754650899988</v>
      </c>
      <c r="AT22" s="258">
        <v>0.70145058791039472</v>
      </c>
      <c r="AU22" s="258">
        <v>3.340240894811404E-2</v>
      </c>
      <c r="AV22" s="274">
        <v>37000</v>
      </c>
      <c r="AW22" s="260">
        <v>33745.0236</v>
      </c>
      <c r="AX22" s="261">
        <v>0.67213651223438975</v>
      </c>
      <c r="AY22" s="272">
        <v>3.200650058258999E-2</v>
      </c>
      <c r="AZ22">
        <v>8127</v>
      </c>
      <c r="BA22" s="260">
        <v>23502.501181250002</v>
      </c>
      <c r="BB22" s="260">
        <v>38139.828418750003</v>
      </c>
      <c r="BC22" s="260">
        <v>30217.501518749999</v>
      </c>
      <c r="BD22" s="275">
        <v>7922.3269</v>
      </c>
    </row>
    <row r="23" spans="1:56" x14ac:dyDescent="0.25">
      <c r="A23" s="257">
        <v>1</v>
      </c>
      <c r="B23" t="s">
        <v>255</v>
      </c>
      <c r="C23" t="s">
        <v>709</v>
      </c>
      <c r="D23" t="s">
        <v>257</v>
      </c>
      <c r="E23" t="s">
        <v>784</v>
      </c>
      <c r="F23" t="s">
        <v>109</v>
      </c>
      <c r="G23" s="247">
        <v>44768</v>
      </c>
      <c r="H23" s="257">
        <v>21</v>
      </c>
      <c r="I23" s="257">
        <v>8</v>
      </c>
      <c r="J23" s="257">
        <v>630</v>
      </c>
      <c r="K23" s="258">
        <v>1.26984126984127E-2</v>
      </c>
      <c r="L23" t="s">
        <v>721</v>
      </c>
      <c r="M23" t="s">
        <v>121</v>
      </c>
      <c r="N23" t="s">
        <v>726</v>
      </c>
      <c r="O23" t="s">
        <v>111</v>
      </c>
      <c r="P23" t="s">
        <v>785</v>
      </c>
      <c r="Q23" t="s">
        <v>786</v>
      </c>
      <c r="R23" s="259">
        <v>26617</v>
      </c>
      <c r="S23" s="260">
        <v>50205.61</v>
      </c>
      <c r="T23" s="260">
        <v>3514.3926999999999</v>
      </c>
      <c r="U23" s="260">
        <v>53720.002699999997</v>
      </c>
      <c r="V23" s="260">
        <v>31820</v>
      </c>
      <c r="W23" s="260">
        <v>5700</v>
      </c>
      <c r="X23" s="260">
        <v>37520</v>
      </c>
      <c r="Y23" s="257">
        <v>570</v>
      </c>
      <c r="Z23" s="260">
        <v>65.824561403508767</v>
      </c>
      <c r="AA23" s="260">
        <v>1786.666666666667</v>
      </c>
      <c r="AB23" s="260">
        <v>420</v>
      </c>
      <c r="AC23" s="260">
        <v>5.98</v>
      </c>
      <c r="AD23" s="260">
        <v>164.3912</v>
      </c>
      <c r="AF23" s="260">
        <v>807.02319999999997</v>
      </c>
      <c r="AG23" s="260">
        <v>1397.3943999999999</v>
      </c>
      <c r="AH23" s="260">
        <v>5640.6003000000001</v>
      </c>
      <c r="AI23" s="260">
        <v>120</v>
      </c>
      <c r="AJ23" s="260">
        <v>26497.405699999999</v>
      </c>
      <c r="AK23" s="260">
        <v>0</v>
      </c>
      <c r="AL23" s="260">
        <v>-4262.4004000000004</v>
      </c>
      <c r="AM23" s="260">
        <v>23708.204300000001</v>
      </c>
      <c r="AN23" s="260">
        <v>30789.795699999999</v>
      </c>
      <c r="AO23" s="258">
        <v>0.56499999999999995</v>
      </c>
      <c r="AP23" s="258">
        <v>2.6904999999999998E-2</v>
      </c>
      <c r="AQ23" s="260">
        <v>54498</v>
      </c>
      <c r="AR23">
        <v>-4262.4004000000004</v>
      </c>
      <c r="AS23" s="260">
        <v>50235.599616500003</v>
      </c>
      <c r="AT23" s="258">
        <v>1.000597335965044</v>
      </c>
      <c r="AU23" s="258">
        <v>4.764749218881164E-2</v>
      </c>
      <c r="AV23" s="274">
        <v>37000</v>
      </c>
      <c r="AW23" s="260">
        <v>32737.599600000001</v>
      </c>
      <c r="AX23" s="261">
        <v>0.6520705474945927</v>
      </c>
      <c r="AY23" s="272">
        <v>3.105097845212346E-2</v>
      </c>
      <c r="AZ23">
        <v>8127</v>
      </c>
      <c r="BA23" s="260">
        <v>23502.501181250002</v>
      </c>
      <c r="BB23" s="260">
        <v>35732.504118750003</v>
      </c>
      <c r="BC23" s="260">
        <v>30217.501518749999</v>
      </c>
      <c r="BD23" s="275">
        <v>5515.0026000000071</v>
      </c>
    </row>
    <row r="24" spans="1:56" x14ac:dyDescent="0.25">
      <c r="A24" s="257">
        <v>1</v>
      </c>
      <c r="B24" t="s">
        <v>255</v>
      </c>
      <c r="C24" t="s">
        <v>709</v>
      </c>
      <c r="D24" t="s">
        <v>257</v>
      </c>
      <c r="E24" t="s">
        <v>787</v>
      </c>
      <c r="G24" s="247">
        <v>44768</v>
      </c>
      <c r="H24" s="257">
        <v>21</v>
      </c>
      <c r="I24" s="257">
        <v>9</v>
      </c>
      <c r="J24" s="257">
        <v>630</v>
      </c>
      <c r="K24" s="258">
        <v>1.428571428571429E-2</v>
      </c>
      <c r="L24" t="s">
        <v>716</v>
      </c>
      <c r="M24" t="s">
        <v>105</v>
      </c>
      <c r="N24" t="s">
        <v>717</v>
      </c>
      <c r="O24" t="s">
        <v>111</v>
      </c>
      <c r="P24" t="s">
        <v>788</v>
      </c>
      <c r="Q24" t="s">
        <v>789</v>
      </c>
      <c r="R24" s="259">
        <v>58777</v>
      </c>
      <c r="S24" s="260">
        <v>50205.599999999999</v>
      </c>
      <c r="T24" s="260">
        <v>3514.3919999999998</v>
      </c>
      <c r="U24" s="260">
        <v>53719.991999999998</v>
      </c>
      <c r="V24" s="260">
        <v>33660</v>
      </c>
      <c r="W24" s="260">
        <v>6250.2</v>
      </c>
      <c r="X24" s="260">
        <v>39910.199999999997</v>
      </c>
      <c r="Y24" s="257">
        <v>603</v>
      </c>
      <c r="Z24" s="260">
        <v>66.186069651741292</v>
      </c>
      <c r="AA24" s="260">
        <v>1900.485714285714</v>
      </c>
      <c r="AB24" s="260"/>
      <c r="AC24" s="260">
        <v>223.10599999999999</v>
      </c>
      <c r="AD24" s="260">
        <v>492.30090000000001</v>
      </c>
      <c r="AF24" s="260">
        <v>2054.8784000000001</v>
      </c>
      <c r="AG24" s="260">
        <v>2770.2853</v>
      </c>
      <c r="AH24" s="260">
        <v>5640.5991999999997</v>
      </c>
      <c r="AI24" s="260">
        <v>120</v>
      </c>
      <c r="AJ24" s="260">
        <v>27892</v>
      </c>
      <c r="AK24" s="260">
        <v>0</v>
      </c>
      <c r="AL24" s="260">
        <v>-4639.6845000000003</v>
      </c>
      <c r="AM24" s="260">
        <v>22313.599999999999</v>
      </c>
      <c r="AN24" s="260">
        <v>16158.124100000001</v>
      </c>
      <c r="AO24" s="258">
        <v>0.42</v>
      </c>
      <c r="AP24" s="258">
        <v>0.02</v>
      </c>
      <c r="AQ24" s="260">
        <v>38471.72</v>
      </c>
      <c r="AR24">
        <v>-4639.6845000000003</v>
      </c>
      <c r="AS24" s="260">
        <v>33832.0396779</v>
      </c>
      <c r="AT24" s="258">
        <v>0.67386984077274248</v>
      </c>
      <c r="AU24" s="258">
        <v>3.2089040036797273E-2</v>
      </c>
      <c r="AV24" s="274">
        <v>37000</v>
      </c>
      <c r="AW24" s="260">
        <v>32360.315500000001</v>
      </c>
      <c r="AX24" s="261">
        <v>0.64455589615501063</v>
      </c>
      <c r="AY24" s="272">
        <v>3.069313791214336E-2</v>
      </c>
      <c r="AZ24">
        <v>8127</v>
      </c>
      <c r="BA24" s="260">
        <v>23502.496500000001</v>
      </c>
      <c r="BB24" s="260">
        <v>36749.819000000003</v>
      </c>
      <c r="BC24" s="260">
        <v>30217.495500000001</v>
      </c>
      <c r="BD24" s="275">
        <v>6532.3234999999986</v>
      </c>
    </row>
    <row r="25" spans="1:56" x14ac:dyDescent="0.25">
      <c r="A25" s="257">
        <v>1</v>
      </c>
      <c r="B25" t="s">
        <v>255</v>
      </c>
      <c r="C25" t="s">
        <v>709</v>
      </c>
      <c r="D25" t="s">
        <v>257</v>
      </c>
      <c r="E25" t="s">
        <v>790</v>
      </c>
      <c r="G25" s="247">
        <v>44768</v>
      </c>
      <c r="H25" s="257">
        <v>21</v>
      </c>
      <c r="I25" s="257">
        <v>14</v>
      </c>
      <c r="J25" s="257">
        <v>630</v>
      </c>
      <c r="K25" s="258">
        <v>2.222222222222222E-2</v>
      </c>
      <c r="L25" t="s">
        <v>716</v>
      </c>
      <c r="M25" t="s">
        <v>105</v>
      </c>
      <c r="N25" t="s">
        <v>717</v>
      </c>
      <c r="O25" t="s">
        <v>111</v>
      </c>
      <c r="P25" t="s">
        <v>791</v>
      </c>
      <c r="Q25" t="s">
        <v>792</v>
      </c>
      <c r="R25" s="259">
        <v>35569</v>
      </c>
      <c r="S25" s="260">
        <v>50205.61</v>
      </c>
      <c r="T25" s="260">
        <v>3514.3926999999999</v>
      </c>
      <c r="U25" s="260">
        <v>53720.002699999997</v>
      </c>
      <c r="V25" s="260">
        <v>33601.15</v>
      </c>
      <c r="W25" s="260">
        <v>6000</v>
      </c>
      <c r="X25" s="260">
        <v>39601.15</v>
      </c>
      <c r="Y25" s="257">
        <v>600</v>
      </c>
      <c r="Z25" s="260">
        <v>66.001916666666673</v>
      </c>
      <c r="AA25" s="260">
        <v>1885.769047619048</v>
      </c>
      <c r="AB25" s="260">
        <v>772.07</v>
      </c>
      <c r="AC25" s="260">
        <v>87.252799999999993</v>
      </c>
      <c r="AD25" s="260">
        <v>232.0796</v>
      </c>
      <c r="AF25" s="260">
        <v>1853.8</v>
      </c>
      <c r="AG25" s="260">
        <v>2945.2024000000001</v>
      </c>
      <c r="AH25" s="260">
        <v>5640.6003000000001</v>
      </c>
      <c r="AI25" s="260">
        <v>120</v>
      </c>
      <c r="AJ25" s="260">
        <v>27892.006000000001</v>
      </c>
      <c r="AK25" s="260">
        <v>0</v>
      </c>
      <c r="AL25" s="260">
        <v>-5123.6587</v>
      </c>
      <c r="AM25" s="260">
        <v>22313.603999999999</v>
      </c>
      <c r="AN25" s="260">
        <v>16158.127</v>
      </c>
      <c r="AO25" s="258">
        <v>0.42</v>
      </c>
      <c r="AP25" s="258">
        <v>0.02</v>
      </c>
      <c r="AQ25" s="260">
        <v>38471.730000000003</v>
      </c>
      <c r="AR25">
        <v>-5123.6587</v>
      </c>
      <c r="AS25" s="260">
        <v>33348.072350899987</v>
      </c>
      <c r="AT25" s="258">
        <v>0.66423000041031255</v>
      </c>
      <c r="AU25" s="258">
        <v>3.1630000019538702E-2</v>
      </c>
      <c r="AV25" s="274">
        <v>37000</v>
      </c>
      <c r="AW25" s="260">
        <v>31876.3413</v>
      </c>
      <c r="AX25" s="261">
        <v>0.63491592473430758</v>
      </c>
      <c r="AY25" s="272">
        <v>3.0234091654014649E-2</v>
      </c>
      <c r="AZ25">
        <v>8127</v>
      </c>
      <c r="BA25" s="260">
        <v>23502.501181250002</v>
      </c>
      <c r="BB25" s="260">
        <v>36265.84611875</v>
      </c>
      <c r="BC25" s="260">
        <v>30217.501518749999</v>
      </c>
      <c r="BD25" s="275">
        <v>6048.344600000004</v>
      </c>
    </row>
    <row r="26" spans="1:56" x14ac:dyDescent="0.25">
      <c r="A26" s="257">
        <v>1</v>
      </c>
      <c r="B26" t="s">
        <v>255</v>
      </c>
      <c r="C26" t="s">
        <v>709</v>
      </c>
      <c r="D26" t="s">
        <v>257</v>
      </c>
      <c r="E26" t="s">
        <v>793</v>
      </c>
      <c r="G26" s="247">
        <v>44768</v>
      </c>
      <c r="H26" s="257">
        <v>21</v>
      </c>
      <c r="I26" s="257">
        <v>28</v>
      </c>
      <c r="J26" s="257">
        <v>630</v>
      </c>
      <c r="K26" s="258">
        <v>4.4444444444444453E-2</v>
      </c>
      <c r="L26" t="s">
        <v>716</v>
      </c>
      <c r="M26" t="s">
        <v>105</v>
      </c>
      <c r="N26" t="s">
        <v>717</v>
      </c>
      <c r="O26" t="s">
        <v>111</v>
      </c>
      <c r="P26" t="s">
        <v>794</v>
      </c>
      <c r="Q26" t="s">
        <v>795</v>
      </c>
      <c r="R26" s="259">
        <v>59846</v>
      </c>
      <c r="S26" s="260">
        <v>50205.61</v>
      </c>
      <c r="T26" s="260">
        <v>3514.3926999999999</v>
      </c>
      <c r="U26" s="260">
        <v>53720.002699999997</v>
      </c>
      <c r="V26" s="260">
        <v>33526.36</v>
      </c>
      <c r="W26" s="260">
        <v>6158.67</v>
      </c>
      <c r="X26" s="260">
        <v>39685.03</v>
      </c>
      <c r="Y26" s="257">
        <v>602</v>
      </c>
      <c r="Z26" s="260">
        <v>65.92197674418604</v>
      </c>
      <c r="AA26" s="260">
        <v>1889.7633333333331</v>
      </c>
      <c r="AB26" s="260">
        <v>582.26</v>
      </c>
      <c r="AC26" s="260">
        <v>259.30079999999998</v>
      </c>
      <c r="AD26" s="260">
        <v>330.19569999999999</v>
      </c>
      <c r="AF26" s="260">
        <v>1937.1232</v>
      </c>
      <c r="AG26" s="260">
        <v>3108.8797</v>
      </c>
      <c r="AH26" s="260">
        <v>5640.6003000000001</v>
      </c>
      <c r="AI26" s="260">
        <v>120</v>
      </c>
      <c r="AJ26" s="260">
        <v>27892.006000000001</v>
      </c>
      <c r="AK26" s="260">
        <v>0</v>
      </c>
      <c r="AL26" s="260">
        <v>-5206.1059999999998</v>
      </c>
      <c r="AM26" s="260">
        <v>22313.603999999999</v>
      </c>
      <c r="AN26" s="260">
        <v>16158.127</v>
      </c>
      <c r="AO26" s="258">
        <v>0.42</v>
      </c>
      <c r="AP26" s="258">
        <v>0.02</v>
      </c>
      <c r="AQ26" s="260">
        <v>38471.730000000003</v>
      </c>
      <c r="AR26">
        <v>-5206.1059999999998</v>
      </c>
      <c r="AS26" s="260">
        <v>33265.625050899987</v>
      </c>
      <c r="AT26" s="258">
        <v>0.66258780743626045</v>
      </c>
      <c r="AU26" s="258">
        <v>3.1551800354107637E-2</v>
      </c>
      <c r="AV26" s="274">
        <v>37000</v>
      </c>
      <c r="AW26" s="260">
        <v>31793.894</v>
      </c>
      <c r="AX26" s="261">
        <v>0.63327373176025548</v>
      </c>
      <c r="AY26" s="272">
        <v>3.0155891988583591E-2</v>
      </c>
      <c r="AZ26">
        <v>8127</v>
      </c>
      <c r="BA26" s="260">
        <v>23502.501181250002</v>
      </c>
      <c r="BB26" s="260">
        <v>36186.048818750001</v>
      </c>
      <c r="BC26" s="260">
        <v>30217.501518749999</v>
      </c>
      <c r="BD26" s="275">
        <v>5968.5473000000056</v>
      </c>
    </row>
    <row r="27" spans="1:56" x14ac:dyDescent="0.25">
      <c r="A27" s="257">
        <v>1</v>
      </c>
      <c r="B27" t="s">
        <v>255</v>
      </c>
      <c r="C27" t="s">
        <v>709</v>
      </c>
      <c r="D27" t="s">
        <v>257</v>
      </c>
      <c r="E27" t="s">
        <v>796</v>
      </c>
      <c r="G27" s="247">
        <v>44768</v>
      </c>
      <c r="H27" s="257">
        <v>21</v>
      </c>
      <c r="I27" s="257">
        <v>23</v>
      </c>
      <c r="J27" s="257">
        <v>630</v>
      </c>
      <c r="K27" s="258">
        <v>3.650793650793651E-2</v>
      </c>
      <c r="L27" t="s">
        <v>716</v>
      </c>
      <c r="M27" t="s">
        <v>105</v>
      </c>
      <c r="N27" t="s">
        <v>717</v>
      </c>
      <c r="O27" t="s">
        <v>111</v>
      </c>
      <c r="P27" t="s">
        <v>797</v>
      </c>
      <c r="Q27" t="s">
        <v>798</v>
      </c>
      <c r="R27" s="259">
        <v>42102</v>
      </c>
      <c r="S27" s="260">
        <v>50205.61</v>
      </c>
      <c r="T27" s="260">
        <v>3514.3926999999999</v>
      </c>
      <c r="U27" s="260">
        <v>53720.002699999997</v>
      </c>
      <c r="V27" s="260">
        <v>32917.47</v>
      </c>
      <c r="W27" s="260">
        <v>6468.09</v>
      </c>
      <c r="X27" s="260">
        <v>39385.56</v>
      </c>
      <c r="Y27" s="257">
        <v>579</v>
      </c>
      <c r="Z27" s="260">
        <v>68.023419689119166</v>
      </c>
      <c r="AA27" s="260">
        <v>1875.502857142857</v>
      </c>
      <c r="AB27" s="260">
        <v>760</v>
      </c>
      <c r="AC27" s="260">
        <v>172.31819999999999</v>
      </c>
      <c r="AD27" s="260">
        <v>253.69489999999999</v>
      </c>
      <c r="AF27" s="260">
        <v>2052.87</v>
      </c>
      <c r="AG27" s="260">
        <v>3238.8831</v>
      </c>
      <c r="AH27" s="260">
        <v>5640.6003000000001</v>
      </c>
      <c r="AI27" s="260">
        <v>120</v>
      </c>
      <c r="AJ27" s="260">
        <v>27892.006000000001</v>
      </c>
      <c r="AK27" s="260">
        <v>0</v>
      </c>
      <c r="AL27" s="260">
        <v>-5641.2294000000002</v>
      </c>
      <c r="AM27" s="260">
        <v>22313.603999999999</v>
      </c>
      <c r="AN27" s="260">
        <v>16158.127</v>
      </c>
      <c r="AO27" s="258">
        <v>0.42</v>
      </c>
      <c r="AP27" s="258">
        <v>0.02</v>
      </c>
      <c r="AQ27" s="260">
        <v>38471.730000000003</v>
      </c>
      <c r="AR27">
        <v>-5641.2294000000002</v>
      </c>
      <c r="AS27" s="260">
        <v>32830.501650899998</v>
      </c>
      <c r="AT27" s="258">
        <v>0.6539209791674675</v>
      </c>
      <c r="AU27" s="258">
        <v>3.1139094246069879E-2</v>
      </c>
      <c r="AV27" s="274">
        <v>37000</v>
      </c>
      <c r="AW27" s="260">
        <v>31358.7706</v>
      </c>
      <c r="AX27" s="261">
        <v>0.62460690349146242</v>
      </c>
      <c r="AY27" s="272">
        <v>2.9743185880545829E-2</v>
      </c>
      <c r="AZ27">
        <v>8127</v>
      </c>
      <c r="BA27" s="260">
        <v>23502.501181250002</v>
      </c>
      <c r="BB27" s="260">
        <v>35756.575418749999</v>
      </c>
      <c r="BC27" s="260">
        <v>30217.501518749999</v>
      </c>
      <c r="BD27" s="275">
        <v>5539.0739000000031</v>
      </c>
    </row>
    <row r="28" spans="1:56" x14ac:dyDescent="0.25">
      <c r="A28" s="257">
        <v>1</v>
      </c>
      <c r="B28" t="s">
        <v>255</v>
      </c>
      <c r="C28" t="s">
        <v>709</v>
      </c>
      <c r="D28" t="s">
        <v>257</v>
      </c>
      <c r="E28" t="s">
        <v>799</v>
      </c>
      <c r="G28" s="247">
        <v>44768</v>
      </c>
      <c r="H28" s="257">
        <v>21</v>
      </c>
      <c r="I28" s="257">
        <v>0</v>
      </c>
      <c r="J28" s="257">
        <v>630</v>
      </c>
      <c r="K28" s="258">
        <v>0</v>
      </c>
      <c r="L28" t="s">
        <v>716</v>
      </c>
      <c r="M28" t="s">
        <v>105</v>
      </c>
      <c r="N28" t="s">
        <v>717</v>
      </c>
      <c r="O28" t="s">
        <v>111</v>
      </c>
      <c r="P28" t="s">
        <v>800</v>
      </c>
      <c r="Q28" t="s">
        <v>801</v>
      </c>
      <c r="R28" s="259">
        <v>5445</v>
      </c>
      <c r="S28" s="260">
        <v>50205.599999999999</v>
      </c>
      <c r="T28" s="260">
        <v>3514.3919999999998</v>
      </c>
      <c r="U28" s="260">
        <v>53719.991999999998</v>
      </c>
      <c r="V28" s="260">
        <v>31770</v>
      </c>
      <c r="W28" s="260">
        <v>5705.66</v>
      </c>
      <c r="X28" s="260">
        <v>37475.660000000003</v>
      </c>
      <c r="Y28" s="257">
        <v>571</v>
      </c>
      <c r="Z28" s="260">
        <v>65.631628721541162</v>
      </c>
      <c r="AA28" s="260">
        <v>1784.5552380952381</v>
      </c>
      <c r="AB28" s="260"/>
      <c r="AC28" s="260"/>
      <c r="AD28" s="260">
        <v>122.5729</v>
      </c>
      <c r="AF28" s="260">
        <v>1229.4755</v>
      </c>
      <c r="AG28" s="260">
        <v>1352.0483999999999</v>
      </c>
      <c r="AH28" s="260">
        <v>5640.5991999999997</v>
      </c>
      <c r="AI28" s="260">
        <v>120</v>
      </c>
      <c r="AJ28" s="260">
        <v>27892</v>
      </c>
      <c r="AK28" s="260">
        <v>0</v>
      </c>
      <c r="AL28" s="260">
        <v>-5658.4876000000004</v>
      </c>
      <c r="AM28" s="260">
        <v>22313.599999999999</v>
      </c>
      <c r="AN28" s="260">
        <v>16158.124100000001</v>
      </c>
      <c r="AO28" s="258">
        <v>0.42</v>
      </c>
      <c r="AP28" s="258">
        <v>0.02</v>
      </c>
      <c r="AQ28" s="260">
        <v>38471.72</v>
      </c>
      <c r="AR28">
        <v>-5658.4876000000004</v>
      </c>
      <c r="AS28" s="260">
        <v>32813.236577900003</v>
      </c>
      <c r="AT28" s="258">
        <v>0.6535772220210494</v>
      </c>
      <c r="AU28" s="258">
        <v>3.1122724858145209E-2</v>
      </c>
      <c r="AV28" s="274">
        <v>37000</v>
      </c>
      <c r="AW28" s="260">
        <v>31341.5124</v>
      </c>
      <c r="AX28" s="261">
        <v>0.62426327740331755</v>
      </c>
      <c r="AY28" s="272">
        <v>2.9726822733491309E-2</v>
      </c>
      <c r="AZ28">
        <v>8127</v>
      </c>
      <c r="BA28" s="260">
        <v>23502.496500000001</v>
      </c>
      <c r="BB28" s="260">
        <v>35733.515900000013</v>
      </c>
      <c r="BC28" s="260">
        <v>30217.495500000001</v>
      </c>
      <c r="BD28" s="275">
        <v>5516.0204000000094</v>
      </c>
    </row>
    <row r="29" spans="1:56" x14ac:dyDescent="0.25">
      <c r="A29" s="257">
        <v>1</v>
      </c>
      <c r="B29" t="s">
        <v>255</v>
      </c>
      <c r="C29" t="s">
        <v>709</v>
      </c>
      <c r="D29" t="s">
        <v>257</v>
      </c>
      <c r="E29" t="s">
        <v>802</v>
      </c>
      <c r="F29" t="s">
        <v>109</v>
      </c>
      <c r="G29" s="247">
        <v>44768</v>
      </c>
      <c r="H29" s="257">
        <v>21</v>
      </c>
      <c r="I29" s="257">
        <v>9</v>
      </c>
      <c r="J29" s="257">
        <v>630</v>
      </c>
      <c r="K29" s="258">
        <v>1.428571428571429E-2</v>
      </c>
      <c r="L29" t="s">
        <v>721</v>
      </c>
      <c r="M29" t="s">
        <v>139</v>
      </c>
      <c r="N29" t="s">
        <v>743</v>
      </c>
      <c r="O29" t="s">
        <v>111</v>
      </c>
      <c r="P29" t="s">
        <v>803</v>
      </c>
      <c r="Q29" t="s">
        <v>804</v>
      </c>
      <c r="R29" s="259">
        <v>22419</v>
      </c>
      <c r="S29" s="260">
        <v>50205.61</v>
      </c>
      <c r="T29" s="260">
        <v>3514.3926999999999</v>
      </c>
      <c r="U29" s="260">
        <v>53720.002699999997</v>
      </c>
      <c r="V29" s="260">
        <v>28749.32</v>
      </c>
      <c r="W29" s="260">
        <v>5140</v>
      </c>
      <c r="X29" s="260">
        <v>33889.32</v>
      </c>
      <c r="Y29" s="257">
        <v>514</v>
      </c>
      <c r="Z29" s="260">
        <v>65.932529182879378</v>
      </c>
      <c r="AA29" s="260">
        <v>1613.777142857143</v>
      </c>
      <c r="AB29" s="260">
        <v>465</v>
      </c>
      <c r="AC29" s="260">
        <v>95.454300000000003</v>
      </c>
      <c r="AD29" s="260">
        <v>447.22469999999998</v>
      </c>
      <c r="AF29" s="260">
        <v>1602.75</v>
      </c>
      <c r="AG29" s="260">
        <v>2610.4290000000001</v>
      </c>
      <c r="AH29" s="260">
        <v>5640.6003000000001</v>
      </c>
      <c r="AI29" s="260">
        <v>120</v>
      </c>
      <c r="AJ29" s="260">
        <v>23708.205099999999</v>
      </c>
      <c r="AK29" s="260">
        <v>0</v>
      </c>
      <c r="AL29" s="260">
        <v>-6327.5644000000002</v>
      </c>
      <c r="AM29" s="260">
        <v>26497.404900000001</v>
      </c>
      <c r="AN29" s="260">
        <v>27300.595099999999</v>
      </c>
      <c r="AO29" s="258">
        <v>0.50749999999999995</v>
      </c>
      <c r="AP29" s="258">
        <v>2.4167000000000001E-2</v>
      </c>
      <c r="AQ29" s="260">
        <v>53798</v>
      </c>
      <c r="AR29">
        <v>-6327.5644000000002</v>
      </c>
      <c r="AS29" s="260">
        <v>47470.435616500014</v>
      </c>
      <c r="AT29" s="258">
        <v>0.94552054275408681</v>
      </c>
      <c r="AU29" s="258">
        <v>4.5024787750194611E-2</v>
      </c>
      <c r="AV29" s="274">
        <v>37000</v>
      </c>
      <c r="AW29" s="260">
        <v>30672.435600000001</v>
      </c>
      <c r="AX29" s="261">
        <v>0.61093641925673248</v>
      </c>
      <c r="AY29" s="272">
        <v>2.9092210440796781E-2</v>
      </c>
      <c r="AZ29">
        <v>8127</v>
      </c>
      <c r="BA29" s="260">
        <v>23502.501181250002</v>
      </c>
      <c r="BB29" s="260">
        <v>30888.78951875</v>
      </c>
      <c r="BC29" s="260">
        <v>30217.501518749999</v>
      </c>
      <c r="BD29" s="275">
        <v>671.28800000000047</v>
      </c>
    </row>
    <row r="30" spans="1:56" x14ac:dyDescent="0.25">
      <c r="A30" s="257">
        <v>1</v>
      </c>
      <c r="B30" t="s">
        <v>255</v>
      </c>
      <c r="C30" t="s">
        <v>709</v>
      </c>
      <c r="D30" t="s">
        <v>257</v>
      </c>
      <c r="E30" t="s">
        <v>805</v>
      </c>
      <c r="G30" s="247">
        <v>44768</v>
      </c>
      <c r="H30" s="257">
        <v>21</v>
      </c>
      <c r="I30" s="257">
        <v>9</v>
      </c>
      <c r="J30" s="257">
        <v>630</v>
      </c>
      <c r="K30" s="258">
        <v>1.428571428571429E-2</v>
      </c>
      <c r="L30" t="s">
        <v>716</v>
      </c>
      <c r="M30" t="s">
        <v>105</v>
      </c>
      <c r="N30" t="s">
        <v>717</v>
      </c>
      <c r="O30" t="s">
        <v>111</v>
      </c>
      <c r="P30" t="s">
        <v>806</v>
      </c>
      <c r="Q30" t="s">
        <v>807</v>
      </c>
      <c r="R30" s="259">
        <v>52353</v>
      </c>
      <c r="S30" s="260">
        <v>50205.61</v>
      </c>
      <c r="T30" s="260">
        <v>3514.3926999999999</v>
      </c>
      <c r="U30" s="260">
        <v>53720.002699999997</v>
      </c>
      <c r="V30" s="260">
        <v>31820</v>
      </c>
      <c r="W30" s="260">
        <v>5700</v>
      </c>
      <c r="X30" s="260">
        <v>37520</v>
      </c>
      <c r="Y30" s="257">
        <v>570</v>
      </c>
      <c r="Z30" s="260">
        <v>65.824561403508767</v>
      </c>
      <c r="AA30" s="260">
        <v>1786.666666666667</v>
      </c>
      <c r="AB30" s="260">
        <v>130</v>
      </c>
      <c r="AC30" s="260">
        <v>90.236999999999995</v>
      </c>
      <c r="AD30" s="260">
        <v>277.59539999999998</v>
      </c>
      <c r="AF30" s="260">
        <v>2586.1783999999998</v>
      </c>
      <c r="AG30" s="260">
        <v>3084.0108</v>
      </c>
      <c r="AH30" s="260">
        <v>5640.6003000000001</v>
      </c>
      <c r="AI30" s="260">
        <v>120</v>
      </c>
      <c r="AJ30" s="260">
        <v>27892.006000000001</v>
      </c>
      <c r="AK30" s="260">
        <v>0</v>
      </c>
      <c r="AL30" s="260">
        <v>-7343.6171000000004</v>
      </c>
      <c r="AM30" s="260">
        <v>22313.603999999999</v>
      </c>
      <c r="AN30" s="260">
        <v>16158.127</v>
      </c>
      <c r="AO30" s="258">
        <v>0.42</v>
      </c>
      <c r="AP30" s="258">
        <v>0.02</v>
      </c>
      <c r="AQ30" s="260">
        <v>38471.730000000003</v>
      </c>
      <c r="AR30">
        <v>-7343.6171000000004</v>
      </c>
      <c r="AS30" s="260">
        <v>31128.113950899991</v>
      </c>
      <c r="AT30" s="258">
        <v>0.62001266294543567</v>
      </c>
      <c r="AU30" s="258">
        <v>2.952441252121123E-2</v>
      </c>
      <c r="AV30" s="274">
        <v>37000</v>
      </c>
      <c r="AW30" s="260">
        <v>29656.382900000001</v>
      </c>
      <c r="AX30" s="261">
        <v>0.5906985872694307</v>
      </c>
      <c r="AY30" s="272">
        <v>2.8128504155687181E-2</v>
      </c>
      <c r="AZ30">
        <v>8127</v>
      </c>
      <c r="BA30" s="260">
        <v>23502.501181250002</v>
      </c>
      <c r="BB30" s="260">
        <v>34045.887718749997</v>
      </c>
      <c r="BC30" s="260">
        <v>30217.501518749999</v>
      </c>
      <c r="BD30" s="275">
        <v>3828.3862000000081</v>
      </c>
    </row>
    <row r="31" spans="1:56" x14ac:dyDescent="0.25">
      <c r="A31" s="257">
        <v>1</v>
      </c>
      <c r="B31" t="s">
        <v>255</v>
      </c>
      <c r="C31" t="s">
        <v>709</v>
      </c>
      <c r="D31" t="s">
        <v>257</v>
      </c>
      <c r="E31" t="s">
        <v>808</v>
      </c>
      <c r="F31" t="s">
        <v>127</v>
      </c>
      <c r="G31" s="247">
        <v>44768</v>
      </c>
      <c r="H31" s="257">
        <v>21</v>
      </c>
      <c r="I31" s="257">
        <v>40</v>
      </c>
      <c r="J31" s="257">
        <v>630</v>
      </c>
      <c r="K31" s="258">
        <v>6.3492063492063489E-2</v>
      </c>
      <c r="L31" t="s">
        <v>721</v>
      </c>
      <c r="M31" t="s">
        <v>121</v>
      </c>
      <c r="N31" t="s">
        <v>772</v>
      </c>
      <c r="O31" t="s">
        <v>111</v>
      </c>
      <c r="P31" t="s">
        <v>809</v>
      </c>
      <c r="Q31" t="s">
        <v>810</v>
      </c>
      <c r="R31" s="259">
        <v>99298</v>
      </c>
      <c r="S31" s="260">
        <v>50205.599999999999</v>
      </c>
      <c r="T31" s="260">
        <v>3514.3919999999998</v>
      </c>
      <c r="U31" s="260">
        <v>53719.991999999998</v>
      </c>
      <c r="V31" s="260">
        <v>30775.32</v>
      </c>
      <c r="W31" s="260">
        <v>6774.67</v>
      </c>
      <c r="X31" s="260">
        <v>37549.99</v>
      </c>
      <c r="Y31" s="257">
        <v>543</v>
      </c>
      <c r="Z31" s="260">
        <v>69.152836095764272</v>
      </c>
      <c r="AA31" s="260">
        <v>1788.094761904762</v>
      </c>
      <c r="AB31" s="260">
        <v>725</v>
      </c>
      <c r="AC31" s="260">
        <v>374.42320000000001</v>
      </c>
      <c r="AD31" s="260">
        <v>849.03200000000004</v>
      </c>
      <c r="AF31" s="260">
        <v>3823.7316000000001</v>
      </c>
      <c r="AG31" s="260">
        <v>5772.1868000000004</v>
      </c>
      <c r="AH31" s="260">
        <v>5640.5991999999997</v>
      </c>
      <c r="AI31" s="260">
        <v>120</v>
      </c>
      <c r="AJ31" s="260">
        <v>26497.4</v>
      </c>
      <c r="AK31" s="260">
        <v>0</v>
      </c>
      <c r="AL31" s="260">
        <v>-8636.7459999999992</v>
      </c>
      <c r="AM31" s="260">
        <v>23708.2</v>
      </c>
      <c r="AN31" s="260">
        <v>23289.8</v>
      </c>
      <c r="AO31" s="258">
        <v>0.4955</v>
      </c>
      <c r="AP31" s="258">
        <v>2.3595000000000001E-2</v>
      </c>
      <c r="AQ31" s="260">
        <v>46998</v>
      </c>
      <c r="AR31">
        <v>-8636.7459999999992</v>
      </c>
      <c r="AS31" s="260">
        <v>38361.25404</v>
      </c>
      <c r="AT31" s="258">
        <v>0.76408317080166355</v>
      </c>
      <c r="AU31" s="258">
        <v>3.6384912895317312E-2</v>
      </c>
      <c r="AV31" s="274">
        <v>37000</v>
      </c>
      <c r="AW31" s="260">
        <v>28363.254000000001</v>
      </c>
      <c r="AX31" s="261">
        <v>0.56494203833835277</v>
      </c>
      <c r="AY31" s="272">
        <v>2.690200182563585E-2</v>
      </c>
      <c r="AZ31">
        <v>8127</v>
      </c>
      <c r="BA31" s="260">
        <v>23502.496500000001</v>
      </c>
      <c r="BB31" s="260">
        <v>31387.7075</v>
      </c>
      <c r="BC31" s="260">
        <v>30217.495500000001</v>
      </c>
      <c r="BD31" s="275">
        <v>1170.212</v>
      </c>
    </row>
    <row r="32" spans="1:56" x14ac:dyDescent="0.25">
      <c r="A32" s="257">
        <v>1</v>
      </c>
      <c r="B32" t="s">
        <v>255</v>
      </c>
      <c r="C32" t="s">
        <v>709</v>
      </c>
      <c r="D32" t="s">
        <v>257</v>
      </c>
      <c r="E32" t="s">
        <v>811</v>
      </c>
      <c r="F32" t="s">
        <v>127</v>
      </c>
      <c r="G32" s="247">
        <v>44768</v>
      </c>
      <c r="H32" s="257">
        <v>21</v>
      </c>
      <c r="I32" s="257">
        <v>29</v>
      </c>
      <c r="J32" s="257">
        <v>630</v>
      </c>
      <c r="K32" s="258">
        <v>4.6031746031746028E-2</v>
      </c>
      <c r="L32" t="s">
        <v>721</v>
      </c>
      <c r="M32" t="s">
        <v>121</v>
      </c>
      <c r="N32" t="s">
        <v>743</v>
      </c>
      <c r="O32" t="s">
        <v>111</v>
      </c>
      <c r="P32" t="s">
        <v>812</v>
      </c>
      <c r="Q32" t="s">
        <v>813</v>
      </c>
      <c r="R32" s="259">
        <v>97436</v>
      </c>
      <c r="S32" s="260">
        <v>50205.599999999999</v>
      </c>
      <c r="T32" s="260">
        <v>3514.3919999999998</v>
      </c>
      <c r="U32" s="260">
        <v>53719.991999999998</v>
      </c>
      <c r="V32" s="260">
        <v>30859.5</v>
      </c>
      <c r="W32" s="260">
        <v>5570.25</v>
      </c>
      <c r="X32" s="260">
        <v>36429.75</v>
      </c>
      <c r="Y32" s="257">
        <v>559</v>
      </c>
      <c r="Z32" s="260">
        <v>65.169499105545611</v>
      </c>
      <c r="AA32" s="260">
        <v>1734.75</v>
      </c>
      <c r="AB32" s="260">
        <v>2211.2150000000001</v>
      </c>
      <c r="AC32" s="260">
        <v>383.4624</v>
      </c>
      <c r="AD32" s="260">
        <v>722.53139999999996</v>
      </c>
      <c r="AF32" s="260">
        <v>2273.1588000000002</v>
      </c>
      <c r="AG32" s="260">
        <v>5590.3675999999996</v>
      </c>
      <c r="AH32" s="260">
        <v>5640.5991999999997</v>
      </c>
      <c r="AI32" s="260">
        <v>120</v>
      </c>
      <c r="AJ32" s="260">
        <v>26497.4</v>
      </c>
      <c r="AK32" s="260">
        <v>0</v>
      </c>
      <c r="AL32" s="260">
        <v>-9545.6167999999998</v>
      </c>
      <c r="AM32" s="260">
        <v>23708.2</v>
      </c>
      <c r="AN32" s="260">
        <v>23289.8</v>
      </c>
      <c r="AO32" s="258">
        <v>0.4955</v>
      </c>
      <c r="AP32" s="258">
        <v>2.3595000000000001E-2</v>
      </c>
      <c r="AQ32" s="260">
        <v>46998</v>
      </c>
      <c r="AR32">
        <v>-9545.6167999999998</v>
      </c>
      <c r="AS32" s="260">
        <v>37452.383240000003</v>
      </c>
      <c r="AT32" s="258">
        <v>0.74598019424127981</v>
      </c>
      <c r="AU32" s="258">
        <v>3.5522866392441899E-2</v>
      </c>
      <c r="AV32" s="274">
        <v>37000</v>
      </c>
      <c r="AW32" s="260">
        <v>27454.3832</v>
      </c>
      <c r="AX32" s="261">
        <v>0.54683906177796904</v>
      </c>
      <c r="AY32" s="272">
        <v>2.603995532276043E-2</v>
      </c>
      <c r="AZ32">
        <v>8127</v>
      </c>
      <c r="BA32" s="260">
        <v>23502.496500000001</v>
      </c>
      <c r="BB32" s="260">
        <v>30449.286700000001</v>
      </c>
      <c r="BC32" s="260">
        <v>30217.495500000001</v>
      </c>
      <c r="BD32" s="275">
        <v>231.79119999999969</v>
      </c>
    </row>
    <row r="33" spans="1:56" x14ac:dyDescent="0.25">
      <c r="A33" s="257">
        <v>1</v>
      </c>
      <c r="B33" t="s">
        <v>255</v>
      </c>
      <c r="C33" t="s">
        <v>709</v>
      </c>
      <c r="D33" t="s">
        <v>257</v>
      </c>
      <c r="E33" t="s">
        <v>814</v>
      </c>
      <c r="F33" t="s">
        <v>127</v>
      </c>
      <c r="G33" s="247">
        <v>44768</v>
      </c>
      <c r="H33" s="257">
        <v>21</v>
      </c>
      <c r="I33" s="257">
        <v>28</v>
      </c>
      <c r="J33" s="257">
        <v>630</v>
      </c>
      <c r="K33" s="258">
        <v>4.4444444444444453E-2</v>
      </c>
      <c r="L33" t="s">
        <v>721</v>
      </c>
      <c r="M33" t="s">
        <v>121</v>
      </c>
      <c r="N33" t="s">
        <v>722</v>
      </c>
      <c r="O33" t="s">
        <v>111</v>
      </c>
      <c r="P33" t="s">
        <v>815</v>
      </c>
      <c r="Q33" t="s">
        <v>816</v>
      </c>
      <c r="R33" s="259">
        <v>83488</v>
      </c>
      <c r="S33" s="260">
        <v>50205.61</v>
      </c>
      <c r="T33" s="260">
        <v>3514.3926999999999</v>
      </c>
      <c r="U33" s="260">
        <v>53720.002699999997</v>
      </c>
      <c r="V33" s="260">
        <v>30236.36</v>
      </c>
      <c r="W33" s="260">
        <v>5509.83</v>
      </c>
      <c r="X33" s="260">
        <v>35746.19</v>
      </c>
      <c r="Y33" s="257">
        <v>542</v>
      </c>
      <c r="Z33" s="260">
        <v>65.95238007380074</v>
      </c>
      <c r="AA33" s="260">
        <v>1702.199523809524</v>
      </c>
      <c r="AB33" s="260">
        <v>1435.3</v>
      </c>
      <c r="AC33" s="260">
        <v>712.58939999999996</v>
      </c>
      <c r="AD33" s="260">
        <v>692.28589999999997</v>
      </c>
      <c r="AF33" s="260">
        <v>3691.7431999999999</v>
      </c>
      <c r="AG33" s="260">
        <v>6531.9184999999998</v>
      </c>
      <c r="AH33" s="260">
        <v>5640.6003000000001</v>
      </c>
      <c r="AI33" s="260">
        <v>120</v>
      </c>
      <c r="AJ33" s="260">
        <v>26497.405699999999</v>
      </c>
      <c r="AK33" s="260">
        <v>0</v>
      </c>
      <c r="AL33" s="260">
        <v>-11181.2345</v>
      </c>
      <c r="AM33" s="260">
        <v>23708.204300000001</v>
      </c>
      <c r="AN33" s="260">
        <v>24089.795699999999</v>
      </c>
      <c r="AO33" s="258">
        <v>0.504</v>
      </c>
      <c r="AP33" s="258">
        <v>2.4E-2</v>
      </c>
      <c r="AQ33" s="260">
        <v>47798</v>
      </c>
      <c r="AR33">
        <v>-11181.2345</v>
      </c>
      <c r="AS33" s="260">
        <v>36616.765516500003</v>
      </c>
      <c r="AT33" s="258">
        <v>0.72933613427861954</v>
      </c>
      <c r="AU33" s="258">
        <v>3.4730292108505693E-2</v>
      </c>
      <c r="AV33" s="274">
        <v>37000</v>
      </c>
      <c r="AW33" s="260">
        <v>25818.765500000001</v>
      </c>
      <c r="AX33" s="261">
        <v>0.51426056769353068</v>
      </c>
      <c r="AY33" s="272">
        <v>2.4488598461596699E-2</v>
      </c>
      <c r="AZ33">
        <v>8127</v>
      </c>
      <c r="BA33" s="260">
        <v>23502.501181250002</v>
      </c>
      <c r="BB33" s="260">
        <v>28824.170018749999</v>
      </c>
      <c r="BC33" s="260">
        <v>30217.501518749999</v>
      </c>
      <c r="BD33" s="275">
        <v>-1393.331499999993</v>
      </c>
    </row>
    <row r="34" spans="1:56" x14ac:dyDescent="0.25">
      <c r="A34" s="257">
        <v>1</v>
      </c>
      <c r="B34" t="s">
        <v>255</v>
      </c>
      <c r="C34" t="s">
        <v>709</v>
      </c>
      <c r="D34" t="s">
        <v>257</v>
      </c>
      <c r="E34" t="s">
        <v>817</v>
      </c>
      <c r="F34" t="s">
        <v>109</v>
      </c>
      <c r="G34" s="247">
        <v>44768</v>
      </c>
      <c r="H34" s="257">
        <v>21</v>
      </c>
      <c r="I34" s="257">
        <v>102</v>
      </c>
      <c r="J34" s="257">
        <v>630</v>
      </c>
      <c r="K34" s="258">
        <v>0.16190476190476191</v>
      </c>
      <c r="L34" t="s">
        <v>721</v>
      </c>
      <c r="M34" t="s">
        <v>121</v>
      </c>
      <c r="N34" t="s">
        <v>739</v>
      </c>
      <c r="O34" t="s">
        <v>111</v>
      </c>
      <c r="P34" t="s">
        <v>818</v>
      </c>
      <c r="Q34" t="s">
        <v>819</v>
      </c>
      <c r="R34" s="259">
        <v>12460</v>
      </c>
      <c r="S34" s="260">
        <v>50205.62</v>
      </c>
      <c r="T34" s="260">
        <v>3514.3933999999999</v>
      </c>
      <c r="U34" s="260">
        <v>53720.013400000003</v>
      </c>
      <c r="V34" s="260">
        <v>12966.02</v>
      </c>
      <c r="W34" s="260">
        <v>6361.67</v>
      </c>
      <c r="X34" s="260">
        <v>19327.689999999999</v>
      </c>
      <c r="Y34" s="257">
        <v>199</v>
      </c>
      <c r="Z34" s="260">
        <v>97.124070351758789</v>
      </c>
      <c r="AA34" s="260">
        <v>920.36619047619047</v>
      </c>
      <c r="AB34" s="260">
        <v>5648.23</v>
      </c>
      <c r="AC34" s="260">
        <v>1894.85</v>
      </c>
      <c r="AD34" s="260">
        <v>457.62279999999998</v>
      </c>
      <c r="AF34" s="260">
        <v>3621.3904000000002</v>
      </c>
      <c r="AG34" s="260">
        <v>11622.093199999999</v>
      </c>
      <c r="AH34" s="260">
        <v>5640.6013999999996</v>
      </c>
      <c r="AI34" s="260">
        <v>120</v>
      </c>
      <c r="AJ34" s="260">
        <v>26497.411199999999</v>
      </c>
      <c r="AK34" s="260">
        <v>0</v>
      </c>
      <c r="AL34" s="260">
        <v>-32730.265800000001</v>
      </c>
      <c r="AM34" s="260">
        <v>23708.2088</v>
      </c>
      <c r="AN34" s="260">
        <v>26089.7912</v>
      </c>
      <c r="AO34" s="258">
        <v>0.52390000000000003</v>
      </c>
      <c r="AP34" s="258">
        <v>2.4948000000000001E-2</v>
      </c>
      <c r="AQ34" s="260">
        <v>49798</v>
      </c>
      <c r="AR34">
        <v>-32730.265800000001</v>
      </c>
      <c r="AS34" s="260">
        <v>17067.734193</v>
      </c>
      <c r="AT34" s="258">
        <v>0.33995664614837939</v>
      </c>
      <c r="AU34" s="258">
        <v>1.6188411721351399E-2</v>
      </c>
      <c r="AV34" s="274">
        <v>37000</v>
      </c>
      <c r="AW34" s="260">
        <v>4269.734199999999</v>
      </c>
      <c r="AX34" s="261">
        <v>8.5044945167493183E-2</v>
      </c>
      <c r="AY34" s="272">
        <v>4.0497592936901512E-3</v>
      </c>
      <c r="AZ34">
        <v>8127</v>
      </c>
      <c r="BA34" s="260">
        <v>23502.505862499998</v>
      </c>
      <c r="BB34" s="260">
        <v>7315.4895375000006</v>
      </c>
      <c r="BC34" s="260">
        <v>30217.507537500009</v>
      </c>
      <c r="BD34" s="275">
        <v>-22902.018</v>
      </c>
    </row>
    <row r="35" spans="1:56" x14ac:dyDescent="0.25">
      <c r="A35" s="257">
        <v>1</v>
      </c>
      <c r="B35" t="s">
        <v>255</v>
      </c>
      <c r="C35" t="s">
        <v>709</v>
      </c>
      <c r="D35" t="s">
        <v>257</v>
      </c>
      <c r="E35" t="s">
        <v>820</v>
      </c>
      <c r="F35" t="s">
        <v>109</v>
      </c>
      <c r="G35" s="247">
        <v>44830</v>
      </c>
      <c r="H35" s="257">
        <v>19</v>
      </c>
      <c r="I35" s="257">
        <v>13</v>
      </c>
      <c r="J35" s="257">
        <v>570</v>
      </c>
      <c r="K35" s="258">
        <v>2.2807017543859651E-2</v>
      </c>
      <c r="L35" t="s">
        <v>721</v>
      </c>
      <c r="M35" t="s">
        <v>121</v>
      </c>
      <c r="N35" t="s">
        <v>726</v>
      </c>
      <c r="O35" t="s">
        <v>111</v>
      </c>
      <c r="P35" t="s">
        <v>821</v>
      </c>
      <c r="Q35" t="s">
        <v>822</v>
      </c>
      <c r="R35" s="259">
        <v>33830</v>
      </c>
      <c r="S35" s="260">
        <v>50205.607499999998</v>
      </c>
      <c r="T35" s="260">
        <v>3514.3924999999999</v>
      </c>
      <c r="U35" s="260">
        <v>53720</v>
      </c>
      <c r="V35" s="260">
        <v>31356.25</v>
      </c>
      <c r="W35" s="260">
        <v>7467.33</v>
      </c>
      <c r="X35" s="260">
        <v>38823.58</v>
      </c>
      <c r="Y35" s="257">
        <v>577</v>
      </c>
      <c r="Z35" s="260">
        <v>67.285233968804164</v>
      </c>
      <c r="AA35" s="260">
        <v>2043.3463157894739</v>
      </c>
      <c r="AB35" s="260">
        <v>480</v>
      </c>
      <c r="AC35" s="260">
        <v>99.731899999999996</v>
      </c>
      <c r="AD35" s="260">
        <v>443.8947</v>
      </c>
      <c r="AF35" s="260">
        <v>1981.1504</v>
      </c>
      <c r="AG35" s="260">
        <v>3004.777</v>
      </c>
      <c r="AH35" s="260">
        <v>5103.3999999999996</v>
      </c>
      <c r="AI35" s="260">
        <v>120</v>
      </c>
      <c r="AJ35" s="260">
        <v>23708.203399999999</v>
      </c>
      <c r="AK35" s="260">
        <v>0</v>
      </c>
      <c r="AL35" s="260">
        <v>-468.4504</v>
      </c>
      <c r="AM35" s="260">
        <v>26497.4041</v>
      </c>
      <c r="AN35" s="260">
        <v>26300.5959</v>
      </c>
      <c r="AO35" s="258">
        <v>0.49809999999999999</v>
      </c>
      <c r="AP35" s="258">
        <v>2.6216E-2</v>
      </c>
      <c r="AQ35" s="260">
        <v>52798</v>
      </c>
      <c r="AR35">
        <v>-468.4504</v>
      </c>
      <c r="AS35" s="260">
        <v>52329.549599999998</v>
      </c>
      <c r="AT35" s="258">
        <v>1.042304877995949</v>
      </c>
      <c r="AU35" s="258">
        <v>5.4858151473470992E-2</v>
      </c>
      <c r="AV35" s="274">
        <v>35000</v>
      </c>
      <c r="AW35" s="260">
        <v>34531.549599999998</v>
      </c>
      <c r="AX35" s="261">
        <v>0.68780264435601146</v>
      </c>
      <c r="AY35" s="272">
        <v>3.620013917663218E-2</v>
      </c>
      <c r="AZ35">
        <v>7353</v>
      </c>
      <c r="BA35" s="260">
        <v>21264.166666666672</v>
      </c>
      <c r="BB35" s="260">
        <v>36978.236333333327</v>
      </c>
      <c r="BC35" s="260">
        <v>32455.833333333328</v>
      </c>
      <c r="BD35" s="275">
        <v>4522.4030000000021</v>
      </c>
    </row>
    <row r="36" spans="1:56" x14ac:dyDescent="0.25">
      <c r="A36" s="257">
        <v>1</v>
      </c>
      <c r="B36" t="s">
        <v>255</v>
      </c>
      <c r="C36" t="s">
        <v>709</v>
      </c>
      <c r="D36" t="s">
        <v>257</v>
      </c>
      <c r="E36" t="s">
        <v>823</v>
      </c>
      <c r="G36" s="247">
        <v>44830</v>
      </c>
      <c r="H36" s="257">
        <v>19</v>
      </c>
      <c r="I36" s="257">
        <v>3</v>
      </c>
      <c r="J36" s="257">
        <v>570</v>
      </c>
      <c r="K36" s="258">
        <v>5.263157894736842E-3</v>
      </c>
      <c r="L36" t="s">
        <v>716</v>
      </c>
      <c r="M36" t="s">
        <v>105</v>
      </c>
      <c r="N36" t="s">
        <v>717</v>
      </c>
      <c r="O36" t="s">
        <v>111</v>
      </c>
      <c r="P36" t="s">
        <v>824</v>
      </c>
      <c r="Q36" t="s">
        <v>825</v>
      </c>
      <c r="R36" s="259">
        <v>50642</v>
      </c>
      <c r="S36" s="260">
        <v>50205.607499999998</v>
      </c>
      <c r="T36" s="260">
        <v>3514.3924999999999</v>
      </c>
      <c r="U36" s="260">
        <v>53720</v>
      </c>
      <c r="V36" s="260">
        <v>28926.7</v>
      </c>
      <c r="W36" s="260">
        <v>8366.89</v>
      </c>
      <c r="X36" s="260">
        <v>37293.589999999997</v>
      </c>
      <c r="Y36" s="257">
        <v>513</v>
      </c>
      <c r="Z36" s="260">
        <v>72.697056530214425</v>
      </c>
      <c r="AA36" s="260">
        <v>1962.820526315789</v>
      </c>
      <c r="AB36" s="260">
        <v>90</v>
      </c>
      <c r="AC36" s="260">
        <v>97.405900000000003</v>
      </c>
      <c r="AD36" s="260">
        <v>349.95080000000002</v>
      </c>
      <c r="AF36" s="260">
        <v>882.8356</v>
      </c>
      <c r="AG36" s="260">
        <v>1420.1922999999999</v>
      </c>
      <c r="AH36" s="260">
        <v>5103.3999999999996</v>
      </c>
      <c r="AI36" s="260">
        <v>120</v>
      </c>
      <c r="AJ36" s="260">
        <v>25102.803599999999</v>
      </c>
      <c r="AK36" s="260">
        <v>0</v>
      </c>
      <c r="AL36" s="260">
        <v>-1822.6059</v>
      </c>
      <c r="AM36" s="260">
        <v>25102.803899999999</v>
      </c>
      <c r="AN36" s="260">
        <v>18177.892500000002</v>
      </c>
      <c r="AO36" s="258">
        <v>0.42</v>
      </c>
      <c r="AP36" s="258">
        <v>2.2105E-2</v>
      </c>
      <c r="AQ36" s="260">
        <v>43280.7</v>
      </c>
      <c r="AR36">
        <v>-1822.6059</v>
      </c>
      <c r="AS36" s="260">
        <v>41458.090479300001</v>
      </c>
      <c r="AT36" s="258">
        <v>0.82576613537242816</v>
      </c>
      <c r="AU36" s="258">
        <v>4.346137554591728E-2</v>
      </c>
      <c r="AV36" s="274">
        <v>35000</v>
      </c>
      <c r="AW36" s="260">
        <v>33177.394099999998</v>
      </c>
      <c r="AX36" s="261">
        <v>0.66083044807295677</v>
      </c>
      <c r="AY36" s="272">
        <v>3.4780549898576672E-2</v>
      </c>
      <c r="AZ36">
        <v>7353</v>
      </c>
      <c r="BA36" s="260">
        <v>21264.166666666672</v>
      </c>
      <c r="BB36" s="260">
        <v>37032.831033333321</v>
      </c>
      <c r="BC36" s="260">
        <v>32455.833333333328</v>
      </c>
      <c r="BD36" s="275">
        <v>4576.997699999989</v>
      </c>
    </row>
    <row r="37" spans="1:56" x14ac:dyDescent="0.25">
      <c r="A37" s="257">
        <v>1</v>
      </c>
      <c r="B37" t="s">
        <v>255</v>
      </c>
      <c r="C37" t="s">
        <v>709</v>
      </c>
      <c r="D37" t="s">
        <v>257</v>
      </c>
      <c r="E37" t="s">
        <v>826</v>
      </c>
      <c r="F37" t="s">
        <v>127</v>
      </c>
      <c r="G37" s="247">
        <v>44830</v>
      </c>
      <c r="H37" s="257">
        <v>19</v>
      </c>
      <c r="I37" s="257">
        <v>31</v>
      </c>
      <c r="J37" s="257">
        <v>570</v>
      </c>
      <c r="K37" s="258">
        <v>5.4385964912280697E-2</v>
      </c>
      <c r="L37" t="s">
        <v>721</v>
      </c>
      <c r="M37" t="s">
        <v>121</v>
      </c>
      <c r="N37" t="s">
        <v>726</v>
      </c>
      <c r="O37" t="s">
        <v>111</v>
      </c>
      <c r="P37" t="s">
        <v>827</v>
      </c>
      <c r="Q37" t="s">
        <v>828</v>
      </c>
      <c r="R37" s="259">
        <v>110256</v>
      </c>
      <c r="S37" s="260">
        <v>50205.607499999998</v>
      </c>
      <c r="T37" s="260">
        <v>3514.3924999999999</v>
      </c>
      <c r="U37" s="260">
        <v>53720</v>
      </c>
      <c r="V37" s="260">
        <v>30850.74</v>
      </c>
      <c r="W37" s="260">
        <v>7331.3</v>
      </c>
      <c r="X37" s="260">
        <v>38182.04</v>
      </c>
      <c r="Y37" s="257">
        <v>595</v>
      </c>
      <c r="Z37" s="260">
        <v>64.171495798319327</v>
      </c>
      <c r="AA37" s="260">
        <v>2009.581052631579</v>
      </c>
      <c r="AB37" s="260">
        <v>815</v>
      </c>
      <c r="AC37" s="260">
        <v>652.62819999999999</v>
      </c>
      <c r="AD37" s="260">
        <v>563.11440000000005</v>
      </c>
      <c r="AF37" s="260">
        <v>3109.4459999999999</v>
      </c>
      <c r="AG37" s="260">
        <v>5140.1886000000004</v>
      </c>
      <c r="AH37" s="260">
        <v>5103.3999999999996</v>
      </c>
      <c r="AI37" s="260">
        <v>120</v>
      </c>
      <c r="AJ37" s="260">
        <v>23708.203399999999</v>
      </c>
      <c r="AK37" s="260">
        <v>0</v>
      </c>
      <c r="AL37" s="260">
        <v>-3252.402</v>
      </c>
      <c r="AM37" s="260">
        <v>26497.4041</v>
      </c>
      <c r="AN37" s="260">
        <v>19500.5959</v>
      </c>
      <c r="AO37" s="258">
        <v>0.4239</v>
      </c>
      <c r="AP37" s="258">
        <v>2.2311000000000001E-2</v>
      </c>
      <c r="AQ37" s="260">
        <v>45998</v>
      </c>
      <c r="AR37">
        <v>-3252.402</v>
      </c>
      <c r="AS37" s="260">
        <v>42745.597999999998</v>
      </c>
      <c r="AT37" s="258">
        <v>0.85141083095150261</v>
      </c>
      <c r="AU37" s="258">
        <v>4.4811096365868559E-2</v>
      </c>
      <c r="AV37" s="274">
        <v>35000</v>
      </c>
      <c r="AW37" s="260">
        <v>31747.598000000002</v>
      </c>
      <c r="AX37" s="261">
        <v>0.6323516352232168</v>
      </c>
      <c r="AY37" s="272">
        <v>3.328166501174825E-2</v>
      </c>
      <c r="AZ37">
        <v>7353</v>
      </c>
      <c r="BA37" s="260">
        <v>21264.166666666672</v>
      </c>
      <c r="BB37" s="260">
        <v>34201.284733333327</v>
      </c>
      <c r="BC37" s="260">
        <v>32455.833333333328</v>
      </c>
      <c r="BD37" s="275">
        <v>1745.451400000002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G3259"/>
  <sheetViews>
    <sheetView showGridLines="0" workbookViewId="0">
      <pane xSplit="1" ySplit="2645" topLeftCell="B2646" activePane="bottomRight" state="frozen"/>
      <selection pane="topRight" activeCell="B1" sqref="B1"/>
      <selection pane="bottomLeft" activeCell="A2646" sqref="A2646"/>
      <selection pane="bottomRight" activeCell="G16" sqref="G16"/>
    </sheetView>
  </sheetViews>
  <sheetFormatPr baseColWidth="10" defaultColWidth="11.42578125" defaultRowHeight="15" x14ac:dyDescent="0.25"/>
  <sheetData>
    <row r="1" spans="1:32" s="250" customFormat="1" ht="30" customHeight="1" x14ac:dyDescent="0.25">
      <c r="A1" s="250" t="s">
        <v>829</v>
      </c>
      <c r="B1" s="250" t="s">
        <v>830</v>
      </c>
      <c r="C1" s="250" t="s">
        <v>831</v>
      </c>
      <c r="D1" s="250" t="s">
        <v>832</v>
      </c>
      <c r="E1" s="250" t="s">
        <v>833</v>
      </c>
      <c r="F1" s="250" t="s">
        <v>834</v>
      </c>
      <c r="G1" s="250" t="s">
        <v>835</v>
      </c>
      <c r="H1" s="250" t="s">
        <v>836</v>
      </c>
      <c r="I1" s="250" t="s">
        <v>837</v>
      </c>
      <c r="J1" s="250" t="s">
        <v>838</v>
      </c>
      <c r="K1" s="250" t="s">
        <v>839</v>
      </c>
      <c r="L1" s="250" t="s">
        <v>840</v>
      </c>
      <c r="M1" s="250" t="s">
        <v>841</v>
      </c>
      <c r="N1" s="250" t="s">
        <v>842</v>
      </c>
      <c r="O1" s="250" t="s">
        <v>843</v>
      </c>
      <c r="P1" s="250" t="s">
        <v>844</v>
      </c>
      <c r="Q1" s="250" t="s">
        <v>845</v>
      </c>
      <c r="R1" s="250" t="s">
        <v>846</v>
      </c>
      <c r="S1" s="250" t="s">
        <v>847</v>
      </c>
      <c r="T1" s="250" t="s">
        <v>848</v>
      </c>
      <c r="U1" s="250" t="s">
        <v>849</v>
      </c>
      <c r="V1" s="250" t="s">
        <v>850</v>
      </c>
      <c r="W1" s="250" t="s">
        <v>851</v>
      </c>
      <c r="X1" s="250" t="s">
        <v>852</v>
      </c>
      <c r="Y1" s="250" t="s">
        <v>853</v>
      </c>
      <c r="Z1" s="250" t="s">
        <v>854</v>
      </c>
      <c r="AA1" s="250" t="s">
        <v>855</v>
      </c>
      <c r="AB1" s="250" t="s">
        <v>856</v>
      </c>
      <c r="AC1" s="250" t="s">
        <v>857</v>
      </c>
      <c r="AD1" s="251" t="s">
        <v>858</v>
      </c>
      <c r="AE1" s="251" t="s">
        <v>859</v>
      </c>
      <c r="AF1" s="251" t="s">
        <v>860</v>
      </c>
    </row>
    <row r="2" spans="1:32" x14ac:dyDescent="0.25">
      <c r="A2" t="s">
        <v>861</v>
      </c>
      <c r="B2" t="s">
        <v>862</v>
      </c>
      <c r="D2">
        <v>2024</v>
      </c>
      <c r="E2" t="s">
        <v>863</v>
      </c>
      <c r="F2" t="s">
        <v>864</v>
      </c>
      <c r="G2" t="s">
        <v>865</v>
      </c>
      <c r="H2" t="s">
        <v>866</v>
      </c>
      <c r="I2" t="s">
        <v>867</v>
      </c>
      <c r="J2" t="s">
        <v>868</v>
      </c>
      <c r="K2">
        <v>83</v>
      </c>
      <c r="L2" t="s">
        <v>869</v>
      </c>
      <c r="M2" t="s">
        <v>870</v>
      </c>
      <c r="N2" t="s">
        <v>871</v>
      </c>
      <c r="O2">
        <v>3</v>
      </c>
      <c r="P2" t="s">
        <v>872</v>
      </c>
      <c r="Q2" t="s">
        <v>873</v>
      </c>
      <c r="R2" t="s">
        <v>105</v>
      </c>
      <c r="S2" t="s">
        <v>105</v>
      </c>
      <c r="T2" t="s">
        <v>874</v>
      </c>
      <c r="U2" t="s">
        <v>875</v>
      </c>
      <c r="V2" t="s">
        <v>134</v>
      </c>
      <c r="W2" s="247">
        <v>45313</v>
      </c>
      <c r="Y2" t="s">
        <v>876</v>
      </c>
      <c r="Z2">
        <v>0</v>
      </c>
      <c r="AB2" t="s">
        <v>877</v>
      </c>
      <c r="AD2">
        <f t="shared" ref="AD2:AD65" ca="1" si="0">ROUND(YEARFRAC(W2,TODAY(),3)*12,0)</f>
        <v>3</v>
      </c>
      <c r="AE2">
        <f t="shared" ref="AE2:AE65" si="1">MONTH(W2)</f>
        <v>1</v>
      </c>
      <c r="AF2">
        <f t="shared" ref="AF2:AF65" si="2">DAY(W2)</f>
        <v>22</v>
      </c>
    </row>
    <row r="3" spans="1:32" x14ac:dyDescent="0.25">
      <c r="A3" t="s">
        <v>878</v>
      </c>
      <c r="B3" t="s">
        <v>879</v>
      </c>
      <c r="D3">
        <v>2024</v>
      </c>
      <c r="E3" t="s">
        <v>863</v>
      </c>
      <c r="F3" t="s">
        <v>864</v>
      </c>
      <c r="G3" t="s">
        <v>865</v>
      </c>
      <c r="H3" t="s">
        <v>866</v>
      </c>
      <c r="I3" t="s">
        <v>880</v>
      </c>
      <c r="J3" t="s">
        <v>881</v>
      </c>
      <c r="K3">
        <v>791</v>
      </c>
      <c r="L3" t="s">
        <v>869</v>
      </c>
      <c r="M3">
        <v>5449428</v>
      </c>
      <c r="N3">
        <v>45414</v>
      </c>
      <c r="O3">
        <v>2</v>
      </c>
      <c r="P3" t="s">
        <v>872</v>
      </c>
      <c r="Q3" t="s">
        <v>873</v>
      </c>
      <c r="R3" t="s">
        <v>105</v>
      </c>
      <c r="S3" t="s">
        <v>105</v>
      </c>
      <c r="T3" t="s">
        <v>882</v>
      </c>
      <c r="U3" t="s">
        <v>875</v>
      </c>
      <c r="W3" s="247">
        <v>45313</v>
      </c>
      <c r="Y3" t="s">
        <v>876</v>
      </c>
      <c r="Z3">
        <v>0</v>
      </c>
      <c r="AB3" t="s">
        <v>877</v>
      </c>
      <c r="AD3">
        <f t="shared" ca="1" si="0"/>
        <v>3</v>
      </c>
      <c r="AE3">
        <f t="shared" si="1"/>
        <v>1</v>
      </c>
      <c r="AF3">
        <f t="shared" si="2"/>
        <v>22</v>
      </c>
    </row>
    <row r="4" spans="1:32" x14ac:dyDescent="0.25">
      <c r="A4" t="s">
        <v>883</v>
      </c>
      <c r="B4" t="s">
        <v>884</v>
      </c>
      <c r="D4">
        <v>2024</v>
      </c>
      <c r="E4" t="s">
        <v>863</v>
      </c>
      <c r="F4" t="s">
        <v>864</v>
      </c>
      <c r="G4" t="s">
        <v>865</v>
      </c>
      <c r="H4" t="s">
        <v>866</v>
      </c>
      <c r="I4" t="s">
        <v>885</v>
      </c>
      <c r="J4" t="s">
        <v>868</v>
      </c>
      <c r="K4">
        <v>82</v>
      </c>
      <c r="L4" t="s">
        <v>869</v>
      </c>
      <c r="M4" t="s">
        <v>886</v>
      </c>
      <c r="N4">
        <v>45384</v>
      </c>
      <c r="O4">
        <v>3</v>
      </c>
      <c r="P4" t="s">
        <v>872</v>
      </c>
      <c r="Q4" t="s">
        <v>873</v>
      </c>
      <c r="R4" t="s">
        <v>105</v>
      </c>
      <c r="S4" t="s">
        <v>105</v>
      </c>
      <c r="T4" t="s">
        <v>887</v>
      </c>
      <c r="U4" t="s">
        <v>875</v>
      </c>
      <c r="W4" s="247">
        <v>45313</v>
      </c>
      <c r="Y4" t="s">
        <v>876</v>
      </c>
      <c r="Z4">
        <v>0</v>
      </c>
      <c r="AB4" t="s">
        <v>877</v>
      </c>
      <c r="AD4">
        <f t="shared" ca="1" si="0"/>
        <v>3</v>
      </c>
      <c r="AE4">
        <f t="shared" si="1"/>
        <v>1</v>
      </c>
      <c r="AF4">
        <f t="shared" si="2"/>
        <v>22</v>
      </c>
    </row>
    <row r="5" spans="1:32" x14ac:dyDescent="0.25">
      <c r="A5" t="s">
        <v>888</v>
      </c>
      <c r="B5" t="s">
        <v>889</v>
      </c>
      <c r="D5">
        <v>2024</v>
      </c>
      <c r="E5" t="s">
        <v>863</v>
      </c>
      <c r="F5" t="s">
        <v>864</v>
      </c>
      <c r="G5" t="s">
        <v>865</v>
      </c>
      <c r="H5" t="s">
        <v>866</v>
      </c>
      <c r="I5" t="s">
        <v>890</v>
      </c>
      <c r="J5" t="s">
        <v>868</v>
      </c>
      <c r="K5">
        <v>2385</v>
      </c>
      <c r="L5" t="s">
        <v>869</v>
      </c>
      <c r="M5" t="s">
        <v>891</v>
      </c>
      <c r="N5">
        <v>45506</v>
      </c>
      <c r="O5">
        <v>3</v>
      </c>
      <c r="P5" t="s">
        <v>872</v>
      </c>
      <c r="Q5" t="s">
        <v>873</v>
      </c>
      <c r="R5" t="s">
        <v>105</v>
      </c>
      <c r="S5" t="s">
        <v>105</v>
      </c>
      <c r="T5" t="s">
        <v>892</v>
      </c>
      <c r="U5" t="s">
        <v>875</v>
      </c>
      <c r="W5" s="247">
        <v>45313</v>
      </c>
      <c r="Y5" t="s">
        <v>876</v>
      </c>
      <c r="Z5">
        <v>0</v>
      </c>
      <c r="AB5" t="s">
        <v>877</v>
      </c>
      <c r="AD5">
        <f t="shared" ca="1" si="0"/>
        <v>3</v>
      </c>
      <c r="AE5">
        <f t="shared" si="1"/>
        <v>1</v>
      </c>
      <c r="AF5">
        <f t="shared" si="2"/>
        <v>22</v>
      </c>
    </row>
    <row r="6" spans="1:32" x14ac:dyDescent="0.25">
      <c r="A6" t="s">
        <v>893</v>
      </c>
      <c r="B6" t="s">
        <v>894</v>
      </c>
      <c r="D6">
        <v>2024</v>
      </c>
      <c r="E6" t="s">
        <v>863</v>
      </c>
      <c r="F6" t="s">
        <v>864</v>
      </c>
      <c r="G6" t="s">
        <v>865</v>
      </c>
      <c r="H6" t="s">
        <v>866</v>
      </c>
      <c r="I6" t="s">
        <v>895</v>
      </c>
      <c r="J6" t="s">
        <v>896</v>
      </c>
      <c r="K6">
        <v>1122</v>
      </c>
      <c r="L6" t="s">
        <v>869</v>
      </c>
      <c r="M6" t="s">
        <v>897</v>
      </c>
      <c r="N6">
        <v>45414</v>
      </c>
      <c r="O6">
        <v>4</v>
      </c>
      <c r="P6" t="s">
        <v>872</v>
      </c>
      <c r="Q6" t="s">
        <v>873</v>
      </c>
      <c r="R6" t="s">
        <v>105</v>
      </c>
      <c r="S6" t="s">
        <v>105</v>
      </c>
      <c r="T6" t="s">
        <v>898</v>
      </c>
      <c r="U6" t="s">
        <v>875</v>
      </c>
      <c r="W6" s="247">
        <v>45313</v>
      </c>
      <c r="Y6" t="s">
        <v>876</v>
      </c>
      <c r="Z6">
        <v>0</v>
      </c>
      <c r="AB6" t="s">
        <v>877</v>
      </c>
      <c r="AD6">
        <f t="shared" ca="1" si="0"/>
        <v>3</v>
      </c>
      <c r="AE6">
        <f t="shared" si="1"/>
        <v>1</v>
      </c>
      <c r="AF6">
        <f t="shared" si="2"/>
        <v>22</v>
      </c>
    </row>
    <row r="7" spans="1:32" x14ac:dyDescent="0.25">
      <c r="A7" t="s">
        <v>899</v>
      </c>
      <c r="B7" t="s">
        <v>900</v>
      </c>
      <c r="D7">
        <v>2024</v>
      </c>
      <c r="E7" t="s">
        <v>863</v>
      </c>
      <c r="F7" t="s">
        <v>864</v>
      </c>
      <c r="G7" t="s">
        <v>865</v>
      </c>
      <c r="H7" t="s">
        <v>866</v>
      </c>
      <c r="I7" t="s">
        <v>901</v>
      </c>
      <c r="J7" t="s">
        <v>868</v>
      </c>
      <c r="K7">
        <v>75</v>
      </c>
      <c r="L7" t="s">
        <v>869</v>
      </c>
      <c r="M7" t="s">
        <v>902</v>
      </c>
      <c r="N7">
        <v>45445</v>
      </c>
      <c r="O7">
        <v>4</v>
      </c>
      <c r="P7" t="s">
        <v>872</v>
      </c>
      <c r="Q7" t="s">
        <v>873</v>
      </c>
      <c r="R7" t="s">
        <v>105</v>
      </c>
      <c r="S7" t="s">
        <v>105</v>
      </c>
      <c r="T7" t="s">
        <v>903</v>
      </c>
      <c r="U7" t="s">
        <v>875</v>
      </c>
      <c r="W7" s="247">
        <v>45313</v>
      </c>
      <c r="Y7" t="s">
        <v>876</v>
      </c>
      <c r="Z7">
        <v>0</v>
      </c>
      <c r="AB7" t="s">
        <v>877</v>
      </c>
      <c r="AD7">
        <f t="shared" ca="1" si="0"/>
        <v>3</v>
      </c>
      <c r="AE7">
        <f t="shared" si="1"/>
        <v>1</v>
      </c>
      <c r="AF7">
        <f t="shared" si="2"/>
        <v>22</v>
      </c>
    </row>
    <row r="8" spans="1:32" x14ac:dyDescent="0.25">
      <c r="A8" t="s">
        <v>904</v>
      </c>
      <c r="B8" t="s">
        <v>905</v>
      </c>
      <c r="D8">
        <v>2024</v>
      </c>
      <c r="E8" t="s">
        <v>863</v>
      </c>
      <c r="F8" t="s">
        <v>864</v>
      </c>
      <c r="G8" t="s">
        <v>865</v>
      </c>
      <c r="H8" t="s">
        <v>866</v>
      </c>
      <c r="I8" t="s">
        <v>906</v>
      </c>
      <c r="J8" t="s">
        <v>868</v>
      </c>
      <c r="K8">
        <v>234</v>
      </c>
      <c r="L8" t="s">
        <v>869</v>
      </c>
      <c r="M8" t="s">
        <v>907</v>
      </c>
      <c r="N8">
        <v>45445</v>
      </c>
      <c r="O8">
        <v>1</v>
      </c>
      <c r="P8" t="s">
        <v>872</v>
      </c>
      <c r="Q8" t="s">
        <v>873</v>
      </c>
      <c r="R8" t="s">
        <v>105</v>
      </c>
      <c r="S8" t="s">
        <v>116</v>
      </c>
      <c r="T8" t="s">
        <v>908</v>
      </c>
      <c r="U8" t="s">
        <v>875</v>
      </c>
      <c r="W8" s="247">
        <v>45313</v>
      </c>
      <c r="Y8" t="s">
        <v>876</v>
      </c>
      <c r="Z8">
        <v>0</v>
      </c>
      <c r="AB8" t="s">
        <v>877</v>
      </c>
      <c r="AD8">
        <f t="shared" ca="1" si="0"/>
        <v>3</v>
      </c>
      <c r="AE8">
        <f t="shared" si="1"/>
        <v>1</v>
      </c>
      <c r="AF8">
        <f t="shared" si="2"/>
        <v>22</v>
      </c>
    </row>
    <row r="9" spans="1:32" x14ac:dyDescent="0.25">
      <c r="A9" t="s">
        <v>909</v>
      </c>
      <c r="B9" t="s">
        <v>910</v>
      </c>
      <c r="D9">
        <v>2024</v>
      </c>
      <c r="E9" t="s">
        <v>863</v>
      </c>
      <c r="F9" t="s">
        <v>864</v>
      </c>
      <c r="G9" t="s">
        <v>865</v>
      </c>
      <c r="H9" t="s">
        <v>866</v>
      </c>
      <c r="I9" t="s">
        <v>911</v>
      </c>
      <c r="J9" t="s">
        <v>868</v>
      </c>
      <c r="K9">
        <v>543</v>
      </c>
      <c r="L9" t="s">
        <v>869</v>
      </c>
      <c r="M9" t="s">
        <v>912</v>
      </c>
      <c r="N9" t="s">
        <v>913</v>
      </c>
      <c r="O9">
        <v>7</v>
      </c>
      <c r="P9" t="s">
        <v>872</v>
      </c>
      <c r="Q9" t="s">
        <v>873</v>
      </c>
      <c r="R9" t="s">
        <v>105</v>
      </c>
      <c r="S9" t="s">
        <v>105</v>
      </c>
      <c r="T9" t="s">
        <v>914</v>
      </c>
      <c r="U9" t="s">
        <v>875</v>
      </c>
      <c r="W9" s="247">
        <v>45313</v>
      </c>
      <c r="Y9" t="s">
        <v>876</v>
      </c>
      <c r="Z9">
        <v>0</v>
      </c>
      <c r="AB9" t="s">
        <v>877</v>
      </c>
      <c r="AD9">
        <f t="shared" ca="1" si="0"/>
        <v>3</v>
      </c>
      <c r="AE9">
        <f t="shared" si="1"/>
        <v>1</v>
      </c>
      <c r="AF9">
        <f t="shared" si="2"/>
        <v>22</v>
      </c>
    </row>
    <row r="10" spans="1:32" x14ac:dyDescent="0.25">
      <c r="A10" t="s">
        <v>915</v>
      </c>
      <c r="B10" t="s">
        <v>916</v>
      </c>
      <c r="D10">
        <v>2024</v>
      </c>
      <c r="E10" t="s">
        <v>863</v>
      </c>
      <c r="F10" t="s">
        <v>864</v>
      </c>
      <c r="G10" t="s">
        <v>865</v>
      </c>
      <c r="H10" t="s">
        <v>866</v>
      </c>
      <c r="I10" t="s">
        <v>917</v>
      </c>
      <c r="J10" t="s">
        <v>918</v>
      </c>
      <c r="K10">
        <v>1639</v>
      </c>
      <c r="L10" t="s">
        <v>869</v>
      </c>
      <c r="M10">
        <v>5449444</v>
      </c>
      <c r="N10" t="s">
        <v>919</v>
      </c>
      <c r="O10">
        <v>2</v>
      </c>
      <c r="P10" t="s">
        <v>872</v>
      </c>
      <c r="Q10" t="s">
        <v>873</v>
      </c>
      <c r="R10" t="s">
        <v>105</v>
      </c>
      <c r="S10" t="s">
        <v>105</v>
      </c>
      <c r="T10" t="s">
        <v>920</v>
      </c>
      <c r="U10" t="s">
        <v>875</v>
      </c>
      <c r="V10" t="s">
        <v>108</v>
      </c>
      <c r="W10" s="247">
        <v>45313</v>
      </c>
      <c r="Y10" t="s">
        <v>876</v>
      </c>
      <c r="Z10">
        <v>0</v>
      </c>
      <c r="AB10" t="s">
        <v>877</v>
      </c>
      <c r="AD10">
        <f t="shared" ca="1" si="0"/>
        <v>3</v>
      </c>
      <c r="AE10">
        <f t="shared" si="1"/>
        <v>1</v>
      </c>
      <c r="AF10">
        <f t="shared" si="2"/>
        <v>22</v>
      </c>
    </row>
    <row r="11" spans="1:32" s="249" customFormat="1" x14ac:dyDescent="0.25">
      <c r="A11" t="s">
        <v>921</v>
      </c>
      <c r="B11" t="s">
        <v>922</v>
      </c>
      <c r="D11">
        <v>2024</v>
      </c>
      <c r="E11" t="s">
        <v>863</v>
      </c>
      <c r="F11" t="s">
        <v>864</v>
      </c>
      <c r="G11" t="s">
        <v>865</v>
      </c>
      <c r="H11" t="s">
        <v>866</v>
      </c>
      <c r="I11" t="s">
        <v>923</v>
      </c>
      <c r="J11" t="s">
        <v>868</v>
      </c>
      <c r="K11">
        <v>1280</v>
      </c>
      <c r="L11" t="s">
        <v>869</v>
      </c>
      <c r="M11" t="s">
        <v>924</v>
      </c>
      <c r="N11">
        <v>45537</v>
      </c>
      <c r="O11">
        <v>2</v>
      </c>
      <c r="P11" t="s">
        <v>872</v>
      </c>
      <c r="Q11" t="s">
        <v>873</v>
      </c>
      <c r="R11" t="s">
        <v>105</v>
      </c>
      <c r="S11" t="s">
        <v>110</v>
      </c>
      <c r="T11" t="s">
        <v>925</v>
      </c>
      <c r="U11" t="s">
        <v>875</v>
      </c>
      <c r="W11" s="247">
        <v>45314</v>
      </c>
      <c r="Y11" t="s">
        <v>876</v>
      </c>
      <c r="Z11">
        <v>0</v>
      </c>
      <c r="AB11" t="s">
        <v>877</v>
      </c>
      <c r="AD11">
        <f t="shared" ca="1" si="0"/>
        <v>3</v>
      </c>
      <c r="AE11">
        <f t="shared" si="1"/>
        <v>1</v>
      </c>
      <c r="AF11">
        <f t="shared" si="2"/>
        <v>23</v>
      </c>
    </row>
    <row r="12" spans="1:32" x14ac:dyDescent="0.25">
      <c r="A12" t="s">
        <v>926</v>
      </c>
      <c r="B12" t="s">
        <v>927</v>
      </c>
      <c r="D12">
        <v>2024</v>
      </c>
      <c r="E12" t="s">
        <v>863</v>
      </c>
      <c r="F12" t="s">
        <v>864</v>
      </c>
      <c r="G12" t="s">
        <v>865</v>
      </c>
      <c r="H12" t="s">
        <v>866</v>
      </c>
      <c r="I12" t="s">
        <v>928</v>
      </c>
      <c r="J12" t="s">
        <v>868</v>
      </c>
      <c r="K12">
        <v>74</v>
      </c>
      <c r="L12" t="s">
        <v>869</v>
      </c>
      <c r="M12" t="s">
        <v>929</v>
      </c>
      <c r="N12">
        <v>45445</v>
      </c>
      <c r="O12">
        <v>10</v>
      </c>
      <c r="P12" t="s">
        <v>872</v>
      </c>
      <c r="Q12" t="s">
        <v>873</v>
      </c>
      <c r="R12" t="s">
        <v>105</v>
      </c>
      <c r="S12" t="s">
        <v>105</v>
      </c>
      <c r="T12" t="s">
        <v>930</v>
      </c>
      <c r="U12" t="s">
        <v>875</v>
      </c>
      <c r="V12" t="s">
        <v>118</v>
      </c>
      <c r="W12" s="247">
        <v>45314</v>
      </c>
      <c r="Y12" t="s">
        <v>876</v>
      </c>
      <c r="Z12">
        <v>0</v>
      </c>
      <c r="AB12" t="s">
        <v>877</v>
      </c>
      <c r="AD12">
        <f t="shared" ca="1" si="0"/>
        <v>3</v>
      </c>
      <c r="AE12">
        <f t="shared" si="1"/>
        <v>1</v>
      </c>
      <c r="AF12">
        <f t="shared" si="2"/>
        <v>23</v>
      </c>
    </row>
    <row r="13" spans="1:32" x14ac:dyDescent="0.25">
      <c r="A13" t="s">
        <v>931</v>
      </c>
      <c r="B13" t="s">
        <v>932</v>
      </c>
      <c r="D13">
        <v>2024</v>
      </c>
      <c r="E13" t="s">
        <v>863</v>
      </c>
      <c r="F13" t="s">
        <v>864</v>
      </c>
      <c r="G13" t="s">
        <v>865</v>
      </c>
      <c r="H13" t="s">
        <v>866</v>
      </c>
      <c r="I13" t="s">
        <v>933</v>
      </c>
      <c r="J13" t="s">
        <v>934</v>
      </c>
      <c r="K13">
        <v>580</v>
      </c>
      <c r="L13" t="s">
        <v>869</v>
      </c>
      <c r="M13" t="s">
        <v>935</v>
      </c>
      <c r="N13">
        <v>45414</v>
      </c>
      <c r="O13">
        <v>3</v>
      </c>
      <c r="P13" t="s">
        <v>872</v>
      </c>
      <c r="Q13" t="s">
        <v>873</v>
      </c>
      <c r="R13" t="s">
        <v>105</v>
      </c>
      <c r="S13" t="s">
        <v>105</v>
      </c>
      <c r="T13" t="s">
        <v>936</v>
      </c>
      <c r="U13" t="s">
        <v>875</v>
      </c>
      <c r="V13" t="s">
        <v>118</v>
      </c>
      <c r="W13" s="247">
        <v>45314</v>
      </c>
      <c r="Y13" t="s">
        <v>876</v>
      </c>
      <c r="Z13">
        <v>0</v>
      </c>
      <c r="AB13" t="s">
        <v>877</v>
      </c>
      <c r="AD13">
        <f t="shared" ca="1" si="0"/>
        <v>3</v>
      </c>
      <c r="AE13">
        <f t="shared" si="1"/>
        <v>1</v>
      </c>
      <c r="AF13">
        <f t="shared" si="2"/>
        <v>23</v>
      </c>
    </row>
    <row r="14" spans="1:32" x14ac:dyDescent="0.25">
      <c r="A14" t="s">
        <v>937</v>
      </c>
      <c r="B14" t="s">
        <v>938</v>
      </c>
      <c r="D14">
        <v>2024</v>
      </c>
      <c r="E14" t="s">
        <v>863</v>
      </c>
      <c r="F14" t="s">
        <v>864</v>
      </c>
      <c r="G14" t="s">
        <v>865</v>
      </c>
      <c r="H14" t="s">
        <v>866</v>
      </c>
      <c r="I14" t="s">
        <v>939</v>
      </c>
      <c r="J14" t="s">
        <v>918</v>
      </c>
      <c r="K14">
        <v>1015</v>
      </c>
      <c r="L14" t="s">
        <v>869</v>
      </c>
      <c r="M14" t="s">
        <v>940</v>
      </c>
      <c r="N14">
        <v>45506</v>
      </c>
      <c r="O14">
        <v>7</v>
      </c>
      <c r="P14" t="s">
        <v>872</v>
      </c>
      <c r="Q14" t="s">
        <v>873</v>
      </c>
      <c r="R14" t="s">
        <v>105</v>
      </c>
      <c r="S14" t="s">
        <v>105</v>
      </c>
      <c r="T14" t="s">
        <v>941</v>
      </c>
      <c r="U14" t="s">
        <v>875</v>
      </c>
      <c r="V14" t="s">
        <v>108</v>
      </c>
      <c r="W14" s="247">
        <v>45314</v>
      </c>
      <c r="Y14" t="s">
        <v>876</v>
      </c>
      <c r="Z14">
        <v>0</v>
      </c>
      <c r="AB14" t="s">
        <v>877</v>
      </c>
      <c r="AD14">
        <f t="shared" ca="1" si="0"/>
        <v>3</v>
      </c>
      <c r="AE14">
        <f t="shared" si="1"/>
        <v>1</v>
      </c>
      <c r="AF14">
        <f t="shared" si="2"/>
        <v>23</v>
      </c>
    </row>
    <row r="15" spans="1:32" x14ac:dyDescent="0.25">
      <c r="A15" t="s">
        <v>942</v>
      </c>
      <c r="B15" t="s">
        <v>943</v>
      </c>
      <c r="D15">
        <v>2024</v>
      </c>
      <c r="E15" t="s">
        <v>863</v>
      </c>
      <c r="F15" t="s">
        <v>864</v>
      </c>
      <c r="G15" t="s">
        <v>865</v>
      </c>
      <c r="H15" t="s">
        <v>866</v>
      </c>
      <c r="I15" t="s">
        <v>944</v>
      </c>
      <c r="J15" t="s">
        <v>945</v>
      </c>
      <c r="K15">
        <v>208</v>
      </c>
      <c r="L15" t="s">
        <v>869</v>
      </c>
      <c r="M15" t="s">
        <v>946</v>
      </c>
      <c r="N15">
        <v>45537</v>
      </c>
      <c r="O15">
        <v>2</v>
      </c>
      <c r="P15" t="s">
        <v>872</v>
      </c>
      <c r="Q15" t="s">
        <v>873</v>
      </c>
      <c r="R15" t="s">
        <v>105</v>
      </c>
      <c r="S15" t="s">
        <v>159</v>
      </c>
      <c r="T15" t="s">
        <v>947</v>
      </c>
      <c r="U15" t="s">
        <v>875</v>
      </c>
      <c r="V15" t="s">
        <v>948</v>
      </c>
      <c r="W15" s="247">
        <v>45314</v>
      </c>
      <c r="Y15" t="s">
        <v>876</v>
      </c>
      <c r="Z15">
        <v>0</v>
      </c>
      <c r="AB15" t="s">
        <v>877</v>
      </c>
      <c r="AD15">
        <f t="shared" ca="1" si="0"/>
        <v>3</v>
      </c>
      <c r="AE15">
        <f t="shared" si="1"/>
        <v>1</v>
      </c>
      <c r="AF15">
        <f t="shared" si="2"/>
        <v>23</v>
      </c>
    </row>
    <row r="16" spans="1:32" x14ac:dyDescent="0.25">
      <c r="A16" t="s">
        <v>949</v>
      </c>
      <c r="B16" t="s">
        <v>950</v>
      </c>
      <c r="D16">
        <v>2024</v>
      </c>
      <c r="E16" t="s">
        <v>863</v>
      </c>
      <c r="F16" t="s">
        <v>864</v>
      </c>
      <c r="G16" t="s">
        <v>865</v>
      </c>
      <c r="H16" t="s">
        <v>866</v>
      </c>
      <c r="I16" t="s">
        <v>951</v>
      </c>
      <c r="J16" t="s">
        <v>868</v>
      </c>
      <c r="K16">
        <v>254</v>
      </c>
      <c r="L16" t="s">
        <v>869</v>
      </c>
      <c r="M16" t="s">
        <v>952</v>
      </c>
      <c r="N16">
        <v>45414</v>
      </c>
      <c r="O16">
        <v>3</v>
      </c>
      <c r="P16" t="s">
        <v>872</v>
      </c>
      <c r="Q16" t="s">
        <v>873</v>
      </c>
      <c r="R16" t="s">
        <v>105</v>
      </c>
      <c r="S16" t="s">
        <v>105</v>
      </c>
      <c r="T16" t="s">
        <v>953</v>
      </c>
      <c r="U16" t="s">
        <v>875</v>
      </c>
      <c r="V16" t="s">
        <v>118</v>
      </c>
      <c r="W16" s="247">
        <v>45314</v>
      </c>
      <c r="Y16" t="s">
        <v>876</v>
      </c>
      <c r="Z16">
        <v>0</v>
      </c>
      <c r="AB16" t="s">
        <v>877</v>
      </c>
      <c r="AD16">
        <f t="shared" ca="1" si="0"/>
        <v>3</v>
      </c>
      <c r="AE16">
        <f t="shared" si="1"/>
        <v>1</v>
      </c>
      <c r="AF16">
        <f t="shared" si="2"/>
        <v>23</v>
      </c>
    </row>
    <row r="17" spans="1:32" x14ac:dyDescent="0.25">
      <c r="A17" t="s">
        <v>954</v>
      </c>
      <c r="B17" t="s">
        <v>955</v>
      </c>
      <c r="D17">
        <v>2024</v>
      </c>
      <c r="E17" t="s">
        <v>863</v>
      </c>
      <c r="F17" t="s">
        <v>864</v>
      </c>
      <c r="G17" t="s">
        <v>865</v>
      </c>
      <c r="H17" t="s">
        <v>956</v>
      </c>
      <c r="I17" t="s">
        <v>957</v>
      </c>
      <c r="J17" t="s">
        <v>868</v>
      </c>
      <c r="K17">
        <v>74</v>
      </c>
      <c r="L17" t="s">
        <v>869</v>
      </c>
      <c r="M17" t="s">
        <v>958</v>
      </c>
      <c r="N17">
        <v>45567</v>
      </c>
      <c r="O17">
        <v>10</v>
      </c>
      <c r="P17" t="s">
        <v>872</v>
      </c>
      <c r="Q17" t="s">
        <v>873</v>
      </c>
      <c r="R17" t="s">
        <v>105</v>
      </c>
      <c r="S17" t="s">
        <v>105</v>
      </c>
      <c r="T17" t="s">
        <v>959</v>
      </c>
      <c r="U17" t="s">
        <v>875</v>
      </c>
      <c r="W17" s="247">
        <v>45314</v>
      </c>
      <c r="Y17" t="s">
        <v>876</v>
      </c>
      <c r="Z17">
        <v>0</v>
      </c>
      <c r="AB17" t="s">
        <v>877</v>
      </c>
      <c r="AD17">
        <f t="shared" ca="1" si="0"/>
        <v>3</v>
      </c>
      <c r="AE17">
        <f t="shared" si="1"/>
        <v>1</v>
      </c>
      <c r="AF17">
        <f t="shared" si="2"/>
        <v>23</v>
      </c>
    </row>
    <row r="18" spans="1:32" x14ac:dyDescent="0.25">
      <c r="A18" t="s">
        <v>960</v>
      </c>
      <c r="B18" t="s">
        <v>961</v>
      </c>
      <c r="D18">
        <v>2024</v>
      </c>
      <c r="E18" t="s">
        <v>863</v>
      </c>
      <c r="F18" t="s">
        <v>864</v>
      </c>
      <c r="G18" t="s">
        <v>865</v>
      </c>
      <c r="H18" t="s">
        <v>956</v>
      </c>
      <c r="I18" t="s">
        <v>962</v>
      </c>
      <c r="J18" t="s">
        <v>868</v>
      </c>
      <c r="K18">
        <v>81</v>
      </c>
      <c r="L18" t="s">
        <v>869</v>
      </c>
      <c r="M18" t="s">
        <v>963</v>
      </c>
      <c r="N18">
        <v>45598</v>
      </c>
      <c r="O18">
        <v>11</v>
      </c>
      <c r="P18" t="s">
        <v>872</v>
      </c>
      <c r="Q18" t="s">
        <v>873</v>
      </c>
      <c r="R18" t="s">
        <v>105</v>
      </c>
      <c r="S18" t="s">
        <v>105</v>
      </c>
      <c r="T18" t="s">
        <v>964</v>
      </c>
      <c r="U18" t="s">
        <v>875</v>
      </c>
      <c r="V18" t="s">
        <v>118</v>
      </c>
      <c r="W18" s="247">
        <v>45314</v>
      </c>
      <c r="Y18" t="s">
        <v>876</v>
      </c>
      <c r="Z18">
        <v>0</v>
      </c>
      <c r="AB18" t="s">
        <v>877</v>
      </c>
      <c r="AD18">
        <f t="shared" ca="1" si="0"/>
        <v>3</v>
      </c>
      <c r="AE18">
        <f t="shared" si="1"/>
        <v>1</v>
      </c>
      <c r="AF18">
        <f t="shared" si="2"/>
        <v>23</v>
      </c>
    </row>
    <row r="19" spans="1:32" x14ac:dyDescent="0.25">
      <c r="A19" t="s">
        <v>965</v>
      </c>
      <c r="B19" t="s">
        <v>966</v>
      </c>
      <c r="D19">
        <v>2024</v>
      </c>
      <c r="E19" t="s">
        <v>863</v>
      </c>
      <c r="F19" t="s">
        <v>864</v>
      </c>
      <c r="G19" t="s">
        <v>865</v>
      </c>
      <c r="H19" t="s">
        <v>956</v>
      </c>
      <c r="I19" t="s">
        <v>967</v>
      </c>
      <c r="J19" t="s">
        <v>868</v>
      </c>
      <c r="K19">
        <v>84</v>
      </c>
      <c r="L19" t="s">
        <v>869</v>
      </c>
      <c r="M19" t="s">
        <v>968</v>
      </c>
      <c r="N19">
        <v>45445</v>
      </c>
      <c r="O19">
        <v>11</v>
      </c>
      <c r="P19" t="s">
        <v>872</v>
      </c>
      <c r="Q19" t="s">
        <v>873</v>
      </c>
      <c r="R19" t="s">
        <v>105</v>
      </c>
      <c r="S19" t="s">
        <v>105</v>
      </c>
      <c r="T19" t="s">
        <v>969</v>
      </c>
      <c r="U19" t="s">
        <v>875</v>
      </c>
      <c r="W19" s="247">
        <v>45314</v>
      </c>
      <c r="Y19" t="s">
        <v>876</v>
      </c>
      <c r="Z19">
        <v>0</v>
      </c>
      <c r="AB19" t="s">
        <v>877</v>
      </c>
      <c r="AD19">
        <f t="shared" ca="1" si="0"/>
        <v>3</v>
      </c>
      <c r="AE19">
        <f t="shared" si="1"/>
        <v>1</v>
      </c>
      <c r="AF19">
        <f t="shared" si="2"/>
        <v>23</v>
      </c>
    </row>
    <row r="20" spans="1:32" x14ac:dyDescent="0.25">
      <c r="A20" t="s">
        <v>970</v>
      </c>
      <c r="B20" t="s">
        <v>971</v>
      </c>
      <c r="D20">
        <v>2024</v>
      </c>
      <c r="E20" t="s">
        <v>863</v>
      </c>
      <c r="F20" t="s">
        <v>864</v>
      </c>
      <c r="G20" t="s">
        <v>865</v>
      </c>
      <c r="H20" t="s">
        <v>956</v>
      </c>
      <c r="I20" t="s">
        <v>972</v>
      </c>
      <c r="J20" t="s">
        <v>945</v>
      </c>
      <c r="K20">
        <v>554</v>
      </c>
      <c r="L20" t="s">
        <v>869</v>
      </c>
      <c r="M20" t="s">
        <v>973</v>
      </c>
      <c r="N20">
        <v>45506</v>
      </c>
      <c r="O20">
        <v>3</v>
      </c>
      <c r="P20" t="s">
        <v>872</v>
      </c>
      <c r="Q20" t="s">
        <v>873</v>
      </c>
      <c r="R20" t="s">
        <v>105</v>
      </c>
      <c r="S20" t="s">
        <v>105</v>
      </c>
      <c r="T20" t="s">
        <v>974</v>
      </c>
      <c r="U20" t="s">
        <v>875</v>
      </c>
      <c r="V20" t="s">
        <v>975</v>
      </c>
      <c r="W20" s="247">
        <v>45314</v>
      </c>
      <c r="Y20" t="s">
        <v>876</v>
      </c>
      <c r="Z20">
        <v>0</v>
      </c>
      <c r="AB20" t="s">
        <v>877</v>
      </c>
      <c r="AD20">
        <f t="shared" ca="1" si="0"/>
        <v>3</v>
      </c>
      <c r="AE20">
        <f t="shared" si="1"/>
        <v>1</v>
      </c>
      <c r="AF20">
        <f t="shared" si="2"/>
        <v>23</v>
      </c>
    </row>
    <row r="21" spans="1:32" x14ac:dyDescent="0.25">
      <c r="A21" t="s">
        <v>976</v>
      </c>
      <c r="B21" t="s">
        <v>977</v>
      </c>
      <c r="D21">
        <v>2024</v>
      </c>
      <c r="E21" t="s">
        <v>863</v>
      </c>
      <c r="F21" t="s">
        <v>864</v>
      </c>
      <c r="G21" t="s">
        <v>865</v>
      </c>
      <c r="H21" t="s">
        <v>956</v>
      </c>
      <c r="I21" t="s">
        <v>978</v>
      </c>
      <c r="J21" t="s">
        <v>868</v>
      </c>
      <c r="K21">
        <v>491</v>
      </c>
      <c r="L21" t="s">
        <v>869</v>
      </c>
      <c r="M21" t="s">
        <v>979</v>
      </c>
      <c r="N21">
        <v>45294</v>
      </c>
      <c r="O21">
        <v>5</v>
      </c>
      <c r="P21" t="s">
        <v>872</v>
      </c>
      <c r="Q21" t="s">
        <v>873</v>
      </c>
      <c r="R21" t="s">
        <v>105</v>
      </c>
      <c r="S21" t="s">
        <v>105</v>
      </c>
      <c r="T21" t="s">
        <v>980</v>
      </c>
      <c r="U21" t="s">
        <v>875</v>
      </c>
      <c r="W21" s="247">
        <v>45314</v>
      </c>
      <c r="Y21" t="s">
        <v>876</v>
      </c>
      <c r="Z21">
        <v>0</v>
      </c>
      <c r="AB21" t="s">
        <v>877</v>
      </c>
      <c r="AD21">
        <f t="shared" ca="1" si="0"/>
        <v>3</v>
      </c>
      <c r="AE21">
        <f t="shared" si="1"/>
        <v>1</v>
      </c>
      <c r="AF21">
        <f t="shared" si="2"/>
        <v>23</v>
      </c>
    </row>
    <row r="22" spans="1:32" x14ac:dyDescent="0.25">
      <c r="A22" t="s">
        <v>981</v>
      </c>
      <c r="B22" t="s">
        <v>982</v>
      </c>
      <c r="D22">
        <v>2024</v>
      </c>
      <c r="E22" t="s">
        <v>863</v>
      </c>
      <c r="F22" t="s">
        <v>864</v>
      </c>
      <c r="G22" t="s">
        <v>865</v>
      </c>
      <c r="H22" t="s">
        <v>956</v>
      </c>
      <c r="I22" t="s">
        <v>983</v>
      </c>
      <c r="J22" t="s">
        <v>984</v>
      </c>
      <c r="K22">
        <v>453</v>
      </c>
      <c r="L22" t="s">
        <v>869</v>
      </c>
      <c r="M22" t="s">
        <v>985</v>
      </c>
      <c r="N22" t="s">
        <v>986</v>
      </c>
      <c r="O22">
        <v>3</v>
      </c>
      <c r="P22" t="s">
        <v>872</v>
      </c>
      <c r="Q22" t="s">
        <v>873</v>
      </c>
      <c r="R22" t="s">
        <v>105</v>
      </c>
      <c r="S22" t="s">
        <v>105</v>
      </c>
      <c r="T22" t="s">
        <v>987</v>
      </c>
      <c r="U22" t="s">
        <v>875</v>
      </c>
      <c r="W22" s="247">
        <v>45316</v>
      </c>
      <c r="Y22" t="s">
        <v>876</v>
      </c>
      <c r="Z22">
        <v>0</v>
      </c>
      <c r="AB22" t="s">
        <v>877</v>
      </c>
      <c r="AD22">
        <f t="shared" ca="1" si="0"/>
        <v>3</v>
      </c>
      <c r="AE22">
        <f t="shared" si="1"/>
        <v>1</v>
      </c>
      <c r="AF22">
        <f t="shared" si="2"/>
        <v>25</v>
      </c>
    </row>
    <row r="23" spans="1:32" x14ac:dyDescent="0.25">
      <c r="A23" t="s">
        <v>988</v>
      </c>
      <c r="B23" t="s">
        <v>989</v>
      </c>
      <c r="D23">
        <v>2024</v>
      </c>
      <c r="E23" t="s">
        <v>863</v>
      </c>
      <c r="F23" t="s">
        <v>864</v>
      </c>
      <c r="G23" t="s">
        <v>865</v>
      </c>
      <c r="H23" t="s">
        <v>956</v>
      </c>
      <c r="I23" t="s">
        <v>990</v>
      </c>
      <c r="J23" t="s">
        <v>934</v>
      </c>
      <c r="K23">
        <v>826</v>
      </c>
      <c r="L23" t="s">
        <v>869</v>
      </c>
      <c r="M23" t="s">
        <v>991</v>
      </c>
      <c r="N23">
        <v>45353</v>
      </c>
      <c r="O23">
        <v>3</v>
      </c>
      <c r="P23" t="s">
        <v>872</v>
      </c>
      <c r="Q23" t="s">
        <v>873</v>
      </c>
      <c r="R23" t="s">
        <v>105</v>
      </c>
      <c r="S23" t="s">
        <v>105</v>
      </c>
      <c r="T23" t="s">
        <v>992</v>
      </c>
      <c r="U23" t="s">
        <v>875</v>
      </c>
      <c r="W23" s="247">
        <v>45316</v>
      </c>
      <c r="Y23" t="s">
        <v>876</v>
      </c>
      <c r="Z23">
        <v>0</v>
      </c>
      <c r="AB23" t="s">
        <v>877</v>
      </c>
      <c r="AD23">
        <f t="shared" ca="1" si="0"/>
        <v>3</v>
      </c>
      <c r="AE23">
        <f t="shared" si="1"/>
        <v>1</v>
      </c>
      <c r="AF23">
        <f t="shared" si="2"/>
        <v>25</v>
      </c>
    </row>
    <row r="24" spans="1:32" x14ac:dyDescent="0.25">
      <c r="A24" t="s">
        <v>993</v>
      </c>
      <c r="B24" t="s">
        <v>994</v>
      </c>
      <c r="D24">
        <v>2024</v>
      </c>
      <c r="E24" t="s">
        <v>863</v>
      </c>
      <c r="F24" t="s">
        <v>864</v>
      </c>
      <c r="G24" t="s">
        <v>865</v>
      </c>
      <c r="H24" t="s">
        <v>956</v>
      </c>
      <c r="I24" t="s">
        <v>995</v>
      </c>
      <c r="J24" t="s">
        <v>918</v>
      </c>
      <c r="K24">
        <v>549</v>
      </c>
      <c r="L24" t="s">
        <v>869</v>
      </c>
      <c r="M24" t="s">
        <v>996</v>
      </c>
      <c r="N24">
        <v>45506</v>
      </c>
      <c r="O24">
        <v>7</v>
      </c>
      <c r="P24" t="s">
        <v>872</v>
      </c>
      <c r="Q24" t="s">
        <v>873</v>
      </c>
      <c r="R24" t="s">
        <v>105</v>
      </c>
      <c r="S24" t="s">
        <v>105</v>
      </c>
      <c r="T24" t="s">
        <v>997</v>
      </c>
      <c r="U24" t="s">
        <v>875</v>
      </c>
      <c r="V24" t="s">
        <v>108</v>
      </c>
      <c r="W24" s="247">
        <v>45316</v>
      </c>
      <c r="Y24" t="s">
        <v>876</v>
      </c>
      <c r="Z24">
        <v>0</v>
      </c>
      <c r="AB24" t="s">
        <v>877</v>
      </c>
      <c r="AD24">
        <f t="shared" ca="1" si="0"/>
        <v>3</v>
      </c>
      <c r="AE24">
        <f t="shared" si="1"/>
        <v>1</v>
      </c>
      <c r="AF24">
        <f t="shared" si="2"/>
        <v>25</v>
      </c>
    </row>
    <row r="25" spans="1:32" x14ac:dyDescent="0.25">
      <c r="A25" t="s">
        <v>998</v>
      </c>
      <c r="B25" t="s">
        <v>999</v>
      </c>
      <c r="D25">
        <v>2024</v>
      </c>
      <c r="E25" t="s">
        <v>863</v>
      </c>
      <c r="F25" t="s">
        <v>864</v>
      </c>
      <c r="G25" t="s">
        <v>865</v>
      </c>
      <c r="H25" t="s">
        <v>956</v>
      </c>
      <c r="I25" t="s">
        <v>1000</v>
      </c>
      <c r="J25" t="s">
        <v>918</v>
      </c>
      <c r="K25">
        <v>536</v>
      </c>
      <c r="L25" t="s">
        <v>869</v>
      </c>
      <c r="M25" t="s">
        <v>1001</v>
      </c>
      <c r="N25" t="s">
        <v>919</v>
      </c>
      <c r="O25">
        <v>7</v>
      </c>
      <c r="P25" t="s">
        <v>872</v>
      </c>
      <c r="Q25" t="s">
        <v>873</v>
      </c>
      <c r="R25" t="s">
        <v>105</v>
      </c>
      <c r="S25" t="s">
        <v>105</v>
      </c>
      <c r="T25" t="s">
        <v>1002</v>
      </c>
      <c r="U25" t="s">
        <v>875</v>
      </c>
      <c r="V25" t="s">
        <v>183</v>
      </c>
      <c r="W25" s="247">
        <v>45316</v>
      </c>
      <c r="Y25" t="s">
        <v>876</v>
      </c>
      <c r="Z25">
        <v>0</v>
      </c>
      <c r="AB25" t="s">
        <v>877</v>
      </c>
      <c r="AD25">
        <f t="shared" ca="1" si="0"/>
        <v>3</v>
      </c>
      <c r="AE25">
        <f t="shared" si="1"/>
        <v>1</v>
      </c>
      <c r="AF25">
        <f t="shared" si="2"/>
        <v>25</v>
      </c>
    </row>
    <row r="26" spans="1:32" x14ac:dyDescent="0.25">
      <c r="A26" t="s">
        <v>1003</v>
      </c>
      <c r="B26" t="s">
        <v>1004</v>
      </c>
      <c r="D26">
        <v>2024</v>
      </c>
      <c r="E26" t="s">
        <v>863</v>
      </c>
      <c r="F26" t="s">
        <v>864</v>
      </c>
      <c r="G26" t="s">
        <v>865</v>
      </c>
      <c r="H26" t="s">
        <v>956</v>
      </c>
      <c r="I26" t="s">
        <v>1005</v>
      </c>
      <c r="J26" t="s">
        <v>868</v>
      </c>
      <c r="K26">
        <v>82</v>
      </c>
      <c r="L26" t="s">
        <v>869</v>
      </c>
      <c r="M26" t="s">
        <v>1006</v>
      </c>
      <c r="N26">
        <v>45445</v>
      </c>
      <c r="O26">
        <v>8</v>
      </c>
      <c r="P26" t="s">
        <v>872</v>
      </c>
      <c r="Q26" t="s">
        <v>873</v>
      </c>
      <c r="R26" t="s">
        <v>105</v>
      </c>
      <c r="S26" t="s">
        <v>105</v>
      </c>
      <c r="T26" t="s">
        <v>1007</v>
      </c>
      <c r="U26" t="s">
        <v>875</v>
      </c>
      <c r="V26" t="s">
        <v>118</v>
      </c>
      <c r="W26" s="247">
        <v>45316</v>
      </c>
      <c r="Y26" t="s">
        <v>876</v>
      </c>
      <c r="Z26">
        <v>0</v>
      </c>
      <c r="AB26" t="s">
        <v>877</v>
      </c>
      <c r="AD26">
        <f t="shared" ca="1" si="0"/>
        <v>3</v>
      </c>
      <c r="AE26">
        <f t="shared" si="1"/>
        <v>1</v>
      </c>
      <c r="AF26">
        <f t="shared" si="2"/>
        <v>25</v>
      </c>
    </row>
    <row r="27" spans="1:32" x14ac:dyDescent="0.25">
      <c r="A27" t="s">
        <v>1008</v>
      </c>
      <c r="B27" t="s">
        <v>1009</v>
      </c>
      <c r="D27">
        <v>2024</v>
      </c>
      <c r="E27" t="s">
        <v>863</v>
      </c>
      <c r="F27" t="s">
        <v>864</v>
      </c>
      <c r="G27" t="s">
        <v>865</v>
      </c>
      <c r="H27" t="s">
        <v>956</v>
      </c>
      <c r="I27" t="s">
        <v>1010</v>
      </c>
      <c r="J27" t="s">
        <v>881</v>
      </c>
      <c r="K27">
        <v>836</v>
      </c>
      <c r="L27" t="s">
        <v>869</v>
      </c>
      <c r="M27">
        <v>5449418</v>
      </c>
      <c r="N27">
        <v>45628</v>
      </c>
      <c r="O27">
        <v>2</v>
      </c>
      <c r="P27" t="s">
        <v>872</v>
      </c>
      <c r="Q27" t="s">
        <v>873</v>
      </c>
      <c r="R27" t="s">
        <v>105</v>
      </c>
      <c r="S27" t="s">
        <v>116</v>
      </c>
      <c r="T27" t="s">
        <v>1011</v>
      </c>
      <c r="U27" t="s">
        <v>875</v>
      </c>
      <c r="W27" s="247">
        <v>45316</v>
      </c>
      <c r="Y27" t="s">
        <v>876</v>
      </c>
      <c r="Z27">
        <v>0</v>
      </c>
      <c r="AB27" t="s">
        <v>877</v>
      </c>
      <c r="AD27">
        <f t="shared" ca="1" si="0"/>
        <v>3</v>
      </c>
      <c r="AE27">
        <f t="shared" si="1"/>
        <v>1</v>
      </c>
      <c r="AF27">
        <f t="shared" si="2"/>
        <v>25</v>
      </c>
    </row>
    <row r="28" spans="1:32" x14ac:dyDescent="0.25">
      <c r="A28" t="s">
        <v>1012</v>
      </c>
      <c r="B28" t="s">
        <v>1013</v>
      </c>
      <c r="D28">
        <v>2024</v>
      </c>
      <c r="E28" t="s">
        <v>863</v>
      </c>
      <c r="F28" t="s">
        <v>864</v>
      </c>
      <c r="G28" t="s">
        <v>865</v>
      </c>
      <c r="H28" t="s">
        <v>956</v>
      </c>
      <c r="I28" t="s">
        <v>1014</v>
      </c>
      <c r="J28" t="s">
        <v>881</v>
      </c>
      <c r="K28">
        <v>455</v>
      </c>
      <c r="L28" t="s">
        <v>869</v>
      </c>
      <c r="M28">
        <v>5449384</v>
      </c>
      <c r="N28">
        <v>45537</v>
      </c>
      <c r="O28">
        <v>3</v>
      </c>
      <c r="P28" t="s">
        <v>872</v>
      </c>
      <c r="Q28" t="s">
        <v>873</v>
      </c>
      <c r="R28" t="s">
        <v>105</v>
      </c>
      <c r="S28" t="s">
        <v>105</v>
      </c>
      <c r="T28" t="s">
        <v>1015</v>
      </c>
      <c r="U28" t="s">
        <v>875</v>
      </c>
      <c r="V28" t="s">
        <v>142</v>
      </c>
      <c r="W28" s="247">
        <v>45316</v>
      </c>
      <c r="Y28" t="s">
        <v>876</v>
      </c>
      <c r="Z28">
        <v>0</v>
      </c>
      <c r="AB28" t="s">
        <v>877</v>
      </c>
      <c r="AD28">
        <f t="shared" ca="1" si="0"/>
        <v>3</v>
      </c>
      <c r="AE28">
        <f t="shared" si="1"/>
        <v>1</v>
      </c>
      <c r="AF28">
        <f t="shared" si="2"/>
        <v>25</v>
      </c>
    </row>
    <row r="29" spans="1:32" x14ac:dyDescent="0.25">
      <c r="A29" t="s">
        <v>1016</v>
      </c>
      <c r="B29" t="s">
        <v>1017</v>
      </c>
      <c r="D29">
        <v>2024</v>
      </c>
      <c r="E29" t="s">
        <v>863</v>
      </c>
      <c r="F29" t="s">
        <v>864</v>
      </c>
      <c r="G29" t="s">
        <v>865</v>
      </c>
      <c r="H29" t="s">
        <v>956</v>
      </c>
      <c r="I29" t="s">
        <v>1018</v>
      </c>
      <c r="J29" t="s">
        <v>896</v>
      </c>
      <c r="K29">
        <v>703</v>
      </c>
      <c r="L29" t="s">
        <v>869</v>
      </c>
      <c r="M29" t="s">
        <v>1019</v>
      </c>
      <c r="N29">
        <v>45414</v>
      </c>
      <c r="O29">
        <v>5</v>
      </c>
      <c r="P29" t="s">
        <v>872</v>
      </c>
      <c r="Q29" t="s">
        <v>873</v>
      </c>
      <c r="R29" t="s">
        <v>105</v>
      </c>
      <c r="S29" t="s">
        <v>105</v>
      </c>
      <c r="T29" t="s">
        <v>1020</v>
      </c>
      <c r="U29" t="s">
        <v>875</v>
      </c>
      <c r="V29" t="s">
        <v>118</v>
      </c>
      <c r="W29" s="247">
        <v>45316</v>
      </c>
      <c r="Y29" t="s">
        <v>876</v>
      </c>
      <c r="Z29">
        <v>0</v>
      </c>
      <c r="AB29" t="s">
        <v>877</v>
      </c>
      <c r="AD29">
        <f t="shared" ca="1" si="0"/>
        <v>3</v>
      </c>
      <c r="AE29">
        <f t="shared" si="1"/>
        <v>1</v>
      </c>
      <c r="AF29">
        <f t="shared" si="2"/>
        <v>25</v>
      </c>
    </row>
    <row r="30" spans="1:32" x14ac:dyDescent="0.25">
      <c r="A30" t="s">
        <v>1021</v>
      </c>
      <c r="B30" t="s">
        <v>1022</v>
      </c>
      <c r="D30">
        <v>2024</v>
      </c>
      <c r="E30" t="s">
        <v>863</v>
      </c>
      <c r="F30" t="s">
        <v>864</v>
      </c>
      <c r="G30" t="s">
        <v>865</v>
      </c>
      <c r="H30" t="s">
        <v>956</v>
      </c>
      <c r="I30" t="s">
        <v>1023</v>
      </c>
      <c r="J30" t="s">
        <v>896</v>
      </c>
      <c r="K30">
        <v>431</v>
      </c>
      <c r="L30" t="s">
        <v>869</v>
      </c>
      <c r="M30" t="s">
        <v>1024</v>
      </c>
      <c r="N30" t="s">
        <v>986</v>
      </c>
      <c r="O30">
        <v>2</v>
      </c>
      <c r="P30" t="s">
        <v>872</v>
      </c>
      <c r="Q30" t="s">
        <v>873</v>
      </c>
      <c r="R30" t="s">
        <v>105</v>
      </c>
      <c r="S30" t="s">
        <v>105</v>
      </c>
      <c r="T30" t="s">
        <v>1025</v>
      </c>
      <c r="U30" t="s">
        <v>875</v>
      </c>
      <c r="W30" s="247">
        <v>45316</v>
      </c>
      <c r="Y30" t="s">
        <v>876</v>
      </c>
      <c r="Z30">
        <v>0</v>
      </c>
      <c r="AB30" t="s">
        <v>877</v>
      </c>
      <c r="AD30">
        <f t="shared" ca="1" si="0"/>
        <v>3</v>
      </c>
      <c r="AE30">
        <f t="shared" si="1"/>
        <v>1</v>
      </c>
      <c r="AF30">
        <f t="shared" si="2"/>
        <v>25</v>
      </c>
    </row>
    <row r="31" spans="1:32" x14ac:dyDescent="0.25">
      <c r="A31" t="s">
        <v>1026</v>
      </c>
      <c r="B31" t="s">
        <v>1027</v>
      </c>
      <c r="D31">
        <v>2024</v>
      </c>
      <c r="E31" t="s">
        <v>863</v>
      </c>
      <c r="F31" t="s">
        <v>864</v>
      </c>
      <c r="G31" t="s">
        <v>865</v>
      </c>
      <c r="H31" t="s">
        <v>956</v>
      </c>
      <c r="I31" t="s">
        <v>1028</v>
      </c>
      <c r="J31" t="s">
        <v>1029</v>
      </c>
      <c r="K31">
        <v>136</v>
      </c>
      <c r="L31" t="s">
        <v>869</v>
      </c>
      <c r="M31" t="s">
        <v>1030</v>
      </c>
      <c r="N31">
        <v>45537</v>
      </c>
      <c r="O31">
        <v>7</v>
      </c>
      <c r="P31" t="s">
        <v>872</v>
      </c>
      <c r="Q31" t="s">
        <v>873</v>
      </c>
      <c r="R31" t="s">
        <v>105</v>
      </c>
      <c r="S31" t="s">
        <v>105</v>
      </c>
      <c r="T31" t="s">
        <v>1031</v>
      </c>
      <c r="U31" t="s">
        <v>875</v>
      </c>
      <c r="W31" s="247">
        <v>45316</v>
      </c>
      <c r="Y31" t="s">
        <v>876</v>
      </c>
      <c r="Z31">
        <v>0</v>
      </c>
      <c r="AB31" t="s">
        <v>877</v>
      </c>
      <c r="AD31">
        <f t="shared" ca="1" si="0"/>
        <v>3</v>
      </c>
      <c r="AE31">
        <f t="shared" si="1"/>
        <v>1</v>
      </c>
      <c r="AF31">
        <f t="shared" si="2"/>
        <v>25</v>
      </c>
    </row>
    <row r="32" spans="1:32" x14ac:dyDescent="0.25">
      <c r="A32" t="s">
        <v>1032</v>
      </c>
      <c r="B32" t="s">
        <v>1033</v>
      </c>
      <c r="D32">
        <v>2024</v>
      </c>
      <c r="E32" t="s">
        <v>1034</v>
      </c>
      <c r="F32" t="s">
        <v>1035</v>
      </c>
      <c r="G32" t="s">
        <v>1036</v>
      </c>
      <c r="H32" t="s">
        <v>866</v>
      </c>
      <c r="I32" t="s">
        <v>1037</v>
      </c>
      <c r="J32" t="s">
        <v>1038</v>
      </c>
      <c r="K32">
        <v>1</v>
      </c>
      <c r="L32" t="s">
        <v>869</v>
      </c>
      <c r="M32" t="s">
        <v>1039</v>
      </c>
      <c r="N32" t="s">
        <v>1040</v>
      </c>
      <c r="O32">
        <v>4</v>
      </c>
      <c r="P32" t="s">
        <v>872</v>
      </c>
      <c r="Q32" t="s">
        <v>873</v>
      </c>
      <c r="R32" t="s">
        <v>105</v>
      </c>
      <c r="S32" t="s">
        <v>105</v>
      </c>
      <c r="T32" t="s">
        <v>1041</v>
      </c>
      <c r="U32" t="s">
        <v>875</v>
      </c>
      <c r="V32" t="s">
        <v>140</v>
      </c>
      <c r="W32" s="247">
        <v>45313</v>
      </c>
      <c r="Y32" t="s">
        <v>876</v>
      </c>
      <c r="Z32">
        <v>0</v>
      </c>
      <c r="AA32" t="s">
        <v>1042</v>
      </c>
      <c r="AB32" t="s">
        <v>877</v>
      </c>
      <c r="AD32">
        <f t="shared" ca="1" si="0"/>
        <v>3</v>
      </c>
      <c r="AE32">
        <f t="shared" si="1"/>
        <v>1</v>
      </c>
      <c r="AF32">
        <f t="shared" si="2"/>
        <v>22</v>
      </c>
    </row>
    <row r="33" spans="1:32" x14ac:dyDescent="0.25">
      <c r="A33" t="s">
        <v>1043</v>
      </c>
      <c r="B33" t="s">
        <v>1044</v>
      </c>
      <c r="D33">
        <v>2024</v>
      </c>
      <c r="E33" t="s">
        <v>1034</v>
      </c>
      <c r="F33" t="s">
        <v>1035</v>
      </c>
      <c r="G33" t="s">
        <v>1036</v>
      </c>
      <c r="H33" t="s">
        <v>866</v>
      </c>
      <c r="I33" t="s">
        <v>1045</v>
      </c>
      <c r="J33" t="s">
        <v>1038</v>
      </c>
      <c r="K33">
        <v>1</v>
      </c>
      <c r="L33" t="s">
        <v>869</v>
      </c>
      <c r="M33" t="s">
        <v>1046</v>
      </c>
      <c r="N33">
        <v>45294</v>
      </c>
      <c r="O33">
        <v>3</v>
      </c>
      <c r="P33" t="s">
        <v>872</v>
      </c>
      <c r="Q33" t="s">
        <v>873</v>
      </c>
      <c r="R33" t="s">
        <v>105</v>
      </c>
      <c r="S33" t="s">
        <v>105</v>
      </c>
      <c r="T33" t="s">
        <v>1041</v>
      </c>
      <c r="U33" t="s">
        <v>875</v>
      </c>
      <c r="V33" t="s">
        <v>140</v>
      </c>
      <c r="W33" s="247">
        <v>45313</v>
      </c>
      <c r="Y33" t="s">
        <v>876</v>
      </c>
      <c r="Z33">
        <v>0</v>
      </c>
      <c r="AA33" t="s">
        <v>1042</v>
      </c>
      <c r="AB33" t="s">
        <v>877</v>
      </c>
      <c r="AD33">
        <f t="shared" ca="1" si="0"/>
        <v>3</v>
      </c>
      <c r="AE33">
        <f t="shared" si="1"/>
        <v>1</v>
      </c>
      <c r="AF33">
        <f t="shared" si="2"/>
        <v>22</v>
      </c>
    </row>
    <row r="34" spans="1:32" x14ac:dyDescent="0.25">
      <c r="A34" t="s">
        <v>1047</v>
      </c>
      <c r="B34" t="s">
        <v>1048</v>
      </c>
      <c r="D34">
        <v>2024</v>
      </c>
      <c r="E34" t="s">
        <v>1049</v>
      </c>
      <c r="F34" t="s">
        <v>1050</v>
      </c>
      <c r="G34" t="s">
        <v>1051</v>
      </c>
      <c r="H34" t="s">
        <v>1052</v>
      </c>
      <c r="I34" t="s">
        <v>1053</v>
      </c>
      <c r="J34" t="s">
        <v>1054</v>
      </c>
      <c r="K34">
        <v>1</v>
      </c>
      <c r="L34" t="s">
        <v>869</v>
      </c>
      <c r="M34" t="s">
        <v>1055</v>
      </c>
      <c r="N34" t="s">
        <v>1056</v>
      </c>
      <c r="P34" t="s">
        <v>872</v>
      </c>
      <c r="Q34" t="s">
        <v>873</v>
      </c>
      <c r="R34" t="s">
        <v>105</v>
      </c>
      <c r="S34" t="s">
        <v>141</v>
      </c>
      <c r="T34" t="s">
        <v>1057</v>
      </c>
      <c r="U34" t="s">
        <v>875</v>
      </c>
      <c r="V34" t="s">
        <v>232</v>
      </c>
      <c r="W34" s="247">
        <v>45321</v>
      </c>
      <c r="Y34" t="s">
        <v>876</v>
      </c>
      <c r="Z34">
        <v>0</v>
      </c>
      <c r="AA34" t="s">
        <v>1058</v>
      </c>
      <c r="AB34" t="s">
        <v>877</v>
      </c>
      <c r="AD34">
        <f t="shared" ca="1" si="0"/>
        <v>3</v>
      </c>
      <c r="AE34">
        <f t="shared" si="1"/>
        <v>1</v>
      </c>
      <c r="AF34">
        <f t="shared" si="2"/>
        <v>30</v>
      </c>
    </row>
    <row r="35" spans="1:32" x14ac:dyDescent="0.25">
      <c r="A35" t="s">
        <v>1059</v>
      </c>
      <c r="B35" t="s">
        <v>1060</v>
      </c>
      <c r="D35">
        <v>2024</v>
      </c>
      <c r="E35" t="s">
        <v>1061</v>
      </c>
      <c r="F35" t="s">
        <v>1062</v>
      </c>
      <c r="G35" t="s">
        <v>1063</v>
      </c>
      <c r="H35" t="s">
        <v>866</v>
      </c>
      <c r="I35" t="s">
        <v>1064</v>
      </c>
      <c r="J35" t="s">
        <v>945</v>
      </c>
      <c r="K35">
        <v>95</v>
      </c>
      <c r="L35" t="s">
        <v>869</v>
      </c>
      <c r="M35" t="s">
        <v>1065</v>
      </c>
      <c r="N35">
        <v>45354</v>
      </c>
      <c r="O35">
        <v>3</v>
      </c>
      <c r="P35" t="s">
        <v>872</v>
      </c>
      <c r="Q35" t="s">
        <v>873</v>
      </c>
      <c r="R35" t="s">
        <v>105</v>
      </c>
      <c r="S35" t="s">
        <v>105</v>
      </c>
      <c r="T35" t="s">
        <v>1066</v>
      </c>
      <c r="U35" t="s">
        <v>1067</v>
      </c>
      <c r="V35" t="s">
        <v>190</v>
      </c>
      <c r="W35" s="247">
        <v>45314</v>
      </c>
      <c r="Y35" t="s">
        <v>876</v>
      </c>
      <c r="Z35">
        <v>0</v>
      </c>
      <c r="AB35" t="s">
        <v>877</v>
      </c>
      <c r="AD35">
        <f t="shared" ca="1" si="0"/>
        <v>3</v>
      </c>
      <c r="AE35">
        <f t="shared" si="1"/>
        <v>1</v>
      </c>
      <c r="AF35">
        <f t="shared" si="2"/>
        <v>23</v>
      </c>
    </row>
    <row r="36" spans="1:32" x14ac:dyDescent="0.25">
      <c r="A36" t="s">
        <v>1068</v>
      </c>
      <c r="B36" t="s">
        <v>1069</v>
      </c>
      <c r="D36">
        <v>2024</v>
      </c>
      <c r="E36" t="s">
        <v>1049</v>
      </c>
      <c r="F36" t="s">
        <v>1070</v>
      </c>
      <c r="G36" t="s">
        <v>1071</v>
      </c>
      <c r="H36" t="s">
        <v>1072</v>
      </c>
      <c r="I36" t="s">
        <v>1073</v>
      </c>
      <c r="J36" t="s">
        <v>1074</v>
      </c>
      <c r="K36">
        <v>1</v>
      </c>
      <c r="L36" t="s">
        <v>869</v>
      </c>
      <c r="M36" t="s">
        <v>1075</v>
      </c>
      <c r="N36">
        <v>46482</v>
      </c>
      <c r="O36">
        <v>3</v>
      </c>
      <c r="P36" t="s">
        <v>872</v>
      </c>
      <c r="Q36" t="s">
        <v>873</v>
      </c>
      <c r="R36" t="s">
        <v>105</v>
      </c>
      <c r="S36" t="s">
        <v>105</v>
      </c>
      <c r="T36" t="s">
        <v>1076</v>
      </c>
      <c r="U36" t="s">
        <v>1067</v>
      </c>
      <c r="W36" s="247">
        <v>45317</v>
      </c>
      <c r="Y36" t="s">
        <v>876</v>
      </c>
      <c r="Z36">
        <v>0</v>
      </c>
      <c r="AB36" t="s">
        <v>1077</v>
      </c>
      <c r="AD36">
        <f t="shared" ca="1" si="0"/>
        <v>3</v>
      </c>
      <c r="AE36">
        <f t="shared" si="1"/>
        <v>1</v>
      </c>
      <c r="AF36">
        <f t="shared" si="2"/>
        <v>26</v>
      </c>
    </row>
    <row r="37" spans="1:32" x14ac:dyDescent="0.25">
      <c r="A37" t="s">
        <v>1078</v>
      </c>
      <c r="B37" t="s">
        <v>1079</v>
      </c>
      <c r="D37">
        <v>2023</v>
      </c>
      <c r="E37" t="s">
        <v>1049</v>
      </c>
      <c r="F37" t="s">
        <v>1080</v>
      </c>
      <c r="G37" t="s">
        <v>1081</v>
      </c>
      <c r="H37" t="s">
        <v>1082</v>
      </c>
      <c r="I37" t="s">
        <v>1083</v>
      </c>
      <c r="J37" t="s">
        <v>1074</v>
      </c>
      <c r="K37">
        <v>1</v>
      </c>
      <c r="L37" t="s">
        <v>869</v>
      </c>
      <c r="M37" t="s">
        <v>1084</v>
      </c>
      <c r="N37">
        <v>46482</v>
      </c>
      <c r="O37">
        <v>3</v>
      </c>
      <c r="P37" t="s">
        <v>872</v>
      </c>
      <c r="Q37" t="s">
        <v>873</v>
      </c>
      <c r="R37" t="s">
        <v>105</v>
      </c>
      <c r="S37" t="s">
        <v>105</v>
      </c>
      <c r="T37" t="s">
        <v>1085</v>
      </c>
      <c r="U37" t="s">
        <v>1067</v>
      </c>
      <c r="W37" s="247">
        <v>45322</v>
      </c>
      <c r="Y37" t="s">
        <v>876</v>
      </c>
      <c r="Z37">
        <v>0</v>
      </c>
      <c r="AB37" t="s">
        <v>877</v>
      </c>
      <c r="AD37">
        <f t="shared" ca="1" si="0"/>
        <v>3</v>
      </c>
      <c r="AE37">
        <f t="shared" si="1"/>
        <v>1</v>
      </c>
      <c r="AF37">
        <f t="shared" si="2"/>
        <v>31</v>
      </c>
    </row>
    <row r="38" spans="1:32" x14ac:dyDescent="0.25">
      <c r="A38" t="s">
        <v>1086</v>
      </c>
      <c r="B38" t="s">
        <v>1087</v>
      </c>
      <c r="D38">
        <v>2023</v>
      </c>
      <c r="E38" t="s">
        <v>1049</v>
      </c>
      <c r="F38" t="s">
        <v>1080</v>
      </c>
      <c r="G38" t="s">
        <v>1081</v>
      </c>
      <c r="H38" t="s">
        <v>1082</v>
      </c>
      <c r="I38" t="s">
        <v>1088</v>
      </c>
      <c r="J38" t="s">
        <v>1074</v>
      </c>
      <c r="K38">
        <v>1</v>
      </c>
      <c r="L38" t="s">
        <v>869</v>
      </c>
      <c r="M38" t="s">
        <v>1089</v>
      </c>
      <c r="N38" t="s">
        <v>1090</v>
      </c>
      <c r="O38">
        <v>7</v>
      </c>
      <c r="P38" t="s">
        <v>872</v>
      </c>
      <c r="Q38" t="s">
        <v>873</v>
      </c>
      <c r="R38" t="s">
        <v>105</v>
      </c>
      <c r="S38" t="s">
        <v>105</v>
      </c>
      <c r="T38" t="s">
        <v>1091</v>
      </c>
      <c r="U38" t="s">
        <v>1067</v>
      </c>
      <c r="W38" s="247">
        <v>45317</v>
      </c>
      <c r="Y38" t="s">
        <v>876</v>
      </c>
      <c r="Z38">
        <v>0</v>
      </c>
      <c r="AD38">
        <f t="shared" ca="1" si="0"/>
        <v>3</v>
      </c>
      <c r="AE38">
        <f t="shared" si="1"/>
        <v>1</v>
      </c>
      <c r="AF38">
        <f t="shared" si="2"/>
        <v>26</v>
      </c>
    </row>
    <row r="39" spans="1:32" x14ac:dyDescent="0.25">
      <c r="A39" t="s">
        <v>1092</v>
      </c>
      <c r="B39" t="s">
        <v>1093</v>
      </c>
      <c r="D39">
        <v>2023</v>
      </c>
      <c r="E39" t="s">
        <v>1094</v>
      </c>
      <c r="F39" t="s">
        <v>1095</v>
      </c>
      <c r="G39" t="s">
        <v>1096</v>
      </c>
      <c r="H39" t="s">
        <v>1097</v>
      </c>
      <c r="I39" t="s">
        <v>1098</v>
      </c>
      <c r="J39" t="s">
        <v>1074</v>
      </c>
      <c r="K39">
        <v>1</v>
      </c>
      <c r="L39" t="s">
        <v>869</v>
      </c>
      <c r="M39" t="s">
        <v>1099</v>
      </c>
      <c r="N39">
        <v>45997</v>
      </c>
      <c r="O39">
        <v>7</v>
      </c>
      <c r="P39" t="s">
        <v>872</v>
      </c>
      <c r="Q39" t="s">
        <v>873</v>
      </c>
      <c r="R39" t="s">
        <v>105</v>
      </c>
      <c r="S39" t="s">
        <v>105</v>
      </c>
      <c r="T39" t="s">
        <v>1100</v>
      </c>
      <c r="U39" t="s">
        <v>1067</v>
      </c>
      <c r="V39" t="s">
        <v>1101</v>
      </c>
      <c r="W39" s="247">
        <v>45313</v>
      </c>
      <c r="Y39" t="s">
        <v>876</v>
      </c>
      <c r="Z39">
        <v>0</v>
      </c>
      <c r="AA39" t="s">
        <v>1102</v>
      </c>
      <c r="AB39" t="s">
        <v>1103</v>
      </c>
      <c r="AD39">
        <f t="shared" ca="1" si="0"/>
        <v>3</v>
      </c>
      <c r="AE39">
        <f t="shared" si="1"/>
        <v>1</v>
      </c>
      <c r="AF39">
        <f t="shared" si="2"/>
        <v>22</v>
      </c>
    </row>
    <row r="40" spans="1:32" x14ac:dyDescent="0.25">
      <c r="A40" t="s">
        <v>1104</v>
      </c>
      <c r="B40" t="s">
        <v>1105</v>
      </c>
      <c r="D40">
        <v>2024</v>
      </c>
      <c r="E40" t="s">
        <v>1049</v>
      </c>
      <c r="F40" t="s">
        <v>1106</v>
      </c>
      <c r="G40" t="s">
        <v>1107</v>
      </c>
      <c r="H40" t="s">
        <v>1108</v>
      </c>
      <c r="I40" t="s">
        <v>1109</v>
      </c>
      <c r="J40" t="s">
        <v>1074</v>
      </c>
      <c r="K40">
        <v>1</v>
      </c>
      <c r="L40" t="s">
        <v>869</v>
      </c>
      <c r="M40" t="s">
        <v>1110</v>
      </c>
      <c r="N40" t="s">
        <v>1090</v>
      </c>
      <c r="O40">
        <v>7</v>
      </c>
      <c r="P40" t="s">
        <v>872</v>
      </c>
      <c r="Q40" t="s">
        <v>873</v>
      </c>
      <c r="R40" t="s">
        <v>105</v>
      </c>
      <c r="S40" t="s">
        <v>105</v>
      </c>
      <c r="T40" t="s">
        <v>1085</v>
      </c>
      <c r="U40" t="s">
        <v>1067</v>
      </c>
      <c r="W40" s="247">
        <v>45313</v>
      </c>
      <c r="Y40" t="s">
        <v>876</v>
      </c>
      <c r="Z40">
        <v>0</v>
      </c>
      <c r="AA40" t="s">
        <v>1102</v>
      </c>
      <c r="AB40" t="s">
        <v>1103</v>
      </c>
      <c r="AD40">
        <f t="shared" ca="1" si="0"/>
        <v>3</v>
      </c>
      <c r="AE40">
        <f t="shared" si="1"/>
        <v>1</v>
      </c>
      <c r="AF40">
        <f t="shared" si="2"/>
        <v>22</v>
      </c>
    </row>
    <row r="41" spans="1:32" x14ac:dyDescent="0.25">
      <c r="A41" t="s">
        <v>1111</v>
      </c>
      <c r="B41" t="s">
        <v>1112</v>
      </c>
      <c r="D41">
        <v>2024</v>
      </c>
      <c r="E41" t="s">
        <v>1049</v>
      </c>
      <c r="F41" t="s">
        <v>1106</v>
      </c>
      <c r="G41" t="s">
        <v>1107</v>
      </c>
      <c r="H41" t="s">
        <v>1108</v>
      </c>
      <c r="I41" t="s">
        <v>1113</v>
      </c>
      <c r="J41" t="s">
        <v>1074</v>
      </c>
      <c r="K41">
        <v>1</v>
      </c>
      <c r="L41" t="s">
        <v>869</v>
      </c>
      <c r="M41" t="s">
        <v>1114</v>
      </c>
      <c r="N41" t="s">
        <v>1090</v>
      </c>
      <c r="O41">
        <v>7</v>
      </c>
      <c r="P41" t="s">
        <v>872</v>
      </c>
      <c r="Q41" t="s">
        <v>873</v>
      </c>
      <c r="R41" t="s">
        <v>105</v>
      </c>
      <c r="S41" t="s">
        <v>105</v>
      </c>
      <c r="T41" t="s">
        <v>1115</v>
      </c>
      <c r="U41" t="s">
        <v>1067</v>
      </c>
      <c r="W41" s="247">
        <v>45313</v>
      </c>
      <c r="Y41" t="s">
        <v>876</v>
      </c>
      <c r="Z41">
        <v>0</v>
      </c>
      <c r="AA41" t="s">
        <v>1102</v>
      </c>
      <c r="AB41" t="s">
        <v>1103</v>
      </c>
      <c r="AD41">
        <f t="shared" ca="1" si="0"/>
        <v>3</v>
      </c>
      <c r="AE41">
        <f t="shared" si="1"/>
        <v>1</v>
      </c>
      <c r="AF41">
        <f t="shared" si="2"/>
        <v>22</v>
      </c>
    </row>
    <row r="42" spans="1:32" x14ac:dyDescent="0.25">
      <c r="A42" t="s">
        <v>1116</v>
      </c>
      <c r="B42" t="s">
        <v>1117</v>
      </c>
      <c r="D42">
        <v>2024</v>
      </c>
      <c r="E42" t="s">
        <v>1049</v>
      </c>
      <c r="F42" t="s">
        <v>1106</v>
      </c>
      <c r="G42" t="s">
        <v>1107</v>
      </c>
      <c r="H42" t="s">
        <v>1108</v>
      </c>
      <c r="I42" t="s">
        <v>1118</v>
      </c>
      <c r="J42" t="s">
        <v>1074</v>
      </c>
      <c r="K42">
        <v>1</v>
      </c>
      <c r="L42" t="s">
        <v>869</v>
      </c>
      <c r="M42" t="s">
        <v>1119</v>
      </c>
      <c r="N42">
        <v>46482</v>
      </c>
      <c r="O42">
        <v>3</v>
      </c>
      <c r="P42" t="s">
        <v>872</v>
      </c>
      <c r="Q42" t="s">
        <v>873</v>
      </c>
      <c r="R42" t="s">
        <v>105</v>
      </c>
      <c r="S42" t="s">
        <v>105</v>
      </c>
      <c r="T42" t="s">
        <v>1120</v>
      </c>
      <c r="U42" t="s">
        <v>1067</v>
      </c>
      <c r="W42" s="247">
        <v>45322</v>
      </c>
      <c r="Y42" t="s">
        <v>876</v>
      </c>
      <c r="Z42">
        <v>0</v>
      </c>
      <c r="AB42" t="s">
        <v>1103</v>
      </c>
      <c r="AD42">
        <f t="shared" ca="1" si="0"/>
        <v>3</v>
      </c>
      <c r="AE42">
        <f t="shared" si="1"/>
        <v>1</v>
      </c>
      <c r="AF42">
        <f t="shared" si="2"/>
        <v>31</v>
      </c>
    </row>
    <row r="43" spans="1:32" x14ac:dyDescent="0.25">
      <c r="A43" t="s">
        <v>1121</v>
      </c>
      <c r="B43" t="s">
        <v>1122</v>
      </c>
      <c r="D43">
        <v>2024</v>
      </c>
      <c r="E43" t="s">
        <v>1049</v>
      </c>
      <c r="F43" t="s">
        <v>1106</v>
      </c>
      <c r="G43" t="s">
        <v>1107</v>
      </c>
      <c r="H43" t="s">
        <v>1123</v>
      </c>
      <c r="I43" t="s">
        <v>1124</v>
      </c>
      <c r="J43" t="s">
        <v>1054</v>
      </c>
      <c r="K43">
        <v>1</v>
      </c>
      <c r="L43" t="s">
        <v>869</v>
      </c>
      <c r="M43" t="s">
        <v>1125</v>
      </c>
      <c r="N43" t="s">
        <v>1056</v>
      </c>
      <c r="P43" t="s">
        <v>872</v>
      </c>
      <c r="Q43" t="s">
        <v>873</v>
      </c>
      <c r="R43" t="s">
        <v>105</v>
      </c>
      <c r="S43" t="s">
        <v>141</v>
      </c>
      <c r="T43" t="s">
        <v>1126</v>
      </c>
      <c r="U43" t="s">
        <v>875</v>
      </c>
      <c r="V43" t="s">
        <v>232</v>
      </c>
      <c r="W43" s="247">
        <v>45321</v>
      </c>
      <c r="Y43" t="s">
        <v>876</v>
      </c>
      <c r="Z43">
        <v>0</v>
      </c>
      <c r="AA43" t="s">
        <v>1058</v>
      </c>
      <c r="AB43" t="s">
        <v>877</v>
      </c>
      <c r="AD43">
        <f t="shared" ca="1" si="0"/>
        <v>3</v>
      </c>
      <c r="AE43">
        <f t="shared" si="1"/>
        <v>1</v>
      </c>
      <c r="AF43">
        <f t="shared" si="2"/>
        <v>30</v>
      </c>
    </row>
    <row r="44" spans="1:32" x14ac:dyDescent="0.25">
      <c r="A44" t="s">
        <v>1127</v>
      </c>
      <c r="B44" t="s">
        <v>1128</v>
      </c>
      <c r="D44">
        <v>2024</v>
      </c>
      <c r="E44" t="s">
        <v>1049</v>
      </c>
      <c r="F44" t="s">
        <v>1106</v>
      </c>
      <c r="G44" t="s">
        <v>1107</v>
      </c>
      <c r="H44" t="s">
        <v>1082</v>
      </c>
      <c r="I44" t="s">
        <v>1129</v>
      </c>
      <c r="J44" t="s">
        <v>918</v>
      </c>
      <c r="K44">
        <v>129</v>
      </c>
      <c r="L44" t="s">
        <v>869</v>
      </c>
      <c r="M44" t="s">
        <v>1130</v>
      </c>
      <c r="N44" t="s">
        <v>1131</v>
      </c>
      <c r="O44">
        <v>4</v>
      </c>
      <c r="P44" t="s">
        <v>872</v>
      </c>
      <c r="Q44" t="s">
        <v>873</v>
      </c>
      <c r="R44" t="s">
        <v>105</v>
      </c>
      <c r="S44" t="s">
        <v>105</v>
      </c>
      <c r="T44" t="s">
        <v>1132</v>
      </c>
      <c r="U44" t="s">
        <v>875</v>
      </c>
      <c r="V44" t="s">
        <v>108</v>
      </c>
      <c r="W44" s="247">
        <v>45321</v>
      </c>
      <c r="Y44" t="s">
        <v>876</v>
      </c>
      <c r="Z44">
        <v>0</v>
      </c>
      <c r="AB44" t="s">
        <v>877</v>
      </c>
      <c r="AD44">
        <f t="shared" ca="1" si="0"/>
        <v>3</v>
      </c>
      <c r="AE44">
        <f t="shared" si="1"/>
        <v>1</v>
      </c>
      <c r="AF44">
        <f t="shared" si="2"/>
        <v>30</v>
      </c>
    </row>
    <row r="45" spans="1:32" x14ac:dyDescent="0.25">
      <c r="A45" t="s">
        <v>1133</v>
      </c>
      <c r="B45" t="s">
        <v>1134</v>
      </c>
      <c r="D45">
        <v>2024</v>
      </c>
      <c r="E45" t="s">
        <v>1049</v>
      </c>
      <c r="F45" t="s">
        <v>1106</v>
      </c>
      <c r="G45" t="s">
        <v>1107</v>
      </c>
      <c r="H45" t="s">
        <v>1082</v>
      </c>
      <c r="I45" t="s">
        <v>1135</v>
      </c>
      <c r="J45" t="s">
        <v>1136</v>
      </c>
      <c r="K45">
        <v>707</v>
      </c>
      <c r="L45" t="s">
        <v>869</v>
      </c>
      <c r="M45" t="s">
        <v>1137</v>
      </c>
      <c r="N45">
        <v>45414</v>
      </c>
      <c r="O45">
        <v>2</v>
      </c>
      <c r="P45" t="s">
        <v>872</v>
      </c>
      <c r="Q45" t="s">
        <v>873</v>
      </c>
      <c r="R45" t="s">
        <v>105</v>
      </c>
      <c r="S45" t="s">
        <v>116</v>
      </c>
      <c r="T45" t="s">
        <v>1138</v>
      </c>
      <c r="U45" t="s">
        <v>875</v>
      </c>
      <c r="W45" s="247">
        <v>45321</v>
      </c>
      <c r="Y45" t="s">
        <v>876</v>
      </c>
      <c r="Z45">
        <v>0</v>
      </c>
      <c r="AB45" t="s">
        <v>877</v>
      </c>
      <c r="AD45">
        <f t="shared" ca="1" si="0"/>
        <v>3</v>
      </c>
      <c r="AE45">
        <f t="shared" si="1"/>
        <v>1</v>
      </c>
      <c r="AF45">
        <f t="shared" si="2"/>
        <v>30</v>
      </c>
    </row>
    <row r="46" spans="1:32" x14ac:dyDescent="0.25">
      <c r="A46" t="s">
        <v>1139</v>
      </c>
      <c r="B46" t="s">
        <v>1140</v>
      </c>
      <c r="D46">
        <v>2024</v>
      </c>
      <c r="E46" t="s">
        <v>1049</v>
      </c>
      <c r="F46" t="s">
        <v>1106</v>
      </c>
      <c r="G46" t="s">
        <v>1107</v>
      </c>
      <c r="H46" t="s">
        <v>1123</v>
      </c>
      <c r="I46" t="s">
        <v>1141</v>
      </c>
      <c r="J46" t="s">
        <v>868</v>
      </c>
      <c r="K46">
        <v>100</v>
      </c>
      <c r="L46" t="s">
        <v>869</v>
      </c>
      <c r="M46" t="s">
        <v>1142</v>
      </c>
      <c r="N46">
        <v>45598</v>
      </c>
      <c r="O46">
        <v>3</v>
      </c>
      <c r="P46" t="s">
        <v>872</v>
      </c>
      <c r="Q46" t="s">
        <v>873</v>
      </c>
      <c r="R46" t="s">
        <v>105</v>
      </c>
      <c r="S46" t="s">
        <v>105</v>
      </c>
      <c r="T46" t="s">
        <v>1143</v>
      </c>
      <c r="U46" t="s">
        <v>875</v>
      </c>
      <c r="V46" t="s">
        <v>118</v>
      </c>
      <c r="W46" s="247">
        <v>45321</v>
      </c>
      <c r="Y46" t="s">
        <v>876</v>
      </c>
      <c r="Z46">
        <v>0</v>
      </c>
      <c r="AB46" t="s">
        <v>877</v>
      </c>
      <c r="AD46">
        <f t="shared" ca="1" si="0"/>
        <v>3</v>
      </c>
      <c r="AE46">
        <f t="shared" si="1"/>
        <v>1</v>
      </c>
      <c r="AF46">
        <f t="shared" si="2"/>
        <v>30</v>
      </c>
    </row>
    <row r="47" spans="1:32" x14ac:dyDescent="0.25">
      <c r="A47" t="s">
        <v>1144</v>
      </c>
      <c r="B47" t="s">
        <v>1145</v>
      </c>
      <c r="D47">
        <v>2024</v>
      </c>
      <c r="E47" t="s">
        <v>1049</v>
      </c>
      <c r="F47" t="s">
        <v>1106</v>
      </c>
      <c r="G47" t="s">
        <v>1107</v>
      </c>
      <c r="H47" t="s">
        <v>1108</v>
      </c>
      <c r="I47" t="s">
        <v>1146</v>
      </c>
      <c r="J47" t="s">
        <v>945</v>
      </c>
      <c r="K47">
        <v>99</v>
      </c>
      <c r="L47" t="s">
        <v>869</v>
      </c>
      <c r="M47" t="s">
        <v>1147</v>
      </c>
      <c r="N47">
        <v>45537</v>
      </c>
      <c r="O47">
        <v>4</v>
      </c>
      <c r="P47" t="s">
        <v>872</v>
      </c>
      <c r="Q47" t="s">
        <v>873</v>
      </c>
      <c r="R47" t="s">
        <v>105</v>
      </c>
      <c r="S47" t="s">
        <v>105</v>
      </c>
      <c r="T47" t="s">
        <v>1148</v>
      </c>
      <c r="U47" t="s">
        <v>875</v>
      </c>
      <c r="V47" t="s">
        <v>106</v>
      </c>
      <c r="W47" s="247">
        <v>45321</v>
      </c>
      <c r="Y47" t="s">
        <v>876</v>
      </c>
      <c r="Z47">
        <v>0</v>
      </c>
      <c r="AB47" t="s">
        <v>877</v>
      </c>
      <c r="AD47">
        <f t="shared" ca="1" si="0"/>
        <v>3</v>
      </c>
      <c r="AE47">
        <f t="shared" si="1"/>
        <v>1</v>
      </c>
      <c r="AF47">
        <f t="shared" si="2"/>
        <v>30</v>
      </c>
    </row>
    <row r="48" spans="1:32" x14ac:dyDescent="0.25">
      <c r="A48" t="s">
        <v>1149</v>
      </c>
      <c r="B48" t="s">
        <v>1150</v>
      </c>
      <c r="D48">
        <v>2024</v>
      </c>
      <c r="E48" t="s">
        <v>1049</v>
      </c>
      <c r="F48" t="s">
        <v>1106</v>
      </c>
      <c r="G48" t="s">
        <v>1107</v>
      </c>
      <c r="H48" t="s">
        <v>1108</v>
      </c>
      <c r="I48" t="s">
        <v>1151</v>
      </c>
      <c r="J48" t="s">
        <v>945</v>
      </c>
      <c r="K48">
        <v>142</v>
      </c>
      <c r="L48" t="s">
        <v>869</v>
      </c>
      <c r="M48" t="s">
        <v>1152</v>
      </c>
      <c r="N48">
        <v>45385</v>
      </c>
      <c r="O48">
        <v>2</v>
      </c>
      <c r="P48" t="s">
        <v>872</v>
      </c>
      <c r="Q48" t="s">
        <v>873</v>
      </c>
      <c r="R48" t="s">
        <v>105</v>
      </c>
      <c r="S48" t="s">
        <v>133</v>
      </c>
      <c r="T48" t="s">
        <v>1153</v>
      </c>
      <c r="U48" t="s">
        <v>875</v>
      </c>
      <c r="V48" t="s">
        <v>1154</v>
      </c>
      <c r="W48" s="247">
        <v>45321</v>
      </c>
      <c r="Y48" t="s">
        <v>876</v>
      </c>
      <c r="Z48">
        <v>0</v>
      </c>
      <c r="AA48" t="s">
        <v>1155</v>
      </c>
      <c r="AB48" t="s">
        <v>877</v>
      </c>
      <c r="AD48">
        <f t="shared" ca="1" si="0"/>
        <v>3</v>
      </c>
      <c r="AE48">
        <f t="shared" si="1"/>
        <v>1</v>
      </c>
      <c r="AF48">
        <f t="shared" si="2"/>
        <v>30</v>
      </c>
    </row>
    <row r="49" spans="1:32" x14ac:dyDescent="0.25">
      <c r="A49" t="s">
        <v>1156</v>
      </c>
      <c r="B49" t="s">
        <v>1157</v>
      </c>
      <c r="D49">
        <v>2024</v>
      </c>
      <c r="E49" t="s">
        <v>1049</v>
      </c>
      <c r="F49" t="s">
        <v>1106</v>
      </c>
      <c r="G49" t="s">
        <v>1107</v>
      </c>
      <c r="H49" t="s">
        <v>1082</v>
      </c>
      <c r="I49" t="s">
        <v>1158</v>
      </c>
      <c r="J49" t="s">
        <v>881</v>
      </c>
      <c r="K49">
        <v>748</v>
      </c>
      <c r="L49" t="s">
        <v>869</v>
      </c>
      <c r="M49">
        <v>5449462</v>
      </c>
      <c r="N49">
        <v>45475</v>
      </c>
      <c r="O49">
        <v>1</v>
      </c>
      <c r="P49" t="s">
        <v>872</v>
      </c>
      <c r="Q49" t="s">
        <v>873</v>
      </c>
      <c r="R49" t="s">
        <v>105</v>
      </c>
      <c r="S49" t="s">
        <v>105</v>
      </c>
      <c r="T49" t="s">
        <v>1159</v>
      </c>
      <c r="U49" t="s">
        <v>875</v>
      </c>
      <c r="V49" t="s">
        <v>1160</v>
      </c>
      <c r="W49" s="247">
        <v>45321</v>
      </c>
      <c r="Y49" t="s">
        <v>876</v>
      </c>
      <c r="Z49">
        <v>0</v>
      </c>
      <c r="AB49" t="s">
        <v>877</v>
      </c>
      <c r="AD49">
        <f t="shared" ca="1" si="0"/>
        <v>3</v>
      </c>
      <c r="AE49">
        <f t="shared" si="1"/>
        <v>1</v>
      </c>
      <c r="AF49">
        <f t="shared" si="2"/>
        <v>30</v>
      </c>
    </row>
    <row r="50" spans="1:32" x14ac:dyDescent="0.25">
      <c r="A50" t="s">
        <v>1161</v>
      </c>
      <c r="B50" t="s">
        <v>1162</v>
      </c>
      <c r="D50">
        <v>2024</v>
      </c>
      <c r="E50" t="s">
        <v>1049</v>
      </c>
      <c r="F50" t="s">
        <v>1106</v>
      </c>
      <c r="G50" t="s">
        <v>1107</v>
      </c>
      <c r="H50" t="s">
        <v>1108</v>
      </c>
      <c r="I50" t="s">
        <v>1163</v>
      </c>
      <c r="J50" t="s">
        <v>1054</v>
      </c>
      <c r="K50">
        <v>1</v>
      </c>
      <c r="L50" t="s">
        <v>869</v>
      </c>
      <c r="M50" t="s">
        <v>1164</v>
      </c>
      <c r="N50" t="s">
        <v>1040</v>
      </c>
      <c r="O50">
        <v>3</v>
      </c>
      <c r="P50" t="s">
        <v>872</v>
      </c>
      <c r="Q50" t="s">
        <v>873</v>
      </c>
      <c r="R50" t="s">
        <v>105</v>
      </c>
      <c r="S50" t="s">
        <v>105</v>
      </c>
      <c r="T50" t="s">
        <v>1165</v>
      </c>
      <c r="U50" t="s">
        <v>875</v>
      </c>
      <c r="V50" t="s">
        <v>207</v>
      </c>
      <c r="W50" s="247">
        <v>45321</v>
      </c>
      <c r="Y50" t="s">
        <v>876</v>
      </c>
      <c r="Z50">
        <v>0</v>
      </c>
      <c r="AA50" t="s">
        <v>1166</v>
      </c>
      <c r="AB50" t="s">
        <v>877</v>
      </c>
      <c r="AD50">
        <f t="shared" ca="1" si="0"/>
        <v>3</v>
      </c>
      <c r="AE50">
        <f t="shared" si="1"/>
        <v>1</v>
      </c>
      <c r="AF50">
        <f t="shared" si="2"/>
        <v>30</v>
      </c>
    </row>
    <row r="51" spans="1:32" x14ac:dyDescent="0.25">
      <c r="A51" t="s">
        <v>1167</v>
      </c>
      <c r="B51" t="s">
        <v>1168</v>
      </c>
      <c r="D51">
        <v>2024</v>
      </c>
      <c r="E51" t="s">
        <v>1049</v>
      </c>
      <c r="F51" t="s">
        <v>1106</v>
      </c>
      <c r="G51" t="s">
        <v>1107</v>
      </c>
      <c r="H51" t="s">
        <v>1082</v>
      </c>
      <c r="I51" t="s">
        <v>1169</v>
      </c>
      <c r="J51" t="s">
        <v>868</v>
      </c>
      <c r="K51">
        <v>148</v>
      </c>
      <c r="L51" t="s">
        <v>869</v>
      </c>
      <c r="M51" t="s">
        <v>1170</v>
      </c>
      <c r="N51">
        <v>45414</v>
      </c>
      <c r="O51">
        <v>3</v>
      </c>
      <c r="P51" t="s">
        <v>872</v>
      </c>
      <c r="Q51" t="s">
        <v>873</v>
      </c>
      <c r="R51" t="s">
        <v>105</v>
      </c>
      <c r="S51" t="s">
        <v>105</v>
      </c>
      <c r="T51" t="s">
        <v>1171</v>
      </c>
      <c r="U51" t="s">
        <v>875</v>
      </c>
      <c r="W51" s="247">
        <v>45321</v>
      </c>
      <c r="Y51" t="s">
        <v>876</v>
      </c>
      <c r="Z51">
        <v>0</v>
      </c>
      <c r="AB51" t="s">
        <v>877</v>
      </c>
      <c r="AD51">
        <f t="shared" ca="1" si="0"/>
        <v>3</v>
      </c>
      <c r="AE51">
        <f t="shared" si="1"/>
        <v>1</v>
      </c>
      <c r="AF51">
        <f t="shared" si="2"/>
        <v>30</v>
      </c>
    </row>
    <row r="52" spans="1:32" x14ac:dyDescent="0.25">
      <c r="A52" t="s">
        <v>1172</v>
      </c>
      <c r="B52" t="s">
        <v>1173</v>
      </c>
      <c r="D52">
        <v>2024</v>
      </c>
      <c r="E52" t="s">
        <v>1049</v>
      </c>
      <c r="F52" t="s">
        <v>1106</v>
      </c>
      <c r="G52" t="s">
        <v>1107</v>
      </c>
      <c r="H52" t="s">
        <v>1108</v>
      </c>
      <c r="I52" t="s">
        <v>1174</v>
      </c>
      <c r="J52" t="s">
        <v>1054</v>
      </c>
      <c r="K52">
        <v>1</v>
      </c>
      <c r="L52" t="s">
        <v>869</v>
      </c>
      <c r="M52" t="s">
        <v>1175</v>
      </c>
      <c r="N52" t="s">
        <v>1040</v>
      </c>
      <c r="O52">
        <v>2</v>
      </c>
      <c r="P52" t="s">
        <v>872</v>
      </c>
      <c r="Q52" t="s">
        <v>873</v>
      </c>
      <c r="R52" t="s">
        <v>105</v>
      </c>
      <c r="S52" t="s">
        <v>141</v>
      </c>
      <c r="T52" t="s">
        <v>1176</v>
      </c>
      <c r="U52" t="s">
        <v>875</v>
      </c>
      <c r="V52" t="s">
        <v>207</v>
      </c>
      <c r="W52" s="247">
        <v>45321</v>
      </c>
      <c r="Y52" t="s">
        <v>876</v>
      </c>
      <c r="Z52">
        <v>0</v>
      </c>
      <c r="AA52" t="s">
        <v>1166</v>
      </c>
      <c r="AB52" t="s">
        <v>877</v>
      </c>
      <c r="AD52">
        <f t="shared" ca="1" si="0"/>
        <v>3</v>
      </c>
      <c r="AE52">
        <f t="shared" si="1"/>
        <v>1</v>
      </c>
      <c r="AF52">
        <f t="shared" si="2"/>
        <v>30</v>
      </c>
    </row>
    <row r="53" spans="1:32" x14ac:dyDescent="0.25">
      <c r="A53" t="s">
        <v>1177</v>
      </c>
      <c r="B53" t="s">
        <v>1178</v>
      </c>
      <c r="D53">
        <v>2024</v>
      </c>
      <c r="E53" t="s">
        <v>1049</v>
      </c>
      <c r="F53" t="s">
        <v>1106</v>
      </c>
      <c r="G53" t="s">
        <v>1107</v>
      </c>
      <c r="H53" t="s">
        <v>1123</v>
      </c>
      <c r="I53" t="s">
        <v>1179</v>
      </c>
      <c r="J53" t="s">
        <v>868</v>
      </c>
      <c r="K53">
        <v>123</v>
      </c>
      <c r="L53" t="s">
        <v>869</v>
      </c>
      <c r="M53" t="s">
        <v>1180</v>
      </c>
      <c r="N53">
        <v>45598</v>
      </c>
      <c r="O53">
        <v>3</v>
      </c>
      <c r="P53" t="s">
        <v>872</v>
      </c>
      <c r="Q53" t="s">
        <v>873</v>
      </c>
      <c r="R53" t="s">
        <v>105</v>
      </c>
      <c r="S53" t="s">
        <v>105</v>
      </c>
      <c r="T53" t="s">
        <v>1181</v>
      </c>
      <c r="U53" t="s">
        <v>875</v>
      </c>
      <c r="W53" s="247">
        <v>45321</v>
      </c>
      <c r="Y53" t="s">
        <v>876</v>
      </c>
      <c r="Z53">
        <v>0</v>
      </c>
      <c r="AB53" t="s">
        <v>877</v>
      </c>
      <c r="AD53">
        <f t="shared" ca="1" si="0"/>
        <v>3</v>
      </c>
      <c r="AE53">
        <f t="shared" si="1"/>
        <v>1</v>
      </c>
      <c r="AF53">
        <f t="shared" si="2"/>
        <v>30</v>
      </c>
    </row>
    <row r="54" spans="1:32" x14ac:dyDescent="0.25">
      <c r="A54" t="s">
        <v>1182</v>
      </c>
      <c r="B54" t="s">
        <v>1183</v>
      </c>
      <c r="D54">
        <v>2024</v>
      </c>
      <c r="E54" t="s">
        <v>1049</v>
      </c>
      <c r="F54" t="s">
        <v>1106</v>
      </c>
      <c r="G54" t="s">
        <v>1107</v>
      </c>
      <c r="H54" t="s">
        <v>1108</v>
      </c>
      <c r="I54" t="s">
        <v>1184</v>
      </c>
      <c r="J54" t="s">
        <v>918</v>
      </c>
      <c r="K54">
        <v>167</v>
      </c>
      <c r="L54" t="s">
        <v>869</v>
      </c>
      <c r="M54" t="s">
        <v>1185</v>
      </c>
      <c r="N54" t="s">
        <v>1186</v>
      </c>
      <c r="O54">
        <v>5</v>
      </c>
      <c r="P54" t="s">
        <v>872</v>
      </c>
      <c r="Q54" t="s">
        <v>873</v>
      </c>
      <c r="R54" t="s">
        <v>105</v>
      </c>
      <c r="S54" t="s">
        <v>105</v>
      </c>
      <c r="T54" t="s">
        <v>1187</v>
      </c>
      <c r="U54" t="s">
        <v>875</v>
      </c>
      <c r="V54" t="s">
        <v>119</v>
      </c>
      <c r="W54" s="247">
        <v>45321</v>
      </c>
      <c r="Y54" t="s">
        <v>876</v>
      </c>
      <c r="Z54">
        <v>0</v>
      </c>
      <c r="AB54" t="s">
        <v>877</v>
      </c>
      <c r="AD54">
        <f t="shared" ca="1" si="0"/>
        <v>3</v>
      </c>
      <c r="AE54">
        <f t="shared" si="1"/>
        <v>1</v>
      </c>
      <c r="AF54">
        <f t="shared" si="2"/>
        <v>30</v>
      </c>
    </row>
    <row r="55" spans="1:32" x14ac:dyDescent="0.25">
      <c r="A55" t="s">
        <v>1188</v>
      </c>
      <c r="B55" t="s">
        <v>1189</v>
      </c>
      <c r="D55">
        <v>2024</v>
      </c>
      <c r="E55" t="s">
        <v>1061</v>
      </c>
      <c r="F55" t="s">
        <v>1190</v>
      </c>
      <c r="G55" t="s">
        <v>1191</v>
      </c>
      <c r="H55" t="s">
        <v>1192</v>
      </c>
      <c r="I55" t="s">
        <v>1193</v>
      </c>
      <c r="J55" t="s">
        <v>868</v>
      </c>
      <c r="K55">
        <v>57</v>
      </c>
      <c r="L55" t="s">
        <v>869</v>
      </c>
      <c r="M55" t="s">
        <v>1194</v>
      </c>
      <c r="N55">
        <v>45475</v>
      </c>
      <c r="O55">
        <v>11</v>
      </c>
      <c r="P55" t="s">
        <v>872</v>
      </c>
      <c r="Q55" t="s">
        <v>873</v>
      </c>
      <c r="R55" t="s">
        <v>105</v>
      </c>
      <c r="S55" t="s">
        <v>105</v>
      </c>
      <c r="T55" t="s">
        <v>1195</v>
      </c>
      <c r="U55" t="s">
        <v>875</v>
      </c>
      <c r="V55" t="s">
        <v>118</v>
      </c>
      <c r="W55" s="247">
        <v>45314</v>
      </c>
      <c r="Y55" t="s">
        <v>876</v>
      </c>
      <c r="Z55">
        <v>0</v>
      </c>
      <c r="AB55" t="s">
        <v>877</v>
      </c>
      <c r="AD55">
        <f t="shared" ca="1" si="0"/>
        <v>3</v>
      </c>
      <c r="AE55">
        <f t="shared" si="1"/>
        <v>1</v>
      </c>
      <c r="AF55">
        <f t="shared" si="2"/>
        <v>23</v>
      </c>
    </row>
    <row r="56" spans="1:32" x14ac:dyDescent="0.25">
      <c r="A56" t="s">
        <v>1196</v>
      </c>
      <c r="B56" t="s">
        <v>1197</v>
      </c>
      <c r="D56">
        <v>2024</v>
      </c>
      <c r="E56" t="s">
        <v>1061</v>
      </c>
      <c r="F56" t="s">
        <v>1190</v>
      </c>
      <c r="G56" t="s">
        <v>1191</v>
      </c>
      <c r="H56" t="s">
        <v>1192</v>
      </c>
      <c r="I56" t="s">
        <v>1198</v>
      </c>
      <c r="J56" t="s">
        <v>868</v>
      </c>
      <c r="K56">
        <v>57</v>
      </c>
      <c r="L56" t="s">
        <v>869</v>
      </c>
      <c r="M56" t="s">
        <v>1199</v>
      </c>
      <c r="N56" t="s">
        <v>919</v>
      </c>
      <c r="O56">
        <v>12</v>
      </c>
      <c r="P56" t="s">
        <v>872</v>
      </c>
      <c r="Q56" t="s">
        <v>873</v>
      </c>
      <c r="R56" t="s">
        <v>105</v>
      </c>
      <c r="S56" t="s">
        <v>105</v>
      </c>
      <c r="T56" t="s">
        <v>1200</v>
      </c>
      <c r="U56" t="s">
        <v>875</v>
      </c>
      <c r="W56" s="247">
        <v>45314</v>
      </c>
      <c r="Y56" t="s">
        <v>876</v>
      </c>
      <c r="Z56">
        <v>0</v>
      </c>
      <c r="AB56" t="s">
        <v>877</v>
      </c>
      <c r="AD56">
        <f t="shared" ca="1" si="0"/>
        <v>3</v>
      </c>
      <c r="AE56">
        <f t="shared" si="1"/>
        <v>1</v>
      </c>
      <c r="AF56">
        <f t="shared" si="2"/>
        <v>23</v>
      </c>
    </row>
    <row r="57" spans="1:32" x14ac:dyDescent="0.25">
      <c r="A57" t="s">
        <v>1201</v>
      </c>
      <c r="B57" t="s">
        <v>1202</v>
      </c>
      <c r="D57">
        <v>2024</v>
      </c>
      <c r="E57" t="s">
        <v>1061</v>
      </c>
      <c r="F57" t="s">
        <v>1190</v>
      </c>
      <c r="G57" t="s">
        <v>1191</v>
      </c>
      <c r="H57" t="s">
        <v>1192</v>
      </c>
      <c r="I57" t="s">
        <v>1203</v>
      </c>
      <c r="J57" t="s">
        <v>868</v>
      </c>
      <c r="K57">
        <v>354</v>
      </c>
      <c r="L57" t="s">
        <v>869</v>
      </c>
      <c r="M57" t="s">
        <v>1204</v>
      </c>
      <c r="N57">
        <v>45628</v>
      </c>
      <c r="O57">
        <v>3</v>
      </c>
      <c r="P57" t="s">
        <v>872</v>
      </c>
      <c r="Q57" t="s">
        <v>873</v>
      </c>
      <c r="R57" t="s">
        <v>105</v>
      </c>
      <c r="S57" t="s">
        <v>105</v>
      </c>
      <c r="T57" t="s">
        <v>1205</v>
      </c>
      <c r="U57" t="s">
        <v>875</v>
      </c>
      <c r="V57" t="s">
        <v>118</v>
      </c>
      <c r="W57" s="247">
        <v>45314</v>
      </c>
      <c r="Y57" t="s">
        <v>876</v>
      </c>
      <c r="Z57">
        <v>0</v>
      </c>
      <c r="AB57" t="s">
        <v>877</v>
      </c>
      <c r="AD57">
        <f t="shared" ca="1" si="0"/>
        <v>3</v>
      </c>
      <c r="AE57">
        <f t="shared" si="1"/>
        <v>1</v>
      </c>
      <c r="AF57">
        <f t="shared" si="2"/>
        <v>23</v>
      </c>
    </row>
    <row r="58" spans="1:32" x14ac:dyDescent="0.25">
      <c r="A58" t="s">
        <v>1206</v>
      </c>
      <c r="B58" t="s">
        <v>1207</v>
      </c>
      <c r="D58">
        <v>2024</v>
      </c>
      <c r="E58" t="s">
        <v>1061</v>
      </c>
      <c r="F58" t="s">
        <v>1190</v>
      </c>
      <c r="G58" t="s">
        <v>1191</v>
      </c>
      <c r="H58" t="s">
        <v>1192</v>
      </c>
      <c r="I58" t="s">
        <v>1208</v>
      </c>
      <c r="J58" t="s">
        <v>868</v>
      </c>
      <c r="K58">
        <v>264</v>
      </c>
      <c r="L58" t="s">
        <v>869</v>
      </c>
      <c r="M58" t="s">
        <v>1209</v>
      </c>
      <c r="N58">
        <v>45445</v>
      </c>
      <c r="O58">
        <v>6</v>
      </c>
      <c r="P58" t="s">
        <v>872</v>
      </c>
      <c r="Q58" t="s">
        <v>873</v>
      </c>
      <c r="R58" t="s">
        <v>105</v>
      </c>
      <c r="S58" t="s">
        <v>105</v>
      </c>
      <c r="T58" t="s">
        <v>1210</v>
      </c>
      <c r="U58" t="s">
        <v>875</v>
      </c>
      <c r="W58" s="247">
        <v>45314</v>
      </c>
      <c r="Y58" t="s">
        <v>876</v>
      </c>
      <c r="Z58">
        <v>0</v>
      </c>
      <c r="AB58" t="s">
        <v>877</v>
      </c>
      <c r="AD58">
        <f t="shared" ca="1" si="0"/>
        <v>3</v>
      </c>
      <c r="AE58">
        <f t="shared" si="1"/>
        <v>1</v>
      </c>
      <c r="AF58">
        <f t="shared" si="2"/>
        <v>23</v>
      </c>
    </row>
    <row r="59" spans="1:32" x14ac:dyDescent="0.25">
      <c r="A59" t="s">
        <v>1211</v>
      </c>
      <c r="B59" t="s">
        <v>1212</v>
      </c>
      <c r="D59">
        <v>2024</v>
      </c>
      <c r="E59" t="s">
        <v>1061</v>
      </c>
      <c r="F59" t="s">
        <v>1190</v>
      </c>
      <c r="G59" t="s">
        <v>1191</v>
      </c>
      <c r="H59" t="s">
        <v>1192</v>
      </c>
      <c r="I59" t="s">
        <v>1213</v>
      </c>
      <c r="J59" t="s">
        <v>1054</v>
      </c>
      <c r="K59">
        <v>493</v>
      </c>
      <c r="L59" t="s">
        <v>869</v>
      </c>
      <c r="M59" t="s">
        <v>1214</v>
      </c>
      <c r="N59">
        <v>45325</v>
      </c>
      <c r="O59">
        <v>4</v>
      </c>
      <c r="P59" t="s">
        <v>872</v>
      </c>
      <c r="Q59" t="s">
        <v>873</v>
      </c>
      <c r="R59" t="s">
        <v>105</v>
      </c>
      <c r="S59" t="s">
        <v>105</v>
      </c>
      <c r="T59" t="s">
        <v>1215</v>
      </c>
      <c r="U59" t="s">
        <v>875</v>
      </c>
      <c r="V59" t="s">
        <v>190</v>
      </c>
      <c r="W59" s="247">
        <v>45314</v>
      </c>
      <c r="Y59" t="s">
        <v>876</v>
      </c>
      <c r="Z59">
        <v>0</v>
      </c>
      <c r="AB59" t="s">
        <v>877</v>
      </c>
      <c r="AD59">
        <f t="shared" ca="1" si="0"/>
        <v>3</v>
      </c>
      <c r="AE59">
        <f t="shared" si="1"/>
        <v>1</v>
      </c>
      <c r="AF59">
        <f t="shared" si="2"/>
        <v>23</v>
      </c>
    </row>
    <row r="60" spans="1:32" x14ac:dyDescent="0.25">
      <c r="A60" t="s">
        <v>1216</v>
      </c>
      <c r="B60" t="s">
        <v>1217</v>
      </c>
      <c r="D60">
        <v>2024</v>
      </c>
      <c r="E60" t="s">
        <v>1061</v>
      </c>
      <c r="F60" t="s">
        <v>1190</v>
      </c>
      <c r="G60" t="s">
        <v>1191</v>
      </c>
      <c r="H60" t="s">
        <v>1192</v>
      </c>
      <c r="I60" t="s">
        <v>1218</v>
      </c>
      <c r="J60" t="s">
        <v>1054</v>
      </c>
      <c r="K60">
        <v>733</v>
      </c>
      <c r="L60" t="s">
        <v>869</v>
      </c>
      <c r="M60" t="s">
        <v>1219</v>
      </c>
      <c r="N60" t="s">
        <v>1040</v>
      </c>
      <c r="O60">
        <v>6</v>
      </c>
      <c r="P60" t="s">
        <v>872</v>
      </c>
      <c r="Q60" t="s">
        <v>873</v>
      </c>
      <c r="R60" t="s">
        <v>105</v>
      </c>
      <c r="S60" t="s">
        <v>105</v>
      </c>
      <c r="T60" t="s">
        <v>1220</v>
      </c>
      <c r="U60" t="s">
        <v>875</v>
      </c>
      <c r="V60" t="s">
        <v>190</v>
      </c>
      <c r="W60" s="247">
        <v>45314</v>
      </c>
      <c r="Y60" t="s">
        <v>876</v>
      </c>
      <c r="Z60">
        <v>0</v>
      </c>
      <c r="AB60" t="s">
        <v>877</v>
      </c>
      <c r="AD60">
        <f t="shared" ca="1" si="0"/>
        <v>3</v>
      </c>
      <c r="AE60">
        <f t="shared" si="1"/>
        <v>1</v>
      </c>
      <c r="AF60">
        <f t="shared" si="2"/>
        <v>23</v>
      </c>
    </row>
    <row r="61" spans="1:32" x14ac:dyDescent="0.25">
      <c r="A61" t="s">
        <v>1221</v>
      </c>
      <c r="B61" t="s">
        <v>1222</v>
      </c>
      <c r="D61">
        <v>2024</v>
      </c>
      <c r="E61" t="s">
        <v>1061</v>
      </c>
      <c r="F61" t="s">
        <v>1190</v>
      </c>
      <c r="G61" t="s">
        <v>1191</v>
      </c>
      <c r="H61" t="s">
        <v>1223</v>
      </c>
      <c r="I61" t="s">
        <v>1224</v>
      </c>
      <c r="J61" t="s">
        <v>868</v>
      </c>
      <c r="K61">
        <v>61</v>
      </c>
      <c r="L61" t="s">
        <v>869</v>
      </c>
      <c r="M61" t="s">
        <v>1225</v>
      </c>
      <c r="N61">
        <v>45628</v>
      </c>
      <c r="O61">
        <v>7</v>
      </c>
      <c r="P61" t="s">
        <v>872</v>
      </c>
      <c r="Q61" t="s">
        <v>873</v>
      </c>
      <c r="R61" t="s">
        <v>105</v>
      </c>
      <c r="S61" t="s">
        <v>105</v>
      </c>
      <c r="T61" t="s">
        <v>1226</v>
      </c>
      <c r="U61" t="s">
        <v>875</v>
      </c>
      <c r="V61" t="s">
        <v>118</v>
      </c>
      <c r="W61" s="247">
        <v>45314</v>
      </c>
      <c r="Y61" t="s">
        <v>876</v>
      </c>
      <c r="Z61">
        <v>0</v>
      </c>
      <c r="AB61" t="s">
        <v>877</v>
      </c>
      <c r="AD61">
        <f t="shared" ca="1" si="0"/>
        <v>3</v>
      </c>
      <c r="AE61">
        <f t="shared" si="1"/>
        <v>1</v>
      </c>
      <c r="AF61">
        <f t="shared" si="2"/>
        <v>23</v>
      </c>
    </row>
    <row r="62" spans="1:32" x14ac:dyDescent="0.25">
      <c r="A62" t="s">
        <v>1227</v>
      </c>
      <c r="B62" t="s">
        <v>1228</v>
      </c>
      <c r="D62">
        <v>2024</v>
      </c>
      <c r="E62" t="s">
        <v>1061</v>
      </c>
      <c r="F62" t="s">
        <v>1190</v>
      </c>
      <c r="G62" t="s">
        <v>1191</v>
      </c>
      <c r="H62" t="s">
        <v>1223</v>
      </c>
      <c r="I62" t="s">
        <v>1229</v>
      </c>
      <c r="J62" t="s">
        <v>868</v>
      </c>
      <c r="K62">
        <v>52</v>
      </c>
      <c r="L62" t="s">
        <v>869</v>
      </c>
      <c r="M62" t="s">
        <v>1230</v>
      </c>
      <c r="N62">
        <v>45414</v>
      </c>
      <c r="O62">
        <v>11</v>
      </c>
      <c r="P62" t="s">
        <v>872</v>
      </c>
      <c r="Q62" t="s">
        <v>873</v>
      </c>
      <c r="R62" t="s">
        <v>105</v>
      </c>
      <c r="S62" t="s">
        <v>105</v>
      </c>
      <c r="T62" t="s">
        <v>1231</v>
      </c>
      <c r="U62" t="s">
        <v>875</v>
      </c>
      <c r="W62" s="247">
        <v>45314</v>
      </c>
      <c r="Y62" t="s">
        <v>876</v>
      </c>
      <c r="Z62">
        <v>0</v>
      </c>
      <c r="AB62" t="s">
        <v>877</v>
      </c>
      <c r="AD62">
        <f t="shared" ca="1" si="0"/>
        <v>3</v>
      </c>
      <c r="AE62">
        <f t="shared" si="1"/>
        <v>1</v>
      </c>
      <c r="AF62">
        <f t="shared" si="2"/>
        <v>23</v>
      </c>
    </row>
    <row r="63" spans="1:32" x14ac:dyDescent="0.25">
      <c r="A63" t="s">
        <v>1232</v>
      </c>
      <c r="B63" t="s">
        <v>1233</v>
      </c>
      <c r="D63">
        <v>2024</v>
      </c>
      <c r="E63" t="s">
        <v>1061</v>
      </c>
      <c r="F63" t="s">
        <v>1190</v>
      </c>
      <c r="G63" t="s">
        <v>1191</v>
      </c>
      <c r="H63" t="s">
        <v>1223</v>
      </c>
      <c r="I63" t="s">
        <v>1234</v>
      </c>
      <c r="J63" t="s">
        <v>868</v>
      </c>
      <c r="K63">
        <v>861</v>
      </c>
      <c r="L63" t="s">
        <v>869</v>
      </c>
      <c r="M63" t="s">
        <v>1235</v>
      </c>
      <c r="N63">
        <v>45506</v>
      </c>
      <c r="O63">
        <v>5</v>
      </c>
      <c r="P63" t="s">
        <v>872</v>
      </c>
      <c r="Q63" t="s">
        <v>873</v>
      </c>
      <c r="R63" t="s">
        <v>105</v>
      </c>
      <c r="S63" t="s">
        <v>105</v>
      </c>
      <c r="T63" t="s">
        <v>1236</v>
      </c>
      <c r="U63" t="s">
        <v>875</v>
      </c>
      <c r="W63" s="247">
        <v>45314</v>
      </c>
      <c r="Y63" t="s">
        <v>876</v>
      </c>
      <c r="Z63">
        <v>0</v>
      </c>
      <c r="AB63" t="s">
        <v>877</v>
      </c>
      <c r="AD63">
        <f t="shared" ca="1" si="0"/>
        <v>3</v>
      </c>
      <c r="AE63">
        <f t="shared" si="1"/>
        <v>1</v>
      </c>
      <c r="AF63">
        <f t="shared" si="2"/>
        <v>23</v>
      </c>
    </row>
    <row r="64" spans="1:32" x14ac:dyDescent="0.25">
      <c r="A64" t="s">
        <v>1237</v>
      </c>
      <c r="B64" t="s">
        <v>1238</v>
      </c>
      <c r="D64">
        <v>2024</v>
      </c>
      <c r="E64" t="s">
        <v>1061</v>
      </c>
      <c r="F64" t="s">
        <v>1190</v>
      </c>
      <c r="G64" t="s">
        <v>1191</v>
      </c>
      <c r="H64" t="s">
        <v>1192</v>
      </c>
      <c r="I64" t="s">
        <v>1239</v>
      </c>
      <c r="J64" t="s">
        <v>1240</v>
      </c>
      <c r="K64">
        <v>1337</v>
      </c>
      <c r="L64" t="s">
        <v>869</v>
      </c>
      <c r="M64" t="s">
        <v>1241</v>
      </c>
      <c r="N64">
        <v>45506</v>
      </c>
      <c r="O64">
        <v>3</v>
      </c>
      <c r="P64" t="s">
        <v>872</v>
      </c>
      <c r="Q64" t="s">
        <v>873</v>
      </c>
      <c r="R64" t="s">
        <v>105</v>
      </c>
      <c r="S64" t="s">
        <v>105</v>
      </c>
      <c r="T64" t="s">
        <v>1242</v>
      </c>
      <c r="U64" t="s">
        <v>875</v>
      </c>
      <c r="W64" s="247">
        <v>45314</v>
      </c>
      <c r="Y64" t="s">
        <v>876</v>
      </c>
      <c r="Z64">
        <v>0</v>
      </c>
      <c r="AB64" t="s">
        <v>877</v>
      </c>
      <c r="AD64">
        <f t="shared" ca="1" si="0"/>
        <v>3</v>
      </c>
      <c r="AE64">
        <f t="shared" si="1"/>
        <v>1</v>
      </c>
      <c r="AF64">
        <f t="shared" si="2"/>
        <v>23</v>
      </c>
    </row>
    <row r="65" spans="1:32" x14ac:dyDescent="0.25">
      <c r="A65" t="s">
        <v>1243</v>
      </c>
      <c r="B65" t="s">
        <v>1244</v>
      </c>
      <c r="D65">
        <v>2024</v>
      </c>
      <c r="E65" t="s">
        <v>1061</v>
      </c>
      <c r="F65" t="s">
        <v>1190</v>
      </c>
      <c r="G65" t="s">
        <v>1191</v>
      </c>
      <c r="H65" t="s">
        <v>1223</v>
      </c>
      <c r="I65" t="s">
        <v>1245</v>
      </c>
      <c r="J65" t="s">
        <v>1054</v>
      </c>
      <c r="K65">
        <v>333</v>
      </c>
      <c r="L65" t="s">
        <v>869</v>
      </c>
      <c r="M65" t="s">
        <v>1246</v>
      </c>
      <c r="N65" t="s">
        <v>1040</v>
      </c>
      <c r="O65">
        <v>6</v>
      </c>
      <c r="P65" t="s">
        <v>872</v>
      </c>
      <c r="Q65" t="s">
        <v>873</v>
      </c>
      <c r="R65" t="s">
        <v>105</v>
      </c>
      <c r="S65" t="s">
        <v>105</v>
      </c>
      <c r="T65" t="s">
        <v>1215</v>
      </c>
      <c r="U65" t="s">
        <v>875</v>
      </c>
      <c r="V65" t="s">
        <v>190</v>
      </c>
      <c r="W65" s="247">
        <v>45314</v>
      </c>
      <c r="Y65" t="s">
        <v>876</v>
      </c>
      <c r="Z65">
        <v>0</v>
      </c>
      <c r="AB65" t="s">
        <v>877</v>
      </c>
      <c r="AD65">
        <f t="shared" ca="1" si="0"/>
        <v>3</v>
      </c>
      <c r="AE65">
        <f t="shared" si="1"/>
        <v>1</v>
      </c>
      <c r="AF65">
        <f t="shared" si="2"/>
        <v>23</v>
      </c>
    </row>
    <row r="66" spans="1:32" x14ac:dyDescent="0.25">
      <c r="A66" t="s">
        <v>1247</v>
      </c>
      <c r="B66" t="s">
        <v>1248</v>
      </c>
      <c r="D66">
        <v>2024</v>
      </c>
      <c r="E66" t="s">
        <v>1061</v>
      </c>
      <c r="F66" t="s">
        <v>1190</v>
      </c>
      <c r="G66" t="s">
        <v>1191</v>
      </c>
      <c r="H66" t="s">
        <v>1192</v>
      </c>
      <c r="I66" t="s">
        <v>1249</v>
      </c>
      <c r="J66" t="s">
        <v>896</v>
      </c>
      <c r="K66">
        <v>1179</v>
      </c>
      <c r="L66" t="s">
        <v>869</v>
      </c>
      <c r="M66" t="s">
        <v>1250</v>
      </c>
      <c r="N66" t="s">
        <v>1251</v>
      </c>
      <c r="O66">
        <v>6</v>
      </c>
      <c r="P66" t="s">
        <v>872</v>
      </c>
      <c r="Q66" t="s">
        <v>873</v>
      </c>
      <c r="R66" t="s">
        <v>105</v>
      </c>
      <c r="S66" t="s">
        <v>105</v>
      </c>
      <c r="T66" t="s">
        <v>1252</v>
      </c>
      <c r="U66" t="s">
        <v>875</v>
      </c>
      <c r="V66" t="s">
        <v>108</v>
      </c>
      <c r="W66" s="247">
        <v>45314</v>
      </c>
      <c r="Y66" t="s">
        <v>876</v>
      </c>
      <c r="Z66">
        <v>0</v>
      </c>
      <c r="AB66" t="s">
        <v>877</v>
      </c>
      <c r="AD66">
        <f t="shared" ref="AD66:AD129" ca="1" si="3">ROUND(YEARFRAC(W66,TODAY(),3)*12,0)</f>
        <v>3</v>
      </c>
      <c r="AE66">
        <f t="shared" ref="AE66:AE129" si="4">MONTH(W66)</f>
        <v>1</v>
      </c>
      <c r="AF66">
        <f t="shared" ref="AF66:AF129" si="5">DAY(W66)</f>
        <v>23</v>
      </c>
    </row>
    <row r="67" spans="1:32" x14ac:dyDescent="0.25">
      <c r="A67" t="s">
        <v>1253</v>
      </c>
      <c r="B67" t="s">
        <v>1254</v>
      </c>
      <c r="D67">
        <v>2024</v>
      </c>
      <c r="E67" t="s">
        <v>1061</v>
      </c>
      <c r="F67" t="s">
        <v>1190</v>
      </c>
      <c r="G67" t="s">
        <v>1191</v>
      </c>
      <c r="H67" t="s">
        <v>1223</v>
      </c>
      <c r="I67" t="s">
        <v>1255</v>
      </c>
      <c r="J67" t="s">
        <v>945</v>
      </c>
      <c r="K67">
        <v>848</v>
      </c>
      <c r="L67" t="s">
        <v>869</v>
      </c>
      <c r="M67">
        <v>5449253</v>
      </c>
      <c r="N67">
        <v>45567</v>
      </c>
      <c r="O67">
        <v>8</v>
      </c>
      <c r="P67" t="s">
        <v>872</v>
      </c>
      <c r="Q67" t="s">
        <v>873</v>
      </c>
      <c r="R67" t="s">
        <v>105</v>
      </c>
      <c r="S67" t="s">
        <v>105</v>
      </c>
      <c r="T67" t="s">
        <v>1256</v>
      </c>
      <c r="U67" t="s">
        <v>875</v>
      </c>
      <c r="V67" t="s">
        <v>218</v>
      </c>
      <c r="W67" s="247">
        <v>45314</v>
      </c>
      <c r="Y67" t="s">
        <v>876</v>
      </c>
      <c r="Z67">
        <v>0</v>
      </c>
      <c r="AB67" t="s">
        <v>877</v>
      </c>
      <c r="AD67">
        <f t="shared" ca="1" si="3"/>
        <v>3</v>
      </c>
      <c r="AE67">
        <f t="shared" si="4"/>
        <v>1</v>
      </c>
      <c r="AF67">
        <f t="shared" si="5"/>
        <v>23</v>
      </c>
    </row>
    <row r="68" spans="1:32" x14ac:dyDescent="0.25">
      <c r="A68" t="s">
        <v>1257</v>
      </c>
      <c r="B68" t="s">
        <v>1258</v>
      </c>
      <c r="D68">
        <v>2024</v>
      </c>
      <c r="E68" t="s">
        <v>1061</v>
      </c>
      <c r="F68" t="s">
        <v>1190</v>
      </c>
      <c r="G68" t="s">
        <v>1191</v>
      </c>
      <c r="H68" t="s">
        <v>1223</v>
      </c>
      <c r="I68" t="s">
        <v>1259</v>
      </c>
      <c r="J68" t="s">
        <v>1136</v>
      </c>
      <c r="K68">
        <v>612</v>
      </c>
      <c r="L68" t="s">
        <v>869</v>
      </c>
      <c r="M68" t="s">
        <v>1260</v>
      </c>
      <c r="N68">
        <v>45414</v>
      </c>
      <c r="O68">
        <v>6</v>
      </c>
      <c r="P68" t="s">
        <v>872</v>
      </c>
      <c r="Q68" t="s">
        <v>873</v>
      </c>
      <c r="R68" t="s">
        <v>105</v>
      </c>
      <c r="S68" t="s">
        <v>105</v>
      </c>
      <c r="T68" t="s">
        <v>1261</v>
      </c>
      <c r="U68" t="s">
        <v>875</v>
      </c>
      <c r="V68" t="s">
        <v>134</v>
      </c>
      <c r="W68" s="247">
        <v>45314</v>
      </c>
      <c r="Y68" t="s">
        <v>876</v>
      </c>
      <c r="Z68">
        <v>0</v>
      </c>
      <c r="AB68" t="s">
        <v>877</v>
      </c>
      <c r="AD68">
        <f t="shared" ca="1" si="3"/>
        <v>3</v>
      </c>
      <c r="AE68">
        <f t="shared" si="4"/>
        <v>1</v>
      </c>
      <c r="AF68">
        <f t="shared" si="5"/>
        <v>23</v>
      </c>
    </row>
    <row r="69" spans="1:32" x14ac:dyDescent="0.25">
      <c r="A69" t="s">
        <v>1262</v>
      </c>
      <c r="B69" t="s">
        <v>1263</v>
      </c>
      <c r="D69">
        <v>2024</v>
      </c>
      <c r="E69" t="s">
        <v>1061</v>
      </c>
      <c r="F69" t="s">
        <v>1190</v>
      </c>
      <c r="G69" t="s">
        <v>1191</v>
      </c>
      <c r="H69" t="s">
        <v>1223</v>
      </c>
      <c r="I69" t="s">
        <v>1264</v>
      </c>
      <c r="J69" t="s">
        <v>896</v>
      </c>
      <c r="K69">
        <v>743</v>
      </c>
      <c r="L69" t="s">
        <v>869</v>
      </c>
      <c r="M69" t="s">
        <v>1265</v>
      </c>
      <c r="N69">
        <v>45414</v>
      </c>
      <c r="O69">
        <v>3</v>
      </c>
      <c r="P69" t="s">
        <v>872</v>
      </c>
      <c r="Q69" t="s">
        <v>873</v>
      </c>
      <c r="R69" t="s">
        <v>105</v>
      </c>
      <c r="S69" t="s">
        <v>105</v>
      </c>
      <c r="T69" t="s">
        <v>1266</v>
      </c>
      <c r="U69" t="s">
        <v>875</v>
      </c>
      <c r="W69" s="247">
        <v>45314</v>
      </c>
      <c r="Y69" t="s">
        <v>876</v>
      </c>
      <c r="Z69">
        <v>0</v>
      </c>
      <c r="AB69" t="s">
        <v>877</v>
      </c>
      <c r="AD69">
        <f t="shared" ca="1" si="3"/>
        <v>3</v>
      </c>
      <c r="AE69">
        <f t="shared" si="4"/>
        <v>1</v>
      </c>
      <c r="AF69">
        <f t="shared" si="5"/>
        <v>23</v>
      </c>
    </row>
    <row r="70" spans="1:32" x14ac:dyDescent="0.25">
      <c r="A70" t="s">
        <v>1267</v>
      </c>
      <c r="B70" t="s">
        <v>1268</v>
      </c>
      <c r="D70">
        <v>2024</v>
      </c>
      <c r="E70" t="s">
        <v>1061</v>
      </c>
      <c r="F70" t="s">
        <v>1190</v>
      </c>
      <c r="G70" t="s">
        <v>1191</v>
      </c>
      <c r="H70" t="s">
        <v>1223</v>
      </c>
      <c r="I70" t="s">
        <v>1269</v>
      </c>
      <c r="J70" t="s">
        <v>868</v>
      </c>
      <c r="K70">
        <v>59</v>
      </c>
      <c r="L70" t="s">
        <v>869</v>
      </c>
      <c r="M70" t="s">
        <v>1270</v>
      </c>
      <c r="N70">
        <v>45506</v>
      </c>
      <c r="O70">
        <v>11</v>
      </c>
      <c r="P70" t="s">
        <v>872</v>
      </c>
      <c r="Q70" t="s">
        <v>873</v>
      </c>
      <c r="R70" t="s">
        <v>105</v>
      </c>
      <c r="S70" t="s">
        <v>105</v>
      </c>
      <c r="T70" t="s">
        <v>1271</v>
      </c>
      <c r="U70" t="s">
        <v>875</v>
      </c>
      <c r="V70" t="s">
        <v>118</v>
      </c>
      <c r="W70" s="247">
        <v>45314</v>
      </c>
      <c r="Y70" t="s">
        <v>876</v>
      </c>
      <c r="Z70">
        <v>0</v>
      </c>
      <c r="AB70" t="s">
        <v>877</v>
      </c>
      <c r="AD70">
        <f t="shared" ca="1" si="3"/>
        <v>3</v>
      </c>
      <c r="AE70">
        <f t="shared" si="4"/>
        <v>1</v>
      </c>
      <c r="AF70">
        <f t="shared" si="5"/>
        <v>23</v>
      </c>
    </row>
    <row r="71" spans="1:32" x14ac:dyDescent="0.25">
      <c r="A71" t="s">
        <v>1272</v>
      </c>
      <c r="B71" t="s">
        <v>1273</v>
      </c>
      <c r="D71">
        <v>2024</v>
      </c>
      <c r="E71" t="s">
        <v>1061</v>
      </c>
      <c r="F71" t="s">
        <v>1190</v>
      </c>
      <c r="G71" t="s">
        <v>1191</v>
      </c>
      <c r="H71" t="s">
        <v>1223</v>
      </c>
      <c r="I71" t="s">
        <v>1274</v>
      </c>
      <c r="J71" t="s">
        <v>896</v>
      </c>
      <c r="K71">
        <v>85</v>
      </c>
      <c r="L71" t="s">
        <v>869</v>
      </c>
      <c r="M71" t="s">
        <v>1275</v>
      </c>
      <c r="N71">
        <v>45414</v>
      </c>
      <c r="O71">
        <v>6</v>
      </c>
      <c r="P71" t="s">
        <v>872</v>
      </c>
      <c r="Q71" t="s">
        <v>873</v>
      </c>
      <c r="R71" t="s">
        <v>105</v>
      </c>
      <c r="S71" t="s">
        <v>105</v>
      </c>
      <c r="T71" t="s">
        <v>1276</v>
      </c>
      <c r="U71" t="s">
        <v>875</v>
      </c>
      <c r="W71" s="247">
        <v>45314</v>
      </c>
      <c r="Y71" t="s">
        <v>876</v>
      </c>
      <c r="Z71">
        <v>0</v>
      </c>
      <c r="AB71" t="s">
        <v>877</v>
      </c>
      <c r="AD71">
        <f t="shared" ca="1" si="3"/>
        <v>3</v>
      </c>
      <c r="AE71">
        <f t="shared" si="4"/>
        <v>1</v>
      </c>
      <c r="AF71">
        <f t="shared" si="5"/>
        <v>23</v>
      </c>
    </row>
    <row r="72" spans="1:32" x14ac:dyDescent="0.25">
      <c r="A72" t="s">
        <v>1277</v>
      </c>
      <c r="B72" t="s">
        <v>1278</v>
      </c>
      <c r="D72">
        <v>2024</v>
      </c>
      <c r="E72" t="s">
        <v>1061</v>
      </c>
      <c r="F72" t="s">
        <v>1190</v>
      </c>
      <c r="G72" t="s">
        <v>1191</v>
      </c>
      <c r="H72" t="s">
        <v>1223</v>
      </c>
      <c r="I72" t="s">
        <v>1279</v>
      </c>
      <c r="J72" t="s">
        <v>1054</v>
      </c>
      <c r="K72">
        <v>1</v>
      </c>
      <c r="L72" t="s">
        <v>869</v>
      </c>
      <c r="M72" t="s">
        <v>1280</v>
      </c>
      <c r="N72" t="s">
        <v>1040</v>
      </c>
      <c r="O72">
        <v>4</v>
      </c>
      <c r="P72" t="s">
        <v>872</v>
      </c>
      <c r="Q72" t="s">
        <v>873</v>
      </c>
      <c r="R72" t="s">
        <v>105</v>
      </c>
      <c r="S72" t="s">
        <v>105</v>
      </c>
      <c r="T72" t="s">
        <v>1281</v>
      </c>
      <c r="U72" t="s">
        <v>875</v>
      </c>
      <c r="V72" t="s">
        <v>207</v>
      </c>
      <c r="W72" s="247">
        <v>45320</v>
      </c>
      <c r="Y72" t="s">
        <v>876</v>
      </c>
      <c r="Z72">
        <v>0</v>
      </c>
      <c r="AB72" t="s">
        <v>877</v>
      </c>
      <c r="AD72">
        <f t="shared" ca="1" si="3"/>
        <v>3</v>
      </c>
      <c r="AE72">
        <f t="shared" si="4"/>
        <v>1</v>
      </c>
      <c r="AF72">
        <f t="shared" si="5"/>
        <v>29</v>
      </c>
    </row>
    <row r="73" spans="1:32" x14ac:dyDescent="0.25">
      <c r="A73" t="s">
        <v>1282</v>
      </c>
      <c r="B73" t="s">
        <v>1283</v>
      </c>
      <c r="D73">
        <v>2024</v>
      </c>
      <c r="E73" t="s">
        <v>1061</v>
      </c>
      <c r="F73" t="s">
        <v>1190</v>
      </c>
      <c r="G73" t="s">
        <v>1191</v>
      </c>
      <c r="H73" t="s">
        <v>1223</v>
      </c>
      <c r="I73" t="s">
        <v>1284</v>
      </c>
      <c r="J73" t="s">
        <v>868</v>
      </c>
      <c r="K73">
        <v>62</v>
      </c>
      <c r="L73" t="s">
        <v>869</v>
      </c>
      <c r="M73" t="s">
        <v>1285</v>
      </c>
      <c r="N73">
        <v>45537</v>
      </c>
      <c r="O73">
        <v>2</v>
      </c>
      <c r="P73" t="s">
        <v>872</v>
      </c>
      <c r="Q73" t="s">
        <v>873</v>
      </c>
      <c r="R73" t="s">
        <v>105</v>
      </c>
      <c r="S73" t="s">
        <v>113</v>
      </c>
      <c r="T73" t="s">
        <v>1286</v>
      </c>
      <c r="U73" t="s">
        <v>875</v>
      </c>
      <c r="W73" s="247">
        <v>45320</v>
      </c>
      <c r="Y73" t="s">
        <v>876</v>
      </c>
      <c r="Z73">
        <v>0</v>
      </c>
      <c r="AB73" t="s">
        <v>877</v>
      </c>
      <c r="AD73">
        <f t="shared" ca="1" si="3"/>
        <v>3</v>
      </c>
      <c r="AE73">
        <f t="shared" si="4"/>
        <v>1</v>
      </c>
      <c r="AF73">
        <f t="shared" si="5"/>
        <v>29</v>
      </c>
    </row>
    <row r="74" spans="1:32" x14ac:dyDescent="0.25">
      <c r="A74" t="s">
        <v>1287</v>
      </c>
      <c r="B74" t="s">
        <v>1288</v>
      </c>
      <c r="D74">
        <v>2024</v>
      </c>
      <c r="E74" t="s">
        <v>1061</v>
      </c>
      <c r="F74" t="s">
        <v>1190</v>
      </c>
      <c r="G74" t="s">
        <v>1191</v>
      </c>
      <c r="H74" t="s">
        <v>1223</v>
      </c>
      <c r="I74" t="s">
        <v>1289</v>
      </c>
      <c r="J74" t="s">
        <v>881</v>
      </c>
      <c r="K74">
        <v>534</v>
      </c>
      <c r="L74" t="s">
        <v>869</v>
      </c>
      <c r="M74" t="s">
        <v>1290</v>
      </c>
      <c r="N74" t="s">
        <v>1291</v>
      </c>
      <c r="O74">
        <v>3</v>
      </c>
      <c r="P74" t="s">
        <v>872</v>
      </c>
      <c r="Q74" t="s">
        <v>873</v>
      </c>
      <c r="R74" t="s">
        <v>105</v>
      </c>
      <c r="S74" t="s">
        <v>105</v>
      </c>
      <c r="T74" t="s">
        <v>1292</v>
      </c>
      <c r="U74" t="s">
        <v>875</v>
      </c>
      <c r="V74" t="s">
        <v>142</v>
      </c>
      <c r="W74" s="247">
        <v>45320</v>
      </c>
      <c r="Y74" t="s">
        <v>876</v>
      </c>
      <c r="Z74">
        <v>0</v>
      </c>
      <c r="AB74" t="s">
        <v>877</v>
      </c>
      <c r="AD74">
        <f t="shared" ca="1" si="3"/>
        <v>3</v>
      </c>
      <c r="AE74">
        <f t="shared" si="4"/>
        <v>1</v>
      </c>
      <c r="AF74">
        <f t="shared" si="5"/>
        <v>29</v>
      </c>
    </row>
    <row r="75" spans="1:32" x14ac:dyDescent="0.25">
      <c r="A75" t="s">
        <v>1293</v>
      </c>
      <c r="B75" t="s">
        <v>1294</v>
      </c>
      <c r="D75">
        <v>2024</v>
      </c>
      <c r="E75" t="s">
        <v>1061</v>
      </c>
      <c r="F75" t="s">
        <v>1190</v>
      </c>
      <c r="G75" t="s">
        <v>1191</v>
      </c>
      <c r="H75" t="s">
        <v>1223</v>
      </c>
      <c r="I75" t="s">
        <v>1295</v>
      </c>
      <c r="J75" t="s">
        <v>1240</v>
      </c>
      <c r="K75">
        <v>76</v>
      </c>
      <c r="L75" t="s">
        <v>869</v>
      </c>
      <c r="M75" t="s">
        <v>1296</v>
      </c>
      <c r="N75">
        <v>45445</v>
      </c>
      <c r="O75">
        <v>4</v>
      </c>
      <c r="P75" t="s">
        <v>872</v>
      </c>
      <c r="Q75" t="s">
        <v>873</v>
      </c>
      <c r="R75" t="s">
        <v>105</v>
      </c>
      <c r="S75" t="s">
        <v>105</v>
      </c>
      <c r="T75" t="s">
        <v>1297</v>
      </c>
      <c r="U75" t="s">
        <v>875</v>
      </c>
      <c r="V75" t="s">
        <v>118</v>
      </c>
      <c r="W75" s="247">
        <v>45320</v>
      </c>
      <c r="Y75" t="s">
        <v>876</v>
      </c>
      <c r="Z75">
        <v>0</v>
      </c>
      <c r="AB75" t="s">
        <v>877</v>
      </c>
      <c r="AD75">
        <f t="shared" ca="1" si="3"/>
        <v>3</v>
      </c>
      <c r="AE75">
        <f t="shared" si="4"/>
        <v>1</v>
      </c>
      <c r="AF75">
        <f t="shared" si="5"/>
        <v>29</v>
      </c>
    </row>
    <row r="76" spans="1:32" x14ac:dyDescent="0.25">
      <c r="A76" t="s">
        <v>1298</v>
      </c>
      <c r="B76" t="s">
        <v>1299</v>
      </c>
      <c r="D76">
        <v>2024</v>
      </c>
      <c r="E76" t="s">
        <v>1061</v>
      </c>
      <c r="F76" t="s">
        <v>1190</v>
      </c>
      <c r="G76" t="s">
        <v>1191</v>
      </c>
      <c r="H76" t="s">
        <v>1223</v>
      </c>
      <c r="I76" t="s">
        <v>1300</v>
      </c>
      <c r="J76" t="s">
        <v>1240</v>
      </c>
      <c r="K76">
        <v>77</v>
      </c>
      <c r="L76" t="s">
        <v>869</v>
      </c>
      <c r="M76" t="s">
        <v>1301</v>
      </c>
      <c r="N76" t="s">
        <v>1251</v>
      </c>
      <c r="O76">
        <v>2</v>
      </c>
      <c r="P76" t="s">
        <v>872</v>
      </c>
      <c r="Q76" t="s">
        <v>873</v>
      </c>
      <c r="R76" t="s">
        <v>105</v>
      </c>
      <c r="S76" t="s">
        <v>110</v>
      </c>
      <c r="T76" t="s">
        <v>1302</v>
      </c>
      <c r="U76" t="s">
        <v>875</v>
      </c>
      <c r="W76" s="247">
        <v>45320</v>
      </c>
      <c r="Y76" t="s">
        <v>876</v>
      </c>
      <c r="Z76">
        <v>0</v>
      </c>
      <c r="AB76" t="s">
        <v>877</v>
      </c>
      <c r="AD76">
        <f t="shared" ca="1" si="3"/>
        <v>3</v>
      </c>
      <c r="AE76">
        <f t="shared" si="4"/>
        <v>1</v>
      </c>
      <c r="AF76">
        <f t="shared" si="5"/>
        <v>29</v>
      </c>
    </row>
    <row r="77" spans="1:32" x14ac:dyDescent="0.25">
      <c r="A77" t="s">
        <v>1303</v>
      </c>
      <c r="B77" t="s">
        <v>1304</v>
      </c>
      <c r="D77">
        <v>2024</v>
      </c>
      <c r="E77" t="s">
        <v>1061</v>
      </c>
      <c r="F77" t="s">
        <v>1190</v>
      </c>
      <c r="G77" t="s">
        <v>1191</v>
      </c>
      <c r="H77" t="s">
        <v>1223</v>
      </c>
      <c r="I77" t="s">
        <v>1305</v>
      </c>
      <c r="J77" t="s">
        <v>881</v>
      </c>
      <c r="K77">
        <v>80</v>
      </c>
      <c r="L77" t="s">
        <v>869</v>
      </c>
      <c r="M77">
        <v>5449458</v>
      </c>
      <c r="N77">
        <v>45414</v>
      </c>
      <c r="O77">
        <v>1</v>
      </c>
      <c r="P77" t="s">
        <v>872</v>
      </c>
      <c r="Q77" t="s">
        <v>873</v>
      </c>
      <c r="R77" t="s">
        <v>105</v>
      </c>
      <c r="S77" t="s">
        <v>222</v>
      </c>
      <c r="T77" t="s">
        <v>1306</v>
      </c>
      <c r="U77" t="s">
        <v>875</v>
      </c>
      <c r="W77" s="247">
        <v>45320</v>
      </c>
      <c r="Y77" t="s">
        <v>876</v>
      </c>
      <c r="Z77">
        <v>0</v>
      </c>
      <c r="AB77" t="s">
        <v>877</v>
      </c>
      <c r="AD77">
        <f t="shared" ca="1" si="3"/>
        <v>3</v>
      </c>
      <c r="AE77">
        <f t="shared" si="4"/>
        <v>1</v>
      </c>
      <c r="AF77">
        <f t="shared" si="5"/>
        <v>29</v>
      </c>
    </row>
    <row r="78" spans="1:32" x14ac:dyDescent="0.25">
      <c r="A78" t="s">
        <v>1307</v>
      </c>
      <c r="B78" t="s">
        <v>1308</v>
      </c>
      <c r="D78">
        <v>2024</v>
      </c>
      <c r="E78" t="s">
        <v>1061</v>
      </c>
      <c r="F78" t="s">
        <v>1190</v>
      </c>
      <c r="G78" t="s">
        <v>1191</v>
      </c>
      <c r="H78" t="s">
        <v>1223</v>
      </c>
      <c r="I78" t="s">
        <v>1309</v>
      </c>
      <c r="J78" t="s">
        <v>868</v>
      </c>
      <c r="K78">
        <v>63</v>
      </c>
      <c r="L78" t="s">
        <v>869</v>
      </c>
      <c r="M78" t="s">
        <v>1310</v>
      </c>
      <c r="N78" t="s">
        <v>1131</v>
      </c>
      <c r="O78">
        <v>2</v>
      </c>
      <c r="P78" t="s">
        <v>872</v>
      </c>
      <c r="Q78" t="s">
        <v>873</v>
      </c>
      <c r="R78" t="s">
        <v>105</v>
      </c>
      <c r="S78" t="s">
        <v>110</v>
      </c>
      <c r="T78" t="s">
        <v>1311</v>
      </c>
      <c r="U78" t="s">
        <v>875</v>
      </c>
      <c r="V78" t="s">
        <v>118</v>
      </c>
      <c r="W78" s="247">
        <v>45320</v>
      </c>
      <c r="Y78" t="s">
        <v>876</v>
      </c>
      <c r="Z78">
        <v>0</v>
      </c>
      <c r="AB78" t="s">
        <v>877</v>
      </c>
      <c r="AD78">
        <f t="shared" ca="1" si="3"/>
        <v>3</v>
      </c>
      <c r="AE78">
        <f t="shared" si="4"/>
        <v>1</v>
      </c>
      <c r="AF78">
        <f t="shared" si="5"/>
        <v>29</v>
      </c>
    </row>
    <row r="79" spans="1:32" x14ac:dyDescent="0.25">
      <c r="A79" t="s">
        <v>1312</v>
      </c>
      <c r="B79" t="s">
        <v>1313</v>
      </c>
      <c r="D79">
        <v>2024</v>
      </c>
      <c r="E79" t="s">
        <v>1061</v>
      </c>
      <c r="F79" t="s">
        <v>1190</v>
      </c>
      <c r="G79" t="s">
        <v>1191</v>
      </c>
      <c r="H79" t="s">
        <v>1223</v>
      </c>
      <c r="I79" t="s">
        <v>1314</v>
      </c>
      <c r="J79" t="s">
        <v>868</v>
      </c>
      <c r="K79">
        <v>64</v>
      </c>
      <c r="L79" t="s">
        <v>869</v>
      </c>
      <c r="M79" t="s">
        <v>1315</v>
      </c>
      <c r="N79">
        <v>45414</v>
      </c>
      <c r="O79">
        <v>2</v>
      </c>
      <c r="P79" t="s">
        <v>872</v>
      </c>
      <c r="Q79" t="s">
        <v>873</v>
      </c>
      <c r="R79" t="s">
        <v>105</v>
      </c>
      <c r="S79" t="s">
        <v>110</v>
      </c>
      <c r="T79" t="s">
        <v>1316</v>
      </c>
      <c r="U79" t="s">
        <v>875</v>
      </c>
      <c r="W79" s="247">
        <v>45320</v>
      </c>
      <c r="Y79" t="s">
        <v>876</v>
      </c>
      <c r="Z79">
        <v>0</v>
      </c>
      <c r="AB79" t="s">
        <v>877</v>
      </c>
      <c r="AD79">
        <f t="shared" ca="1" si="3"/>
        <v>3</v>
      </c>
      <c r="AE79">
        <f t="shared" si="4"/>
        <v>1</v>
      </c>
      <c r="AF79">
        <f t="shared" si="5"/>
        <v>29</v>
      </c>
    </row>
    <row r="80" spans="1:32" x14ac:dyDescent="0.25">
      <c r="A80" t="s">
        <v>1317</v>
      </c>
      <c r="B80" t="s">
        <v>1318</v>
      </c>
      <c r="D80">
        <v>2024</v>
      </c>
      <c r="E80" t="s">
        <v>1061</v>
      </c>
      <c r="F80" t="s">
        <v>1190</v>
      </c>
      <c r="G80" t="s">
        <v>1191</v>
      </c>
      <c r="H80" t="s">
        <v>1223</v>
      </c>
      <c r="I80" t="s">
        <v>1319</v>
      </c>
      <c r="J80" t="s">
        <v>868</v>
      </c>
      <c r="K80">
        <v>58</v>
      </c>
      <c r="L80" t="s">
        <v>869</v>
      </c>
      <c r="M80" t="s">
        <v>1320</v>
      </c>
      <c r="N80" t="s">
        <v>986</v>
      </c>
      <c r="O80">
        <v>2</v>
      </c>
      <c r="P80" t="s">
        <v>872</v>
      </c>
      <c r="Q80" t="s">
        <v>873</v>
      </c>
      <c r="R80" t="s">
        <v>105</v>
      </c>
      <c r="S80" t="s">
        <v>105</v>
      </c>
      <c r="T80" t="s">
        <v>1321</v>
      </c>
      <c r="U80" t="s">
        <v>875</v>
      </c>
      <c r="V80" t="s">
        <v>118</v>
      </c>
      <c r="W80" s="247">
        <v>45320</v>
      </c>
      <c r="Y80" t="s">
        <v>876</v>
      </c>
      <c r="Z80">
        <v>0</v>
      </c>
      <c r="AB80" t="s">
        <v>877</v>
      </c>
      <c r="AD80">
        <f t="shared" ca="1" si="3"/>
        <v>3</v>
      </c>
      <c r="AE80">
        <f t="shared" si="4"/>
        <v>1</v>
      </c>
      <c r="AF80">
        <f t="shared" si="5"/>
        <v>29</v>
      </c>
    </row>
    <row r="81" spans="1:32" x14ac:dyDescent="0.25">
      <c r="A81" t="s">
        <v>1322</v>
      </c>
      <c r="B81" t="s">
        <v>1323</v>
      </c>
      <c r="D81">
        <v>2024</v>
      </c>
      <c r="E81" t="s">
        <v>1061</v>
      </c>
      <c r="F81" t="s">
        <v>1190</v>
      </c>
      <c r="G81" t="s">
        <v>1191</v>
      </c>
      <c r="H81" t="s">
        <v>1223</v>
      </c>
      <c r="I81" t="s">
        <v>1324</v>
      </c>
      <c r="J81" t="s">
        <v>1240</v>
      </c>
      <c r="K81">
        <v>78</v>
      </c>
      <c r="L81" t="s">
        <v>869</v>
      </c>
      <c r="M81" t="s">
        <v>1325</v>
      </c>
      <c r="N81">
        <v>45414</v>
      </c>
      <c r="O81">
        <v>3</v>
      </c>
      <c r="P81" t="s">
        <v>872</v>
      </c>
      <c r="Q81" t="s">
        <v>873</v>
      </c>
      <c r="R81" t="s">
        <v>105</v>
      </c>
      <c r="S81" t="s">
        <v>105</v>
      </c>
      <c r="T81" t="s">
        <v>1326</v>
      </c>
      <c r="U81" t="s">
        <v>875</v>
      </c>
      <c r="V81" t="s">
        <v>1327</v>
      </c>
      <c r="W81" s="247">
        <v>45321</v>
      </c>
      <c r="Y81" t="s">
        <v>876</v>
      </c>
      <c r="Z81">
        <v>0</v>
      </c>
      <c r="AB81" t="s">
        <v>877</v>
      </c>
      <c r="AD81">
        <f t="shared" ca="1" si="3"/>
        <v>3</v>
      </c>
      <c r="AE81">
        <f t="shared" si="4"/>
        <v>1</v>
      </c>
      <c r="AF81">
        <f t="shared" si="5"/>
        <v>30</v>
      </c>
    </row>
    <row r="82" spans="1:32" x14ac:dyDescent="0.25">
      <c r="A82" t="s">
        <v>1328</v>
      </c>
      <c r="B82" t="s">
        <v>1329</v>
      </c>
      <c r="D82">
        <v>2024</v>
      </c>
      <c r="E82" t="s">
        <v>1061</v>
      </c>
      <c r="F82" t="s">
        <v>1190</v>
      </c>
      <c r="G82" t="s">
        <v>1191</v>
      </c>
      <c r="H82" t="s">
        <v>1223</v>
      </c>
      <c r="I82" t="s">
        <v>1330</v>
      </c>
      <c r="J82" t="s">
        <v>868</v>
      </c>
      <c r="K82">
        <v>62</v>
      </c>
      <c r="L82" t="s">
        <v>869</v>
      </c>
      <c r="M82" t="s">
        <v>1331</v>
      </c>
      <c r="N82">
        <v>45414</v>
      </c>
      <c r="O82">
        <v>1</v>
      </c>
      <c r="P82" t="s">
        <v>872</v>
      </c>
      <c r="Q82" t="s">
        <v>873</v>
      </c>
      <c r="R82" t="s">
        <v>105</v>
      </c>
      <c r="S82" t="s">
        <v>110</v>
      </c>
      <c r="T82" t="s">
        <v>1332</v>
      </c>
      <c r="U82" t="s">
        <v>875</v>
      </c>
      <c r="W82" s="247">
        <v>45321</v>
      </c>
      <c r="Y82" t="s">
        <v>876</v>
      </c>
      <c r="Z82">
        <v>0</v>
      </c>
      <c r="AB82" t="s">
        <v>877</v>
      </c>
      <c r="AD82">
        <f t="shared" ca="1" si="3"/>
        <v>3</v>
      </c>
      <c r="AE82">
        <f t="shared" si="4"/>
        <v>1</v>
      </c>
      <c r="AF82">
        <f t="shared" si="5"/>
        <v>30</v>
      </c>
    </row>
    <row r="83" spans="1:32" x14ac:dyDescent="0.25">
      <c r="A83" t="s">
        <v>1333</v>
      </c>
      <c r="B83" t="s">
        <v>1334</v>
      </c>
      <c r="D83">
        <v>2024</v>
      </c>
      <c r="E83" t="s">
        <v>1061</v>
      </c>
      <c r="F83" t="s">
        <v>1190</v>
      </c>
      <c r="G83" t="s">
        <v>1191</v>
      </c>
      <c r="H83" t="s">
        <v>1223</v>
      </c>
      <c r="I83" t="s">
        <v>1335</v>
      </c>
      <c r="J83" t="s">
        <v>881</v>
      </c>
      <c r="K83">
        <v>777</v>
      </c>
      <c r="L83" t="s">
        <v>869</v>
      </c>
      <c r="M83">
        <v>5449454</v>
      </c>
      <c r="N83">
        <v>45506</v>
      </c>
      <c r="O83">
        <v>1</v>
      </c>
      <c r="P83" t="s">
        <v>872</v>
      </c>
      <c r="Q83" t="s">
        <v>873</v>
      </c>
      <c r="R83" t="s">
        <v>105</v>
      </c>
      <c r="S83" t="s">
        <v>105</v>
      </c>
      <c r="T83" t="s">
        <v>1336</v>
      </c>
      <c r="U83" t="s">
        <v>875</v>
      </c>
      <c r="V83" t="s">
        <v>142</v>
      </c>
      <c r="W83" s="247">
        <v>45321</v>
      </c>
      <c r="Y83" t="s">
        <v>876</v>
      </c>
      <c r="Z83">
        <v>0</v>
      </c>
      <c r="AB83" t="s">
        <v>877</v>
      </c>
      <c r="AD83">
        <f t="shared" ca="1" si="3"/>
        <v>3</v>
      </c>
      <c r="AE83">
        <f t="shared" si="4"/>
        <v>1</v>
      </c>
      <c r="AF83">
        <f t="shared" si="5"/>
        <v>30</v>
      </c>
    </row>
    <row r="84" spans="1:32" x14ac:dyDescent="0.25">
      <c r="A84" t="s">
        <v>1337</v>
      </c>
      <c r="B84" t="s">
        <v>1338</v>
      </c>
      <c r="D84">
        <v>2024</v>
      </c>
      <c r="E84" t="s">
        <v>1061</v>
      </c>
      <c r="F84" t="s">
        <v>1190</v>
      </c>
      <c r="G84" t="s">
        <v>1191</v>
      </c>
      <c r="H84" t="s">
        <v>1223</v>
      </c>
      <c r="I84" t="s">
        <v>1339</v>
      </c>
      <c r="J84" t="s">
        <v>868</v>
      </c>
      <c r="K84">
        <v>62</v>
      </c>
      <c r="L84" t="s">
        <v>869</v>
      </c>
      <c r="M84" t="s">
        <v>1340</v>
      </c>
      <c r="N84">
        <v>45475</v>
      </c>
      <c r="O84">
        <v>5</v>
      </c>
      <c r="P84" t="s">
        <v>872</v>
      </c>
      <c r="Q84" t="s">
        <v>873</v>
      </c>
      <c r="R84" t="s">
        <v>105</v>
      </c>
      <c r="S84" t="s">
        <v>105</v>
      </c>
      <c r="T84" t="s">
        <v>1341</v>
      </c>
      <c r="U84" t="s">
        <v>875</v>
      </c>
      <c r="W84" s="247">
        <v>45321</v>
      </c>
      <c r="Y84" t="s">
        <v>876</v>
      </c>
      <c r="Z84">
        <v>0</v>
      </c>
      <c r="AB84" t="s">
        <v>877</v>
      </c>
      <c r="AD84">
        <f t="shared" ca="1" si="3"/>
        <v>3</v>
      </c>
      <c r="AE84">
        <f t="shared" si="4"/>
        <v>1</v>
      </c>
      <c r="AF84">
        <f t="shared" si="5"/>
        <v>30</v>
      </c>
    </row>
    <row r="85" spans="1:32" x14ac:dyDescent="0.25">
      <c r="A85" t="s">
        <v>1342</v>
      </c>
      <c r="B85" t="s">
        <v>1343</v>
      </c>
      <c r="D85">
        <v>2024</v>
      </c>
      <c r="E85" t="s">
        <v>1061</v>
      </c>
      <c r="F85" t="s">
        <v>1190</v>
      </c>
      <c r="G85" t="s">
        <v>1191</v>
      </c>
      <c r="H85" t="s">
        <v>1223</v>
      </c>
      <c r="I85" t="s">
        <v>1344</v>
      </c>
      <c r="J85" t="s">
        <v>881</v>
      </c>
      <c r="K85">
        <v>83</v>
      </c>
      <c r="L85" t="s">
        <v>869</v>
      </c>
      <c r="M85">
        <v>5449339</v>
      </c>
      <c r="N85">
        <v>45293</v>
      </c>
      <c r="O85">
        <v>5</v>
      </c>
      <c r="P85" t="s">
        <v>872</v>
      </c>
      <c r="Q85" t="s">
        <v>873</v>
      </c>
      <c r="R85" t="s">
        <v>105</v>
      </c>
      <c r="S85" t="s">
        <v>105</v>
      </c>
      <c r="T85" t="s">
        <v>1345</v>
      </c>
      <c r="U85" t="s">
        <v>875</v>
      </c>
      <c r="W85" s="247">
        <v>45321</v>
      </c>
      <c r="Y85" t="s">
        <v>876</v>
      </c>
      <c r="Z85">
        <v>0</v>
      </c>
      <c r="AB85" t="s">
        <v>877</v>
      </c>
      <c r="AD85">
        <f t="shared" ca="1" si="3"/>
        <v>3</v>
      </c>
      <c r="AE85">
        <f t="shared" si="4"/>
        <v>1</v>
      </c>
      <c r="AF85">
        <f t="shared" si="5"/>
        <v>30</v>
      </c>
    </row>
    <row r="86" spans="1:32" x14ac:dyDescent="0.25">
      <c r="A86" t="s">
        <v>1346</v>
      </c>
      <c r="B86" t="s">
        <v>1347</v>
      </c>
      <c r="D86">
        <v>2024</v>
      </c>
      <c r="E86" t="s">
        <v>1061</v>
      </c>
      <c r="F86" t="s">
        <v>1190</v>
      </c>
      <c r="G86" t="s">
        <v>1191</v>
      </c>
      <c r="H86" t="s">
        <v>1223</v>
      </c>
      <c r="I86" t="s">
        <v>1348</v>
      </c>
      <c r="J86" t="s">
        <v>1054</v>
      </c>
      <c r="K86">
        <v>108</v>
      </c>
      <c r="L86" t="s">
        <v>869</v>
      </c>
      <c r="M86" t="s">
        <v>1349</v>
      </c>
      <c r="N86" t="s">
        <v>1040</v>
      </c>
      <c r="O86">
        <v>4</v>
      </c>
      <c r="P86" t="s">
        <v>872</v>
      </c>
      <c r="Q86" t="s">
        <v>873</v>
      </c>
      <c r="R86" t="s">
        <v>105</v>
      </c>
      <c r="S86" t="s">
        <v>105</v>
      </c>
      <c r="T86" t="s">
        <v>1350</v>
      </c>
      <c r="U86" t="s">
        <v>875</v>
      </c>
      <c r="V86" t="s">
        <v>207</v>
      </c>
      <c r="W86" s="247">
        <v>45321</v>
      </c>
      <c r="Y86" t="s">
        <v>876</v>
      </c>
      <c r="Z86">
        <v>0</v>
      </c>
      <c r="AA86" t="s">
        <v>1166</v>
      </c>
      <c r="AB86" t="s">
        <v>877</v>
      </c>
      <c r="AD86">
        <f t="shared" ca="1" si="3"/>
        <v>3</v>
      </c>
      <c r="AE86">
        <f t="shared" si="4"/>
        <v>1</v>
      </c>
      <c r="AF86">
        <f t="shared" si="5"/>
        <v>30</v>
      </c>
    </row>
    <row r="87" spans="1:32" x14ac:dyDescent="0.25">
      <c r="A87" t="s">
        <v>1351</v>
      </c>
      <c r="B87" t="s">
        <v>1352</v>
      </c>
      <c r="D87">
        <v>2024</v>
      </c>
      <c r="E87" t="s">
        <v>1061</v>
      </c>
      <c r="F87" t="s">
        <v>1190</v>
      </c>
      <c r="G87" t="s">
        <v>1191</v>
      </c>
      <c r="H87" t="s">
        <v>1223</v>
      </c>
      <c r="I87" t="s">
        <v>1353</v>
      </c>
      <c r="J87" t="s">
        <v>868</v>
      </c>
      <c r="K87">
        <v>61</v>
      </c>
      <c r="L87" t="s">
        <v>869</v>
      </c>
      <c r="M87" t="s">
        <v>1354</v>
      </c>
      <c r="N87">
        <v>45445</v>
      </c>
      <c r="O87">
        <v>5</v>
      </c>
      <c r="P87" t="s">
        <v>872</v>
      </c>
      <c r="Q87" t="s">
        <v>873</v>
      </c>
      <c r="R87" t="s">
        <v>105</v>
      </c>
      <c r="S87" t="s">
        <v>105</v>
      </c>
      <c r="T87" t="s">
        <v>1355</v>
      </c>
      <c r="U87" t="s">
        <v>875</v>
      </c>
      <c r="V87" t="s">
        <v>118</v>
      </c>
      <c r="W87" s="247">
        <v>45321</v>
      </c>
      <c r="Y87" t="s">
        <v>876</v>
      </c>
      <c r="Z87">
        <v>0</v>
      </c>
      <c r="AB87" t="s">
        <v>877</v>
      </c>
      <c r="AD87">
        <f t="shared" ca="1" si="3"/>
        <v>3</v>
      </c>
      <c r="AE87">
        <f t="shared" si="4"/>
        <v>1</v>
      </c>
      <c r="AF87">
        <f t="shared" si="5"/>
        <v>30</v>
      </c>
    </row>
    <row r="88" spans="1:32" x14ac:dyDescent="0.25">
      <c r="A88" t="s">
        <v>1356</v>
      </c>
      <c r="B88" t="s">
        <v>1357</v>
      </c>
      <c r="D88">
        <v>2024</v>
      </c>
      <c r="E88" t="s">
        <v>1061</v>
      </c>
      <c r="F88" t="s">
        <v>1190</v>
      </c>
      <c r="G88" t="s">
        <v>1191</v>
      </c>
      <c r="H88" t="s">
        <v>1223</v>
      </c>
      <c r="I88" t="s">
        <v>1358</v>
      </c>
      <c r="J88" t="s">
        <v>868</v>
      </c>
      <c r="K88">
        <v>73</v>
      </c>
      <c r="L88" t="s">
        <v>869</v>
      </c>
      <c r="M88" t="s">
        <v>1359</v>
      </c>
      <c r="N88">
        <v>45475</v>
      </c>
      <c r="O88">
        <v>5</v>
      </c>
      <c r="P88" t="s">
        <v>872</v>
      </c>
      <c r="Q88" t="s">
        <v>873</v>
      </c>
      <c r="R88" t="s">
        <v>105</v>
      </c>
      <c r="S88" t="s">
        <v>105</v>
      </c>
      <c r="T88" t="s">
        <v>1360</v>
      </c>
      <c r="U88" t="s">
        <v>875</v>
      </c>
      <c r="V88" t="s">
        <v>118</v>
      </c>
      <c r="W88" s="247">
        <v>45321</v>
      </c>
      <c r="Y88" t="s">
        <v>876</v>
      </c>
      <c r="Z88">
        <v>0</v>
      </c>
      <c r="AB88" t="s">
        <v>877</v>
      </c>
      <c r="AD88">
        <f t="shared" ca="1" si="3"/>
        <v>3</v>
      </c>
      <c r="AE88">
        <f t="shared" si="4"/>
        <v>1</v>
      </c>
      <c r="AF88">
        <f t="shared" si="5"/>
        <v>30</v>
      </c>
    </row>
    <row r="89" spans="1:32" x14ac:dyDescent="0.25">
      <c r="A89" t="s">
        <v>1361</v>
      </c>
      <c r="B89" t="s">
        <v>1362</v>
      </c>
      <c r="D89">
        <v>2024</v>
      </c>
      <c r="E89" t="s">
        <v>1061</v>
      </c>
      <c r="F89" t="s">
        <v>1190</v>
      </c>
      <c r="G89" t="s">
        <v>1191</v>
      </c>
      <c r="H89" t="s">
        <v>1223</v>
      </c>
      <c r="I89" t="s">
        <v>1363</v>
      </c>
      <c r="J89" t="s">
        <v>945</v>
      </c>
      <c r="K89">
        <v>63</v>
      </c>
      <c r="L89" t="s">
        <v>869</v>
      </c>
      <c r="M89" t="s">
        <v>1364</v>
      </c>
      <c r="N89">
        <v>45506</v>
      </c>
      <c r="O89">
        <v>2</v>
      </c>
      <c r="P89" t="s">
        <v>872</v>
      </c>
      <c r="Q89" t="s">
        <v>873</v>
      </c>
      <c r="R89" t="s">
        <v>105</v>
      </c>
      <c r="S89" t="s">
        <v>110</v>
      </c>
      <c r="T89" t="s">
        <v>1365</v>
      </c>
      <c r="U89" t="s">
        <v>875</v>
      </c>
      <c r="V89" t="s">
        <v>1366</v>
      </c>
      <c r="W89" s="247">
        <v>45321</v>
      </c>
      <c r="Y89" t="s">
        <v>876</v>
      </c>
      <c r="Z89">
        <v>0</v>
      </c>
      <c r="AB89" t="s">
        <v>877</v>
      </c>
      <c r="AD89">
        <f t="shared" ca="1" si="3"/>
        <v>3</v>
      </c>
      <c r="AE89">
        <f t="shared" si="4"/>
        <v>1</v>
      </c>
      <c r="AF89">
        <f t="shared" si="5"/>
        <v>30</v>
      </c>
    </row>
    <row r="90" spans="1:32" x14ac:dyDescent="0.25">
      <c r="A90" t="s">
        <v>1367</v>
      </c>
      <c r="B90" t="s">
        <v>1368</v>
      </c>
      <c r="D90">
        <v>2024</v>
      </c>
      <c r="E90" t="s">
        <v>1061</v>
      </c>
      <c r="F90" t="s">
        <v>1190</v>
      </c>
      <c r="G90" t="s">
        <v>1191</v>
      </c>
      <c r="H90" t="s">
        <v>1223</v>
      </c>
      <c r="I90" t="s">
        <v>1369</v>
      </c>
      <c r="J90" t="s">
        <v>1054</v>
      </c>
      <c r="K90">
        <v>1</v>
      </c>
      <c r="L90" t="s">
        <v>869</v>
      </c>
      <c r="M90" t="s">
        <v>1370</v>
      </c>
      <c r="N90" t="s">
        <v>1040</v>
      </c>
      <c r="O90">
        <v>4</v>
      </c>
      <c r="P90" t="s">
        <v>872</v>
      </c>
      <c r="Q90" t="s">
        <v>873</v>
      </c>
      <c r="R90" t="s">
        <v>105</v>
      </c>
      <c r="S90" t="s">
        <v>105</v>
      </c>
      <c r="T90" t="s">
        <v>1371</v>
      </c>
      <c r="U90" t="s">
        <v>875</v>
      </c>
      <c r="V90" t="s">
        <v>207</v>
      </c>
      <c r="W90" s="247">
        <v>45321</v>
      </c>
      <c r="Y90" t="s">
        <v>876</v>
      </c>
      <c r="Z90">
        <v>0</v>
      </c>
      <c r="AA90" t="s">
        <v>1166</v>
      </c>
      <c r="AB90" t="s">
        <v>877</v>
      </c>
      <c r="AD90">
        <f t="shared" ca="1" si="3"/>
        <v>3</v>
      </c>
      <c r="AE90">
        <f t="shared" si="4"/>
        <v>1</v>
      </c>
      <c r="AF90">
        <f t="shared" si="5"/>
        <v>30</v>
      </c>
    </row>
    <row r="91" spans="1:32" x14ac:dyDescent="0.25">
      <c r="A91" t="s">
        <v>1372</v>
      </c>
      <c r="B91" t="s">
        <v>1373</v>
      </c>
      <c r="D91">
        <v>2024</v>
      </c>
      <c r="E91" t="s">
        <v>1061</v>
      </c>
      <c r="F91" t="s">
        <v>1190</v>
      </c>
      <c r="G91" t="s">
        <v>1191</v>
      </c>
      <c r="H91" t="s">
        <v>1223</v>
      </c>
      <c r="I91" t="s">
        <v>1374</v>
      </c>
      <c r="J91" t="s">
        <v>881</v>
      </c>
      <c r="K91">
        <v>80</v>
      </c>
      <c r="L91" t="s">
        <v>869</v>
      </c>
      <c r="M91">
        <v>5449453</v>
      </c>
      <c r="N91">
        <v>45537</v>
      </c>
      <c r="O91">
        <v>1</v>
      </c>
      <c r="P91" t="s">
        <v>872</v>
      </c>
      <c r="Q91" t="s">
        <v>873</v>
      </c>
      <c r="R91" t="s">
        <v>105</v>
      </c>
      <c r="S91" t="s">
        <v>110</v>
      </c>
      <c r="T91" t="s">
        <v>1375</v>
      </c>
      <c r="U91" t="s">
        <v>875</v>
      </c>
      <c r="W91" s="247">
        <v>45321</v>
      </c>
      <c r="Y91" t="s">
        <v>876</v>
      </c>
      <c r="Z91">
        <v>0</v>
      </c>
      <c r="AB91" t="s">
        <v>877</v>
      </c>
      <c r="AD91">
        <f t="shared" ca="1" si="3"/>
        <v>3</v>
      </c>
      <c r="AE91">
        <f t="shared" si="4"/>
        <v>1</v>
      </c>
      <c r="AF91">
        <f t="shared" si="5"/>
        <v>30</v>
      </c>
    </row>
    <row r="92" spans="1:32" x14ac:dyDescent="0.25">
      <c r="A92" t="s">
        <v>1376</v>
      </c>
      <c r="B92" t="s">
        <v>1377</v>
      </c>
      <c r="D92">
        <v>2024</v>
      </c>
      <c r="E92" t="s">
        <v>1061</v>
      </c>
      <c r="F92" t="s">
        <v>1190</v>
      </c>
      <c r="G92" t="s">
        <v>1191</v>
      </c>
      <c r="H92" t="s">
        <v>1223</v>
      </c>
      <c r="I92" t="s">
        <v>1378</v>
      </c>
      <c r="J92" t="s">
        <v>868</v>
      </c>
      <c r="K92">
        <v>66</v>
      </c>
      <c r="L92" t="s">
        <v>869</v>
      </c>
      <c r="M92" t="s">
        <v>1379</v>
      </c>
      <c r="N92">
        <v>45414</v>
      </c>
      <c r="O92">
        <v>2</v>
      </c>
      <c r="P92" t="s">
        <v>872</v>
      </c>
      <c r="Q92" t="s">
        <v>873</v>
      </c>
      <c r="R92" t="s">
        <v>105</v>
      </c>
      <c r="S92" t="s">
        <v>110</v>
      </c>
      <c r="T92" t="s">
        <v>1380</v>
      </c>
      <c r="U92" t="s">
        <v>875</v>
      </c>
      <c r="W92" s="247">
        <v>45321</v>
      </c>
      <c r="Y92" t="s">
        <v>876</v>
      </c>
      <c r="Z92">
        <v>0</v>
      </c>
      <c r="AB92" t="s">
        <v>877</v>
      </c>
      <c r="AD92">
        <f t="shared" ca="1" si="3"/>
        <v>3</v>
      </c>
      <c r="AE92">
        <f t="shared" si="4"/>
        <v>1</v>
      </c>
      <c r="AF92">
        <f t="shared" si="5"/>
        <v>30</v>
      </c>
    </row>
    <row r="93" spans="1:32" x14ac:dyDescent="0.25">
      <c r="A93" t="s">
        <v>1381</v>
      </c>
      <c r="B93" t="s">
        <v>1382</v>
      </c>
      <c r="D93">
        <v>2024</v>
      </c>
      <c r="E93" t="s">
        <v>1049</v>
      </c>
      <c r="F93" t="s">
        <v>1383</v>
      </c>
      <c r="G93" t="s">
        <v>1384</v>
      </c>
      <c r="H93" t="s">
        <v>1108</v>
      </c>
      <c r="I93" t="s">
        <v>1385</v>
      </c>
      <c r="J93" t="s">
        <v>868</v>
      </c>
      <c r="K93">
        <v>31</v>
      </c>
      <c r="L93" t="s">
        <v>869</v>
      </c>
      <c r="M93" t="s">
        <v>1386</v>
      </c>
      <c r="N93">
        <v>45628</v>
      </c>
      <c r="O93">
        <v>4</v>
      </c>
      <c r="P93" t="s">
        <v>872</v>
      </c>
      <c r="Q93" t="s">
        <v>873</v>
      </c>
      <c r="R93" t="s">
        <v>105</v>
      </c>
      <c r="S93" t="s">
        <v>105</v>
      </c>
      <c r="T93" t="s">
        <v>1387</v>
      </c>
      <c r="U93" t="s">
        <v>875</v>
      </c>
      <c r="W93" s="247">
        <v>45321</v>
      </c>
      <c r="Y93" t="s">
        <v>876</v>
      </c>
      <c r="Z93">
        <v>0</v>
      </c>
      <c r="AB93" t="s">
        <v>877</v>
      </c>
      <c r="AD93">
        <f t="shared" ca="1" si="3"/>
        <v>3</v>
      </c>
      <c r="AE93">
        <f t="shared" si="4"/>
        <v>1</v>
      </c>
      <c r="AF93">
        <f t="shared" si="5"/>
        <v>30</v>
      </c>
    </row>
    <row r="94" spans="1:32" x14ac:dyDescent="0.25">
      <c r="A94" t="s">
        <v>1388</v>
      </c>
      <c r="B94" t="s">
        <v>1389</v>
      </c>
      <c r="D94">
        <v>2024</v>
      </c>
      <c r="E94" t="s">
        <v>1049</v>
      </c>
      <c r="F94" t="s">
        <v>1383</v>
      </c>
      <c r="G94" t="s">
        <v>1384</v>
      </c>
      <c r="H94" t="s">
        <v>1108</v>
      </c>
      <c r="I94" t="s">
        <v>1390</v>
      </c>
      <c r="J94" t="s">
        <v>1054</v>
      </c>
      <c r="K94">
        <v>1</v>
      </c>
      <c r="L94" t="s">
        <v>869</v>
      </c>
      <c r="M94" t="s">
        <v>1391</v>
      </c>
      <c r="N94" t="s">
        <v>1040</v>
      </c>
      <c r="O94">
        <v>3</v>
      </c>
      <c r="P94" t="s">
        <v>872</v>
      </c>
      <c r="Q94" t="s">
        <v>873</v>
      </c>
      <c r="R94" t="s">
        <v>105</v>
      </c>
      <c r="S94" t="s">
        <v>105</v>
      </c>
      <c r="T94" t="s">
        <v>1392</v>
      </c>
      <c r="U94" t="s">
        <v>875</v>
      </c>
      <c r="V94" t="s">
        <v>158</v>
      </c>
      <c r="W94" s="247">
        <v>45321</v>
      </c>
      <c r="Y94" t="s">
        <v>876</v>
      </c>
      <c r="Z94">
        <v>0</v>
      </c>
      <c r="AB94" t="s">
        <v>877</v>
      </c>
      <c r="AD94">
        <f t="shared" ca="1" si="3"/>
        <v>3</v>
      </c>
      <c r="AE94">
        <f t="shared" si="4"/>
        <v>1</v>
      </c>
      <c r="AF94">
        <f t="shared" si="5"/>
        <v>30</v>
      </c>
    </row>
    <row r="95" spans="1:32" x14ac:dyDescent="0.25">
      <c r="A95" t="s">
        <v>1393</v>
      </c>
      <c r="B95" t="s">
        <v>1394</v>
      </c>
      <c r="D95">
        <v>2024</v>
      </c>
      <c r="E95" t="s">
        <v>1049</v>
      </c>
      <c r="F95" t="s">
        <v>1383</v>
      </c>
      <c r="G95" t="s">
        <v>1384</v>
      </c>
      <c r="H95" t="s">
        <v>1108</v>
      </c>
      <c r="I95" t="s">
        <v>1395</v>
      </c>
      <c r="J95" t="s">
        <v>1054</v>
      </c>
      <c r="K95">
        <v>1</v>
      </c>
      <c r="L95" t="s">
        <v>869</v>
      </c>
      <c r="M95" t="s">
        <v>1396</v>
      </c>
      <c r="N95" t="s">
        <v>1040</v>
      </c>
      <c r="O95">
        <v>3</v>
      </c>
      <c r="P95" t="s">
        <v>872</v>
      </c>
      <c r="Q95" t="s">
        <v>873</v>
      </c>
      <c r="R95" t="s">
        <v>105</v>
      </c>
      <c r="S95" t="s">
        <v>105</v>
      </c>
      <c r="T95" t="s">
        <v>1397</v>
      </c>
      <c r="U95" t="s">
        <v>875</v>
      </c>
      <c r="V95" t="s">
        <v>158</v>
      </c>
      <c r="W95" s="247">
        <v>45321</v>
      </c>
      <c r="Y95" t="s">
        <v>876</v>
      </c>
      <c r="Z95">
        <v>0</v>
      </c>
      <c r="AB95" t="s">
        <v>877</v>
      </c>
      <c r="AD95">
        <f t="shared" ca="1" si="3"/>
        <v>3</v>
      </c>
      <c r="AE95">
        <f t="shared" si="4"/>
        <v>1</v>
      </c>
      <c r="AF95">
        <f t="shared" si="5"/>
        <v>30</v>
      </c>
    </row>
    <row r="96" spans="1:32" x14ac:dyDescent="0.25">
      <c r="A96" t="s">
        <v>1398</v>
      </c>
      <c r="B96" t="s">
        <v>1399</v>
      </c>
      <c r="D96">
        <v>2024</v>
      </c>
      <c r="E96" t="s">
        <v>1049</v>
      </c>
      <c r="F96" t="s">
        <v>1383</v>
      </c>
      <c r="G96" t="s">
        <v>1384</v>
      </c>
      <c r="H96" t="s">
        <v>1108</v>
      </c>
      <c r="I96" t="s">
        <v>1400</v>
      </c>
      <c r="J96" t="s">
        <v>868</v>
      </c>
      <c r="K96">
        <v>70</v>
      </c>
      <c r="L96" t="s">
        <v>869</v>
      </c>
      <c r="M96" t="s">
        <v>1401</v>
      </c>
      <c r="N96">
        <v>45537</v>
      </c>
      <c r="O96">
        <v>2</v>
      </c>
      <c r="P96" t="s">
        <v>872</v>
      </c>
      <c r="Q96" t="s">
        <v>873</v>
      </c>
      <c r="R96" t="s">
        <v>105</v>
      </c>
      <c r="S96" t="s">
        <v>105</v>
      </c>
      <c r="T96" t="s">
        <v>1402</v>
      </c>
      <c r="U96" t="s">
        <v>875</v>
      </c>
      <c r="W96" s="247">
        <v>45321</v>
      </c>
      <c r="Y96" t="s">
        <v>876</v>
      </c>
      <c r="Z96">
        <v>0</v>
      </c>
      <c r="AB96" t="s">
        <v>877</v>
      </c>
      <c r="AD96">
        <f t="shared" ca="1" si="3"/>
        <v>3</v>
      </c>
      <c r="AE96">
        <f t="shared" si="4"/>
        <v>1</v>
      </c>
      <c r="AF96">
        <f t="shared" si="5"/>
        <v>30</v>
      </c>
    </row>
    <row r="97" spans="1:32" x14ac:dyDescent="0.25">
      <c r="A97" t="s">
        <v>1403</v>
      </c>
      <c r="B97" t="s">
        <v>1404</v>
      </c>
      <c r="D97">
        <v>2024</v>
      </c>
      <c r="E97" t="s">
        <v>1049</v>
      </c>
      <c r="F97" t="s">
        <v>1383</v>
      </c>
      <c r="G97" t="s">
        <v>1384</v>
      </c>
      <c r="H97" t="s">
        <v>1108</v>
      </c>
      <c r="I97" t="s">
        <v>1405</v>
      </c>
      <c r="J97" t="s">
        <v>868</v>
      </c>
      <c r="K97">
        <v>40</v>
      </c>
      <c r="L97" t="s">
        <v>869</v>
      </c>
      <c r="M97" t="s">
        <v>1406</v>
      </c>
      <c r="N97">
        <v>45506</v>
      </c>
      <c r="O97">
        <v>2</v>
      </c>
      <c r="P97" t="s">
        <v>872</v>
      </c>
      <c r="Q97" t="s">
        <v>873</v>
      </c>
      <c r="R97" t="s">
        <v>105</v>
      </c>
      <c r="S97" t="s">
        <v>141</v>
      </c>
      <c r="T97" t="s">
        <v>1407</v>
      </c>
      <c r="U97" t="s">
        <v>875</v>
      </c>
      <c r="W97" s="247">
        <v>45321</v>
      </c>
      <c r="Y97" t="s">
        <v>876</v>
      </c>
      <c r="Z97">
        <v>0</v>
      </c>
      <c r="AB97" t="s">
        <v>877</v>
      </c>
      <c r="AD97">
        <f t="shared" ca="1" si="3"/>
        <v>3</v>
      </c>
      <c r="AE97">
        <f t="shared" si="4"/>
        <v>1</v>
      </c>
      <c r="AF97">
        <f t="shared" si="5"/>
        <v>30</v>
      </c>
    </row>
    <row r="98" spans="1:32" x14ac:dyDescent="0.25">
      <c r="A98" t="s">
        <v>1408</v>
      </c>
      <c r="B98" t="s">
        <v>1409</v>
      </c>
      <c r="D98">
        <v>2024</v>
      </c>
      <c r="E98" t="s">
        <v>1049</v>
      </c>
      <c r="F98" t="s">
        <v>1383</v>
      </c>
      <c r="G98" t="s">
        <v>1384</v>
      </c>
      <c r="H98" t="s">
        <v>1108</v>
      </c>
      <c r="I98" t="s">
        <v>1410</v>
      </c>
      <c r="J98" t="s">
        <v>1029</v>
      </c>
      <c r="K98">
        <v>75</v>
      </c>
      <c r="L98" t="s">
        <v>869</v>
      </c>
      <c r="M98" t="s">
        <v>1411</v>
      </c>
      <c r="N98">
        <v>45414</v>
      </c>
      <c r="O98">
        <v>2</v>
      </c>
      <c r="P98" t="s">
        <v>872</v>
      </c>
      <c r="Q98" t="s">
        <v>873</v>
      </c>
      <c r="R98" t="s">
        <v>105</v>
      </c>
      <c r="S98" t="s">
        <v>110</v>
      </c>
      <c r="T98" t="s">
        <v>1412</v>
      </c>
      <c r="U98" t="s">
        <v>875</v>
      </c>
      <c r="W98" s="247">
        <v>45321</v>
      </c>
      <c r="Y98" t="s">
        <v>876</v>
      </c>
      <c r="Z98">
        <v>0</v>
      </c>
      <c r="AB98" t="s">
        <v>877</v>
      </c>
      <c r="AD98">
        <f t="shared" ca="1" si="3"/>
        <v>3</v>
      </c>
      <c r="AE98">
        <f t="shared" si="4"/>
        <v>1</v>
      </c>
      <c r="AF98">
        <f t="shared" si="5"/>
        <v>30</v>
      </c>
    </row>
    <row r="99" spans="1:32" x14ac:dyDescent="0.25">
      <c r="A99" t="s">
        <v>1413</v>
      </c>
      <c r="B99" t="s">
        <v>1414</v>
      </c>
      <c r="D99">
        <v>2024</v>
      </c>
      <c r="E99" t="s">
        <v>1049</v>
      </c>
      <c r="F99" t="s">
        <v>1383</v>
      </c>
      <c r="G99" t="s">
        <v>1384</v>
      </c>
      <c r="H99" t="s">
        <v>1108</v>
      </c>
      <c r="I99" t="s">
        <v>1415</v>
      </c>
      <c r="J99" t="s">
        <v>881</v>
      </c>
      <c r="K99">
        <v>69</v>
      </c>
      <c r="L99" t="s">
        <v>869</v>
      </c>
      <c r="M99">
        <v>5449436</v>
      </c>
      <c r="N99">
        <v>45414</v>
      </c>
      <c r="O99">
        <v>2</v>
      </c>
      <c r="P99" t="s">
        <v>872</v>
      </c>
      <c r="Q99" t="s">
        <v>873</v>
      </c>
      <c r="R99" t="s">
        <v>105</v>
      </c>
      <c r="S99" t="s">
        <v>110</v>
      </c>
      <c r="T99" t="s">
        <v>1416</v>
      </c>
      <c r="U99" t="s">
        <v>875</v>
      </c>
      <c r="W99" s="247">
        <v>45321</v>
      </c>
      <c r="Y99" t="s">
        <v>876</v>
      </c>
      <c r="Z99">
        <v>0</v>
      </c>
      <c r="AB99" t="s">
        <v>877</v>
      </c>
      <c r="AD99">
        <f t="shared" ca="1" si="3"/>
        <v>3</v>
      </c>
      <c r="AE99">
        <f t="shared" si="4"/>
        <v>1</v>
      </c>
      <c r="AF99">
        <f t="shared" si="5"/>
        <v>30</v>
      </c>
    </row>
    <row r="100" spans="1:32" x14ac:dyDescent="0.25">
      <c r="A100" t="s">
        <v>1417</v>
      </c>
      <c r="B100" t="s">
        <v>1418</v>
      </c>
      <c r="D100">
        <v>2024</v>
      </c>
      <c r="E100" t="s">
        <v>1049</v>
      </c>
      <c r="F100" t="s">
        <v>1383</v>
      </c>
      <c r="G100" t="s">
        <v>1384</v>
      </c>
      <c r="H100" t="s">
        <v>1108</v>
      </c>
      <c r="I100" t="s">
        <v>1419</v>
      </c>
      <c r="J100" t="s">
        <v>918</v>
      </c>
      <c r="K100">
        <v>53</v>
      </c>
      <c r="L100" t="s">
        <v>869</v>
      </c>
      <c r="M100">
        <v>5449358</v>
      </c>
      <c r="N100" t="s">
        <v>1131</v>
      </c>
      <c r="O100">
        <v>4</v>
      </c>
      <c r="P100" t="s">
        <v>872</v>
      </c>
      <c r="Q100" t="s">
        <v>873</v>
      </c>
      <c r="R100" t="s">
        <v>105</v>
      </c>
      <c r="S100" t="s">
        <v>105</v>
      </c>
      <c r="T100" t="s">
        <v>1420</v>
      </c>
      <c r="U100" t="s">
        <v>875</v>
      </c>
      <c r="V100" t="s">
        <v>119</v>
      </c>
      <c r="W100" s="247">
        <v>45321</v>
      </c>
      <c r="Y100" t="s">
        <v>876</v>
      </c>
      <c r="Z100">
        <v>0</v>
      </c>
      <c r="AB100" t="s">
        <v>877</v>
      </c>
      <c r="AD100">
        <f t="shared" ca="1" si="3"/>
        <v>3</v>
      </c>
      <c r="AE100">
        <f t="shared" si="4"/>
        <v>1</v>
      </c>
      <c r="AF100">
        <f t="shared" si="5"/>
        <v>30</v>
      </c>
    </row>
    <row r="101" spans="1:32" x14ac:dyDescent="0.25">
      <c r="A101" t="s">
        <v>1421</v>
      </c>
      <c r="B101" t="s">
        <v>1422</v>
      </c>
      <c r="D101">
        <v>2023</v>
      </c>
      <c r="E101" t="s">
        <v>1049</v>
      </c>
      <c r="F101" t="s">
        <v>1080</v>
      </c>
      <c r="G101" t="s">
        <v>1081</v>
      </c>
      <c r="H101" t="s">
        <v>1082</v>
      </c>
      <c r="I101" t="s">
        <v>1423</v>
      </c>
      <c r="J101" t="s">
        <v>945</v>
      </c>
      <c r="K101">
        <v>100</v>
      </c>
      <c r="L101" t="s">
        <v>869</v>
      </c>
      <c r="M101" t="s">
        <v>1424</v>
      </c>
      <c r="N101" t="s">
        <v>919</v>
      </c>
      <c r="O101">
        <v>3</v>
      </c>
      <c r="P101" t="s">
        <v>872</v>
      </c>
      <c r="Q101" t="s">
        <v>873</v>
      </c>
      <c r="R101" t="s">
        <v>105</v>
      </c>
      <c r="S101" t="s">
        <v>105</v>
      </c>
      <c r="T101" t="s">
        <v>1425</v>
      </c>
      <c r="U101" t="s">
        <v>875</v>
      </c>
      <c r="V101" t="s">
        <v>1426</v>
      </c>
      <c r="W101" s="247">
        <v>45321</v>
      </c>
      <c r="Y101" t="s">
        <v>876</v>
      </c>
      <c r="Z101">
        <v>0</v>
      </c>
      <c r="AB101" t="s">
        <v>877</v>
      </c>
      <c r="AD101">
        <f t="shared" ca="1" si="3"/>
        <v>3</v>
      </c>
      <c r="AE101">
        <f t="shared" si="4"/>
        <v>1</v>
      </c>
      <c r="AF101">
        <f t="shared" si="5"/>
        <v>30</v>
      </c>
    </row>
    <row r="102" spans="1:32" x14ac:dyDescent="0.25">
      <c r="A102" t="s">
        <v>1427</v>
      </c>
      <c r="B102" t="s">
        <v>1428</v>
      </c>
      <c r="D102">
        <v>2023</v>
      </c>
      <c r="E102" t="s">
        <v>1049</v>
      </c>
      <c r="F102" t="s">
        <v>1080</v>
      </c>
      <c r="G102" t="s">
        <v>1081</v>
      </c>
      <c r="H102" t="s">
        <v>1082</v>
      </c>
      <c r="I102" t="s">
        <v>1429</v>
      </c>
      <c r="J102" t="s">
        <v>868</v>
      </c>
      <c r="K102">
        <v>96</v>
      </c>
      <c r="L102" t="s">
        <v>869</v>
      </c>
      <c r="M102" t="s">
        <v>1430</v>
      </c>
      <c r="N102">
        <v>45414</v>
      </c>
      <c r="O102">
        <v>3</v>
      </c>
      <c r="P102" t="s">
        <v>872</v>
      </c>
      <c r="Q102" t="s">
        <v>873</v>
      </c>
      <c r="R102" t="s">
        <v>105</v>
      </c>
      <c r="S102" t="s">
        <v>105</v>
      </c>
      <c r="T102" t="s">
        <v>1431</v>
      </c>
      <c r="U102" t="s">
        <v>875</v>
      </c>
      <c r="W102" s="247">
        <v>45321</v>
      </c>
      <c r="Y102" t="s">
        <v>876</v>
      </c>
      <c r="Z102">
        <v>0</v>
      </c>
      <c r="AB102" t="s">
        <v>877</v>
      </c>
      <c r="AD102">
        <f t="shared" ca="1" si="3"/>
        <v>3</v>
      </c>
      <c r="AE102">
        <f t="shared" si="4"/>
        <v>1</v>
      </c>
      <c r="AF102">
        <f t="shared" si="5"/>
        <v>30</v>
      </c>
    </row>
    <row r="103" spans="1:32" x14ac:dyDescent="0.25">
      <c r="A103" t="s">
        <v>1432</v>
      </c>
      <c r="B103" t="s">
        <v>1433</v>
      </c>
      <c r="D103">
        <v>2024</v>
      </c>
      <c r="E103" t="s">
        <v>863</v>
      </c>
      <c r="F103" t="s">
        <v>1434</v>
      </c>
      <c r="G103" t="s">
        <v>1435</v>
      </c>
      <c r="H103" t="s">
        <v>956</v>
      </c>
      <c r="I103" t="s">
        <v>1436</v>
      </c>
      <c r="J103" t="s">
        <v>1054</v>
      </c>
      <c r="K103">
        <v>1</v>
      </c>
      <c r="L103" t="s">
        <v>869</v>
      </c>
      <c r="M103" t="s">
        <v>1437</v>
      </c>
      <c r="N103" t="s">
        <v>1040</v>
      </c>
      <c r="O103">
        <v>4</v>
      </c>
      <c r="P103" t="s">
        <v>872</v>
      </c>
      <c r="Q103" t="s">
        <v>873</v>
      </c>
      <c r="R103" t="s">
        <v>105</v>
      </c>
      <c r="S103" t="s">
        <v>105</v>
      </c>
      <c r="T103" t="s">
        <v>1438</v>
      </c>
      <c r="U103" t="s">
        <v>875</v>
      </c>
      <c r="V103" t="s">
        <v>207</v>
      </c>
      <c r="W103" s="247">
        <v>45316</v>
      </c>
      <c r="Y103" t="s">
        <v>876</v>
      </c>
      <c r="Z103">
        <v>0</v>
      </c>
      <c r="AA103" t="s">
        <v>1166</v>
      </c>
      <c r="AB103" t="s">
        <v>877</v>
      </c>
      <c r="AD103">
        <f t="shared" ca="1" si="3"/>
        <v>3</v>
      </c>
      <c r="AE103">
        <f t="shared" si="4"/>
        <v>1</v>
      </c>
      <c r="AF103">
        <f t="shared" si="5"/>
        <v>25</v>
      </c>
    </row>
    <row r="104" spans="1:32" x14ac:dyDescent="0.25">
      <c r="A104" t="s">
        <v>1439</v>
      </c>
      <c r="B104" t="s">
        <v>1440</v>
      </c>
      <c r="D104">
        <v>2024</v>
      </c>
      <c r="E104" t="s">
        <v>863</v>
      </c>
      <c r="F104" t="s">
        <v>1434</v>
      </c>
      <c r="G104" t="s">
        <v>1435</v>
      </c>
      <c r="H104" t="s">
        <v>956</v>
      </c>
      <c r="I104" t="s">
        <v>1441</v>
      </c>
      <c r="J104" t="s">
        <v>868</v>
      </c>
      <c r="K104">
        <v>584</v>
      </c>
      <c r="L104" t="s">
        <v>869</v>
      </c>
      <c r="M104" t="s">
        <v>1442</v>
      </c>
      <c r="N104" t="s">
        <v>919</v>
      </c>
      <c r="O104">
        <v>5</v>
      </c>
      <c r="P104" t="s">
        <v>872</v>
      </c>
      <c r="Q104" t="s">
        <v>873</v>
      </c>
      <c r="R104" t="s">
        <v>105</v>
      </c>
      <c r="S104" t="s">
        <v>105</v>
      </c>
      <c r="T104" t="s">
        <v>1443</v>
      </c>
      <c r="U104" t="s">
        <v>875</v>
      </c>
      <c r="V104" t="s">
        <v>134</v>
      </c>
      <c r="W104" s="247">
        <v>45316</v>
      </c>
      <c r="Y104" t="s">
        <v>876</v>
      </c>
      <c r="Z104">
        <v>0</v>
      </c>
      <c r="AB104" t="s">
        <v>877</v>
      </c>
      <c r="AD104">
        <f t="shared" ca="1" si="3"/>
        <v>3</v>
      </c>
      <c r="AE104">
        <f t="shared" si="4"/>
        <v>1</v>
      </c>
      <c r="AF104">
        <f t="shared" si="5"/>
        <v>25</v>
      </c>
    </row>
    <row r="105" spans="1:32" x14ac:dyDescent="0.25">
      <c r="A105" t="s">
        <v>1444</v>
      </c>
      <c r="B105" t="s">
        <v>1445</v>
      </c>
      <c r="D105">
        <v>2024</v>
      </c>
      <c r="E105" t="s">
        <v>863</v>
      </c>
      <c r="F105" t="s">
        <v>1434</v>
      </c>
      <c r="G105" t="s">
        <v>1435</v>
      </c>
      <c r="H105" t="s">
        <v>956</v>
      </c>
      <c r="I105" t="s">
        <v>1446</v>
      </c>
      <c r="J105" t="s">
        <v>1054</v>
      </c>
      <c r="K105">
        <v>1</v>
      </c>
      <c r="L105" t="s">
        <v>869</v>
      </c>
      <c r="M105" t="s">
        <v>1447</v>
      </c>
      <c r="N105" t="s">
        <v>1040</v>
      </c>
      <c r="O105">
        <v>5</v>
      </c>
      <c r="P105" t="s">
        <v>872</v>
      </c>
      <c r="Q105" t="s">
        <v>873</v>
      </c>
      <c r="R105" t="s">
        <v>105</v>
      </c>
      <c r="S105" t="s">
        <v>105</v>
      </c>
      <c r="T105" t="s">
        <v>1448</v>
      </c>
      <c r="U105" t="s">
        <v>875</v>
      </c>
      <c r="V105" t="s">
        <v>199</v>
      </c>
      <c r="W105" s="247">
        <v>45316</v>
      </c>
      <c r="Y105" t="s">
        <v>876</v>
      </c>
      <c r="Z105">
        <v>0</v>
      </c>
      <c r="AA105" t="s">
        <v>1449</v>
      </c>
      <c r="AB105" t="s">
        <v>877</v>
      </c>
      <c r="AD105">
        <f t="shared" ca="1" si="3"/>
        <v>3</v>
      </c>
      <c r="AE105">
        <f t="shared" si="4"/>
        <v>1</v>
      </c>
      <c r="AF105">
        <f t="shared" si="5"/>
        <v>25</v>
      </c>
    </row>
    <row r="106" spans="1:32" x14ac:dyDescent="0.25">
      <c r="A106" t="s">
        <v>1450</v>
      </c>
      <c r="B106" t="s">
        <v>1451</v>
      </c>
      <c r="D106">
        <v>2024</v>
      </c>
      <c r="E106" t="s">
        <v>863</v>
      </c>
      <c r="F106" t="s">
        <v>1434</v>
      </c>
      <c r="G106" t="s">
        <v>1435</v>
      </c>
      <c r="H106" t="s">
        <v>956</v>
      </c>
      <c r="I106" t="s">
        <v>1452</v>
      </c>
      <c r="J106" t="s">
        <v>881</v>
      </c>
      <c r="K106">
        <v>240</v>
      </c>
      <c r="L106" t="s">
        <v>869</v>
      </c>
      <c r="M106">
        <v>5449348</v>
      </c>
      <c r="N106">
        <v>45414</v>
      </c>
      <c r="O106">
        <v>5</v>
      </c>
      <c r="P106" t="s">
        <v>872</v>
      </c>
      <c r="Q106" t="s">
        <v>873</v>
      </c>
      <c r="R106" t="s">
        <v>105</v>
      </c>
      <c r="S106" t="s">
        <v>105</v>
      </c>
      <c r="T106" t="s">
        <v>1453</v>
      </c>
      <c r="U106" t="s">
        <v>875</v>
      </c>
      <c r="W106" s="247">
        <v>45316</v>
      </c>
      <c r="Y106" t="s">
        <v>876</v>
      </c>
      <c r="Z106">
        <v>0</v>
      </c>
      <c r="AB106" t="s">
        <v>877</v>
      </c>
      <c r="AD106">
        <f t="shared" ca="1" si="3"/>
        <v>3</v>
      </c>
      <c r="AE106">
        <f t="shared" si="4"/>
        <v>1</v>
      </c>
      <c r="AF106">
        <f t="shared" si="5"/>
        <v>25</v>
      </c>
    </row>
    <row r="107" spans="1:32" x14ac:dyDescent="0.25">
      <c r="A107" t="s">
        <v>1454</v>
      </c>
      <c r="B107" t="s">
        <v>1455</v>
      </c>
      <c r="D107">
        <v>2024</v>
      </c>
      <c r="E107" t="s">
        <v>863</v>
      </c>
      <c r="F107" t="s">
        <v>1434</v>
      </c>
      <c r="G107" t="s">
        <v>1435</v>
      </c>
      <c r="H107" t="s">
        <v>866</v>
      </c>
      <c r="I107" t="s">
        <v>1456</v>
      </c>
      <c r="J107" t="s">
        <v>945</v>
      </c>
      <c r="K107">
        <v>87</v>
      </c>
      <c r="L107" t="s">
        <v>869</v>
      </c>
      <c r="M107" t="s">
        <v>1457</v>
      </c>
      <c r="N107">
        <v>45506</v>
      </c>
      <c r="O107">
        <v>8</v>
      </c>
      <c r="P107" t="s">
        <v>872</v>
      </c>
      <c r="Q107" t="s">
        <v>873</v>
      </c>
      <c r="R107" t="s">
        <v>105</v>
      </c>
      <c r="S107" t="s">
        <v>105</v>
      </c>
      <c r="T107" t="s">
        <v>1458</v>
      </c>
      <c r="U107" t="s">
        <v>875</v>
      </c>
      <c r="V107" t="s">
        <v>1459</v>
      </c>
      <c r="W107" s="247">
        <v>45316</v>
      </c>
      <c r="Y107" t="s">
        <v>876</v>
      </c>
      <c r="Z107">
        <v>0</v>
      </c>
      <c r="AB107" t="s">
        <v>877</v>
      </c>
      <c r="AD107">
        <f t="shared" ca="1" si="3"/>
        <v>3</v>
      </c>
      <c r="AE107">
        <f t="shared" si="4"/>
        <v>1</v>
      </c>
      <c r="AF107">
        <f t="shared" si="5"/>
        <v>25</v>
      </c>
    </row>
    <row r="108" spans="1:32" x14ac:dyDescent="0.25">
      <c r="A108" t="s">
        <v>1460</v>
      </c>
      <c r="B108" t="s">
        <v>1461</v>
      </c>
      <c r="D108">
        <v>2024</v>
      </c>
      <c r="E108" t="s">
        <v>863</v>
      </c>
      <c r="F108" t="s">
        <v>1434</v>
      </c>
      <c r="G108" t="s">
        <v>1435</v>
      </c>
      <c r="H108" t="s">
        <v>866</v>
      </c>
      <c r="I108" t="s">
        <v>1462</v>
      </c>
      <c r="J108" t="s">
        <v>984</v>
      </c>
      <c r="K108">
        <v>525</v>
      </c>
      <c r="L108" t="s">
        <v>869</v>
      </c>
      <c r="M108" t="s">
        <v>1463</v>
      </c>
      <c r="N108">
        <v>45598</v>
      </c>
      <c r="O108">
        <v>2</v>
      </c>
      <c r="P108" t="s">
        <v>872</v>
      </c>
      <c r="Q108" t="s">
        <v>873</v>
      </c>
      <c r="R108" t="s">
        <v>105</v>
      </c>
      <c r="S108" t="s">
        <v>105</v>
      </c>
      <c r="T108" t="s">
        <v>1464</v>
      </c>
      <c r="U108" t="s">
        <v>875</v>
      </c>
      <c r="W108" s="247">
        <v>45316</v>
      </c>
      <c r="Y108" t="s">
        <v>876</v>
      </c>
      <c r="Z108">
        <v>0</v>
      </c>
      <c r="AB108" t="s">
        <v>877</v>
      </c>
      <c r="AD108">
        <f t="shared" ca="1" si="3"/>
        <v>3</v>
      </c>
      <c r="AE108">
        <f t="shared" si="4"/>
        <v>1</v>
      </c>
      <c r="AF108">
        <f t="shared" si="5"/>
        <v>25</v>
      </c>
    </row>
    <row r="109" spans="1:32" x14ac:dyDescent="0.25">
      <c r="A109" t="s">
        <v>1465</v>
      </c>
      <c r="B109" t="s">
        <v>1466</v>
      </c>
      <c r="D109">
        <v>2024</v>
      </c>
      <c r="E109" t="s">
        <v>863</v>
      </c>
      <c r="F109" t="s">
        <v>1434</v>
      </c>
      <c r="G109" t="s">
        <v>1435</v>
      </c>
      <c r="H109" t="s">
        <v>956</v>
      </c>
      <c r="I109" t="s">
        <v>1467</v>
      </c>
      <c r="J109" t="s">
        <v>1054</v>
      </c>
      <c r="K109">
        <v>168</v>
      </c>
      <c r="L109" t="s">
        <v>869</v>
      </c>
      <c r="M109" t="s">
        <v>1468</v>
      </c>
      <c r="N109" t="s">
        <v>1040</v>
      </c>
      <c r="O109">
        <v>4</v>
      </c>
      <c r="P109" t="s">
        <v>872</v>
      </c>
      <c r="Q109" t="s">
        <v>873</v>
      </c>
      <c r="R109" t="s">
        <v>105</v>
      </c>
      <c r="S109" t="s">
        <v>105</v>
      </c>
      <c r="T109" t="s">
        <v>1469</v>
      </c>
      <c r="U109" t="s">
        <v>875</v>
      </c>
      <c r="V109" t="s">
        <v>207</v>
      </c>
      <c r="W109" s="247">
        <v>45316</v>
      </c>
      <c r="Y109" t="s">
        <v>876</v>
      </c>
      <c r="Z109">
        <v>0</v>
      </c>
      <c r="AA109" t="s">
        <v>1166</v>
      </c>
      <c r="AB109" t="s">
        <v>877</v>
      </c>
      <c r="AD109">
        <f t="shared" ca="1" si="3"/>
        <v>3</v>
      </c>
      <c r="AE109">
        <f t="shared" si="4"/>
        <v>1</v>
      </c>
      <c r="AF109">
        <f t="shared" si="5"/>
        <v>25</v>
      </c>
    </row>
    <row r="110" spans="1:32" x14ac:dyDescent="0.25">
      <c r="A110" t="s">
        <v>1470</v>
      </c>
      <c r="B110" t="s">
        <v>1471</v>
      </c>
      <c r="D110">
        <v>2024</v>
      </c>
      <c r="E110" t="s">
        <v>863</v>
      </c>
      <c r="F110" t="s">
        <v>1434</v>
      </c>
      <c r="G110" t="s">
        <v>1435</v>
      </c>
      <c r="H110" t="s">
        <v>866</v>
      </c>
      <c r="I110" t="s">
        <v>1472</v>
      </c>
      <c r="J110" t="s">
        <v>881</v>
      </c>
      <c r="K110">
        <v>524</v>
      </c>
      <c r="L110" t="s">
        <v>869</v>
      </c>
      <c r="M110">
        <v>5449307</v>
      </c>
      <c r="N110">
        <v>45414</v>
      </c>
      <c r="O110">
        <v>6</v>
      </c>
      <c r="P110" t="s">
        <v>872</v>
      </c>
      <c r="Q110" t="s">
        <v>873</v>
      </c>
      <c r="R110" t="s">
        <v>105</v>
      </c>
      <c r="S110" t="s">
        <v>105</v>
      </c>
      <c r="T110" t="s">
        <v>1473</v>
      </c>
      <c r="U110" t="s">
        <v>875</v>
      </c>
      <c r="V110" t="s">
        <v>134</v>
      </c>
      <c r="W110" s="247">
        <v>45316</v>
      </c>
      <c r="Y110" t="s">
        <v>876</v>
      </c>
      <c r="Z110">
        <v>0</v>
      </c>
      <c r="AB110" t="s">
        <v>877</v>
      </c>
      <c r="AD110">
        <f t="shared" ca="1" si="3"/>
        <v>3</v>
      </c>
      <c r="AE110">
        <f t="shared" si="4"/>
        <v>1</v>
      </c>
      <c r="AF110">
        <f t="shared" si="5"/>
        <v>25</v>
      </c>
    </row>
    <row r="111" spans="1:32" x14ac:dyDescent="0.25">
      <c r="A111" t="s">
        <v>1474</v>
      </c>
      <c r="B111" t="s">
        <v>1475</v>
      </c>
      <c r="D111">
        <v>2024</v>
      </c>
      <c r="E111" t="s">
        <v>863</v>
      </c>
      <c r="F111" t="s">
        <v>1434</v>
      </c>
      <c r="G111" t="s">
        <v>1435</v>
      </c>
      <c r="H111" t="s">
        <v>956</v>
      </c>
      <c r="I111" t="s">
        <v>1476</v>
      </c>
      <c r="J111" t="s">
        <v>868</v>
      </c>
      <c r="K111">
        <v>92</v>
      </c>
      <c r="L111" t="s">
        <v>869</v>
      </c>
      <c r="M111" t="s">
        <v>1477</v>
      </c>
      <c r="N111">
        <v>45567</v>
      </c>
      <c r="O111">
        <v>9</v>
      </c>
      <c r="P111" t="s">
        <v>872</v>
      </c>
      <c r="Q111" t="s">
        <v>873</v>
      </c>
      <c r="R111" t="s">
        <v>105</v>
      </c>
      <c r="S111" t="s">
        <v>105</v>
      </c>
      <c r="T111" t="s">
        <v>1478</v>
      </c>
      <c r="U111" t="s">
        <v>875</v>
      </c>
      <c r="W111" s="247">
        <v>45316</v>
      </c>
      <c r="Y111" t="s">
        <v>876</v>
      </c>
      <c r="Z111">
        <v>0</v>
      </c>
      <c r="AB111" t="s">
        <v>877</v>
      </c>
      <c r="AD111">
        <f t="shared" ca="1" si="3"/>
        <v>3</v>
      </c>
      <c r="AE111">
        <f t="shared" si="4"/>
        <v>1</v>
      </c>
      <c r="AF111">
        <f t="shared" si="5"/>
        <v>25</v>
      </c>
    </row>
    <row r="112" spans="1:32" x14ac:dyDescent="0.25">
      <c r="A112" t="s">
        <v>1479</v>
      </c>
      <c r="B112" t="s">
        <v>1480</v>
      </c>
      <c r="D112">
        <v>2024</v>
      </c>
      <c r="E112" t="s">
        <v>863</v>
      </c>
      <c r="F112" t="s">
        <v>1434</v>
      </c>
      <c r="G112" t="s">
        <v>1435</v>
      </c>
      <c r="H112" t="s">
        <v>1481</v>
      </c>
      <c r="I112" t="s">
        <v>1482</v>
      </c>
      <c r="J112" t="s">
        <v>1029</v>
      </c>
      <c r="K112">
        <v>510</v>
      </c>
      <c r="L112" t="s">
        <v>869</v>
      </c>
      <c r="M112" t="s">
        <v>1483</v>
      </c>
      <c r="N112">
        <v>45475</v>
      </c>
      <c r="O112">
        <v>1</v>
      </c>
      <c r="P112" t="s">
        <v>872</v>
      </c>
      <c r="Q112" t="s">
        <v>873</v>
      </c>
      <c r="R112" t="s">
        <v>105</v>
      </c>
      <c r="S112" t="s">
        <v>110</v>
      </c>
      <c r="T112" t="s">
        <v>1484</v>
      </c>
      <c r="U112" t="s">
        <v>875</v>
      </c>
      <c r="W112" s="247">
        <v>45316</v>
      </c>
      <c r="Y112" t="s">
        <v>876</v>
      </c>
      <c r="Z112">
        <v>0</v>
      </c>
      <c r="AB112" t="s">
        <v>877</v>
      </c>
      <c r="AD112">
        <f t="shared" ca="1" si="3"/>
        <v>3</v>
      </c>
      <c r="AE112">
        <f t="shared" si="4"/>
        <v>1</v>
      </c>
      <c r="AF112">
        <f t="shared" si="5"/>
        <v>25</v>
      </c>
    </row>
    <row r="113" spans="1:32" x14ac:dyDescent="0.25">
      <c r="A113" t="s">
        <v>1485</v>
      </c>
      <c r="B113" t="s">
        <v>1486</v>
      </c>
      <c r="D113">
        <v>2024</v>
      </c>
      <c r="E113" t="s">
        <v>863</v>
      </c>
      <c r="F113" t="s">
        <v>1434</v>
      </c>
      <c r="G113" t="s">
        <v>1435</v>
      </c>
      <c r="H113" t="s">
        <v>1481</v>
      </c>
      <c r="I113" t="s">
        <v>1487</v>
      </c>
      <c r="J113" t="s">
        <v>1054</v>
      </c>
      <c r="K113">
        <v>130</v>
      </c>
      <c r="L113" t="s">
        <v>869</v>
      </c>
      <c r="M113" t="s">
        <v>1488</v>
      </c>
      <c r="N113" t="s">
        <v>1040</v>
      </c>
      <c r="O113">
        <v>4</v>
      </c>
      <c r="P113" t="s">
        <v>872</v>
      </c>
      <c r="Q113" t="s">
        <v>873</v>
      </c>
      <c r="R113" t="s">
        <v>105</v>
      </c>
      <c r="S113" t="s">
        <v>105</v>
      </c>
      <c r="T113" t="s">
        <v>1489</v>
      </c>
      <c r="U113" t="s">
        <v>875</v>
      </c>
      <c r="V113" t="s">
        <v>207</v>
      </c>
      <c r="W113" s="247">
        <v>45316</v>
      </c>
      <c r="Y113" t="s">
        <v>876</v>
      </c>
      <c r="Z113">
        <v>0</v>
      </c>
      <c r="AA113" t="s">
        <v>1166</v>
      </c>
      <c r="AB113" t="s">
        <v>877</v>
      </c>
      <c r="AD113">
        <f t="shared" ca="1" si="3"/>
        <v>3</v>
      </c>
      <c r="AE113">
        <f t="shared" si="4"/>
        <v>1</v>
      </c>
      <c r="AF113">
        <f t="shared" si="5"/>
        <v>25</v>
      </c>
    </row>
    <row r="114" spans="1:32" x14ac:dyDescent="0.25">
      <c r="A114" t="s">
        <v>1490</v>
      </c>
      <c r="B114" t="s">
        <v>1491</v>
      </c>
      <c r="D114">
        <v>2024</v>
      </c>
      <c r="E114" t="s">
        <v>863</v>
      </c>
      <c r="F114" t="s">
        <v>1434</v>
      </c>
      <c r="G114" t="s">
        <v>1435</v>
      </c>
      <c r="H114" t="s">
        <v>1481</v>
      </c>
      <c r="I114" t="s">
        <v>1492</v>
      </c>
      <c r="J114" t="s">
        <v>1054</v>
      </c>
      <c r="K114">
        <v>1</v>
      </c>
      <c r="L114" t="s">
        <v>869</v>
      </c>
      <c r="M114" t="s">
        <v>1493</v>
      </c>
      <c r="N114" t="s">
        <v>1040</v>
      </c>
      <c r="O114">
        <v>4</v>
      </c>
      <c r="P114" t="s">
        <v>872</v>
      </c>
      <c r="Q114" t="s">
        <v>873</v>
      </c>
      <c r="R114" t="s">
        <v>105</v>
      </c>
      <c r="S114" t="s">
        <v>105</v>
      </c>
      <c r="T114" t="s">
        <v>1494</v>
      </c>
      <c r="U114" t="s">
        <v>875</v>
      </c>
      <c r="V114" t="s">
        <v>207</v>
      </c>
      <c r="W114" s="247">
        <v>45316</v>
      </c>
      <c r="Y114" t="s">
        <v>876</v>
      </c>
      <c r="Z114">
        <v>0</v>
      </c>
      <c r="AA114" t="s">
        <v>1166</v>
      </c>
      <c r="AB114" t="s">
        <v>877</v>
      </c>
      <c r="AD114">
        <f t="shared" ca="1" si="3"/>
        <v>3</v>
      </c>
      <c r="AE114">
        <f t="shared" si="4"/>
        <v>1</v>
      </c>
      <c r="AF114">
        <f t="shared" si="5"/>
        <v>25</v>
      </c>
    </row>
    <row r="115" spans="1:32" x14ac:dyDescent="0.25">
      <c r="A115" t="s">
        <v>1495</v>
      </c>
      <c r="B115" t="s">
        <v>1496</v>
      </c>
      <c r="D115">
        <v>2024</v>
      </c>
      <c r="E115" t="s">
        <v>863</v>
      </c>
      <c r="F115" t="s">
        <v>1434</v>
      </c>
      <c r="G115" t="s">
        <v>1435</v>
      </c>
      <c r="H115" t="s">
        <v>1481</v>
      </c>
      <c r="I115" t="s">
        <v>1497</v>
      </c>
      <c r="J115" t="s">
        <v>1054</v>
      </c>
      <c r="K115">
        <v>146</v>
      </c>
      <c r="L115" t="s">
        <v>869</v>
      </c>
      <c r="M115" t="s">
        <v>1498</v>
      </c>
      <c r="N115" t="s">
        <v>1040</v>
      </c>
      <c r="O115">
        <v>4</v>
      </c>
      <c r="P115" t="s">
        <v>872</v>
      </c>
      <c r="Q115" t="s">
        <v>873</v>
      </c>
      <c r="R115" t="s">
        <v>105</v>
      </c>
      <c r="S115" t="s">
        <v>105</v>
      </c>
      <c r="T115" t="s">
        <v>1499</v>
      </c>
      <c r="U115" t="s">
        <v>875</v>
      </c>
      <c r="V115" t="s">
        <v>207</v>
      </c>
      <c r="W115" s="247">
        <v>45316</v>
      </c>
      <c r="Y115" t="s">
        <v>876</v>
      </c>
      <c r="Z115">
        <v>0</v>
      </c>
      <c r="AA115" t="s">
        <v>1166</v>
      </c>
      <c r="AB115" t="s">
        <v>877</v>
      </c>
      <c r="AD115">
        <f t="shared" ca="1" si="3"/>
        <v>3</v>
      </c>
      <c r="AE115">
        <f t="shared" si="4"/>
        <v>1</v>
      </c>
      <c r="AF115">
        <f t="shared" si="5"/>
        <v>25</v>
      </c>
    </row>
    <row r="116" spans="1:32" x14ac:dyDescent="0.25">
      <c r="A116" t="s">
        <v>1500</v>
      </c>
      <c r="B116" t="s">
        <v>1501</v>
      </c>
      <c r="D116">
        <v>2024</v>
      </c>
      <c r="E116" t="s">
        <v>863</v>
      </c>
      <c r="F116" t="s">
        <v>1434</v>
      </c>
      <c r="G116" t="s">
        <v>1435</v>
      </c>
      <c r="H116" t="s">
        <v>1481</v>
      </c>
      <c r="I116" t="s">
        <v>1502</v>
      </c>
      <c r="J116" t="s">
        <v>1038</v>
      </c>
      <c r="K116">
        <v>2345</v>
      </c>
      <c r="L116" t="s">
        <v>869</v>
      </c>
      <c r="M116" t="s">
        <v>1503</v>
      </c>
      <c r="N116" t="s">
        <v>1040</v>
      </c>
      <c r="O116">
        <v>3</v>
      </c>
      <c r="P116" t="s">
        <v>872</v>
      </c>
      <c r="Q116" t="s">
        <v>873</v>
      </c>
      <c r="R116" t="s">
        <v>105</v>
      </c>
      <c r="S116" t="s">
        <v>105</v>
      </c>
      <c r="T116" t="s">
        <v>1504</v>
      </c>
      <c r="U116" t="s">
        <v>875</v>
      </c>
      <c r="V116" t="s">
        <v>1505</v>
      </c>
      <c r="W116" s="247">
        <v>45316</v>
      </c>
      <c r="Y116" t="s">
        <v>876</v>
      </c>
      <c r="Z116">
        <v>0</v>
      </c>
      <c r="AB116" t="s">
        <v>877</v>
      </c>
      <c r="AD116">
        <f t="shared" ca="1" si="3"/>
        <v>3</v>
      </c>
      <c r="AE116">
        <f t="shared" si="4"/>
        <v>1</v>
      </c>
      <c r="AF116">
        <f t="shared" si="5"/>
        <v>25</v>
      </c>
    </row>
    <row r="117" spans="1:32" x14ac:dyDescent="0.25">
      <c r="A117" t="s">
        <v>1506</v>
      </c>
      <c r="B117" t="s">
        <v>1507</v>
      </c>
      <c r="D117">
        <v>2024</v>
      </c>
      <c r="E117" t="s">
        <v>1049</v>
      </c>
      <c r="F117" t="s">
        <v>1508</v>
      </c>
      <c r="G117" t="s">
        <v>1191</v>
      </c>
      <c r="H117" t="s">
        <v>1082</v>
      </c>
      <c r="I117" t="s">
        <v>1509</v>
      </c>
      <c r="J117" t="s">
        <v>881</v>
      </c>
      <c r="K117">
        <v>170</v>
      </c>
      <c r="L117" t="s">
        <v>869</v>
      </c>
      <c r="M117">
        <v>5449446</v>
      </c>
      <c r="N117">
        <v>45414</v>
      </c>
      <c r="O117">
        <v>2</v>
      </c>
      <c r="P117" t="s">
        <v>872</v>
      </c>
      <c r="Q117" t="s">
        <v>873</v>
      </c>
      <c r="R117" t="s">
        <v>105</v>
      </c>
      <c r="S117" t="s">
        <v>110</v>
      </c>
      <c r="T117" t="s">
        <v>1510</v>
      </c>
      <c r="U117" t="s">
        <v>875</v>
      </c>
      <c r="W117" s="247">
        <v>45321</v>
      </c>
      <c r="Y117" t="s">
        <v>876</v>
      </c>
      <c r="Z117">
        <v>0</v>
      </c>
      <c r="AB117" t="s">
        <v>877</v>
      </c>
      <c r="AD117">
        <f t="shared" ca="1" si="3"/>
        <v>3</v>
      </c>
      <c r="AE117">
        <f t="shared" si="4"/>
        <v>1</v>
      </c>
      <c r="AF117">
        <f t="shared" si="5"/>
        <v>30</v>
      </c>
    </row>
    <row r="118" spans="1:32" x14ac:dyDescent="0.25">
      <c r="A118" t="s">
        <v>1511</v>
      </c>
      <c r="B118" t="s">
        <v>1512</v>
      </c>
      <c r="D118">
        <v>2024</v>
      </c>
      <c r="E118" t="s">
        <v>1049</v>
      </c>
      <c r="F118" t="s">
        <v>1508</v>
      </c>
      <c r="G118" t="s">
        <v>1191</v>
      </c>
      <c r="H118" t="s">
        <v>1082</v>
      </c>
      <c r="I118" t="s">
        <v>1513</v>
      </c>
      <c r="J118" t="s">
        <v>868</v>
      </c>
      <c r="K118">
        <v>98</v>
      </c>
      <c r="L118" t="s">
        <v>869</v>
      </c>
      <c r="M118" t="s">
        <v>1514</v>
      </c>
      <c r="N118">
        <v>45414</v>
      </c>
      <c r="O118">
        <v>1</v>
      </c>
      <c r="P118" t="s">
        <v>872</v>
      </c>
      <c r="Q118" t="s">
        <v>873</v>
      </c>
      <c r="R118" t="s">
        <v>105</v>
      </c>
      <c r="S118" t="s">
        <v>110</v>
      </c>
      <c r="T118" t="s">
        <v>1515</v>
      </c>
      <c r="U118" t="s">
        <v>875</v>
      </c>
      <c r="W118" s="247">
        <v>45321</v>
      </c>
      <c r="Y118" t="s">
        <v>876</v>
      </c>
      <c r="Z118">
        <v>0</v>
      </c>
      <c r="AB118" t="s">
        <v>877</v>
      </c>
      <c r="AD118">
        <f t="shared" ca="1" si="3"/>
        <v>3</v>
      </c>
      <c r="AE118">
        <f t="shared" si="4"/>
        <v>1</v>
      </c>
      <c r="AF118">
        <f t="shared" si="5"/>
        <v>30</v>
      </c>
    </row>
    <row r="119" spans="1:32" x14ac:dyDescent="0.25">
      <c r="A119" t="s">
        <v>1516</v>
      </c>
      <c r="B119" t="s">
        <v>1517</v>
      </c>
      <c r="D119">
        <v>2024</v>
      </c>
      <c r="E119" t="s">
        <v>863</v>
      </c>
      <c r="F119" t="s">
        <v>864</v>
      </c>
      <c r="G119" t="s">
        <v>865</v>
      </c>
      <c r="H119" t="s">
        <v>866</v>
      </c>
      <c r="I119" t="s">
        <v>1518</v>
      </c>
      <c r="J119" t="s">
        <v>896</v>
      </c>
      <c r="K119">
        <v>347</v>
      </c>
      <c r="L119" t="s">
        <v>869</v>
      </c>
      <c r="M119" t="s">
        <v>1519</v>
      </c>
      <c r="N119">
        <v>45384</v>
      </c>
      <c r="O119">
        <v>1</v>
      </c>
      <c r="P119" t="s">
        <v>872</v>
      </c>
      <c r="Q119" t="s">
        <v>873</v>
      </c>
      <c r="R119" t="s">
        <v>110</v>
      </c>
      <c r="S119" t="s">
        <v>105</v>
      </c>
      <c r="U119" t="s">
        <v>875</v>
      </c>
      <c r="W119" s="247">
        <v>45313</v>
      </c>
      <c r="Y119" t="s">
        <v>876</v>
      </c>
      <c r="Z119">
        <v>0</v>
      </c>
      <c r="AB119" t="s">
        <v>877</v>
      </c>
      <c r="AD119">
        <f t="shared" ca="1" si="3"/>
        <v>3</v>
      </c>
      <c r="AE119">
        <f t="shared" si="4"/>
        <v>1</v>
      </c>
      <c r="AF119">
        <f t="shared" si="5"/>
        <v>22</v>
      </c>
    </row>
    <row r="120" spans="1:32" x14ac:dyDescent="0.25">
      <c r="A120" t="s">
        <v>1520</v>
      </c>
      <c r="B120" t="s">
        <v>1521</v>
      </c>
      <c r="D120">
        <v>2024</v>
      </c>
      <c r="E120" t="s">
        <v>863</v>
      </c>
      <c r="F120" t="s">
        <v>864</v>
      </c>
      <c r="G120" t="s">
        <v>865</v>
      </c>
      <c r="H120" t="s">
        <v>866</v>
      </c>
      <c r="I120" t="s">
        <v>1522</v>
      </c>
      <c r="J120" t="s">
        <v>1523</v>
      </c>
      <c r="K120">
        <v>1244</v>
      </c>
      <c r="L120" t="s">
        <v>869</v>
      </c>
      <c r="M120" t="s">
        <v>1519</v>
      </c>
      <c r="N120">
        <v>45353</v>
      </c>
      <c r="O120">
        <v>2</v>
      </c>
      <c r="P120" t="s">
        <v>872</v>
      </c>
      <c r="Q120" t="s">
        <v>873</v>
      </c>
      <c r="R120" t="s">
        <v>110</v>
      </c>
      <c r="S120" t="s">
        <v>105</v>
      </c>
      <c r="U120" t="s">
        <v>875</v>
      </c>
      <c r="W120" s="247">
        <v>45313</v>
      </c>
      <c r="Y120" t="s">
        <v>876</v>
      </c>
      <c r="Z120">
        <v>0</v>
      </c>
      <c r="AB120" t="s">
        <v>877</v>
      </c>
      <c r="AD120">
        <f t="shared" ca="1" si="3"/>
        <v>3</v>
      </c>
      <c r="AE120">
        <f t="shared" si="4"/>
        <v>1</v>
      </c>
      <c r="AF120">
        <f t="shared" si="5"/>
        <v>22</v>
      </c>
    </row>
    <row r="121" spans="1:32" x14ac:dyDescent="0.25">
      <c r="A121" t="s">
        <v>1524</v>
      </c>
      <c r="B121" t="s">
        <v>1525</v>
      </c>
      <c r="D121">
        <v>2024</v>
      </c>
      <c r="E121" t="s">
        <v>863</v>
      </c>
      <c r="F121" t="s">
        <v>864</v>
      </c>
      <c r="G121" t="s">
        <v>865</v>
      </c>
      <c r="H121" t="s">
        <v>866</v>
      </c>
      <c r="I121" t="s">
        <v>1526</v>
      </c>
      <c r="J121" t="s">
        <v>1527</v>
      </c>
      <c r="K121">
        <v>526</v>
      </c>
      <c r="L121" t="s">
        <v>869</v>
      </c>
      <c r="M121" t="s">
        <v>1519</v>
      </c>
      <c r="N121">
        <v>45353</v>
      </c>
      <c r="O121">
        <v>2</v>
      </c>
      <c r="P121" t="s">
        <v>872</v>
      </c>
      <c r="Q121" t="s">
        <v>873</v>
      </c>
      <c r="R121" t="s">
        <v>110</v>
      </c>
      <c r="S121" t="s">
        <v>113</v>
      </c>
      <c r="U121" t="s">
        <v>875</v>
      </c>
      <c r="W121" s="247">
        <v>45314</v>
      </c>
      <c r="Y121" t="s">
        <v>876</v>
      </c>
      <c r="Z121">
        <v>0</v>
      </c>
      <c r="AB121" t="s">
        <v>877</v>
      </c>
      <c r="AD121">
        <f t="shared" ca="1" si="3"/>
        <v>3</v>
      </c>
      <c r="AE121">
        <f t="shared" si="4"/>
        <v>1</v>
      </c>
      <c r="AF121">
        <f t="shared" si="5"/>
        <v>23</v>
      </c>
    </row>
    <row r="122" spans="1:32" x14ac:dyDescent="0.25">
      <c r="A122" t="s">
        <v>1528</v>
      </c>
      <c r="B122" t="s">
        <v>1529</v>
      </c>
      <c r="D122">
        <v>2024</v>
      </c>
      <c r="E122" t="s">
        <v>863</v>
      </c>
      <c r="F122" t="s">
        <v>864</v>
      </c>
      <c r="G122" t="s">
        <v>865</v>
      </c>
      <c r="H122" t="s">
        <v>866</v>
      </c>
      <c r="I122" t="s">
        <v>1530</v>
      </c>
      <c r="J122" t="s">
        <v>868</v>
      </c>
      <c r="K122">
        <v>839</v>
      </c>
      <c r="L122" t="s">
        <v>869</v>
      </c>
      <c r="M122" t="s">
        <v>1519</v>
      </c>
      <c r="N122">
        <v>45384</v>
      </c>
      <c r="O122">
        <v>1</v>
      </c>
      <c r="P122" t="s">
        <v>872</v>
      </c>
      <c r="Q122" t="s">
        <v>873</v>
      </c>
      <c r="R122" t="s">
        <v>110</v>
      </c>
      <c r="S122" t="s">
        <v>116</v>
      </c>
      <c r="U122" t="s">
        <v>875</v>
      </c>
      <c r="W122" s="247">
        <v>45314</v>
      </c>
      <c r="Y122" t="s">
        <v>876</v>
      </c>
      <c r="Z122">
        <v>0</v>
      </c>
      <c r="AB122" t="s">
        <v>877</v>
      </c>
      <c r="AD122">
        <f t="shared" ca="1" si="3"/>
        <v>3</v>
      </c>
      <c r="AE122">
        <f t="shared" si="4"/>
        <v>1</v>
      </c>
      <c r="AF122">
        <f t="shared" si="5"/>
        <v>23</v>
      </c>
    </row>
    <row r="123" spans="1:32" x14ac:dyDescent="0.25">
      <c r="A123" t="s">
        <v>1531</v>
      </c>
      <c r="B123" t="s">
        <v>1532</v>
      </c>
      <c r="D123">
        <v>2024</v>
      </c>
      <c r="E123" t="s">
        <v>863</v>
      </c>
      <c r="F123" t="s">
        <v>864</v>
      </c>
      <c r="G123" t="s">
        <v>865</v>
      </c>
      <c r="H123" t="s">
        <v>866</v>
      </c>
      <c r="I123" t="s">
        <v>1533</v>
      </c>
      <c r="J123" t="s">
        <v>1240</v>
      </c>
      <c r="K123">
        <v>903</v>
      </c>
      <c r="L123" t="s">
        <v>869</v>
      </c>
      <c r="M123" t="s">
        <v>1519</v>
      </c>
      <c r="N123">
        <v>45324</v>
      </c>
      <c r="O123">
        <v>3</v>
      </c>
      <c r="P123" t="s">
        <v>872</v>
      </c>
      <c r="Q123" t="s">
        <v>873</v>
      </c>
      <c r="R123" t="s">
        <v>110</v>
      </c>
      <c r="S123" t="s">
        <v>110</v>
      </c>
      <c r="U123" t="s">
        <v>875</v>
      </c>
      <c r="W123" s="247">
        <v>45314</v>
      </c>
      <c r="Y123" t="s">
        <v>876</v>
      </c>
      <c r="Z123">
        <v>0</v>
      </c>
      <c r="AB123" t="s">
        <v>877</v>
      </c>
      <c r="AD123">
        <f t="shared" ca="1" si="3"/>
        <v>3</v>
      </c>
      <c r="AE123">
        <f t="shared" si="4"/>
        <v>1</v>
      </c>
      <c r="AF123">
        <f t="shared" si="5"/>
        <v>23</v>
      </c>
    </row>
    <row r="124" spans="1:32" x14ac:dyDescent="0.25">
      <c r="A124" t="s">
        <v>1534</v>
      </c>
      <c r="B124" t="s">
        <v>1535</v>
      </c>
      <c r="D124">
        <v>2024</v>
      </c>
      <c r="E124" t="s">
        <v>863</v>
      </c>
      <c r="F124" t="s">
        <v>864</v>
      </c>
      <c r="G124" t="s">
        <v>865</v>
      </c>
      <c r="H124" t="s">
        <v>866</v>
      </c>
      <c r="I124" t="s">
        <v>1536</v>
      </c>
      <c r="J124" t="s">
        <v>1067</v>
      </c>
      <c r="K124">
        <v>1098</v>
      </c>
      <c r="L124" t="s">
        <v>869</v>
      </c>
      <c r="M124" t="s">
        <v>1519</v>
      </c>
      <c r="N124">
        <v>45384</v>
      </c>
      <c r="O124">
        <v>1</v>
      </c>
      <c r="P124" t="s">
        <v>872</v>
      </c>
      <c r="Q124" t="s">
        <v>873</v>
      </c>
      <c r="R124" t="s">
        <v>110</v>
      </c>
      <c r="S124" t="s">
        <v>105</v>
      </c>
      <c r="U124" t="s">
        <v>875</v>
      </c>
      <c r="W124" s="247">
        <v>45314</v>
      </c>
      <c r="Y124" t="s">
        <v>876</v>
      </c>
      <c r="Z124">
        <v>0</v>
      </c>
      <c r="AB124" t="s">
        <v>877</v>
      </c>
      <c r="AD124">
        <f t="shared" ca="1" si="3"/>
        <v>3</v>
      </c>
      <c r="AE124">
        <f t="shared" si="4"/>
        <v>1</v>
      </c>
      <c r="AF124">
        <f t="shared" si="5"/>
        <v>23</v>
      </c>
    </row>
    <row r="125" spans="1:32" x14ac:dyDescent="0.25">
      <c r="A125" t="s">
        <v>1537</v>
      </c>
      <c r="B125" t="s">
        <v>1538</v>
      </c>
      <c r="D125">
        <v>2024</v>
      </c>
      <c r="E125" t="s">
        <v>863</v>
      </c>
      <c r="F125" t="s">
        <v>864</v>
      </c>
      <c r="G125" t="s">
        <v>865</v>
      </c>
      <c r="H125" t="s">
        <v>956</v>
      </c>
      <c r="I125" t="s">
        <v>1539</v>
      </c>
      <c r="J125" t="s">
        <v>1067</v>
      </c>
      <c r="K125">
        <v>931</v>
      </c>
      <c r="L125" t="s">
        <v>869</v>
      </c>
      <c r="M125" t="s">
        <v>1519</v>
      </c>
      <c r="N125">
        <v>45384</v>
      </c>
      <c r="O125">
        <v>1</v>
      </c>
      <c r="P125" t="s">
        <v>872</v>
      </c>
      <c r="Q125" t="s">
        <v>873</v>
      </c>
      <c r="R125" t="s">
        <v>110</v>
      </c>
      <c r="S125" t="s">
        <v>110</v>
      </c>
      <c r="U125" t="s">
        <v>875</v>
      </c>
      <c r="W125" s="247">
        <v>45314</v>
      </c>
      <c r="Y125" t="s">
        <v>876</v>
      </c>
      <c r="Z125">
        <v>0</v>
      </c>
      <c r="AB125" t="s">
        <v>877</v>
      </c>
      <c r="AD125">
        <f t="shared" ca="1" si="3"/>
        <v>3</v>
      </c>
      <c r="AE125">
        <f t="shared" si="4"/>
        <v>1</v>
      </c>
      <c r="AF125">
        <f t="shared" si="5"/>
        <v>23</v>
      </c>
    </row>
    <row r="126" spans="1:32" x14ac:dyDescent="0.25">
      <c r="A126" t="s">
        <v>1540</v>
      </c>
      <c r="B126" t="s">
        <v>1541</v>
      </c>
      <c r="D126">
        <v>2024</v>
      </c>
      <c r="E126" t="s">
        <v>863</v>
      </c>
      <c r="F126" t="s">
        <v>864</v>
      </c>
      <c r="G126" t="s">
        <v>865</v>
      </c>
      <c r="H126" t="s">
        <v>956</v>
      </c>
      <c r="I126" t="s">
        <v>1542</v>
      </c>
      <c r="J126" t="s">
        <v>881</v>
      </c>
      <c r="K126">
        <v>808</v>
      </c>
      <c r="L126" t="s">
        <v>869</v>
      </c>
      <c r="M126" t="s">
        <v>1519</v>
      </c>
      <c r="N126">
        <v>45384</v>
      </c>
      <c r="O126">
        <v>1</v>
      </c>
      <c r="P126" t="s">
        <v>872</v>
      </c>
      <c r="Q126" t="s">
        <v>873</v>
      </c>
      <c r="R126" t="s">
        <v>110</v>
      </c>
      <c r="S126" t="s">
        <v>105</v>
      </c>
      <c r="U126" t="s">
        <v>875</v>
      </c>
      <c r="W126" s="247">
        <v>45314</v>
      </c>
      <c r="Y126" t="s">
        <v>876</v>
      </c>
      <c r="Z126">
        <v>0</v>
      </c>
      <c r="AB126" t="s">
        <v>877</v>
      </c>
      <c r="AD126">
        <f t="shared" ca="1" si="3"/>
        <v>3</v>
      </c>
      <c r="AE126">
        <f t="shared" si="4"/>
        <v>1</v>
      </c>
      <c r="AF126">
        <f t="shared" si="5"/>
        <v>23</v>
      </c>
    </row>
    <row r="127" spans="1:32" x14ac:dyDescent="0.25">
      <c r="A127" t="s">
        <v>1543</v>
      </c>
      <c r="B127" t="s">
        <v>1544</v>
      </c>
      <c r="D127">
        <v>2024</v>
      </c>
      <c r="E127" t="s">
        <v>863</v>
      </c>
      <c r="F127" t="s">
        <v>864</v>
      </c>
      <c r="G127" t="s">
        <v>865</v>
      </c>
      <c r="H127" t="s">
        <v>956</v>
      </c>
      <c r="I127" t="s">
        <v>1545</v>
      </c>
      <c r="J127" t="s">
        <v>1527</v>
      </c>
      <c r="K127">
        <v>1982</v>
      </c>
      <c r="L127" t="s">
        <v>869</v>
      </c>
      <c r="M127" t="s">
        <v>1519</v>
      </c>
      <c r="N127">
        <v>45353</v>
      </c>
      <c r="O127">
        <v>2</v>
      </c>
      <c r="P127" t="s">
        <v>872</v>
      </c>
      <c r="Q127" t="s">
        <v>873</v>
      </c>
      <c r="R127" t="s">
        <v>110</v>
      </c>
      <c r="S127" t="s">
        <v>110</v>
      </c>
      <c r="U127" t="s">
        <v>875</v>
      </c>
      <c r="W127" s="247">
        <v>45316</v>
      </c>
      <c r="Y127" t="s">
        <v>876</v>
      </c>
      <c r="Z127">
        <v>0</v>
      </c>
      <c r="AB127" t="s">
        <v>877</v>
      </c>
      <c r="AD127">
        <f t="shared" ca="1" si="3"/>
        <v>3</v>
      </c>
      <c r="AE127">
        <f t="shared" si="4"/>
        <v>1</v>
      </c>
      <c r="AF127">
        <f t="shared" si="5"/>
        <v>25</v>
      </c>
    </row>
    <row r="128" spans="1:32" x14ac:dyDescent="0.25">
      <c r="A128" t="s">
        <v>1546</v>
      </c>
      <c r="B128" t="s">
        <v>1547</v>
      </c>
      <c r="D128">
        <v>2024</v>
      </c>
      <c r="E128" t="s">
        <v>863</v>
      </c>
      <c r="F128" t="s">
        <v>864</v>
      </c>
      <c r="G128" t="s">
        <v>865</v>
      </c>
      <c r="H128" t="s">
        <v>956</v>
      </c>
      <c r="I128" t="s">
        <v>1548</v>
      </c>
      <c r="J128" t="s">
        <v>881</v>
      </c>
      <c r="K128">
        <v>788</v>
      </c>
      <c r="L128" t="s">
        <v>869</v>
      </c>
      <c r="M128" t="s">
        <v>1519</v>
      </c>
      <c r="N128">
        <v>45384</v>
      </c>
      <c r="O128">
        <v>1</v>
      </c>
      <c r="P128" t="s">
        <v>872</v>
      </c>
      <c r="Q128" t="s">
        <v>873</v>
      </c>
      <c r="R128" t="s">
        <v>110</v>
      </c>
      <c r="S128" t="s">
        <v>110</v>
      </c>
      <c r="U128" t="s">
        <v>875</v>
      </c>
      <c r="W128" s="247">
        <v>45316</v>
      </c>
      <c r="Y128" t="s">
        <v>876</v>
      </c>
      <c r="Z128">
        <v>0</v>
      </c>
      <c r="AB128" t="s">
        <v>877</v>
      </c>
      <c r="AD128">
        <f t="shared" ca="1" si="3"/>
        <v>3</v>
      </c>
      <c r="AE128">
        <f t="shared" si="4"/>
        <v>1</v>
      </c>
      <c r="AF128">
        <f t="shared" si="5"/>
        <v>25</v>
      </c>
    </row>
    <row r="129" spans="1:32" x14ac:dyDescent="0.25">
      <c r="A129" t="s">
        <v>1549</v>
      </c>
      <c r="B129" t="s">
        <v>1550</v>
      </c>
      <c r="D129">
        <v>2024</v>
      </c>
      <c r="E129" t="s">
        <v>863</v>
      </c>
      <c r="F129" t="s">
        <v>864</v>
      </c>
      <c r="G129" t="s">
        <v>865</v>
      </c>
      <c r="H129" t="s">
        <v>956</v>
      </c>
      <c r="I129" t="s">
        <v>1551</v>
      </c>
      <c r="J129" t="s">
        <v>934</v>
      </c>
      <c r="K129">
        <v>789</v>
      </c>
      <c r="L129" t="s">
        <v>869</v>
      </c>
      <c r="M129" t="s">
        <v>1519</v>
      </c>
      <c r="N129">
        <v>45353</v>
      </c>
      <c r="O129">
        <v>2</v>
      </c>
      <c r="P129" t="s">
        <v>872</v>
      </c>
      <c r="Q129" t="s">
        <v>873</v>
      </c>
      <c r="R129" t="s">
        <v>110</v>
      </c>
      <c r="S129" t="s">
        <v>173</v>
      </c>
      <c r="U129" t="s">
        <v>875</v>
      </c>
      <c r="W129" s="247">
        <v>45316</v>
      </c>
      <c r="Y129" t="s">
        <v>876</v>
      </c>
      <c r="Z129">
        <v>0</v>
      </c>
      <c r="AB129" t="s">
        <v>877</v>
      </c>
      <c r="AD129">
        <f t="shared" ca="1" si="3"/>
        <v>3</v>
      </c>
      <c r="AE129">
        <f t="shared" si="4"/>
        <v>1</v>
      </c>
      <c r="AF129">
        <f t="shared" si="5"/>
        <v>25</v>
      </c>
    </row>
    <row r="130" spans="1:32" x14ac:dyDescent="0.25">
      <c r="A130" t="s">
        <v>1552</v>
      </c>
      <c r="B130" t="s">
        <v>1553</v>
      </c>
      <c r="D130">
        <v>2024</v>
      </c>
      <c r="E130" t="s">
        <v>863</v>
      </c>
      <c r="F130" t="s">
        <v>864</v>
      </c>
      <c r="G130" t="s">
        <v>865</v>
      </c>
      <c r="H130" t="s">
        <v>956</v>
      </c>
      <c r="I130" t="s">
        <v>1554</v>
      </c>
      <c r="J130" t="s">
        <v>1555</v>
      </c>
      <c r="K130">
        <v>726</v>
      </c>
      <c r="L130" t="s">
        <v>869</v>
      </c>
      <c r="M130" t="s">
        <v>1519</v>
      </c>
      <c r="N130">
        <v>45384</v>
      </c>
      <c r="O130">
        <v>1</v>
      </c>
      <c r="P130" t="s">
        <v>872</v>
      </c>
      <c r="Q130" t="s">
        <v>873</v>
      </c>
      <c r="R130" t="s">
        <v>110</v>
      </c>
      <c r="S130" t="s">
        <v>105</v>
      </c>
      <c r="U130" t="s">
        <v>875</v>
      </c>
      <c r="W130" s="247">
        <v>45316</v>
      </c>
      <c r="Y130" t="s">
        <v>876</v>
      </c>
      <c r="Z130">
        <v>0</v>
      </c>
      <c r="AB130" t="s">
        <v>877</v>
      </c>
      <c r="AD130">
        <f t="shared" ref="AD130:AD193" ca="1" si="6">ROUND(YEARFRAC(W130,TODAY(),3)*12,0)</f>
        <v>3</v>
      </c>
      <c r="AE130">
        <f t="shared" ref="AE130:AE193" si="7">MONTH(W130)</f>
        <v>1</v>
      </c>
      <c r="AF130">
        <f t="shared" ref="AF130:AF193" si="8">DAY(W130)</f>
        <v>25</v>
      </c>
    </row>
    <row r="131" spans="1:32" x14ac:dyDescent="0.25">
      <c r="A131" t="s">
        <v>1556</v>
      </c>
      <c r="B131" t="s">
        <v>1557</v>
      </c>
      <c r="D131">
        <v>2024</v>
      </c>
      <c r="E131" t="s">
        <v>863</v>
      </c>
      <c r="F131" t="s">
        <v>864</v>
      </c>
      <c r="G131" t="s">
        <v>865</v>
      </c>
      <c r="H131" t="s">
        <v>956</v>
      </c>
      <c r="I131" t="s">
        <v>1558</v>
      </c>
      <c r="J131" t="s">
        <v>984</v>
      </c>
      <c r="K131">
        <v>626</v>
      </c>
      <c r="L131" t="s">
        <v>869</v>
      </c>
      <c r="M131" t="s">
        <v>1519</v>
      </c>
      <c r="N131">
        <v>45384</v>
      </c>
      <c r="O131">
        <v>1</v>
      </c>
      <c r="P131" t="s">
        <v>872</v>
      </c>
      <c r="Q131" t="s">
        <v>873</v>
      </c>
      <c r="R131" t="s">
        <v>110</v>
      </c>
      <c r="S131" t="s">
        <v>105</v>
      </c>
      <c r="U131" t="s">
        <v>875</v>
      </c>
      <c r="W131" s="247">
        <v>45316</v>
      </c>
      <c r="Y131" t="s">
        <v>876</v>
      </c>
      <c r="Z131">
        <v>0</v>
      </c>
      <c r="AB131" t="s">
        <v>877</v>
      </c>
      <c r="AD131">
        <f t="shared" ca="1" si="6"/>
        <v>3</v>
      </c>
      <c r="AE131">
        <f t="shared" si="7"/>
        <v>1</v>
      </c>
      <c r="AF131">
        <f t="shared" si="8"/>
        <v>25</v>
      </c>
    </row>
    <row r="132" spans="1:32" x14ac:dyDescent="0.25">
      <c r="A132" t="s">
        <v>1559</v>
      </c>
      <c r="B132" t="s">
        <v>1560</v>
      </c>
      <c r="D132">
        <v>2024</v>
      </c>
      <c r="E132" t="s">
        <v>1049</v>
      </c>
      <c r="F132" t="s">
        <v>1050</v>
      </c>
      <c r="G132" t="s">
        <v>1051</v>
      </c>
      <c r="H132" t="s">
        <v>1052</v>
      </c>
      <c r="I132" t="s">
        <v>1561</v>
      </c>
      <c r="J132" t="s">
        <v>896</v>
      </c>
      <c r="K132">
        <v>574</v>
      </c>
      <c r="L132" t="s">
        <v>869</v>
      </c>
      <c r="M132" t="s">
        <v>1519</v>
      </c>
      <c r="N132">
        <v>45384</v>
      </c>
      <c r="O132">
        <v>1</v>
      </c>
      <c r="P132" t="s">
        <v>872</v>
      </c>
      <c r="Q132" t="s">
        <v>873</v>
      </c>
      <c r="R132" t="s">
        <v>110</v>
      </c>
      <c r="S132" t="s">
        <v>141</v>
      </c>
      <c r="U132" t="s">
        <v>875</v>
      </c>
      <c r="W132" s="247">
        <v>45321</v>
      </c>
      <c r="Y132" t="s">
        <v>876</v>
      </c>
      <c r="Z132">
        <v>0</v>
      </c>
      <c r="AB132" t="s">
        <v>877</v>
      </c>
      <c r="AD132">
        <f t="shared" ca="1" si="6"/>
        <v>3</v>
      </c>
      <c r="AE132">
        <f t="shared" si="7"/>
        <v>1</v>
      </c>
      <c r="AF132">
        <f t="shared" si="8"/>
        <v>30</v>
      </c>
    </row>
    <row r="133" spans="1:32" x14ac:dyDescent="0.25">
      <c r="A133" t="s">
        <v>1562</v>
      </c>
      <c r="B133" t="s">
        <v>1563</v>
      </c>
      <c r="D133">
        <v>2024</v>
      </c>
      <c r="E133" t="s">
        <v>1049</v>
      </c>
      <c r="F133" t="s">
        <v>1050</v>
      </c>
      <c r="G133" t="s">
        <v>1051</v>
      </c>
      <c r="H133" t="s">
        <v>1052</v>
      </c>
      <c r="I133" t="s">
        <v>1564</v>
      </c>
      <c r="J133" t="s">
        <v>1067</v>
      </c>
      <c r="K133">
        <v>1</v>
      </c>
      <c r="L133" t="s">
        <v>869</v>
      </c>
      <c r="M133" t="s">
        <v>1519</v>
      </c>
      <c r="N133">
        <v>45324</v>
      </c>
      <c r="O133">
        <v>3</v>
      </c>
      <c r="P133" t="s">
        <v>872</v>
      </c>
      <c r="Q133" t="s">
        <v>873</v>
      </c>
      <c r="R133" t="s">
        <v>110</v>
      </c>
      <c r="S133" t="s">
        <v>110</v>
      </c>
      <c r="U133" t="s">
        <v>875</v>
      </c>
      <c r="W133" s="247">
        <v>45321</v>
      </c>
      <c r="Y133" t="s">
        <v>876</v>
      </c>
      <c r="Z133">
        <v>0</v>
      </c>
      <c r="AB133" t="s">
        <v>877</v>
      </c>
      <c r="AD133">
        <f t="shared" ca="1" si="6"/>
        <v>3</v>
      </c>
      <c r="AE133">
        <f t="shared" si="7"/>
        <v>1</v>
      </c>
      <c r="AF133">
        <f t="shared" si="8"/>
        <v>30</v>
      </c>
    </row>
    <row r="134" spans="1:32" x14ac:dyDescent="0.25">
      <c r="A134" t="s">
        <v>1565</v>
      </c>
      <c r="B134" t="s">
        <v>1566</v>
      </c>
      <c r="D134">
        <v>2024</v>
      </c>
      <c r="E134" t="s">
        <v>1049</v>
      </c>
      <c r="F134" t="s">
        <v>1106</v>
      </c>
      <c r="G134" t="s">
        <v>1107</v>
      </c>
      <c r="H134" t="s">
        <v>1082</v>
      </c>
      <c r="I134" t="s">
        <v>1567</v>
      </c>
      <c r="J134" t="s">
        <v>1067</v>
      </c>
      <c r="K134">
        <v>273</v>
      </c>
      <c r="L134" t="s">
        <v>869</v>
      </c>
      <c r="M134" t="s">
        <v>1519</v>
      </c>
      <c r="N134">
        <v>45353</v>
      </c>
      <c r="O134">
        <v>2</v>
      </c>
      <c r="P134" t="s">
        <v>872</v>
      </c>
      <c r="Q134" t="s">
        <v>873</v>
      </c>
      <c r="R134" t="s">
        <v>110</v>
      </c>
      <c r="S134" t="s">
        <v>105</v>
      </c>
      <c r="U134" t="s">
        <v>875</v>
      </c>
      <c r="W134" s="247">
        <v>45321</v>
      </c>
      <c r="Y134" t="s">
        <v>876</v>
      </c>
      <c r="Z134">
        <v>0</v>
      </c>
      <c r="AB134" t="s">
        <v>877</v>
      </c>
      <c r="AD134">
        <f t="shared" ca="1" si="6"/>
        <v>3</v>
      </c>
      <c r="AE134">
        <f t="shared" si="7"/>
        <v>1</v>
      </c>
      <c r="AF134">
        <f t="shared" si="8"/>
        <v>30</v>
      </c>
    </row>
    <row r="135" spans="1:32" x14ac:dyDescent="0.25">
      <c r="A135" t="s">
        <v>1568</v>
      </c>
      <c r="B135" t="s">
        <v>1569</v>
      </c>
      <c r="D135">
        <v>2024</v>
      </c>
      <c r="E135" t="s">
        <v>1049</v>
      </c>
      <c r="F135" t="s">
        <v>1106</v>
      </c>
      <c r="G135" t="s">
        <v>1107</v>
      </c>
      <c r="H135" t="s">
        <v>1123</v>
      </c>
      <c r="I135" t="s">
        <v>1570</v>
      </c>
      <c r="J135" t="s">
        <v>1240</v>
      </c>
      <c r="K135">
        <v>95</v>
      </c>
      <c r="L135" t="s">
        <v>869</v>
      </c>
      <c r="M135" t="s">
        <v>1519</v>
      </c>
      <c r="N135" t="s">
        <v>913</v>
      </c>
      <c r="O135">
        <v>5</v>
      </c>
      <c r="P135" t="s">
        <v>872</v>
      </c>
      <c r="Q135" t="s">
        <v>873</v>
      </c>
      <c r="R135" t="s">
        <v>110</v>
      </c>
      <c r="S135" t="s">
        <v>110</v>
      </c>
      <c r="U135" t="s">
        <v>875</v>
      </c>
      <c r="W135" s="247">
        <v>45321</v>
      </c>
      <c r="Y135" t="s">
        <v>876</v>
      </c>
      <c r="Z135">
        <v>0</v>
      </c>
      <c r="AB135" t="s">
        <v>877</v>
      </c>
      <c r="AD135">
        <f t="shared" ca="1" si="6"/>
        <v>3</v>
      </c>
      <c r="AE135">
        <f t="shared" si="7"/>
        <v>1</v>
      </c>
      <c r="AF135">
        <f t="shared" si="8"/>
        <v>30</v>
      </c>
    </row>
    <row r="136" spans="1:32" x14ac:dyDescent="0.25">
      <c r="A136" t="s">
        <v>1571</v>
      </c>
      <c r="B136" t="s">
        <v>1572</v>
      </c>
      <c r="D136">
        <v>2024</v>
      </c>
      <c r="E136" t="s">
        <v>1061</v>
      </c>
      <c r="F136" t="s">
        <v>1190</v>
      </c>
      <c r="G136" t="s">
        <v>1191</v>
      </c>
      <c r="H136" t="s">
        <v>1223</v>
      </c>
      <c r="I136" t="s">
        <v>1573</v>
      </c>
      <c r="J136" t="s">
        <v>868</v>
      </c>
      <c r="K136">
        <v>63</v>
      </c>
      <c r="L136" t="s">
        <v>869</v>
      </c>
      <c r="M136" t="s">
        <v>1519</v>
      </c>
      <c r="N136">
        <v>45384</v>
      </c>
      <c r="O136">
        <v>1</v>
      </c>
      <c r="P136" t="s">
        <v>872</v>
      </c>
      <c r="Q136" t="s">
        <v>873</v>
      </c>
      <c r="R136" t="s">
        <v>110</v>
      </c>
      <c r="S136" t="s">
        <v>222</v>
      </c>
      <c r="U136" t="s">
        <v>875</v>
      </c>
      <c r="W136" s="247">
        <v>45320</v>
      </c>
      <c r="Y136" t="s">
        <v>876</v>
      </c>
      <c r="Z136">
        <v>0</v>
      </c>
      <c r="AB136" t="s">
        <v>877</v>
      </c>
      <c r="AD136">
        <f t="shared" ca="1" si="6"/>
        <v>3</v>
      </c>
      <c r="AE136">
        <f t="shared" si="7"/>
        <v>1</v>
      </c>
      <c r="AF136">
        <f t="shared" si="8"/>
        <v>29</v>
      </c>
    </row>
    <row r="137" spans="1:32" x14ac:dyDescent="0.25">
      <c r="A137" t="s">
        <v>1574</v>
      </c>
      <c r="B137" t="s">
        <v>1575</v>
      </c>
      <c r="D137">
        <v>2024</v>
      </c>
      <c r="E137" t="s">
        <v>1061</v>
      </c>
      <c r="F137" t="s">
        <v>1190</v>
      </c>
      <c r="G137" t="s">
        <v>1191</v>
      </c>
      <c r="H137" t="s">
        <v>1223</v>
      </c>
      <c r="I137" t="s">
        <v>1576</v>
      </c>
      <c r="J137" t="s">
        <v>1067</v>
      </c>
      <c r="K137">
        <v>1</v>
      </c>
      <c r="L137" t="s">
        <v>869</v>
      </c>
      <c r="M137" t="s">
        <v>1519</v>
      </c>
      <c r="N137">
        <v>45293</v>
      </c>
      <c r="O137">
        <v>4</v>
      </c>
      <c r="P137" t="s">
        <v>872</v>
      </c>
      <c r="Q137" t="s">
        <v>873</v>
      </c>
      <c r="R137" t="s">
        <v>110</v>
      </c>
      <c r="S137" t="s">
        <v>110</v>
      </c>
      <c r="U137" t="s">
        <v>875</v>
      </c>
      <c r="W137" s="247">
        <v>45321</v>
      </c>
      <c r="Y137" t="s">
        <v>876</v>
      </c>
      <c r="Z137">
        <v>0</v>
      </c>
      <c r="AB137" t="s">
        <v>877</v>
      </c>
      <c r="AD137">
        <f t="shared" ca="1" si="6"/>
        <v>3</v>
      </c>
      <c r="AE137">
        <f t="shared" si="7"/>
        <v>1</v>
      </c>
      <c r="AF137">
        <f t="shared" si="8"/>
        <v>30</v>
      </c>
    </row>
    <row r="138" spans="1:32" x14ac:dyDescent="0.25">
      <c r="A138" t="s">
        <v>1577</v>
      </c>
      <c r="B138" t="s">
        <v>1578</v>
      </c>
      <c r="D138">
        <v>2024</v>
      </c>
      <c r="E138" t="s">
        <v>1061</v>
      </c>
      <c r="F138" t="s">
        <v>1190</v>
      </c>
      <c r="G138" t="s">
        <v>1191</v>
      </c>
      <c r="H138" t="s">
        <v>1223</v>
      </c>
      <c r="I138" t="s">
        <v>1579</v>
      </c>
      <c r="J138" t="s">
        <v>881</v>
      </c>
      <c r="K138">
        <v>81</v>
      </c>
      <c r="L138" t="s">
        <v>869</v>
      </c>
      <c r="M138" t="s">
        <v>1519</v>
      </c>
      <c r="N138">
        <v>45384</v>
      </c>
      <c r="O138">
        <v>1</v>
      </c>
      <c r="P138" t="s">
        <v>872</v>
      </c>
      <c r="Q138" t="s">
        <v>873</v>
      </c>
      <c r="R138" t="s">
        <v>110</v>
      </c>
      <c r="S138" t="s">
        <v>222</v>
      </c>
      <c r="U138" t="s">
        <v>875</v>
      </c>
      <c r="W138" s="247">
        <v>45321</v>
      </c>
      <c r="Y138" t="s">
        <v>876</v>
      </c>
      <c r="Z138">
        <v>0</v>
      </c>
      <c r="AB138" t="s">
        <v>877</v>
      </c>
      <c r="AD138">
        <f t="shared" ca="1" si="6"/>
        <v>3</v>
      </c>
      <c r="AE138">
        <f t="shared" si="7"/>
        <v>1</v>
      </c>
      <c r="AF138">
        <f t="shared" si="8"/>
        <v>30</v>
      </c>
    </row>
    <row r="139" spans="1:32" x14ac:dyDescent="0.25">
      <c r="A139" t="s">
        <v>1580</v>
      </c>
      <c r="B139" t="s">
        <v>1581</v>
      </c>
      <c r="D139">
        <v>2024</v>
      </c>
      <c r="E139" t="s">
        <v>1061</v>
      </c>
      <c r="F139" t="s">
        <v>1190</v>
      </c>
      <c r="G139" t="s">
        <v>1191</v>
      </c>
      <c r="H139" t="s">
        <v>1223</v>
      </c>
      <c r="I139" t="s">
        <v>1582</v>
      </c>
      <c r="J139" t="s">
        <v>896</v>
      </c>
      <c r="K139">
        <v>977</v>
      </c>
      <c r="L139" t="s">
        <v>869</v>
      </c>
      <c r="M139" t="s">
        <v>1519</v>
      </c>
      <c r="N139">
        <v>45384</v>
      </c>
      <c r="O139">
        <v>1</v>
      </c>
      <c r="P139" t="s">
        <v>872</v>
      </c>
      <c r="Q139" t="s">
        <v>873</v>
      </c>
      <c r="R139" t="s">
        <v>110</v>
      </c>
      <c r="S139" t="s">
        <v>105</v>
      </c>
      <c r="U139" t="s">
        <v>875</v>
      </c>
      <c r="W139" s="247">
        <v>45321</v>
      </c>
      <c r="Y139" t="s">
        <v>876</v>
      </c>
      <c r="Z139">
        <v>0</v>
      </c>
      <c r="AB139" t="s">
        <v>877</v>
      </c>
      <c r="AD139">
        <f t="shared" ca="1" si="6"/>
        <v>3</v>
      </c>
      <c r="AE139">
        <f t="shared" si="7"/>
        <v>1</v>
      </c>
      <c r="AF139">
        <f t="shared" si="8"/>
        <v>30</v>
      </c>
    </row>
    <row r="140" spans="1:32" x14ac:dyDescent="0.25">
      <c r="A140" t="s">
        <v>1583</v>
      </c>
      <c r="B140" t="s">
        <v>1584</v>
      </c>
      <c r="D140">
        <v>2024</v>
      </c>
      <c r="E140" t="s">
        <v>1061</v>
      </c>
      <c r="F140" t="s">
        <v>1190</v>
      </c>
      <c r="G140" t="s">
        <v>1191</v>
      </c>
      <c r="H140" t="s">
        <v>1223</v>
      </c>
      <c r="I140" t="s">
        <v>1585</v>
      </c>
      <c r="J140" t="s">
        <v>881</v>
      </c>
      <c r="K140">
        <v>193</v>
      </c>
      <c r="L140" t="s">
        <v>869</v>
      </c>
      <c r="M140" t="s">
        <v>1519</v>
      </c>
      <c r="N140">
        <v>45384</v>
      </c>
      <c r="O140">
        <v>1</v>
      </c>
      <c r="P140" t="s">
        <v>872</v>
      </c>
      <c r="Q140" t="s">
        <v>873</v>
      </c>
      <c r="R140" t="s">
        <v>110</v>
      </c>
      <c r="S140" t="s">
        <v>110</v>
      </c>
      <c r="U140" t="s">
        <v>875</v>
      </c>
      <c r="W140" s="247">
        <v>45321</v>
      </c>
      <c r="Y140" t="s">
        <v>876</v>
      </c>
      <c r="Z140">
        <v>0</v>
      </c>
      <c r="AB140" t="s">
        <v>877</v>
      </c>
      <c r="AD140">
        <f t="shared" ca="1" si="6"/>
        <v>3</v>
      </c>
      <c r="AE140">
        <f t="shared" si="7"/>
        <v>1</v>
      </c>
      <c r="AF140">
        <f t="shared" si="8"/>
        <v>30</v>
      </c>
    </row>
    <row r="141" spans="1:32" x14ac:dyDescent="0.25">
      <c r="A141" t="s">
        <v>1586</v>
      </c>
      <c r="B141" t="s">
        <v>1587</v>
      </c>
      <c r="D141">
        <v>2024</v>
      </c>
      <c r="E141" t="s">
        <v>1061</v>
      </c>
      <c r="F141" t="s">
        <v>1190</v>
      </c>
      <c r="G141" t="s">
        <v>1191</v>
      </c>
      <c r="H141" t="s">
        <v>1223</v>
      </c>
      <c r="I141" t="s">
        <v>1588</v>
      </c>
      <c r="J141" t="s">
        <v>868</v>
      </c>
      <c r="K141">
        <v>63</v>
      </c>
      <c r="L141" t="s">
        <v>869</v>
      </c>
      <c r="M141" t="s">
        <v>1519</v>
      </c>
      <c r="N141">
        <v>45384</v>
      </c>
      <c r="O141">
        <v>1</v>
      </c>
      <c r="P141" t="s">
        <v>872</v>
      </c>
      <c r="Q141" t="s">
        <v>873</v>
      </c>
      <c r="R141" t="s">
        <v>110</v>
      </c>
      <c r="S141" t="s">
        <v>222</v>
      </c>
      <c r="U141" t="s">
        <v>875</v>
      </c>
      <c r="W141" s="247">
        <v>45321</v>
      </c>
      <c r="Y141" t="s">
        <v>876</v>
      </c>
      <c r="Z141">
        <v>0</v>
      </c>
      <c r="AB141" t="s">
        <v>877</v>
      </c>
      <c r="AD141">
        <f t="shared" ca="1" si="6"/>
        <v>3</v>
      </c>
      <c r="AE141">
        <f t="shared" si="7"/>
        <v>1</v>
      </c>
      <c r="AF141">
        <f t="shared" si="8"/>
        <v>30</v>
      </c>
    </row>
    <row r="142" spans="1:32" x14ac:dyDescent="0.25">
      <c r="A142" t="s">
        <v>1589</v>
      </c>
      <c r="B142" t="s">
        <v>1590</v>
      </c>
      <c r="D142">
        <v>2024</v>
      </c>
      <c r="E142" t="s">
        <v>1061</v>
      </c>
      <c r="F142" t="s">
        <v>1190</v>
      </c>
      <c r="G142" t="s">
        <v>1191</v>
      </c>
      <c r="H142" t="s">
        <v>1223</v>
      </c>
      <c r="I142" t="s">
        <v>1591</v>
      </c>
      <c r="J142" t="s">
        <v>1555</v>
      </c>
      <c r="K142">
        <v>70</v>
      </c>
      <c r="L142" t="s">
        <v>869</v>
      </c>
      <c r="M142" t="s">
        <v>1519</v>
      </c>
      <c r="N142">
        <v>45324</v>
      </c>
      <c r="O142">
        <v>3</v>
      </c>
      <c r="P142" t="s">
        <v>872</v>
      </c>
      <c r="Q142" t="s">
        <v>873</v>
      </c>
      <c r="R142" t="s">
        <v>110</v>
      </c>
      <c r="S142" t="s">
        <v>110</v>
      </c>
      <c r="U142" t="s">
        <v>875</v>
      </c>
      <c r="W142" s="247">
        <v>45321</v>
      </c>
      <c r="Y142" t="s">
        <v>876</v>
      </c>
      <c r="Z142">
        <v>0</v>
      </c>
      <c r="AB142" t="s">
        <v>877</v>
      </c>
      <c r="AD142">
        <f t="shared" ca="1" si="6"/>
        <v>3</v>
      </c>
      <c r="AE142">
        <f t="shared" si="7"/>
        <v>1</v>
      </c>
      <c r="AF142">
        <f t="shared" si="8"/>
        <v>30</v>
      </c>
    </row>
    <row r="143" spans="1:32" x14ac:dyDescent="0.25">
      <c r="A143" t="s">
        <v>1592</v>
      </c>
      <c r="B143" t="s">
        <v>1593</v>
      </c>
      <c r="D143">
        <v>2024</v>
      </c>
      <c r="E143" t="s">
        <v>1049</v>
      </c>
      <c r="F143" t="s">
        <v>1383</v>
      </c>
      <c r="G143" t="s">
        <v>1384</v>
      </c>
      <c r="H143" t="s">
        <v>1108</v>
      </c>
      <c r="I143" t="s">
        <v>1594</v>
      </c>
      <c r="J143" t="s">
        <v>984</v>
      </c>
      <c r="K143">
        <v>307</v>
      </c>
      <c r="L143" t="s">
        <v>869</v>
      </c>
      <c r="M143" t="s">
        <v>1519</v>
      </c>
      <c r="N143">
        <v>45384</v>
      </c>
      <c r="O143">
        <v>1</v>
      </c>
      <c r="P143" t="s">
        <v>872</v>
      </c>
      <c r="Q143" t="s">
        <v>873</v>
      </c>
      <c r="R143" t="s">
        <v>110</v>
      </c>
      <c r="S143" t="s">
        <v>105</v>
      </c>
      <c r="U143" t="s">
        <v>875</v>
      </c>
      <c r="W143" s="247">
        <v>45321</v>
      </c>
      <c r="Y143" t="s">
        <v>876</v>
      </c>
      <c r="Z143">
        <v>0</v>
      </c>
      <c r="AB143" t="s">
        <v>877</v>
      </c>
      <c r="AD143">
        <f t="shared" ca="1" si="6"/>
        <v>3</v>
      </c>
      <c r="AE143">
        <f t="shared" si="7"/>
        <v>1</v>
      </c>
      <c r="AF143">
        <f t="shared" si="8"/>
        <v>30</v>
      </c>
    </row>
    <row r="144" spans="1:32" x14ac:dyDescent="0.25">
      <c r="A144" t="s">
        <v>1595</v>
      </c>
      <c r="B144" t="s">
        <v>1596</v>
      </c>
      <c r="D144">
        <v>2023</v>
      </c>
      <c r="E144" t="s">
        <v>1049</v>
      </c>
      <c r="F144" t="s">
        <v>1080</v>
      </c>
      <c r="G144" t="s">
        <v>1081</v>
      </c>
      <c r="H144" t="s">
        <v>1082</v>
      </c>
      <c r="I144" t="s">
        <v>1597</v>
      </c>
      <c r="J144" t="s">
        <v>896</v>
      </c>
      <c r="K144">
        <v>1247</v>
      </c>
      <c r="L144" t="s">
        <v>869</v>
      </c>
      <c r="M144" t="s">
        <v>1519</v>
      </c>
      <c r="N144">
        <v>45353</v>
      </c>
      <c r="O144">
        <v>2</v>
      </c>
      <c r="P144" t="s">
        <v>872</v>
      </c>
      <c r="Q144" t="s">
        <v>873</v>
      </c>
      <c r="R144" t="s">
        <v>110</v>
      </c>
      <c r="S144" t="s">
        <v>105</v>
      </c>
      <c r="U144" t="s">
        <v>875</v>
      </c>
      <c r="W144" s="247">
        <v>45321</v>
      </c>
      <c r="Y144" t="s">
        <v>876</v>
      </c>
      <c r="Z144">
        <v>0</v>
      </c>
      <c r="AB144" t="s">
        <v>877</v>
      </c>
      <c r="AD144">
        <f t="shared" ca="1" si="6"/>
        <v>3</v>
      </c>
      <c r="AE144">
        <f t="shared" si="7"/>
        <v>1</v>
      </c>
      <c r="AF144">
        <f t="shared" si="8"/>
        <v>30</v>
      </c>
    </row>
    <row r="145" spans="1:32" x14ac:dyDescent="0.25">
      <c r="A145" t="s">
        <v>1598</v>
      </c>
      <c r="B145" t="s">
        <v>1599</v>
      </c>
      <c r="D145">
        <v>2024</v>
      </c>
      <c r="E145" t="s">
        <v>863</v>
      </c>
      <c r="F145" t="s">
        <v>1434</v>
      </c>
      <c r="G145" t="s">
        <v>1435</v>
      </c>
      <c r="H145" t="s">
        <v>956</v>
      </c>
      <c r="I145" t="s">
        <v>1600</v>
      </c>
      <c r="J145" t="s">
        <v>1527</v>
      </c>
      <c r="K145">
        <v>952</v>
      </c>
      <c r="L145" t="s">
        <v>869</v>
      </c>
      <c r="M145" t="s">
        <v>1519</v>
      </c>
      <c r="N145">
        <v>45293</v>
      </c>
      <c r="O145">
        <v>4</v>
      </c>
      <c r="P145" t="s">
        <v>872</v>
      </c>
      <c r="Q145" t="s">
        <v>873</v>
      </c>
      <c r="R145" t="s">
        <v>110</v>
      </c>
      <c r="S145" t="s">
        <v>110</v>
      </c>
      <c r="U145" t="s">
        <v>875</v>
      </c>
      <c r="W145" s="247">
        <v>45316</v>
      </c>
      <c r="Y145" t="s">
        <v>876</v>
      </c>
      <c r="Z145">
        <v>0</v>
      </c>
      <c r="AB145" t="s">
        <v>877</v>
      </c>
      <c r="AD145">
        <f t="shared" ca="1" si="6"/>
        <v>3</v>
      </c>
      <c r="AE145">
        <f t="shared" si="7"/>
        <v>1</v>
      </c>
      <c r="AF145">
        <f t="shared" si="8"/>
        <v>25</v>
      </c>
    </row>
    <row r="146" spans="1:32" x14ac:dyDescent="0.25">
      <c r="A146" t="s">
        <v>1601</v>
      </c>
      <c r="B146" t="s">
        <v>1602</v>
      </c>
      <c r="D146">
        <v>2024</v>
      </c>
      <c r="E146" t="s">
        <v>863</v>
      </c>
      <c r="F146" t="s">
        <v>1434</v>
      </c>
      <c r="G146" t="s">
        <v>1435</v>
      </c>
      <c r="H146" t="s">
        <v>956</v>
      </c>
      <c r="I146" t="s">
        <v>1603</v>
      </c>
      <c r="J146" t="s">
        <v>1555</v>
      </c>
      <c r="K146">
        <v>1060</v>
      </c>
      <c r="L146" t="s">
        <v>869</v>
      </c>
      <c r="M146" t="s">
        <v>1519</v>
      </c>
      <c r="N146">
        <v>45384</v>
      </c>
      <c r="O146">
        <v>1</v>
      </c>
      <c r="P146" t="s">
        <v>872</v>
      </c>
      <c r="Q146" t="s">
        <v>873</v>
      </c>
      <c r="R146" t="s">
        <v>110</v>
      </c>
      <c r="S146" t="s">
        <v>173</v>
      </c>
      <c r="U146" t="s">
        <v>875</v>
      </c>
      <c r="W146" s="247">
        <v>45316</v>
      </c>
      <c r="Y146" t="s">
        <v>876</v>
      </c>
      <c r="Z146">
        <v>0</v>
      </c>
      <c r="AB146" t="s">
        <v>877</v>
      </c>
      <c r="AD146">
        <f t="shared" ca="1" si="6"/>
        <v>3</v>
      </c>
      <c r="AE146">
        <f t="shared" si="7"/>
        <v>1</v>
      </c>
      <c r="AF146">
        <f t="shared" si="8"/>
        <v>25</v>
      </c>
    </row>
    <row r="147" spans="1:32" x14ac:dyDescent="0.25">
      <c r="A147" t="s">
        <v>1604</v>
      </c>
      <c r="B147" t="s">
        <v>1605</v>
      </c>
      <c r="D147">
        <v>2024</v>
      </c>
      <c r="E147" t="s">
        <v>863</v>
      </c>
      <c r="F147" t="s">
        <v>1434</v>
      </c>
      <c r="G147" t="s">
        <v>1435</v>
      </c>
      <c r="H147" t="s">
        <v>956</v>
      </c>
      <c r="I147" t="s">
        <v>1606</v>
      </c>
      <c r="J147" t="s">
        <v>868</v>
      </c>
      <c r="K147">
        <v>910</v>
      </c>
      <c r="L147" t="s">
        <v>869</v>
      </c>
      <c r="M147" t="s">
        <v>1519</v>
      </c>
      <c r="N147">
        <v>45384</v>
      </c>
      <c r="O147">
        <v>1</v>
      </c>
      <c r="P147" t="s">
        <v>872</v>
      </c>
      <c r="Q147" t="s">
        <v>873</v>
      </c>
      <c r="R147" t="s">
        <v>110</v>
      </c>
      <c r="S147" t="s">
        <v>105</v>
      </c>
      <c r="U147" t="s">
        <v>875</v>
      </c>
      <c r="W147" s="247">
        <v>45316</v>
      </c>
      <c r="Y147" t="s">
        <v>876</v>
      </c>
      <c r="Z147">
        <v>0</v>
      </c>
      <c r="AB147" t="s">
        <v>877</v>
      </c>
      <c r="AD147">
        <f t="shared" ca="1" si="6"/>
        <v>3</v>
      </c>
      <c r="AE147">
        <f t="shared" si="7"/>
        <v>1</v>
      </c>
      <c r="AF147">
        <f t="shared" si="8"/>
        <v>25</v>
      </c>
    </row>
    <row r="148" spans="1:32" x14ac:dyDescent="0.25">
      <c r="A148" t="s">
        <v>1607</v>
      </c>
      <c r="B148" t="s">
        <v>1608</v>
      </c>
      <c r="D148">
        <v>2024</v>
      </c>
      <c r="E148" t="s">
        <v>863</v>
      </c>
      <c r="F148" t="s">
        <v>1434</v>
      </c>
      <c r="G148" t="s">
        <v>1435</v>
      </c>
      <c r="H148" t="s">
        <v>956</v>
      </c>
      <c r="I148" t="s">
        <v>1609</v>
      </c>
      <c r="J148" t="s">
        <v>868</v>
      </c>
      <c r="K148">
        <v>569</v>
      </c>
      <c r="L148" t="s">
        <v>869</v>
      </c>
      <c r="M148" t="s">
        <v>1519</v>
      </c>
      <c r="N148">
        <v>45384</v>
      </c>
      <c r="O148">
        <v>1</v>
      </c>
      <c r="P148" t="s">
        <v>872</v>
      </c>
      <c r="Q148" t="s">
        <v>873</v>
      </c>
      <c r="R148" t="s">
        <v>110</v>
      </c>
      <c r="S148" t="s">
        <v>105</v>
      </c>
      <c r="U148" t="s">
        <v>875</v>
      </c>
      <c r="W148" s="247">
        <v>45316</v>
      </c>
      <c r="Y148" t="s">
        <v>876</v>
      </c>
      <c r="Z148">
        <v>0</v>
      </c>
      <c r="AB148" t="s">
        <v>877</v>
      </c>
      <c r="AD148">
        <f t="shared" ca="1" si="6"/>
        <v>3</v>
      </c>
      <c r="AE148">
        <f t="shared" si="7"/>
        <v>1</v>
      </c>
      <c r="AF148">
        <f t="shared" si="8"/>
        <v>25</v>
      </c>
    </row>
    <row r="149" spans="1:32" x14ac:dyDescent="0.25">
      <c r="A149" t="s">
        <v>1610</v>
      </c>
      <c r="B149" t="s">
        <v>1611</v>
      </c>
      <c r="D149">
        <v>2024</v>
      </c>
      <c r="E149" t="s">
        <v>863</v>
      </c>
      <c r="F149" t="s">
        <v>1434</v>
      </c>
      <c r="G149" t="s">
        <v>1435</v>
      </c>
      <c r="H149" t="s">
        <v>866</v>
      </c>
      <c r="I149" t="s">
        <v>1612</v>
      </c>
      <c r="J149" t="s">
        <v>1067</v>
      </c>
      <c r="K149">
        <v>956</v>
      </c>
      <c r="L149" t="s">
        <v>869</v>
      </c>
      <c r="M149" t="s">
        <v>1519</v>
      </c>
      <c r="N149" t="s">
        <v>913</v>
      </c>
      <c r="O149">
        <v>5</v>
      </c>
      <c r="P149" t="s">
        <v>872</v>
      </c>
      <c r="Q149" t="s">
        <v>873</v>
      </c>
      <c r="R149" t="s">
        <v>205</v>
      </c>
      <c r="S149" t="s">
        <v>205</v>
      </c>
      <c r="T149" t="s">
        <v>1613</v>
      </c>
      <c r="U149" t="s">
        <v>875</v>
      </c>
      <c r="W149" s="247">
        <v>45316</v>
      </c>
      <c r="Y149" t="s">
        <v>876</v>
      </c>
      <c r="Z149">
        <v>0</v>
      </c>
      <c r="AB149" t="s">
        <v>877</v>
      </c>
      <c r="AD149">
        <f t="shared" ca="1" si="6"/>
        <v>3</v>
      </c>
      <c r="AE149">
        <f t="shared" si="7"/>
        <v>1</v>
      </c>
      <c r="AF149">
        <f t="shared" si="8"/>
        <v>25</v>
      </c>
    </row>
    <row r="150" spans="1:32" x14ac:dyDescent="0.25">
      <c r="A150" t="s">
        <v>1614</v>
      </c>
      <c r="B150" t="s">
        <v>1615</v>
      </c>
      <c r="D150">
        <v>2024</v>
      </c>
      <c r="E150" t="s">
        <v>1616</v>
      </c>
      <c r="F150" t="s">
        <v>1617</v>
      </c>
      <c r="G150" t="s">
        <v>1618</v>
      </c>
      <c r="H150" t="s">
        <v>866</v>
      </c>
      <c r="I150" t="s">
        <v>1619</v>
      </c>
      <c r="J150" t="s">
        <v>1067</v>
      </c>
      <c r="K150">
        <v>107</v>
      </c>
      <c r="L150" t="s">
        <v>869</v>
      </c>
      <c r="M150" t="s">
        <v>1519</v>
      </c>
      <c r="N150">
        <v>45324</v>
      </c>
      <c r="O150">
        <v>3</v>
      </c>
      <c r="P150" t="s">
        <v>872</v>
      </c>
      <c r="Q150" t="s">
        <v>873</v>
      </c>
      <c r="R150" t="s">
        <v>113</v>
      </c>
      <c r="S150" t="s">
        <v>113</v>
      </c>
      <c r="T150" t="s">
        <v>1620</v>
      </c>
      <c r="U150" t="s">
        <v>875</v>
      </c>
      <c r="W150" s="247">
        <v>45321</v>
      </c>
      <c r="Y150" t="s">
        <v>876</v>
      </c>
      <c r="Z150">
        <v>0</v>
      </c>
      <c r="AB150" t="s">
        <v>877</v>
      </c>
      <c r="AD150">
        <f t="shared" ca="1" si="6"/>
        <v>3</v>
      </c>
      <c r="AE150">
        <f t="shared" si="7"/>
        <v>1</v>
      </c>
      <c r="AF150">
        <f t="shared" si="8"/>
        <v>30</v>
      </c>
    </row>
    <row r="151" spans="1:32" x14ac:dyDescent="0.25">
      <c r="A151" t="s">
        <v>1621</v>
      </c>
      <c r="B151" t="s">
        <v>1622</v>
      </c>
      <c r="D151">
        <v>2024</v>
      </c>
      <c r="E151" t="s">
        <v>1616</v>
      </c>
      <c r="F151" t="s">
        <v>1617</v>
      </c>
      <c r="G151" t="s">
        <v>1618</v>
      </c>
      <c r="H151" t="s">
        <v>866</v>
      </c>
      <c r="I151" t="s">
        <v>1623</v>
      </c>
      <c r="J151" t="s">
        <v>1067</v>
      </c>
      <c r="K151">
        <v>101</v>
      </c>
      <c r="L151" t="s">
        <v>869</v>
      </c>
      <c r="M151" t="s">
        <v>1519</v>
      </c>
      <c r="N151">
        <v>45324</v>
      </c>
      <c r="O151">
        <v>3</v>
      </c>
      <c r="P151" t="s">
        <v>872</v>
      </c>
      <c r="Q151" t="s">
        <v>873</v>
      </c>
      <c r="R151" t="s">
        <v>113</v>
      </c>
      <c r="S151" t="s">
        <v>113</v>
      </c>
      <c r="T151" t="s">
        <v>1624</v>
      </c>
      <c r="U151" t="s">
        <v>875</v>
      </c>
      <c r="W151" s="247">
        <v>45321</v>
      </c>
      <c r="Y151" t="s">
        <v>876</v>
      </c>
      <c r="Z151">
        <v>0</v>
      </c>
      <c r="AB151" t="s">
        <v>877</v>
      </c>
      <c r="AD151">
        <f t="shared" ca="1" si="6"/>
        <v>3</v>
      </c>
      <c r="AE151">
        <f t="shared" si="7"/>
        <v>1</v>
      </c>
      <c r="AF151">
        <f t="shared" si="8"/>
        <v>30</v>
      </c>
    </row>
    <row r="152" spans="1:32" x14ac:dyDescent="0.25">
      <c r="A152" t="s">
        <v>1625</v>
      </c>
      <c r="B152" t="s">
        <v>1626</v>
      </c>
      <c r="D152">
        <v>2024</v>
      </c>
      <c r="E152" t="s">
        <v>1061</v>
      </c>
      <c r="F152" t="s">
        <v>1190</v>
      </c>
      <c r="G152" t="s">
        <v>1191</v>
      </c>
      <c r="H152" t="s">
        <v>1223</v>
      </c>
      <c r="I152" t="s">
        <v>1627</v>
      </c>
      <c r="J152" t="s">
        <v>1240</v>
      </c>
      <c r="K152">
        <v>248</v>
      </c>
      <c r="L152" t="s">
        <v>869</v>
      </c>
      <c r="M152" t="s">
        <v>1519</v>
      </c>
      <c r="N152">
        <v>45353</v>
      </c>
      <c r="O152">
        <v>2</v>
      </c>
      <c r="P152" t="s">
        <v>872</v>
      </c>
      <c r="Q152" t="s">
        <v>873</v>
      </c>
      <c r="R152" t="s">
        <v>113</v>
      </c>
      <c r="S152" t="s">
        <v>105</v>
      </c>
      <c r="T152" t="s">
        <v>1628</v>
      </c>
      <c r="U152" t="s">
        <v>875</v>
      </c>
      <c r="W152" s="247">
        <v>45320</v>
      </c>
      <c r="Y152" t="s">
        <v>876</v>
      </c>
      <c r="Z152">
        <v>0</v>
      </c>
      <c r="AB152" t="s">
        <v>877</v>
      </c>
      <c r="AD152">
        <f t="shared" ca="1" si="6"/>
        <v>3</v>
      </c>
      <c r="AE152">
        <f t="shared" si="7"/>
        <v>1</v>
      </c>
      <c r="AF152">
        <f t="shared" si="8"/>
        <v>29</v>
      </c>
    </row>
    <row r="153" spans="1:32" x14ac:dyDescent="0.25">
      <c r="A153" t="s">
        <v>1629</v>
      </c>
      <c r="B153" t="s">
        <v>1630</v>
      </c>
      <c r="D153">
        <v>2023</v>
      </c>
      <c r="E153" t="s">
        <v>1049</v>
      </c>
      <c r="F153" t="s">
        <v>1080</v>
      </c>
      <c r="G153" t="s">
        <v>1081</v>
      </c>
      <c r="H153" t="s">
        <v>1082</v>
      </c>
      <c r="I153" t="s">
        <v>1631</v>
      </c>
      <c r="J153" t="s">
        <v>1067</v>
      </c>
      <c r="K153">
        <v>103</v>
      </c>
      <c r="L153" t="s">
        <v>869</v>
      </c>
      <c r="M153" t="s">
        <v>1519</v>
      </c>
      <c r="N153">
        <v>45353</v>
      </c>
      <c r="O153">
        <v>2</v>
      </c>
      <c r="P153" t="s">
        <v>872</v>
      </c>
      <c r="Q153" t="s">
        <v>873</v>
      </c>
      <c r="R153" t="s">
        <v>113</v>
      </c>
      <c r="S153" t="s">
        <v>110</v>
      </c>
      <c r="T153" t="s">
        <v>1632</v>
      </c>
      <c r="U153" t="s">
        <v>875</v>
      </c>
      <c r="W153" s="247">
        <v>45321</v>
      </c>
      <c r="Y153" t="s">
        <v>876</v>
      </c>
      <c r="Z153">
        <v>0</v>
      </c>
      <c r="AB153" t="s">
        <v>877</v>
      </c>
      <c r="AD153">
        <f t="shared" ca="1" si="6"/>
        <v>3</v>
      </c>
      <c r="AE153">
        <f t="shared" si="7"/>
        <v>1</v>
      </c>
      <c r="AF153">
        <f t="shared" si="8"/>
        <v>30</v>
      </c>
    </row>
    <row r="154" spans="1:32" x14ac:dyDescent="0.25">
      <c r="A154" t="s">
        <v>1633</v>
      </c>
      <c r="B154" t="s">
        <v>1634</v>
      </c>
      <c r="D154">
        <v>2023</v>
      </c>
      <c r="E154" t="s">
        <v>1049</v>
      </c>
      <c r="F154" t="s">
        <v>1080</v>
      </c>
      <c r="G154" t="s">
        <v>1081</v>
      </c>
      <c r="H154" t="s">
        <v>1082</v>
      </c>
      <c r="I154" t="s">
        <v>1635</v>
      </c>
      <c r="J154" t="s">
        <v>1067</v>
      </c>
      <c r="K154">
        <v>91</v>
      </c>
      <c r="L154" t="s">
        <v>869</v>
      </c>
      <c r="M154" t="s">
        <v>1519</v>
      </c>
      <c r="N154">
        <v>45353</v>
      </c>
      <c r="O154">
        <v>2</v>
      </c>
      <c r="P154" t="s">
        <v>872</v>
      </c>
      <c r="Q154" t="s">
        <v>873</v>
      </c>
      <c r="R154" t="s">
        <v>113</v>
      </c>
      <c r="S154" t="s">
        <v>110</v>
      </c>
      <c r="T154" t="s">
        <v>1636</v>
      </c>
      <c r="U154" t="s">
        <v>875</v>
      </c>
      <c r="W154" s="247">
        <v>45321</v>
      </c>
      <c r="Y154" t="s">
        <v>876</v>
      </c>
      <c r="Z154">
        <v>0</v>
      </c>
      <c r="AB154" t="s">
        <v>877</v>
      </c>
      <c r="AD154">
        <f t="shared" ca="1" si="6"/>
        <v>3</v>
      </c>
      <c r="AE154">
        <f t="shared" si="7"/>
        <v>1</v>
      </c>
      <c r="AF154">
        <f t="shared" si="8"/>
        <v>30</v>
      </c>
    </row>
    <row r="155" spans="1:32" x14ac:dyDescent="0.25">
      <c r="A155" t="s">
        <v>1637</v>
      </c>
      <c r="B155" t="s">
        <v>1638</v>
      </c>
      <c r="D155">
        <v>2024</v>
      </c>
      <c r="E155" t="s">
        <v>1616</v>
      </c>
      <c r="F155" t="s">
        <v>1617</v>
      </c>
      <c r="G155" t="s">
        <v>1618</v>
      </c>
      <c r="H155" t="s">
        <v>866</v>
      </c>
      <c r="I155" t="s">
        <v>1639</v>
      </c>
      <c r="J155" t="s">
        <v>1067</v>
      </c>
      <c r="K155">
        <v>1</v>
      </c>
      <c r="L155" t="s">
        <v>869</v>
      </c>
      <c r="M155" t="s">
        <v>1519</v>
      </c>
      <c r="N155" t="s">
        <v>1640</v>
      </c>
      <c r="O155">
        <v>6</v>
      </c>
      <c r="P155" t="s">
        <v>872</v>
      </c>
      <c r="Q155" t="s">
        <v>873</v>
      </c>
      <c r="R155" t="s">
        <v>222</v>
      </c>
      <c r="S155" t="s">
        <v>222</v>
      </c>
      <c r="U155" t="s">
        <v>875</v>
      </c>
      <c r="W155" s="247">
        <v>45321</v>
      </c>
      <c r="Y155" t="s">
        <v>876</v>
      </c>
      <c r="Z155">
        <v>0</v>
      </c>
      <c r="AB155" t="s">
        <v>877</v>
      </c>
      <c r="AD155">
        <f t="shared" ca="1" si="6"/>
        <v>3</v>
      </c>
      <c r="AE155">
        <f t="shared" si="7"/>
        <v>1</v>
      </c>
      <c r="AF155">
        <f t="shared" si="8"/>
        <v>30</v>
      </c>
    </row>
    <row r="156" spans="1:32" x14ac:dyDescent="0.25">
      <c r="A156" t="s">
        <v>1641</v>
      </c>
      <c r="B156" t="s">
        <v>1642</v>
      </c>
      <c r="D156">
        <v>2024</v>
      </c>
      <c r="E156" t="s">
        <v>863</v>
      </c>
      <c r="F156" t="s">
        <v>864</v>
      </c>
      <c r="G156" t="s">
        <v>865</v>
      </c>
      <c r="H156" t="s">
        <v>866</v>
      </c>
      <c r="I156" t="s">
        <v>1643</v>
      </c>
      <c r="J156" t="s">
        <v>1067</v>
      </c>
      <c r="K156">
        <v>557</v>
      </c>
      <c r="L156" t="s">
        <v>869</v>
      </c>
      <c r="M156" t="s">
        <v>1519</v>
      </c>
      <c r="N156">
        <v>45384</v>
      </c>
      <c r="O156">
        <v>2</v>
      </c>
      <c r="P156" t="s">
        <v>872</v>
      </c>
      <c r="Q156" t="s">
        <v>873</v>
      </c>
      <c r="R156" t="s">
        <v>133</v>
      </c>
      <c r="S156" t="s">
        <v>133</v>
      </c>
      <c r="U156" t="s">
        <v>875</v>
      </c>
      <c r="W156" s="247">
        <v>45314</v>
      </c>
      <c r="Y156" t="s">
        <v>876</v>
      </c>
      <c r="Z156">
        <v>0</v>
      </c>
      <c r="AB156" t="s">
        <v>877</v>
      </c>
      <c r="AD156">
        <f t="shared" ca="1" si="6"/>
        <v>3</v>
      </c>
      <c r="AE156">
        <f t="shared" si="7"/>
        <v>1</v>
      </c>
      <c r="AF156">
        <f t="shared" si="8"/>
        <v>23</v>
      </c>
    </row>
    <row r="157" spans="1:32" x14ac:dyDescent="0.25">
      <c r="A157" t="s">
        <v>1644</v>
      </c>
      <c r="B157" t="s">
        <v>1645</v>
      </c>
      <c r="D157">
        <v>2024</v>
      </c>
      <c r="E157" t="s">
        <v>1616</v>
      </c>
      <c r="F157" t="s">
        <v>1617</v>
      </c>
      <c r="G157" t="s">
        <v>1618</v>
      </c>
      <c r="H157" t="s">
        <v>866</v>
      </c>
      <c r="I157" t="s">
        <v>1646</v>
      </c>
      <c r="J157" t="s">
        <v>1067</v>
      </c>
      <c r="K157">
        <v>1</v>
      </c>
      <c r="L157" t="s">
        <v>869</v>
      </c>
      <c r="M157" t="s">
        <v>1519</v>
      </c>
      <c r="N157">
        <v>45293</v>
      </c>
      <c r="O157">
        <v>4</v>
      </c>
      <c r="P157" t="s">
        <v>872</v>
      </c>
      <c r="Q157" t="s">
        <v>873</v>
      </c>
      <c r="R157" t="s">
        <v>141</v>
      </c>
      <c r="S157" t="s">
        <v>141</v>
      </c>
      <c r="U157" t="s">
        <v>875</v>
      </c>
      <c r="W157" s="247">
        <v>45321</v>
      </c>
      <c r="Y157" t="s">
        <v>876</v>
      </c>
      <c r="Z157">
        <v>0</v>
      </c>
      <c r="AB157" t="s">
        <v>877</v>
      </c>
      <c r="AD157">
        <f t="shared" ca="1" si="6"/>
        <v>3</v>
      </c>
      <c r="AE157">
        <f t="shared" si="7"/>
        <v>1</v>
      </c>
      <c r="AF157">
        <f t="shared" si="8"/>
        <v>30</v>
      </c>
    </row>
    <row r="158" spans="1:32" x14ac:dyDescent="0.25">
      <c r="A158" t="s">
        <v>1647</v>
      </c>
      <c r="B158" t="s">
        <v>1648</v>
      </c>
      <c r="D158">
        <v>2024</v>
      </c>
      <c r="E158" t="s">
        <v>1049</v>
      </c>
      <c r="F158" t="s">
        <v>1050</v>
      </c>
      <c r="G158" t="s">
        <v>1051</v>
      </c>
      <c r="H158" t="s">
        <v>1052</v>
      </c>
      <c r="I158" t="s">
        <v>1649</v>
      </c>
      <c r="J158" t="s">
        <v>1067</v>
      </c>
      <c r="K158">
        <v>1</v>
      </c>
      <c r="L158" t="s">
        <v>869</v>
      </c>
      <c r="M158" t="s">
        <v>1519</v>
      </c>
      <c r="N158">
        <v>45293</v>
      </c>
      <c r="O158">
        <v>4</v>
      </c>
      <c r="P158" t="s">
        <v>872</v>
      </c>
      <c r="Q158" t="s">
        <v>873</v>
      </c>
      <c r="R158" t="s">
        <v>141</v>
      </c>
      <c r="S158" t="s">
        <v>141</v>
      </c>
      <c r="U158" t="s">
        <v>875</v>
      </c>
      <c r="W158" s="247">
        <v>45321</v>
      </c>
      <c r="Y158" t="s">
        <v>876</v>
      </c>
      <c r="Z158">
        <v>0</v>
      </c>
      <c r="AB158" t="s">
        <v>877</v>
      </c>
      <c r="AD158">
        <f t="shared" ca="1" si="6"/>
        <v>3</v>
      </c>
      <c r="AE158">
        <f t="shared" si="7"/>
        <v>1</v>
      </c>
      <c r="AF158">
        <f t="shared" si="8"/>
        <v>30</v>
      </c>
    </row>
    <row r="159" spans="1:32" x14ac:dyDescent="0.25">
      <c r="A159" t="s">
        <v>1650</v>
      </c>
      <c r="B159" t="s">
        <v>1651</v>
      </c>
      <c r="D159">
        <v>2024</v>
      </c>
      <c r="E159" t="s">
        <v>1049</v>
      </c>
      <c r="F159" t="s">
        <v>1050</v>
      </c>
      <c r="G159" t="s">
        <v>1051</v>
      </c>
      <c r="H159" t="s">
        <v>1052</v>
      </c>
      <c r="I159" t="s">
        <v>1652</v>
      </c>
      <c r="J159" t="s">
        <v>1067</v>
      </c>
      <c r="K159">
        <v>1</v>
      </c>
      <c r="L159" t="s">
        <v>869</v>
      </c>
      <c r="M159" t="s">
        <v>1519</v>
      </c>
      <c r="N159">
        <v>45353</v>
      </c>
      <c r="O159">
        <v>2</v>
      </c>
      <c r="P159" t="s">
        <v>872</v>
      </c>
      <c r="Q159" t="s">
        <v>873</v>
      </c>
      <c r="R159" t="s">
        <v>141</v>
      </c>
      <c r="S159" t="s">
        <v>141</v>
      </c>
      <c r="U159" t="s">
        <v>875</v>
      </c>
      <c r="W159" s="247">
        <v>45321</v>
      </c>
      <c r="Y159" t="s">
        <v>876</v>
      </c>
      <c r="Z159">
        <v>0</v>
      </c>
      <c r="AA159" t="s">
        <v>1653</v>
      </c>
      <c r="AB159" t="s">
        <v>877</v>
      </c>
      <c r="AD159">
        <f t="shared" ca="1" si="6"/>
        <v>3</v>
      </c>
      <c r="AE159">
        <f t="shared" si="7"/>
        <v>1</v>
      </c>
      <c r="AF159">
        <f t="shared" si="8"/>
        <v>30</v>
      </c>
    </row>
    <row r="160" spans="1:32" x14ac:dyDescent="0.25">
      <c r="A160" t="s">
        <v>1654</v>
      </c>
      <c r="B160" t="s">
        <v>1655</v>
      </c>
      <c r="D160">
        <v>2024</v>
      </c>
      <c r="E160" t="s">
        <v>1049</v>
      </c>
      <c r="F160" t="s">
        <v>1050</v>
      </c>
      <c r="G160" t="s">
        <v>1051</v>
      </c>
      <c r="H160" t="s">
        <v>1052</v>
      </c>
      <c r="I160" t="s">
        <v>1656</v>
      </c>
      <c r="J160" t="s">
        <v>1067</v>
      </c>
      <c r="K160">
        <v>1</v>
      </c>
      <c r="L160" t="s">
        <v>869</v>
      </c>
      <c r="M160" t="s">
        <v>1519</v>
      </c>
      <c r="N160">
        <v>45293</v>
      </c>
      <c r="O160">
        <v>4</v>
      </c>
      <c r="P160" t="s">
        <v>872</v>
      </c>
      <c r="Q160" t="s">
        <v>873</v>
      </c>
      <c r="R160" t="s">
        <v>141</v>
      </c>
      <c r="S160" t="s">
        <v>141</v>
      </c>
      <c r="U160" t="s">
        <v>875</v>
      </c>
      <c r="W160" s="247">
        <v>45321</v>
      </c>
      <c r="Y160" t="s">
        <v>876</v>
      </c>
      <c r="Z160">
        <v>0</v>
      </c>
      <c r="AB160" t="s">
        <v>877</v>
      </c>
      <c r="AD160">
        <f t="shared" ca="1" si="6"/>
        <v>3</v>
      </c>
      <c r="AE160">
        <f t="shared" si="7"/>
        <v>1</v>
      </c>
      <c r="AF160">
        <f t="shared" si="8"/>
        <v>30</v>
      </c>
    </row>
    <row r="161" spans="1:32" x14ac:dyDescent="0.25">
      <c r="A161" t="s">
        <v>1657</v>
      </c>
      <c r="B161" t="s">
        <v>1658</v>
      </c>
      <c r="D161">
        <v>2024</v>
      </c>
      <c r="E161" t="s">
        <v>1049</v>
      </c>
      <c r="F161" t="s">
        <v>1050</v>
      </c>
      <c r="G161" t="s">
        <v>1051</v>
      </c>
      <c r="H161" t="s">
        <v>1052</v>
      </c>
      <c r="I161" t="s">
        <v>1659</v>
      </c>
      <c r="J161" t="s">
        <v>1067</v>
      </c>
      <c r="K161">
        <v>1</v>
      </c>
      <c r="L161" t="s">
        <v>869</v>
      </c>
      <c r="M161" t="s">
        <v>1519</v>
      </c>
      <c r="N161">
        <v>45353</v>
      </c>
      <c r="O161">
        <v>2</v>
      </c>
      <c r="P161" t="s">
        <v>872</v>
      </c>
      <c r="Q161" t="s">
        <v>873</v>
      </c>
      <c r="R161" t="s">
        <v>141</v>
      </c>
      <c r="S161" t="s">
        <v>141</v>
      </c>
      <c r="U161" t="s">
        <v>875</v>
      </c>
      <c r="W161" s="247">
        <v>45321</v>
      </c>
      <c r="Y161" t="s">
        <v>876</v>
      </c>
      <c r="Z161">
        <v>0</v>
      </c>
      <c r="AA161" t="s">
        <v>1653</v>
      </c>
      <c r="AB161" t="s">
        <v>877</v>
      </c>
      <c r="AD161">
        <f t="shared" ca="1" si="6"/>
        <v>3</v>
      </c>
      <c r="AE161">
        <f t="shared" si="7"/>
        <v>1</v>
      </c>
      <c r="AF161">
        <f t="shared" si="8"/>
        <v>30</v>
      </c>
    </row>
    <row r="162" spans="1:32" x14ac:dyDescent="0.25">
      <c r="A162" t="s">
        <v>1660</v>
      </c>
      <c r="B162" t="s">
        <v>1661</v>
      </c>
      <c r="D162">
        <v>2024</v>
      </c>
      <c r="E162" t="s">
        <v>1061</v>
      </c>
      <c r="F162" t="s">
        <v>1190</v>
      </c>
      <c r="G162" t="s">
        <v>1191</v>
      </c>
      <c r="H162" t="s">
        <v>1223</v>
      </c>
      <c r="I162" t="s">
        <v>1662</v>
      </c>
      <c r="J162" t="s">
        <v>1029</v>
      </c>
      <c r="K162">
        <v>120</v>
      </c>
      <c r="L162" t="s">
        <v>869</v>
      </c>
      <c r="M162" t="s">
        <v>1519</v>
      </c>
      <c r="N162">
        <v>45293</v>
      </c>
      <c r="O162">
        <v>4</v>
      </c>
      <c r="P162" t="s">
        <v>872</v>
      </c>
      <c r="Q162" t="s">
        <v>873</v>
      </c>
      <c r="R162" t="s">
        <v>141</v>
      </c>
      <c r="S162" t="s">
        <v>141</v>
      </c>
      <c r="U162" t="s">
        <v>875</v>
      </c>
      <c r="W162" s="247">
        <v>45321</v>
      </c>
      <c r="Y162" t="s">
        <v>876</v>
      </c>
      <c r="Z162">
        <v>0</v>
      </c>
      <c r="AA162" t="s">
        <v>1166</v>
      </c>
      <c r="AB162" t="s">
        <v>877</v>
      </c>
      <c r="AD162">
        <f t="shared" ca="1" si="6"/>
        <v>3</v>
      </c>
      <c r="AE162">
        <f t="shared" si="7"/>
        <v>1</v>
      </c>
      <c r="AF162">
        <f t="shared" si="8"/>
        <v>30</v>
      </c>
    </row>
    <row r="163" spans="1:32" x14ac:dyDescent="0.25">
      <c r="A163" t="s">
        <v>1663</v>
      </c>
      <c r="B163" t="s">
        <v>1664</v>
      </c>
      <c r="D163">
        <v>2024</v>
      </c>
      <c r="E163" t="s">
        <v>1049</v>
      </c>
      <c r="F163" t="s">
        <v>1383</v>
      </c>
      <c r="G163" t="s">
        <v>1384</v>
      </c>
      <c r="H163" t="s">
        <v>1108</v>
      </c>
      <c r="I163" t="s">
        <v>1665</v>
      </c>
      <c r="J163" t="s">
        <v>1067</v>
      </c>
      <c r="K163">
        <v>1</v>
      </c>
      <c r="L163" t="s">
        <v>869</v>
      </c>
      <c r="M163" t="s">
        <v>1519</v>
      </c>
      <c r="N163">
        <v>45324</v>
      </c>
      <c r="O163">
        <v>3</v>
      </c>
      <c r="P163" t="s">
        <v>872</v>
      </c>
      <c r="Q163" t="s">
        <v>873</v>
      </c>
      <c r="R163" t="s">
        <v>141</v>
      </c>
      <c r="S163" t="s">
        <v>141</v>
      </c>
      <c r="U163" t="s">
        <v>875</v>
      </c>
      <c r="W163" s="247">
        <v>45321</v>
      </c>
      <c r="Y163" t="s">
        <v>876</v>
      </c>
      <c r="Z163">
        <v>0</v>
      </c>
      <c r="AB163" t="s">
        <v>877</v>
      </c>
      <c r="AD163">
        <f t="shared" ca="1" si="6"/>
        <v>3</v>
      </c>
      <c r="AE163">
        <f t="shared" si="7"/>
        <v>1</v>
      </c>
      <c r="AF163">
        <f t="shared" si="8"/>
        <v>30</v>
      </c>
    </row>
    <row r="164" spans="1:32" x14ac:dyDescent="0.25">
      <c r="A164" t="s">
        <v>1666</v>
      </c>
      <c r="B164" t="s">
        <v>1667</v>
      </c>
      <c r="D164">
        <v>2024</v>
      </c>
      <c r="E164" t="s">
        <v>863</v>
      </c>
      <c r="F164" t="s">
        <v>1434</v>
      </c>
      <c r="G164" t="s">
        <v>1435</v>
      </c>
      <c r="H164" t="s">
        <v>866</v>
      </c>
      <c r="I164" t="s">
        <v>1668</v>
      </c>
      <c r="J164" t="s">
        <v>896</v>
      </c>
      <c r="K164">
        <v>378</v>
      </c>
      <c r="L164" t="s">
        <v>869</v>
      </c>
      <c r="M164" t="s">
        <v>1519</v>
      </c>
      <c r="N164">
        <v>45384</v>
      </c>
      <c r="O164">
        <v>1</v>
      </c>
      <c r="P164" t="s">
        <v>872</v>
      </c>
      <c r="Q164" t="s">
        <v>873</v>
      </c>
      <c r="R164" t="s">
        <v>141</v>
      </c>
      <c r="S164" t="s">
        <v>110</v>
      </c>
      <c r="U164" t="s">
        <v>875</v>
      </c>
      <c r="W164" s="247">
        <v>45316</v>
      </c>
      <c r="Y164" t="s">
        <v>876</v>
      </c>
      <c r="Z164">
        <v>0</v>
      </c>
      <c r="AB164" t="s">
        <v>877</v>
      </c>
      <c r="AD164">
        <f t="shared" ca="1" si="6"/>
        <v>3</v>
      </c>
      <c r="AE164">
        <f t="shared" si="7"/>
        <v>1</v>
      </c>
      <c r="AF164">
        <f t="shared" si="8"/>
        <v>25</v>
      </c>
    </row>
    <row r="165" spans="1:32" x14ac:dyDescent="0.25">
      <c r="A165" t="s">
        <v>1669</v>
      </c>
      <c r="B165" t="s">
        <v>1670</v>
      </c>
      <c r="D165">
        <v>2024</v>
      </c>
      <c r="E165" t="s">
        <v>1049</v>
      </c>
      <c r="F165" t="s">
        <v>1508</v>
      </c>
      <c r="G165" t="s">
        <v>1191</v>
      </c>
      <c r="H165" t="s">
        <v>1671</v>
      </c>
      <c r="I165" t="s">
        <v>1672</v>
      </c>
      <c r="J165" t="s">
        <v>1067</v>
      </c>
      <c r="K165">
        <v>1</v>
      </c>
      <c r="L165" t="s">
        <v>869</v>
      </c>
      <c r="M165" t="s">
        <v>1519</v>
      </c>
      <c r="N165">
        <v>45293</v>
      </c>
      <c r="O165">
        <v>4</v>
      </c>
      <c r="P165" t="s">
        <v>872</v>
      </c>
      <c r="Q165" t="s">
        <v>873</v>
      </c>
      <c r="R165" t="s">
        <v>141</v>
      </c>
      <c r="S165" t="s">
        <v>141</v>
      </c>
      <c r="U165" t="s">
        <v>875</v>
      </c>
      <c r="W165" s="247">
        <v>45321</v>
      </c>
      <c r="Y165" t="s">
        <v>876</v>
      </c>
      <c r="Z165">
        <v>0</v>
      </c>
      <c r="AA165" t="s">
        <v>1673</v>
      </c>
      <c r="AB165" t="s">
        <v>877</v>
      </c>
      <c r="AD165">
        <f t="shared" ca="1" si="6"/>
        <v>3</v>
      </c>
      <c r="AE165">
        <f t="shared" si="7"/>
        <v>1</v>
      </c>
      <c r="AF165">
        <f t="shared" si="8"/>
        <v>30</v>
      </c>
    </row>
    <row r="166" spans="1:32" x14ac:dyDescent="0.25">
      <c r="A166" t="s">
        <v>1674</v>
      </c>
      <c r="B166" t="s">
        <v>1675</v>
      </c>
      <c r="D166">
        <v>2024</v>
      </c>
      <c r="E166" t="s">
        <v>1049</v>
      </c>
      <c r="F166" t="s">
        <v>1508</v>
      </c>
      <c r="G166" t="s">
        <v>1191</v>
      </c>
      <c r="H166" t="s">
        <v>1671</v>
      </c>
      <c r="I166" t="s">
        <v>1676</v>
      </c>
      <c r="J166" t="s">
        <v>1067</v>
      </c>
      <c r="K166">
        <v>1</v>
      </c>
      <c r="L166" t="s">
        <v>869</v>
      </c>
      <c r="M166" t="s">
        <v>1519</v>
      </c>
      <c r="N166">
        <v>45293</v>
      </c>
      <c r="O166">
        <v>4</v>
      </c>
      <c r="P166" t="s">
        <v>872</v>
      </c>
      <c r="Q166" t="s">
        <v>873</v>
      </c>
      <c r="R166" t="s">
        <v>141</v>
      </c>
      <c r="S166" t="s">
        <v>141</v>
      </c>
      <c r="U166" t="s">
        <v>875</v>
      </c>
      <c r="W166" s="247">
        <v>45321</v>
      </c>
      <c r="Y166" t="s">
        <v>876</v>
      </c>
      <c r="Z166">
        <v>0</v>
      </c>
      <c r="AA166" t="s">
        <v>1673</v>
      </c>
      <c r="AB166" t="s">
        <v>877</v>
      </c>
      <c r="AD166">
        <f t="shared" ca="1" si="6"/>
        <v>3</v>
      </c>
      <c r="AE166">
        <f t="shared" si="7"/>
        <v>1</v>
      </c>
      <c r="AF166">
        <f t="shared" si="8"/>
        <v>30</v>
      </c>
    </row>
    <row r="167" spans="1:32" x14ac:dyDescent="0.25">
      <c r="A167" t="s">
        <v>1677</v>
      </c>
      <c r="B167" t="s">
        <v>1678</v>
      </c>
      <c r="D167">
        <v>2024</v>
      </c>
      <c r="E167" t="s">
        <v>1049</v>
      </c>
      <c r="F167" t="s">
        <v>1508</v>
      </c>
      <c r="G167" t="s">
        <v>1191</v>
      </c>
      <c r="H167" t="s">
        <v>1671</v>
      </c>
      <c r="I167" t="s">
        <v>1679</v>
      </c>
      <c r="J167" t="s">
        <v>1067</v>
      </c>
      <c r="K167">
        <v>1</v>
      </c>
      <c r="L167" t="s">
        <v>869</v>
      </c>
      <c r="M167" t="s">
        <v>1519</v>
      </c>
      <c r="N167">
        <v>45293</v>
      </c>
      <c r="O167">
        <v>4</v>
      </c>
      <c r="P167" t="s">
        <v>872</v>
      </c>
      <c r="Q167" t="s">
        <v>873</v>
      </c>
      <c r="R167" t="s">
        <v>141</v>
      </c>
      <c r="S167" t="s">
        <v>141</v>
      </c>
      <c r="U167" t="s">
        <v>875</v>
      </c>
      <c r="W167" s="247">
        <v>45321</v>
      </c>
      <c r="Y167" t="s">
        <v>876</v>
      </c>
      <c r="Z167">
        <v>0</v>
      </c>
      <c r="AA167" t="s">
        <v>1673</v>
      </c>
      <c r="AB167" t="s">
        <v>877</v>
      </c>
      <c r="AD167">
        <f t="shared" ca="1" si="6"/>
        <v>3</v>
      </c>
      <c r="AE167">
        <f t="shared" si="7"/>
        <v>1</v>
      </c>
      <c r="AF167">
        <f t="shared" si="8"/>
        <v>30</v>
      </c>
    </row>
    <row r="168" spans="1:32" x14ac:dyDescent="0.25">
      <c r="A168" t="s">
        <v>1680</v>
      </c>
      <c r="B168" t="s">
        <v>1681</v>
      </c>
      <c r="D168">
        <v>2024</v>
      </c>
      <c r="E168" t="s">
        <v>863</v>
      </c>
      <c r="F168" t="s">
        <v>864</v>
      </c>
      <c r="G168" t="s">
        <v>865</v>
      </c>
      <c r="H168" t="s">
        <v>866</v>
      </c>
      <c r="I168" t="s">
        <v>1682</v>
      </c>
      <c r="J168" t="s">
        <v>1136</v>
      </c>
      <c r="K168">
        <v>2134</v>
      </c>
      <c r="L168" t="s">
        <v>869</v>
      </c>
      <c r="M168" t="s">
        <v>1519</v>
      </c>
      <c r="N168">
        <v>45353</v>
      </c>
      <c r="O168">
        <v>2</v>
      </c>
      <c r="P168" t="s">
        <v>872</v>
      </c>
      <c r="Q168" t="s">
        <v>873</v>
      </c>
      <c r="R168" t="s">
        <v>116</v>
      </c>
      <c r="S168" t="s">
        <v>105</v>
      </c>
      <c r="U168" t="s">
        <v>875</v>
      </c>
      <c r="W168" s="247">
        <v>45314</v>
      </c>
      <c r="Y168" t="s">
        <v>876</v>
      </c>
      <c r="Z168">
        <v>0</v>
      </c>
      <c r="AB168" t="s">
        <v>877</v>
      </c>
      <c r="AD168">
        <f t="shared" ca="1" si="6"/>
        <v>3</v>
      </c>
      <c r="AE168">
        <f t="shared" si="7"/>
        <v>1</v>
      </c>
      <c r="AF168">
        <f t="shared" si="8"/>
        <v>23</v>
      </c>
    </row>
    <row r="169" spans="1:32" x14ac:dyDescent="0.25">
      <c r="A169" t="s">
        <v>1683</v>
      </c>
      <c r="B169" t="s">
        <v>1684</v>
      </c>
      <c r="D169">
        <v>2024</v>
      </c>
      <c r="E169" t="s">
        <v>1061</v>
      </c>
      <c r="F169" t="s">
        <v>1190</v>
      </c>
      <c r="G169" t="s">
        <v>1191</v>
      </c>
      <c r="H169" t="s">
        <v>1192</v>
      </c>
      <c r="I169" t="s">
        <v>1685</v>
      </c>
      <c r="J169" t="s">
        <v>984</v>
      </c>
      <c r="K169">
        <v>1029</v>
      </c>
      <c r="L169" t="s">
        <v>869</v>
      </c>
      <c r="M169" t="s">
        <v>1519</v>
      </c>
      <c r="N169">
        <v>45353</v>
      </c>
      <c r="O169">
        <v>2</v>
      </c>
      <c r="P169" t="s">
        <v>872</v>
      </c>
      <c r="Q169" t="s">
        <v>873</v>
      </c>
      <c r="R169" t="s">
        <v>116</v>
      </c>
      <c r="S169" t="s">
        <v>105</v>
      </c>
      <c r="U169" t="s">
        <v>875</v>
      </c>
      <c r="W169" s="247">
        <v>45314</v>
      </c>
      <c r="Y169" t="s">
        <v>876</v>
      </c>
      <c r="Z169">
        <v>0</v>
      </c>
      <c r="AB169" t="s">
        <v>877</v>
      </c>
      <c r="AD169">
        <f t="shared" ca="1" si="6"/>
        <v>3</v>
      </c>
      <c r="AE169">
        <f t="shared" si="7"/>
        <v>1</v>
      </c>
      <c r="AF169">
        <f t="shared" si="8"/>
        <v>23</v>
      </c>
    </row>
    <row r="170" spans="1:32" x14ac:dyDescent="0.25">
      <c r="A170" t="s">
        <v>1686</v>
      </c>
      <c r="B170" t="s">
        <v>1687</v>
      </c>
      <c r="D170">
        <v>2024</v>
      </c>
      <c r="E170" t="s">
        <v>1061</v>
      </c>
      <c r="F170" t="s">
        <v>1190</v>
      </c>
      <c r="G170" t="s">
        <v>1191</v>
      </c>
      <c r="H170" t="s">
        <v>1223</v>
      </c>
      <c r="I170" t="s">
        <v>1688</v>
      </c>
      <c r="J170" t="s">
        <v>1555</v>
      </c>
      <c r="K170">
        <v>305</v>
      </c>
      <c r="L170" t="s">
        <v>869</v>
      </c>
      <c r="M170" t="s">
        <v>1519</v>
      </c>
      <c r="N170">
        <v>45324</v>
      </c>
      <c r="O170">
        <v>3</v>
      </c>
      <c r="P170" t="s">
        <v>872</v>
      </c>
      <c r="Q170" t="s">
        <v>873</v>
      </c>
      <c r="R170" t="s">
        <v>116</v>
      </c>
      <c r="S170" t="s">
        <v>116</v>
      </c>
      <c r="U170" t="s">
        <v>875</v>
      </c>
      <c r="W170" s="247">
        <v>45314</v>
      </c>
      <c r="Y170" t="s">
        <v>876</v>
      </c>
      <c r="Z170">
        <v>0</v>
      </c>
      <c r="AB170" t="s">
        <v>877</v>
      </c>
      <c r="AD170">
        <f t="shared" ca="1" si="6"/>
        <v>3</v>
      </c>
      <c r="AE170">
        <f t="shared" si="7"/>
        <v>1</v>
      </c>
      <c r="AF170">
        <f t="shared" si="8"/>
        <v>23</v>
      </c>
    </row>
    <row r="171" spans="1:32" x14ac:dyDescent="0.25">
      <c r="A171" t="s">
        <v>1689</v>
      </c>
      <c r="B171" t="s">
        <v>1690</v>
      </c>
      <c r="D171">
        <v>2024</v>
      </c>
      <c r="E171" t="s">
        <v>1061</v>
      </c>
      <c r="F171" t="s">
        <v>1190</v>
      </c>
      <c r="G171" t="s">
        <v>1191</v>
      </c>
      <c r="H171" t="s">
        <v>1192</v>
      </c>
      <c r="I171" t="s">
        <v>1691</v>
      </c>
      <c r="J171" t="s">
        <v>1067</v>
      </c>
      <c r="K171">
        <v>692</v>
      </c>
      <c r="L171" t="s">
        <v>869</v>
      </c>
      <c r="M171" t="s">
        <v>1519</v>
      </c>
      <c r="N171">
        <v>45384</v>
      </c>
      <c r="O171">
        <v>1</v>
      </c>
      <c r="P171" t="s">
        <v>872</v>
      </c>
      <c r="Q171" t="s">
        <v>873</v>
      </c>
      <c r="R171" t="s">
        <v>159</v>
      </c>
      <c r="S171" t="s">
        <v>105</v>
      </c>
      <c r="U171" t="s">
        <v>875</v>
      </c>
      <c r="W171" s="247">
        <v>45314</v>
      </c>
      <c r="Y171" t="s">
        <v>876</v>
      </c>
      <c r="Z171">
        <v>0</v>
      </c>
      <c r="AB171" t="s">
        <v>877</v>
      </c>
      <c r="AD171">
        <f t="shared" ca="1" si="6"/>
        <v>3</v>
      </c>
      <c r="AE171">
        <f t="shared" si="7"/>
        <v>1</v>
      </c>
      <c r="AF171">
        <f t="shared" si="8"/>
        <v>23</v>
      </c>
    </row>
    <row r="172" spans="1:32" x14ac:dyDescent="0.25">
      <c r="A172" t="s">
        <v>1692</v>
      </c>
      <c r="B172" t="s">
        <v>1693</v>
      </c>
      <c r="D172">
        <v>2024</v>
      </c>
      <c r="E172" t="s">
        <v>1049</v>
      </c>
      <c r="F172" t="s">
        <v>1694</v>
      </c>
      <c r="G172" t="s">
        <v>1695</v>
      </c>
      <c r="H172" t="s">
        <v>866</v>
      </c>
      <c r="I172" t="s">
        <v>1696</v>
      </c>
      <c r="J172" t="s">
        <v>1038</v>
      </c>
      <c r="K172">
        <v>209</v>
      </c>
      <c r="L172" t="s">
        <v>869</v>
      </c>
      <c r="M172" t="s">
        <v>1697</v>
      </c>
      <c r="N172" t="s">
        <v>1698</v>
      </c>
      <c r="O172">
        <v>5</v>
      </c>
      <c r="P172" t="s">
        <v>872</v>
      </c>
      <c r="Q172" t="s">
        <v>873</v>
      </c>
      <c r="R172" t="s">
        <v>105</v>
      </c>
      <c r="S172" t="s">
        <v>105</v>
      </c>
      <c r="T172" t="s">
        <v>1699</v>
      </c>
      <c r="U172" t="s">
        <v>875</v>
      </c>
      <c r="V172" t="s">
        <v>166</v>
      </c>
      <c r="W172" s="247">
        <v>45352</v>
      </c>
      <c r="Y172" t="s">
        <v>876</v>
      </c>
      <c r="Z172">
        <v>0</v>
      </c>
      <c r="AA172" t="s">
        <v>1700</v>
      </c>
      <c r="AB172" t="s">
        <v>877</v>
      </c>
      <c r="AD172">
        <f t="shared" ca="1" si="6"/>
        <v>2</v>
      </c>
      <c r="AE172">
        <f t="shared" si="7"/>
        <v>3</v>
      </c>
      <c r="AF172">
        <f t="shared" si="8"/>
        <v>1</v>
      </c>
    </row>
    <row r="173" spans="1:32" x14ac:dyDescent="0.25">
      <c r="A173" t="s">
        <v>1701</v>
      </c>
      <c r="B173" t="s">
        <v>1702</v>
      </c>
      <c r="D173">
        <v>2024</v>
      </c>
      <c r="E173" t="s">
        <v>1049</v>
      </c>
      <c r="F173" t="s">
        <v>1694</v>
      </c>
      <c r="G173" t="s">
        <v>1695</v>
      </c>
      <c r="H173" t="s">
        <v>866</v>
      </c>
      <c r="I173" t="s">
        <v>1703</v>
      </c>
      <c r="J173" t="s">
        <v>1038</v>
      </c>
      <c r="K173">
        <v>225</v>
      </c>
      <c r="L173" t="s">
        <v>869</v>
      </c>
      <c r="M173" t="s">
        <v>1704</v>
      </c>
      <c r="N173" t="s">
        <v>1698</v>
      </c>
      <c r="O173">
        <v>4</v>
      </c>
      <c r="P173" t="s">
        <v>872</v>
      </c>
      <c r="Q173" t="s">
        <v>873</v>
      </c>
      <c r="R173" t="s">
        <v>105</v>
      </c>
      <c r="S173" t="s">
        <v>105</v>
      </c>
      <c r="T173" t="s">
        <v>1705</v>
      </c>
      <c r="U173" t="s">
        <v>875</v>
      </c>
      <c r="V173" t="s">
        <v>166</v>
      </c>
      <c r="W173" s="247">
        <v>45352</v>
      </c>
      <c r="Y173" t="s">
        <v>876</v>
      </c>
      <c r="Z173">
        <v>0</v>
      </c>
      <c r="AA173" t="s">
        <v>1700</v>
      </c>
      <c r="AB173" t="s">
        <v>877</v>
      </c>
      <c r="AD173">
        <f t="shared" ca="1" si="6"/>
        <v>2</v>
      </c>
      <c r="AE173">
        <f t="shared" si="7"/>
        <v>3</v>
      </c>
      <c r="AF173">
        <f t="shared" si="8"/>
        <v>1</v>
      </c>
    </row>
    <row r="174" spans="1:32" x14ac:dyDescent="0.25">
      <c r="A174" t="s">
        <v>1706</v>
      </c>
      <c r="B174" t="s">
        <v>1707</v>
      </c>
      <c r="D174">
        <v>2024</v>
      </c>
      <c r="E174" t="s">
        <v>1049</v>
      </c>
      <c r="F174" t="s">
        <v>1694</v>
      </c>
      <c r="G174" t="s">
        <v>1695</v>
      </c>
      <c r="H174" t="s">
        <v>866</v>
      </c>
      <c r="I174" t="s">
        <v>1708</v>
      </c>
      <c r="J174" t="s">
        <v>1038</v>
      </c>
      <c r="K174">
        <v>207</v>
      </c>
      <c r="L174" t="s">
        <v>869</v>
      </c>
      <c r="M174" t="s">
        <v>1709</v>
      </c>
      <c r="N174" t="s">
        <v>1698</v>
      </c>
      <c r="O174">
        <v>14</v>
      </c>
      <c r="P174" t="s">
        <v>872</v>
      </c>
      <c r="Q174" t="s">
        <v>873</v>
      </c>
      <c r="R174" t="s">
        <v>105</v>
      </c>
      <c r="S174" t="s">
        <v>105</v>
      </c>
      <c r="T174" t="s">
        <v>1699</v>
      </c>
      <c r="U174" t="s">
        <v>875</v>
      </c>
      <c r="V174" t="s">
        <v>166</v>
      </c>
      <c r="W174" s="247">
        <v>45352</v>
      </c>
      <c r="Y174" t="s">
        <v>876</v>
      </c>
      <c r="Z174">
        <v>0</v>
      </c>
      <c r="AA174" t="s">
        <v>1700</v>
      </c>
      <c r="AB174" t="s">
        <v>877</v>
      </c>
      <c r="AD174">
        <f t="shared" ca="1" si="6"/>
        <v>2</v>
      </c>
      <c r="AE174">
        <f t="shared" si="7"/>
        <v>3</v>
      </c>
      <c r="AF174">
        <f t="shared" si="8"/>
        <v>1</v>
      </c>
    </row>
    <row r="175" spans="1:32" x14ac:dyDescent="0.25">
      <c r="A175" t="s">
        <v>1710</v>
      </c>
      <c r="B175" t="s">
        <v>1711</v>
      </c>
      <c r="D175">
        <v>2024</v>
      </c>
      <c r="E175" t="s">
        <v>1049</v>
      </c>
      <c r="F175" t="s">
        <v>1050</v>
      </c>
      <c r="G175" t="s">
        <v>1051</v>
      </c>
      <c r="H175" t="s">
        <v>1052</v>
      </c>
      <c r="I175" t="s">
        <v>1712</v>
      </c>
      <c r="J175" t="s">
        <v>1054</v>
      </c>
      <c r="K175">
        <v>112</v>
      </c>
      <c r="L175" t="s">
        <v>869</v>
      </c>
      <c r="M175" t="s">
        <v>1713</v>
      </c>
      <c r="N175" t="s">
        <v>1040</v>
      </c>
      <c r="O175">
        <v>4</v>
      </c>
      <c r="P175" t="s">
        <v>872</v>
      </c>
      <c r="Q175" t="s">
        <v>873</v>
      </c>
      <c r="R175" t="s">
        <v>105</v>
      </c>
      <c r="S175" t="s">
        <v>105</v>
      </c>
      <c r="T175" t="s">
        <v>1714</v>
      </c>
      <c r="U175" t="s">
        <v>875</v>
      </c>
      <c r="V175" t="s">
        <v>181</v>
      </c>
      <c r="W175" s="247">
        <v>45310</v>
      </c>
      <c r="Y175" t="s">
        <v>876</v>
      </c>
      <c r="Z175">
        <v>0</v>
      </c>
      <c r="AB175" t="s">
        <v>877</v>
      </c>
      <c r="AD175">
        <f t="shared" ca="1" si="6"/>
        <v>3</v>
      </c>
      <c r="AE175">
        <f t="shared" si="7"/>
        <v>1</v>
      </c>
      <c r="AF175">
        <f t="shared" si="8"/>
        <v>19</v>
      </c>
    </row>
    <row r="176" spans="1:32" x14ac:dyDescent="0.25">
      <c r="A176" t="s">
        <v>1715</v>
      </c>
      <c r="B176" t="s">
        <v>1716</v>
      </c>
      <c r="D176">
        <v>2024</v>
      </c>
      <c r="E176" t="s">
        <v>1049</v>
      </c>
      <c r="F176" t="s">
        <v>1050</v>
      </c>
      <c r="G176" t="s">
        <v>1051</v>
      </c>
      <c r="H176" t="s">
        <v>1052</v>
      </c>
      <c r="I176" t="s">
        <v>1717</v>
      </c>
      <c r="J176" t="s">
        <v>868</v>
      </c>
      <c r="K176">
        <v>80</v>
      </c>
      <c r="L176" t="s">
        <v>869</v>
      </c>
      <c r="M176" t="s">
        <v>1718</v>
      </c>
      <c r="N176">
        <v>45537</v>
      </c>
      <c r="P176" t="s">
        <v>872</v>
      </c>
      <c r="Q176" t="s">
        <v>873</v>
      </c>
      <c r="R176" t="s">
        <v>105</v>
      </c>
      <c r="S176" t="e">
        <v>#N/A</v>
      </c>
      <c r="T176" t="s">
        <v>1719</v>
      </c>
      <c r="U176" t="s">
        <v>875</v>
      </c>
      <c r="W176" s="247">
        <v>45353</v>
      </c>
      <c r="Y176" t="s">
        <v>876</v>
      </c>
      <c r="Z176">
        <v>0</v>
      </c>
      <c r="AB176" t="s">
        <v>877</v>
      </c>
      <c r="AD176">
        <f t="shared" ca="1" si="6"/>
        <v>2</v>
      </c>
      <c r="AE176">
        <f t="shared" si="7"/>
        <v>3</v>
      </c>
      <c r="AF176">
        <f t="shared" si="8"/>
        <v>2</v>
      </c>
    </row>
    <row r="177" spans="1:32" x14ac:dyDescent="0.25">
      <c r="A177" t="s">
        <v>1720</v>
      </c>
      <c r="B177" t="s">
        <v>1721</v>
      </c>
      <c r="D177">
        <v>2024</v>
      </c>
      <c r="E177" t="s">
        <v>1722</v>
      </c>
      <c r="F177" t="s">
        <v>1723</v>
      </c>
      <c r="G177" t="s">
        <v>1724</v>
      </c>
      <c r="H177" t="s">
        <v>1725</v>
      </c>
      <c r="I177" t="s">
        <v>1726</v>
      </c>
      <c r="J177" t="s">
        <v>1074</v>
      </c>
      <c r="K177">
        <v>1</v>
      </c>
      <c r="L177" t="s">
        <v>869</v>
      </c>
      <c r="M177" t="s">
        <v>1727</v>
      </c>
      <c r="N177" t="s">
        <v>1728</v>
      </c>
      <c r="O177">
        <v>41</v>
      </c>
      <c r="P177" t="s">
        <v>872</v>
      </c>
      <c r="Q177" t="s">
        <v>873</v>
      </c>
      <c r="R177" t="s">
        <v>105</v>
      </c>
      <c r="S177" t="s">
        <v>105</v>
      </c>
      <c r="T177" t="s">
        <v>1729</v>
      </c>
      <c r="U177" t="s">
        <v>1067</v>
      </c>
      <c r="W177" s="247">
        <v>45282</v>
      </c>
      <c r="Y177" t="s">
        <v>876</v>
      </c>
      <c r="Z177">
        <v>0</v>
      </c>
      <c r="AB177" t="s">
        <v>1077</v>
      </c>
      <c r="AD177">
        <f t="shared" ca="1" si="6"/>
        <v>4</v>
      </c>
      <c r="AE177">
        <f t="shared" si="7"/>
        <v>12</v>
      </c>
      <c r="AF177">
        <f t="shared" si="8"/>
        <v>22</v>
      </c>
    </row>
    <row r="178" spans="1:32" x14ac:dyDescent="0.25">
      <c r="A178" t="s">
        <v>1730</v>
      </c>
      <c r="B178" t="s">
        <v>1731</v>
      </c>
      <c r="D178">
        <v>2024</v>
      </c>
      <c r="E178" t="s">
        <v>1722</v>
      </c>
      <c r="F178" t="s">
        <v>1723</v>
      </c>
      <c r="G178" t="s">
        <v>1724</v>
      </c>
      <c r="H178" t="s">
        <v>1732</v>
      </c>
      <c r="I178" t="s">
        <v>1733</v>
      </c>
      <c r="J178" t="s">
        <v>1074</v>
      </c>
      <c r="K178">
        <v>1</v>
      </c>
      <c r="L178" t="s">
        <v>869</v>
      </c>
      <c r="M178" t="s">
        <v>1734</v>
      </c>
      <c r="N178" t="s">
        <v>1728</v>
      </c>
      <c r="O178">
        <v>41</v>
      </c>
      <c r="P178" t="s">
        <v>872</v>
      </c>
      <c r="Q178" t="s">
        <v>873</v>
      </c>
      <c r="R178" t="s">
        <v>105</v>
      </c>
      <c r="S178" t="s">
        <v>105</v>
      </c>
      <c r="T178" t="s">
        <v>1729</v>
      </c>
      <c r="U178" t="s">
        <v>1067</v>
      </c>
      <c r="W178" s="247">
        <v>45282</v>
      </c>
      <c r="Y178" t="s">
        <v>876</v>
      </c>
      <c r="Z178">
        <v>0</v>
      </c>
      <c r="AB178" t="s">
        <v>1077</v>
      </c>
      <c r="AD178">
        <f t="shared" ca="1" si="6"/>
        <v>4</v>
      </c>
      <c r="AE178">
        <f t="shared" si="7"/>
        <v>12</v>
      </c>
      <c r="AF178">
        <f t="shared" si="8"/>
        <v>22</v>
      </c>
    </row>
    <row r="179" spans="1:32" x14ac:dyDescent="0.25">
      <c r="A179" t="s">
        <v>1735</v>
      </c>
      <c r="B179" t="s">
        <v>1736</v>
      </c>
      <c r="D179">
        <v>2024</v>
      </c>
      <c r="E179" t="s">
        <v>1722</v>
      </c>
      <c r="F179" t="s">
        <v>1723</v>
      </c>
      <c r="G179" t="s">
        <v>1724</v>
      </c>
      <c r="H179" t="s">
        <v>1737</v>
      </c>
      <c r="I179" t="s">
        <v>1738</v>
      </c>
      <c r="J179" t="s">
        <v>1074</v>
      </c>
      <c r="K179">
        <v>1</v>
      </c>
      <c r="L179" t="s">
        <v>869</v>
      </c>
      <c r="M179" t="s">
        <v>1739</v>
      </c>
      <c r="N179" t="s">
        <v>1728</v>
      </c>
      <c r="O179">
        <v>41</v>
      </c>
      <c r="P179" t="s">
        <v>872</v>
      </c>
      <c r="Q179" t="s">
        <v>873</v>
      </c>
      <c r="R179" t="s">
        <v>105</v>
      </c>
      <c r="S179" t="s">
        <v>105</v>
      </c>
      <c r="T179" t="s">
        <v>1729</v>
      </c>
      <c r="U179" t="s">
        <v>1067</v>
      </c>
      <c r="W179" s="247">
        <v>45282</v>
      </c>
      <c r="Y179" t="s">
        <v>876</v>
      </c>
      <c r="Z179">
        <v>0</v>
      </c>
      <c r="AB179" t="s">
        <v>1077</v>
      </c>
      <c r="AD179">
        <f t="shared" ca="1" si="6"/>
        <v>4</v>
      </c>
      <c r="AE179">
        <f t="shared" si="7"/>
        <v>12</v>
      </c>
      <c r="AF179">
        <f t="shared" si="8"/>
        <v>22</v>
      </c>
    </row>
    <row r="180" spans="1:32" x14ac:dyDescent="0.25">
      <c r="A180" t="s">
        <v>1740</v>
      </c>
      <c r="B180" t="s">
        <v>1741</v>
      </c>
      <c r="D180">
        <v>2024</v>
      </c>
      <c r="E180" t="s">
        <v>1049</v>
      </c>
      <c r="F180" t="s">
        <v>1070</v>
      </c>
      <c r="G180" t="s">
        <v>1071</v>
      </c>
      <c r="H180" t="s">
        <v>1123</v>
      </c>
      <c r="I180" t="s">
        <v>1742</v>
      </c>
      <c r="J180" t="s">
        <v>1074</v>
      </c>
      <c r="K180">
        <v>1</v>
      </c>
      <c r="L180" t="s">
        <v>869</v>
      </c>
      <c r="M180" t="s">
        <v>1743</v>
      </c>
      <c r="N180" t="s">
        <v>1728</v>
      </c>
      <c r="O180">
        <v>41</v>
      </c>
      <c r="P180" t="s">
        <v>872</v>
      </c>
      <c r="Q180" t="s">
        <v>873</v>
      </c>
      <c r="R180" t="s">
        <v>105</v>
      </c>
      <c r="S180" t="s">
        <v>105</v>
      </c>
      <c r="T180" t="s">
        <v>1744</v>
      </c>
      <c r="U180" t="s">
        <v>1067</v>
      </c>
      <c r="W180" s="247">
        <v>45282</v>
      </c>
      <c r="Y180" t="s">
        <v>876</v>
      </c>
      <c r="Z180">
        <v>0</v>
      </c>
      <c r="AB180" t="s">
        <v>1077</v>
      </c>
      <c r="AD180">
        <f t="shared" ca="1" si="6"/>
        <v>4</v>
      </c>
      <c r="AE180">
        <f t="shared" si="7"/>
        <v>12</v>
      </c>
      <c r="AF180">
        <f t="shared" si="8"/>
        <v>22</v>
      </c>
    </row>
    <row r="181" spans="1:32" x14ac:dyDescent="0.25">
      <c r="A181" t="s">
        <v>1745</v>
      </c>
      <c r="B181" t="s">
        <v>1746</v>
      </c>
      <c r="D181">
        <v>2024</v>
      </c>
      <c r="E181" t="s">
        <v>1049</v>
      </c>
      <c r="F181" t="s">
        <v>1070</v>
      </c>
      <c r="G181" t="s">
        <v>1071</v>
      </c>
      <c r="H181" t="s">
        <v>1082</v>
      </c>
      <c r="I181" t="s">
        <v>1747</v>
      </c>
      <c r="J181" t="s">
        <v>1074</v>
      </c>
      <c r="K181">
        <v>1</v>
      </c>
      <c r="L181" t="s">
        <v>869</v>
      </c>
      <c r="M181" t="s">
        <v>1748</v>
      </c>
      <c r="N181" t="s">
        <v>1728</v>
      </c>
      <c r="O181">
        <v>41</v>
      </c>
      <c r="P181" t="s">
        <v>872</v>
      </c>
      <c r="Q181" t="s">
        <v>873</v>
      </c>
      <c r="R181" t="s">
        <v>105</v>
      </c>
      <c r="S181" t="s">
        <v>105</v>
      </c>
      <c r="T181" t="s">
        <v>1749</v>
      </c>
      <c r="U181" t="s">
        <v>1067</v>
      </c>
      <c r="W181" s="247">
        <v>45282</v>
      </c>
      <c r="Y181" t="s">
        <v>876</v>
      </c>
      <c r="Z181">
        <v>0</v>
      </c>
      <c r="AB181" t="s">
        <v>1077</v>
      </c>
      <c r="AD181">
        <f t="shared" ca="1" si="6"/>
        <v>4</v>
      </c>
      <c r="AE181">
        <f t="shared" si="7"/>
        <v>12</v>
      </c>
      <c r="AF181">
        <f t="shared" si="8"/>
        <v>22</v>
      </c>
    </row>
    <row r="182" spans="1:32" x14ac:dyDescent="0.25">
      <c r="A182" t="s">
        <v>1750</v>
      </c>
      <c r="B182" t="s">
        <v>1751</v>
      </c>
      <c r="D182">
        <v>2024</v>
      </c>
      <c r="E182" t="s">
        <v>1049</v>
      </c>
      <c r="F182" t="s">
        <v>1070</v>
      </c>
      <c r="G182" t="s">
        <v>1071</v>
      </c>
      <c r="H182" t="s">
        <v>1123</v>
      </c>
      <c r="I182" t="s">
        <v>1752</v>
      </c>
      <c r="J182" t="s">
        <v>1074</v>
      </c>
      <c r="K182">
        <v>1</v>
      </c>
      <c r="L182" t="s">
        <v>869</v>
      </c>
      <c r="M182" t="s">
        <v>1753</v>
      </c>
      <c r="N182" t="s">
        <v>1728</v>
      </c>
      <c r="O182">
        <v>41</v>
      </c>
      <c r="P182" t="s">
        <v>872</v>
      </c>
      <c r="Q182" t="s">
        <v>873</v>
      </c>
      <c r="R182" t="s">
        <v>105</v>
      </c>
      <c r="S182" t="s">
        <v>105</v>
      </c>
      <c r="T182" t="s">
        <v>1754</v>
      </c>
      <c r="U182" t="s">
        <v>1067</v>
      </c>
      <c r="V182" t="s">
        <v>1755</v>
      </c>
      <c r="W182" s="247">
        <v>45282</v>
      </c>
      <c r="Y182" t="s">
        <v>876</v>
      </c>
      <c r="Z182">
        <v>0</v>
      </c>
      <c r="AB182" t="s">
        <v>1077</v>
      </c>
      <c r="AD182">
        <f t="shared" ca="1" si="6"/>
        <v>4</v>
      </c>
      <c r="AE182">
        <f t="shared" si="7"/>
        <v>12</v>
      </c>
      <c r="AF182">
        <f t="shared" si="8"/>
        <v>22</v>
      </c>
    </row>
    <row r="183" spans="1:32" x14ac:dyDescent="0.25">
      <c r="A183" t="s">
        <v>1756</v>
      </c>
      <c r="B183" t="s">
        <v>1757</v>
      </c>
      <c r="D183">
        <v>2024</v>
      </c>
      <c r="E183" t="s">
        <v>1061</v>
      </c>
      <c r="F183" t="s">
        <v>1758</v>
      </c>
      <c r="G183" t="s">
        <v>1384</v>
      </c>
      <c r="H183" t="s">
        <v>1759</v>
      </c>
      <c r="I183" t="s">
        <v>1760</v>
      </c>
      <c r="J183" t="s">
        <v>1074</v>
      </c>
      <c r="K183">
        <v>1</v>
      </c>
      <c r="L183" t="s">
        <v>869</v>
      </c>
      <c r="M183" t="s">
        <v>1761</v>
      </c>
      <c r="N183">
        <v>46482</v>
      </c>
      <c r="O183">
        <v>3</v>
      </c>
      <c r="P183" t="s">
        <v>872</v>
      </c>
      <c r="Q183" t="s">
        <v>873</v>
      </c>
      <c r="R183" t="s">
        <v>105</v>
      </c>
      <c r="S183" t="s">
        <v>105</v>
      </c>
      <c r="T183" t="s">
        <v>1762</v>
      </c>
      <c r="U183" t="s">
        <v>1067</v>
      </c>
      <c r="V183" t="s">
        <v>1763</v>
      </c>
      <c r="W183" s="247">
        <v>45293</v>
      </c>
      <c r="Y183" t="s">
        <v>876</v>
      </c>
      <c r="Z183">
        <v>0</v>
      </c>
      <c r="AB183" t="s">
        <v>877</v>
      </c>
      <c r="AD183">
        <f t="shared" ca="1" si="6"/>
        <v>4</v>
      </c>
      <c r="AE183">
        <f t="shared" si="7"/>
        <v>1</v>
      </c>
      <c r="AF183">
        <f t="shared" si="8"/>
        <v>2</v>
      </c>
    </row>
    <row r="184" spans="1:32" x14ac:dyDescent="0.25">
      <c r="A184" t="s">
        <v>1764</v>
      </c>
      <c r="B184" t="s">
        <v>1765</v>
      </c>
      <c r="D184">
        <v>2023</v>
      </c>
      <c r="E184" t="s">
        <v>1049</v>
      </c>
      <c r="F184" t="s">
        <v>1080</v>
      </c>
      <c r="G184" t="s">
        <v>1081</v>
      </c>
      <c r="H184" t="s">
        <v>1082</v>
      </c>
      <c r="I184" t="s">
        <v>1766</v>
      </c>
      <c r="J184" t="s">
        <v>1074</v>
      </c>
      <c r="K184">
        <v>1</v>
      </c>
      <c r="L184" t="s">
        <v>869</v>
      </c>
      <c r="M184" t="s">
        <v>1767</v>
      </c>
      <c r="N184" t="s">
        <v>1728</v>
      </c>
      <c r="O184">
        <v>41</v>
      </c>
      <c r="P184" t="s">
        <v>872</v>
      </c>
      <c r="Q184" t="s">
        <v>873</v>
      </c>
      <c r="R184" t="s">
        <v>105</v>
      </c>
      <c r="S184" t="s">
        <v>105</v>
      </c>
      <c r="T184" t="s">
        <v>1120</v>
      </c>
      <c r="U184" t="s">
        <v>1067</v>
      </c>
      <c r="W184" s="247">
        <v>45282</v>
      </c>
      <c r="Y184" t="s">
        <v>876</v>
      </c>
      <c r="Z184">
        <v>0</v>
      </c>
      <c r="AD184">
        <f t="shared" ca="1" si="6"/>
        <v>4</v>
      </c>
      <c r="AE184">
        <f t="shared" si="7"/>
        <v>12</v>
      </c>
      <c r="AF184">
        <f t="shared" si="8"/>
        <v>22</v>
      </c>
    </row>
    <row r="185" spans="1:32" x14ac:dyDescent="0.25">
      <c r="A185" t="s">
        <v>1768</v>
      </c>
      <c r="B185" t="s">
        <v>1769</v>
      </c>
      <c r="D185">
        <v>2024</v>
      </c>
      <c r="E185" t="s">
        <v>1049</v>
      </c>
      <c r="F185" t="s">
        <v>1106</v>
      </c>
      <c r="G185" t="s">
        <v>1107</v>
      </c>
      <c r="H185" t="s">
        <v>1082</v>
      </c>
      <c r="I185" t="s">
        <v>1770</v>
      </c>
      <c r="J185" t="s">
        <v>1074</v>
      </c>
      <c r="K185">
        <v>1</v>
      </c>
      <c r="L185" t="s">
        <v>869</v>
      </c>
      <c r="M185" t="s">
        <v>1771</v>
      </c>
      <c r="N185">
        <v>46482</v>
      </c>
      <c r="O185">
        <v>3</v>
      </c>
      <c r="P185" t="s">
        <v>872</v>
      </c>
      <c r="Q185" t="s">
        <v>873</v>
      </c>
      <c r="R185" t="s">
        <v>105</v>
      </c>
      <c r="S185" t="s">
        <v>105</v>
      </c>
      <c r="T185" t="s">
        <v>1772</v>
      </c>
      <c r="U185" t="s">
        <v>1067</v>
      </c>
      <c r="W185" s="247">
        <v>45293</v>
      </c>
      <c r="Y185" t="s">
        <v>876</v>
      </c>
      <c r="Z185">
        <v>0</v>
      </c>
      <c r="AB185" t="s">
        <v>1103</v>
      </c>
      <c r="AD185">
        <f t="shared" ca="1" si="6"/>
        <v>4</v>
      </c>
      <c r="AE185">
        <f t="shared" si="7"/>
        <v>1</v>
      </c>
      <c r="AF185">
        <f t="shared" si="8"/>
        <v>2</v>
      </c>
    </row>
    <row r="186" spans="1:32" x14ac:dyDescent="0.25">
      <c r="A186" t="s">
        <v>1773</v>
      </c>
      <c r="B186" t="s">
        <v>1774</v>
      </c>
      <c r="D186">
        <v>2023</v>
      </c>
      <c r="E186" t="s">
        <v>1049</v>
      </c>
      <c r="F186" t="s">
        <v>1080</v>
      </c>
      <c r="G186" t="s">
        <v>1081</v>
      </c>
      <c r="H186" t="s">
        <v>1082</v>
      </c>
      <c r="I186" t="s">
        <v>1775</v>
      </c>
      <c r="J186" t="s">
        <v>868</v>
      </c>
      <c r="K186">
        <v>506</v>
      </c>
      <c r="L186" t="s">
        <v>869</v>
      </c>
      <c r="M186" t="s">
        <v>1776</v>
      </c>
      <c r="N186">
        <v>45414</v>
      </c>
      <c r="O186">
        <v>1</v>
      </c>
      <c r="P186" t="s">
        <v>872</v>
      </c>
      <c r="Q186" t="s">
        <v>873</v>
      </c>
      <c r="R186" t="s">
        <v>105</v>
      </c>
      <c r="S186" t="s">
        <v>110</v>
      </c>
      <c r="T186" t="s">
        <v>1777</v>
      </c>
      <c r="U186" t="s">
        <v>875</v>
      </c>
      <c r="W186" s="247">
        <v>45309</v>
      </c>
      <c r="Y186" t="s">
        <v>876</v>
      </c>
      <c r="Z186">
        <v>0</v>
      </c>
      <c r="AB186" t="s">
        <v>877</v>
      </c>
      <c r="AD186">
        <f t="shared" ca="1" si="6"/>
        <v>3</v>
      </c>
      <c r="AE186">
        <f t="shared" si="7"/>
        <v>1</v>
      </c>
      <c r="AF186">
        <f t="shared" si="8"/>
        <v>18</v>
      </c>
    </row>
    <row r="187" spans="1:32" x14ac:dyDescent="0.25">
      <c r="A187" t="s">
        <v>1778</v>
      </c>
      <c r="B187" t="s">
        <v>1779</v>
      </c>
      <c r="D187">
        <v>2023</v>
      </c>
      <c r="E187" t="s">
        <v>1049</v>
      </c>
      <c r="F187" t="s">
        <v>1080</v>
      </c>
      <c r="G187" t="s">
        <v>1081</v>
      </c>
      <c r="H187" t="s">
        <v>1082</v>
      </c>
      <c r="I187" t="s">
        <v>1780</v>
      </c>
      <c r="J187" t="s">
        <v>1240</v>
      </c>
      <c r="K187">
        <v>726</v>
      </c>
      <c r="L187" t="s">
        <v>869</v>
      </c>
      <c r="M187" t="s">
        <v>1781</v>
      </c>
      <c r="N187">
        <v>45445</v>
      </c>
      <c r="O187">
        <v>6</v>
      </c>
      <c r="P187" t="s">
        <v>872</v>
      </c>
      <c r="Q187" t="s">
        <v>873</v>
      </c>
      <c r="R187" t="s">
        <v>105</v>
      </c>
      <c r="S187" t="s">
        <v>105</v>
      </c>
      <c r="T187" t="s">
        <v>1782</v>
      </c>
      <c r="U187" t="s">
        <v>875</v>
      </c>
      <c r="W187" s="247">
        <v>45309</v>
      </c>
      <c r="Y187" t="s">
        <v>876</v>
      </c>
      <c r="Z187">
        <v>0</v>
      </c>
      <c r="AB187" t="s">
        <v>877</v>
      </c>
      <c r="AD187">
        <f t="shared" ca="1" si="6"/>
        <v>3</v>
      </c>
      <c r="AE187">
        <f t="shared" si="7"/>
        <v>1</v>
      </c>
      <c r="AF187">
        <f t="shared" si="8"/>
        <v>18</v>
      </c>
    </row>
    <row r="188" spans="1:32" x14ac:dyDescent="0.25">
      <c r="A188" t="s">
        <v>1783</v>
      </c>
      <c r="B188" t="s">
        <v>1784</v>
      </c>
      <c r="D188">
        <v>2023</v>
      </c>
      <c r="E188" t="s">
        <v>1049</v>
      </c>
      <c r="F188" t="s">
        <v>1080</v>
      </c>
      <c r="G188" t="s">
        <v>1081</v>
      </c>
      <c r="H188" t="s">
        <v>1123</v>
      </c>
      <c r="I188" t="s">
        <v>1785</v>
      </c>
      <c r="J188" t="s">
        <v>881</v>
      </c>
      <c r="K188">
        <v>72</v>
      </c>
      <c r="L188" t="s">
        <v>869</v>
      </c>
      <c r="M188">
        <v>5449202</v>
      </c>
      <c r="N188">
        <v>45353</v>
      </c>
      <c r="O188">
        <v>10</v>
      </c>
      <c r="P188" t="s">
        <v>872</v>
      </c>
      <c r="Q188" t="s">
        <v>873</v>
      </c>
      <c r="R188" t="s">
        <v>105</v>
      </c>
      <c r="S188" t="s">
        <v>105</v>
      </c>
      <c r="T188" t="s">
        <v>1786</v>
      </c>
      <c r="U188" t="s">
        <v>875</v>
      </c>
      <c r="W188" s="247">
        <v>45309</v>
      </c>
      <c r="Y188" t="s">
        <v>876</v>
      </c>
      <c r="Z188">
        <v>0</v>
      </c>
      <c r="AB188" t="s">
        <v>877</v>
      </c>
      <c r="AD188">
        <f t="shared" ca="1" si="6"/>
        <v>3</v>
      </c>
      <c r="AE188">
        <f t="shared" si="7"/>
        <v>1</v>
      </c>
      <c r="AF188">
        <f t="shared" si="8"/>
        <v>18</v>
      </c>
    </row>
    <row r="189" spans="1:32" x14ac:dyDescent="0.25">
      <c r="A189" t="s">
        <v>1787</v>
      </c>
      <c r="B189" t="s">
        <v>1788</v>
      </c>
      <c r="D189">
        <v>2023</v>
      </c>
      <c r="E189" t="s">
        <v>1049</v>
      </c>
      <c r="F189" t="s">
        <v>1080</v>
      </c>
      <c r="G189" t="s">
        <v>1081</v>
      </c>
      <c r="H189" t="s">
        <v>1123</v>
      </c>
      <c r="I189" t="s">
        <v>1789</v>
      </c>
      <c r="J189" t="s">
        <v>945</v>
      </c>
      <c r="K189">
        <v>69</v>
      </c>
      <c r="L189" t="s">
        <v>869</v>
      </c>
      <c r="M189" t="s">
        <v>1790</v>
      </c>
      <c r="N189">
        <v>45414</v>
      </c>
      <c r="O189">
        <v>12</v>
      </c>
      <c r="P189" t="s">
        <v>872</v>
      </c>
      <c r="Q189" t="s">
        <v>873</v>
      </c>
      <c r="R189" t="s">
        <v>105</v>
      </c>
      <c r="S189" t="s">
        <v>105</v>
      </c>
      <c r="T189" t="s">
        <v>1791</v>
      </c>
      <c r="U189" t="s">
        <v>875</v>
      </c>
      <c r="V189" t="s">
        <v>1792</v>
      </c>
      <c r="W189" s="247">
        <v>45310</v>
      </c>
      <c r="Y189" t="s">
        <v>876</v>
      </c>
      <c r="Z189">
        <v>0</v>
      </c>
      <c r="AB189" t="s">
        <v>877</v>
      </c>
      <c r="AD189">
        <f t="shared" ca="1" si="6"/>
        <v>3</v>
      </c>
      <c r="AE189">
        <f t="shared" si="7"/>
        <v>1</v>
      </c>
      <c r="AF189">
        <f t="shared" si="8"/>
        <v>19</v>
      </c>
    </row>
    <row r="190" spans="1:32" x14ac:dyDescent="0.25">
      <c r="A190" t="s">
        <v>1793</v>
      </c>
      <c r="B190" t="s">
        <v>1794</v>
      </c>
      <c r="D190">
        <v>2023</v>
      </c>
      <c r="E190" t="s">
        <v>1049</v>
      </c>
      <c r="F190" t="s">
        <v>1080</v>
      </c>
      <c r="G190" t="s">
        <v>1081</v>
      </c>
      <c r="H190" t="s">
        <v>1123</v>
      </c>
      <c r="I190" t="s">
        <v>1795</v>
      </c>
      <c r="J190" t="s">
        <v>1054</v>
      </c>
      <c r="K190">
        <v>1041</v>
      </c>
      <c r="L190" t="s">
        <v>869</v>
      </c>
      <c r="M190">
        <v>5449311</v>
      </c>
      <c r="N190" t="s">
        <v>1040</v>
      </c>
      <c r="O190">
        <v>5</v>
      </c>
      <c r="P190" t="s">
        <v>872</v>
      </c>
      <c r="Q190" t="s">
        <v>873</v>
      </c>
      <c r="R190" t="s">
        <v>105</v>
      </c>
      <c r="S190" t="s">
        <v>105</v>
      </c>
      <c r="T190" t="s">
        <v>1796</v>
      </c>
      <c r="U190" t="s">
        <v>875</v>
      </c>
      <c r="W190" s="247">
        <v>45310</v>
      </c>
      <c r="Y190" t="s">
        <v>876</v>
      </c>
      <c r="Z190">
        <v>0</v>
      </c>
      <c r="AB190" t="s">
        <v>877</v>
      </c>
      <c r="AD190">
        <f t="shared" ca="1" si="6"/>
        <v>3</v>
      </c>
      <c r="AE190">
        <f t="shared" si="7"/>
        <v>1</v>
      </c>
      <c r="AF190">
        <f t="shared" si="8"/>
        <v>19</v>
      </c>
    </row>
    <row r="191" spans="1:32" x14ac:dyDescent="0.25">
      <c r="A191" t="s">
        <v>1797</v>
      </c>
      <c r="B191" t="s">
        <v>1798</v>
      </c>
      <c r="C191" t="s">
        <v>1799</v>
      </c>
      <c r="D191">
        <v>2024</v>
      </c>
      <c r="E191" t="s">
        <v>1049</v>
      </c>
      <c r="F191" t="s">
        <v>1800</v>
      </c>
      <c r="G191" t="s">
        <v>1801</v>
      </c>
      <c r="H191" t="s">
        <v>1082</v>
      </c>
      <c r="I191" t="s">
        <v>1802</v>
      </c>
      <c r="J191" t="s">
        <v>1067</v>
      </c>
      <c r="K191">
        <v>1</v>
      </c>
      <c r="L191" t="s">
        <v>869</v>
      </c>
      <c r="M191" t="s">
        <v>1519</v>
      </c>
      <c r="N191" t="s">
        <v>1803</v>
      </c>
      <c r="O191">
        <v>13</v>
      </c>
      <c r="P191" t="s">
        <v>872</v>
      </c>
      <c r="Q191" t="s">
        <v>873</v>
      </c>
      <c r="R191" t="s">
        <v>110</v>
      </c>
      <c r="S191" t="s">
        <v>110</v>
      </c>
      <c r="U191" t="s">
        <v>875</v>
      </c>
      <c r="W191" s="247">
        <v>45309</v>
      </c>
      <c r="Y191" t="s">
        <v>876</v>
      </c>
      <c r="Z191">
        <v>0</v>
      </c>
      <c r="AB191" t="s">
        <v>877</v>
      </c>
      <c r="AD191">
        <f t="shared" ca="1" si="6"/>
        <v>3</v>
      </c>
      <c r="AE191">
        <f t="shared" si="7"/>
        <v>1</v>
      </c>
      <c r="AF191">
        <f t="shared" si="8"/>
        <v>18</v>
      </c>
    </row>
    <row r="192" spans="1:32" x14ac:dyDescent="0.25">
      <c r="A192" t="s">
        <v>1804</v>
      </c>
      <c r="B192" t="s">
        <v>1805</v>
      </c>
      <c r="C192" t="s">
        <v>1799</v>
      </c>
      <c r="D192">
        <v>2024</v>
      </c>
      <c r="E192" t="s">
        <v>1049</v>
      </c>
      <c r="F192" t="s">
        <v>1800</v>
      </c>
      <c r="G192" t="s">
        <v>1801</v>
      </c>
      <c r="H192" t="s">
        <v>1082</v>
      </c>
      <c r="I192" t="s">
        <v>1806</v>
      </c>
      <c r="J192" t="s">
        <v>881</v>
      </c>
      <c r="K192">
        <v>768</v>
      </c>
      <c r="L192" t="s">
        <v>869</v>
      </c>
      <c r="M192" t="s">
        <v>1519</v>
      </c>
      <c r="N192">
        <v>45384</v>
      </c>
      <c r="O192">
        <v>1</v>
      </c>
      <c r="P192" t="s">
        <v>872</v>
      </c>
      <c r="Q192" t="s">
        <v>873</v>
      </c>
      <c r="R192" t="s">
        <v>110</v>
      </c>
      <c r="S192" t="s">
        <v>110</v>
      </c>
      <c r="U192" t="s">
        <v>875</v>
      </c>
      <c r="W192" s="247">
        <v>45309</v>
      </c>
      <c r="Y192" t="s">
        <v>876</v>
      </c>
      <c r="Z192">
        <v>0</v>
      </c>
      <c r="AB192" t="s">
        <v>877</v>
      </c>
      <c r="AD192">
        <f t="shared" ca="1" si="6"/>
        <v>3</v>
      </c>
      <c r="AE192">
        <f t="shared" si="7"/>
        <v>1</v>
      </c>
      <c r="AF192">
        <f t="shared" si="8"/>
        <v>18</v>
      </c>
    </row>
    <row r="193" spans="1:32" x14ac:dyDescent="0.25">
      <c r="A193" t="s">
        <v>1807</v>
      </c>
      <c r="B193" t="s">
        <v>1808</v>
      </c>
      <c r="C193" t="s">
        <v>1799</v>
      </c>
      <c r="D193">
        <v>2024</v>
      </c>
      <c r="E193" t="s">
        <v>1049</v>
      </c>
      <c r="F193" t="s">
        <v>1800</v>
      </c>
      <c r="G193" t="s">
        <v>1801</v>
      </c>
      <c r="H193" t="s">
        <v>1082</v>
      </c>
      <c r="I193" t="s">
        <v>1809</v>
      </c>
      <c r="J193" t="s">
        <v>1067</v>
      </c>
      <c r="K193">
        <v>715</v>
      </c>
      <c r="L193" t="s">
        <v>869</v>
      </c>
      <c r="M193" t="s">
        <v>1519</v>
      </c>
      <c r="N193">
        <v>45353</v>
      </c>
      <c r="O193">
        <v>2</v>
      </c>
      <c r="P193" t="s">
        <v>872</v>
      </c>
      <c r="Q193" t="s">
        <v>873</v>
      </c>
      <c r="R193" t="s">
        <v>110</v>
      </c>
      <c r="S193" t="s">
        <v>110</v>
      </c>
      <c r="U193" t="s">
        <v>875</v>
      </c>
      <c r="W193" s="247">
        <v>45309</v>
      </c>
      <c r="Y193" t="s">
        <v>876</v>
      </c>
      <c r="Z193">
        <v>0</v>
      </c>
      <c r="AB193" t="s">
        <v>877</v>
      </c>
      <c r="AD193">
        <f t="shared" ca="1" si="6"/>
        <v>3</v>
      </c>
      <c r="AE193">
        <f t="shared" si="7"/>
        <v>1</v>
      </c>
      <c r="AF193">
        <f t="shared" si="8"/>
        <v>18</v>
      </c>
    </row>
    <row r="194" spans="1:32" x14ac:dyDescent="0.25">
      <c r="A194" t="s">
        <v>1810</v>
      </c>
      <c r="B194" t="s">
        <v>1811</v>
      </c>
      <c r="C194" t="s">
        <v>1799</v>
      </c>
      <c r="D194">
        <v>2024</v>
      </c>
      <c r="E194" t="s">
        <v>1049</v>
      </c>
      <c r="F194" t="s">
        <v>1800</v>
      </c>
      <c r="G194" t="s">
        <v>1801</v>
      </c>
      <c r="H194" t="s">
        <v>1082</v>
      </c>
      <c r="I194" t="s">
        <v>1812</v>
      </c>
      <c r="J194" t="s">
        <v>1029</v>
      </c>
      <c r="K194">
        <v>1517</v>
      </c>
      <c r="L194" t="s">
        <v>869</v>
      </c>
      <c r="M194" t="s">
        <v>1519</v>
      </c>
      <c r="N194">
        <v>45293</v>
      </c>
      <c r="O194">
        <v>4</v>
      </c>
      <c r="P194" t="s">
        <v>872</v>
      </c>
      <c r="Q194" t="s">
        <v>873</v>
      </c>
      <c r="R194" t="s">
        <v>110</v>
      </c>
      <c r="S194" t="s">
        <v>110</v>
      </c>
      <c r="U194" t="s">
        <v>875</v>
      </c>
      <c r="W194" s="247">
        <v>45309</v>
      </c>
      <c r="Y194" t="s">
        <v>876</v>
      </c>
      <c r="Z194">
        <v>0</v>
      </c>
      <c r="AB194" t="s">
        <v>877</v>
      </c>
      <c r="AD194">
        <f t="shared" ref="AD194:AD257" ca="1" si="9">ROUND(YEARFRAC(W194,TODAY(),3)*12,0)</f>
        <v>3</v>
      </c>
      <c r="AE194">
        <f t="shared" ref="AE194:AE257" si="10">MONTH(W194)</f>
        <v>1</v>
      </c>
      <c r="AF194">
        <f t="shared" ref="AF194:AF257" si="11">DAY(W194)</f>
        <v>18</v>
      </c>
    </row>
    <row r="195" spans="1:32" x14ac:dyDescent="0.25">
      <c r="A195" t="s">
        <v>1813</v>
      </c>
      <c r="B195" t="s">
        <v>1814</v>
      </c>
      <c r="D195">
        <v>2023</v>
      </c>
      <c r="E195" t="s">
        <v>1049</v>
      </c>
      <c r="F195" t="s">
        <v>1080</v>
      </c>
      <c r="G195" t="s">
        <v>1081</v>
      </c>
      <c r="H195" t="s">
        <v>1082</v>
      </c>
      <c r="I195" t="s">
        <v>1815</v>
      </c>
      <c r="J195" t="s">
        <v>1240</v>
      </c>
      <c r="K195">
        <v>530</v>
      </c>
      <c r="L195" t="s">
        <v>869</v>
      </c>
      <c r="M195" t="s">
        <v>1519</v>
      </c>
      <c r="N195" t="s">
        <v>1816</v>
      </c>
      <c r="O195">
        <v>9</v>
      </c>
      <c r="P195" t="s">
        <v>872</v>
      </c>
      <c r="Q195" t="s">
        <v>873</v>
      </c>
      <c r="R195" t="s">
        <v>110</v>
      </c>
      <c r="S195" t="s">
        <v>110</v>
      </c>
      <c r="U195" t="s">
        <v>875</v>
      </c>
      <c r="W195" s="247">
        <v>45309</v>
      </c>
      <c r="Y195" t="s">
        <v>876</v>
      </c>
      <c r="Z195">
        <v>0</v>
      </c>
      <c r="AB195" t="s">
        <v>877</v>
      </c>
      <c r="AD195">
        <f t="shared" ca="1" si="9"/>
        <v>3</v>
      </c>
      <c r="AE195">
        <f t="shared" si="10"/>
        <v>1</v>
      </c>
      <c r="AF195">
        <f t="shared" si="11"/>
        <v>18</v>
      </c>
    </row>
    <row r="196" spans="1:32" x14ac:dyDescent="0.25">
      <c r="A196" t="s">
        <v>1817</v>
      </c>
      <c r="B196" t="s">
        <v>1818</v>
      </c>
      <c r="D196">
        <v>2023</v>
      </c>
      <c r="E196" t="s">
        <v>1049</v>
      </c>
      <c r="F196" t="s">
        <v>1080</v>
      </c>
      <c r="G196" t="s">
        <v>1081</v>
      </c>
      <c r="H196" t="s">
        <v>1082</v>
      </c>
      <c r="I196" t="s">
        <v>1819</v>
      </c>
      <c r="J196" t="s">
        <v>1240</v>
      </c>
      <c r="K196">
        <v>794</v>
      </c>
      <c r="L196" t="s">
        <v>869</v>
      </c>
      <c r="M196" t="s">
        <v>1519</v>
      </c>
      <c r="N196" t="s">
        <v>1640</v>
      </c>
      <c r="O196">
        <v>6</v>
      </c>
      <c r="P196" t="s">
        <v>872</v>
      </c>
      <c r="Q196" t="s">
        <v>873</v>
      </c>
      <c r="R196" t="s">
        <v>110</v>
      </c>
      <c r="S196" t="s">
        <v>110</v>
      </c>
      <c r="U196" t="s">
        <v>875</v>
      </c>
      <c r="W196" s="247">
        <v>45310</v>
      </c>
      <c r="Y196" t="s">
        <v>876</v>
      </c>
      <c r="Z196">
        <v>0</v>
      </c>
      <c r="AB196" t="s">
        <v>877</v>
      </c>
      <c r="AD196">
        <f t="shared" ca="1" si="9"/>
        <v>3</v>
      </c>
      <c r="AE196">
        <f t="shared" si="10"/>
        <v>1</v>
      </c>
      <c r="AF196">
        <f t="shared" si="11"/>
        <v>19</v>
      </c>
    </row>
    <row r="197" spans="1:32" x14ac:dyDescent="0.25">
      <c r="A197" t="s">
        <v>1820</v>
      </c>
      <c r="B197" t="s">
        <v>1821</v>
      </c>
      <c r="D197">
        <v>2023</v>
      </c>
      <c r="E197" t="s">
        <v>1049</v>
      </c>
      <c r="F197" t="s">
        <v>1080</v>
      </c>
      <c r="G197" t="s">
        <v>1081</v>
      </c>
      <c r="H197" t="s">
        <v>1082</v>
      </c>
      <c r="I197" t="s">
        <v>1822</v>
      </c>
      <c r="J197" t="s">
        <v>1067</v>
      </c>
      <c r="K197">
        <v>53</v>
      </c>
      <c r="L197" t="s">
        <v>869</v>
      </c>
      <c r="M197" t="s">
        <v>1519</v>
      </c>
      <c r="N197" t="s">
        <v>1823</v>
      </c>
      <c r="O197">
        <v>10</v>
      </c>
      <c r="P197" t="s">
        <v>872</v>
      </c>
      <c r="Q197" t="s">
        <v>873</v>
      </c>
      <c r="R197" t="s">
        <v>113</v>
      </c>
      <c r="S197" t="s">
        <v>113</v>
      </c>
      <c r="T197" t="s">
        <v>1824</v>
      </c>
      <c r="U197" t="s">
        <v>875</v>
      </c>
      <c r="W197" s="247">
        <v>45310</v>
      </c>
      <c r="Y197" t="s">
        <v>876</v>
      </c>
      <c r="Z197">
        <v>0</v>
      </c>
      <c r="AB197" t="s">
        <v>877</v>
      </c>
      <c r="AD197">
        <f t="shared" ca="1" si="9"/>
        <v>3</v>
      </c>
      <c r="AE197">
        <f t="shared" si="10"/>
        <v>1</v>
      </c>
      <c r="AF197">
        <f t="shared" si="11"/>
        <v>19</v>
      </c>
    </row>
    <row r="198" spans="1:32" x14ac:dyDescent="0.25">
      <c r="A198" t="s">
        <v>1825</v>
      </c>
      <c r="B198" t="s">
        <v>1826</v>
      </c>
      <c r="D198">
        <v>2024</v>
      </c>
      <c r="E198" t="s">
        <v>1049</v>
      </c>
      <c r="F198" t="s">
        <v>1050</v>
      </c>
      <c r="G198" t="s">
        <v>1051</v>
      </c>
      <c r="H198" t="s">
        <v>1052</v>
      </c>
      <c r="I198" t="s">
        <v>1827</v>
      </c>
      <c r="J198" t="s">
        <v>1067</v>
      </c>
      <c r="K198">
        <v>1</v>
      </c>
      <c r="L198" t="s">
        <v>869</v>
      </c>
      <c r="M198" t="s">
        <v>1519</v>
      </c>
      <c r="N198">
        <v>45353</v>
      </c>
      <c r="O198">
        <v>2</v>
      </c>
      <c r="P198" t="s">
        <v>872</v>
      </c>
      <c r="Q198" t="s">
        <v>873</v>
      </c>
      <c r="R198" t="s">
        <v>222</v>
      </c>
      <c r="S198" t="e">
        <v>#N/A</v>
      </c>
      <c r="U198" t="s">
        <v>875</v>
      </c>
      <c r="W198" s="247">
        <v>45353</v>
      </c>
      <c r="Y198" t="s">
        <v>876</v>
      </c>
      <c r="Z198">
        <v>0</v>
      </c>
      <c r="AB198" t="s">
        <v>877</v>
      </c>
      <c r="AD198">
        <f t="shared" ca="1" si="9"/>
        <v>2</v>
      </c>
      <c r="AE198">
        <f t="shared" si="10"/>
        <v>3</v>
      </c>
      <c r="AF198">
        <f t="shared" si="11"/>
        <v>2</v>
      </c>
    </row>
    <row r="199" spans="1:32" x14ac:dyDescent="0.25">
      <c r="A199" t="s">
        <v>1828</v>
      </c>
      <c r="B199" t="s">
        <v>1829</v>
      </c>
      <c r="D199">
        <v>2024</v>
      </c>
      <c r="E199" t="s">
        <v>1049</v>
      </c>
      <c r="F199" t="s">
        <v>1106</v>
      </c>
      <c r="G199" t="s">
        <v>1107</v>
      </c>
      <c r="H199" t="s">
        <v>1108</v>
      </c>
      <c r="I199" t="s">
        <v>1830</v>
      </c>
      <c r="J199" t="s">
        <v>1067</v>
      </c>
      <c r="K199">
        <v>1</v>
      </c>
      <c r="L199" t="s">
        <v>869</v>
      </c>
      <c r="M199" t="s">
        <v>1519</v>
      </c>
      <c r="N199">
        <v>45353</v>
      </c>
      <c r="O199">
        <v>2</v>
      </c>
      <c r="P199" t="s">
        <v>872</v>
      </c>
      <c r="Q199" t="s">
        <v>873</v>
      </c>
      <c r="R199" t="s">
        <v>222</v>
      </c>
      <c r="S199" t="e">
        <v>#N/A</v>
      </c>
      <c r="U199" t="s">
        <v>875</v>
      </c>
      <c r="W199" s="247">
        <v>45353</v>
      </c>
      <c r="Y199" t="s">
        <v>876</v>
      </c>
      <c r="Z199">
        <v>0</v>
      </c>
      <c r="AB199" t="s">
        <v>877</v>
      </c>
      <c r="AD199">
        <f t="shared" ca="1" si="9"/>
        <v>2</v>
      </c>
      <c r="AE199">
        <f t="shared" si="10"/>
        <v>3</v>
      </c>
      <c r="AF199">
        <f t="shared" si="11"/>
        <v>2</v>
      </c>
    </row>
    <row r="200" spans="1:32" x14ac:dyDescent="0.25">
      <c r="A200" t="s">
        <v>1831</v>
      </c>
      <c r="B200" t="s">
        <v>1832</v>
      </c>
      <c r="D200">
        <v>2023</v>
      </c>
      <c r="E200" t="s">
        <v>1049</v>
      </c>
      <c r="F200" t="s">
        <v>1080</v>
      </c>
      <c r="G200" t="s">
        <v>1081</v>
      </c>
      <c r="H200" t="s">
        <v>1082</v>
      </c>
      <c r="I200" t="s">
        <v>1833</v>
      </c>
      <c r="J200" t="s">
        <v>868</v>
      </c>
      <c r="K200">
        <v>629</v>
      </c>
      <c r="L200" t="s">
        <v>869</v>
      </c>
      <c r="M200" t="s">
        <v>1519</v>
      </c>
      <c r="N200">
        <v>45353</v>
      </c>
      <c r="O200">
        <v>2</v>
      </c>
      <c r="P200" t="s">
        <v>872</v>
      </c>
      <c r="Q200" t="s">
        <v>873</v>
      </c>
      <c r="R200" t="s">
        <v>133</v>
      </c>
      <c r="S200" t="s">
        <v>105</v>
      </c>
      <c r="T200" t="s">
        <v>1834</v>
      </c>
      <c r="U200" t="s">
        <v>875</v>
      </c>
      <c r="W200" s="247">
        <v>45310</v>
      </c>
      <c r="Y200" t="s">
        <v>876</v>
      </c>
      <c r="Z200">
        <v>0</v>
      </c>
      <c r="AB200" t="s">
        <v>877</v>
      </c>
      <c r="AD200">
        <f t="shared" ca="1" si="9"/>
        <v>3</v>
      </c>
      <c r="AE200">
        <f t="shared" si="10"/>
        <v>1</v>
      </c>
      <c r="AF200">
        <f t="shared" si="11"/>
        <v>19</v>
      </c>
    </row>
    <row r="201" spans="1:32" x14ac:dyDescent="0.25">
      <c r="A201" t="s">
        <v>1835</v>
      </c>
      <c r="B201" t="s">
        <v>1836</v>
      </c>
      <c r="D201">
        <v>2023</v>
      </c>
      <c r="E201" t="s">
        <v>1049</v>
      </c>
      <c r="F201" t="s">
        <v>1080</v>
      </c>
      <c r="G201" t="s">
        <v>1081</v>
      </c>
      <c r="H201" t="s">
        <v>1123</v>
      </c>
      <c r="I201" t="s">
        <v>1837</v>
      </c>
      <c r="J201" t="s">
        <v>1067</v>
      </c>
      <c r="K201">
        <v>597</v>
      </c>
      <c r="L201" t="s">
        <v>869</v>
      </c>
      <c r="M201" t="s">
        <v>1519</v>
      </c>
      <c r="N201" t="s">
        <v>1640</v>
      </c>
      <c r="O201">
        <v>6</v>
      </c>
      <c r="P201" t="s">
        <v>872</v>
      </c>
      <c r="Q201" t="s">
        <v>873</v>
      </c>
      <c r="R201" t="s">
        <v>141</v>
      </c>
      <c r="S201" t="s">
        <v>141</v>
      </c>
      <c r="U201" t="s">
        <v>875</v>
      </c>
      <c r="W201" s="247">
        <v>45310</v>
      </c>
      <c r="Y201" t="s">
        <v>876</v>
      </c>
      <c r="Z201">
        <v>0</v>
      </c>
      <c r="AB201" t="s">
        <v>877</v>
      </c>
      <c r="AD201">
        <f t="shared" ca="1" si="9"/>
        <v>3</v>
      </c>
      <c r="AE201">
        <f t="shared" si="10"/>
        <v>1</v>
      </c>
      <c r="AF201">
        <f t="shared" si="11"/>
        <v>19</v>
      </c>
    </row>
    <row r="202" spans="1:32" x14ac:dyDescent="0.25">
      <c r="A202" t="s">
        <v>1838</v>
      </c>
      <c r="B202" t="s">
        <v>1839</v>
      </c>
      <c r="D202">
        <v>2023</v>
      </c>
      <c r="E202" t="s">
        <v>1049</v>
      </c>
      <c r="F202" t="s">
        <v>1840</v>
      </c>
      <c r="G202" t="s">
        <v>1841</v>
      </c>
      <c r="H202" t="s">
        <v>1842</v>
      </c>
      <c r="I202" t="s">
        <v>1843</v>
      </c>
      <c r="J202" t="s">
        <v>1038</v>
      </c>
      <c r="K202">
        <v>1</v>
      </c>
      <c r="L202" t="s">
        <v>869</v>
      </c>
      <c r="M202" t="s">
        <v>1844</v>
      </c>
      <c r="N202" t="s">
        <v>1040</v>
      </c>
      <c r="O202">
        <v>4</v>
      </c>
      <c r="P202" t="s">
        <v>872</v>
      </c>
      <c r="Q202" t="s">
        <v>873</v>
      </c>
      <c r="R202" t="s">
        <v>105</v>
      </c>
      <c r="S202" t="s">
        <v>105</v>
      </c>
      <c r="T202" t="s">
        <v>1845</v>
      </c>
      <c r="U202" t="s">
        <v>875</v>
      </c>
      <c r="V202" t="s">
        <v>164</v>
      </c>
      <c r="W202" s="247">
        <v>45265</v>
      </c>
      <c r="Y202" t="s">
        <v>876</v>
      </c>
      <c r="Z202">
        <v>0</v>
      </c>
      <c r="AB202" t="s">
        <v>877</v>
      </c>
      <c r="AD202">
        <f t="shared" ca="1" si="9"/>
        <v>5</v>
      </c>
      <c r="AE202">
        <f t="shared" si="10"/>
        <v>12</v>
      </c>
      <c r="AF202">
        <f t="shared" si="11"/>
        <v>5</v>
      </c>
    </row>
    <row r="203" spans="1:32" x14ac:dyDescent="0.25">
      <c r="A203" t="s">
        <v>1846</v>
      </c>
      <c r="B203" t="s">
        <v>1847</v>
      </c>
      <c r="D203">
        <v>2024</v>
      </c>
      <c r="E203" t="s">
        <v>1034</v>
      </c>
      <c r="F203" t="s">
        <v>1035</v>
      </c>
      <c r="G203" t="s">
        <v>1036</v>
      </c>
      <c r="H203" t="s">
        <v>866</v>
      </c>
      <c r="I203" t="s">
        <v>1848</v>
      </c>
      <c r="J203" t="s">
        <v>1038</v>
      </c>
      <c r="K203">
        <v>1</v>
      </c>
      <c r="L203" t="s">
        <v>869</v>
      </c>
      <c r="M203" t="s">
        <v>1849</v>
      </c>
      <c r="N203" t="s">
        <v>1040</v>
      </c>
      <c r="O203">
        <v>4</v>
      </c>
      <c r="P203" t="s">
        <v>872</v>
      </c>
      <c r="Q203" t="s">
        <v>873</v>
      </c>
      <c r="R203" t="s">
        <v>105</v>
      </c>
      <c r="S203" t="s">
        <v>105</v>
      </c>
      <c r="T203" t="s">
        <v>1041</v>
      </c>
      <c r="U203" t="s">
        <v>875</v>
      </c>
      <c r="V203" t="s">
        <v>140</v>
      </c>
      <c r="W203" s="247">
        <v>45270</v>
      </c>
      <c r="Y203" t="s">
        <v>876</v>
      </c>
      <c r="Z203">
        <v>0</v>
      </c>
      <c r="AA203" t="s">
        <v>1042</v>
      </c>
      <c r="AB203" t="s">
        <v>877</v>
      </c>
      <c r="AD203">
        <f t="shared" ca="1" si="9"/>
        <v>5</v>
      </c>
      <c r="AE203">
        <f t="shared" si="10"/>
        <v>12</v>
      </c>
      <c r="AF203">
        <f t="shared" si="11"/>
        <v>10</v>
      </c>
    </row>
    <row r="204" spans="1:32" x14ac:dyDescent="0.25">
      <c r="A204" t="s">
        <v>1850</v>
      </c>
      <c r="B204" t="s">
        <v>1851</v>
      </c>
      <c r="D204">
        <v>2024</v>
      </c>
      <c r="E204" t="s">
        <v>1852</v>
      </c>
      <c r="F204" t="s">
        <v>1853</v>
      </c>
      <c r="G204" t="s">
        <v>1036</v>
      </c>
      <c r="H204" t="s">
        <v>866</v>
      </c>
      <c r="I204" t="s">
        <v>1854</v>
      </c>
      <c r="J204" t="s">
        <v>1038</v>
      </c>
      <c r="K204">
        <v>186</v>
      </c>
      <c r="L204" t="s">
        <v>869</v>
      </c>
      <c r="M204" t="s">
        <v>1855</v>
      </c>
      <c r="N204" t="s">
        <v>1040</v>
      </c>
      <c r="O204">
        <v>4</v>
      </c>
      <c r="P204" t="s">
        <v>872</v>
      </c>
      <c r="Q204" t="s">
        <v>873</v>
      </c>
      <c r="R204" t="s">
        <v>105</v>
      </c>
      <c r="S204" t="s">
        <v>105</v>
      </c>
      <c r="T204" t="s">
        <v>1041</v>
      </c>
      <c r="U204" t="s">
        <v>875</v>
      </c>
      <c r="V204" t="s">
        <v>140</v>
      </c>
      <c r="W204" s="247">
        <v>45278</v>
      </c>
      <c r="Y204" t="s">
        <v>876</v>
      </c>
      <c r="Z204">
        <v>0</v>
      </c>
      <c r="AA204" t="s">
        <v>1042</v>
      </c>
      <c r="AB204" t="s">
        <v>1856</v>
      </c>
      <c r="AD204">
        <f t="shared" ca="1" si="9"/>
        <v>4</v>
      </c>
      <c r="AE204">
        <f t="shared" si="10"/>
        <v>12</v>
      </c>
      <c r="AF204">
        <f t="shared" si="11"/>
        <v>18</v>
      </c>
    </row>
    <row r="205" spans="1:32" x14ac:dyDescent="0.25">
      <c r="A205" t="s">
        <v>1857</v>
      </c>
      <c r="B205" t="s">
        <v>1858</v>
      </c>
      <c r="D205">
        <v>2024</v>
      </c>
      <c r="E205" t="s">
        <v>1852</v>
      </c>
      <c r="F205" t="s">
        <v>1853</v>
      </c>
      <c r="G205" t="s">
        <v>1036</v>
      </c>
      <c r="H205" t="s">
        <v>866</v>
      </c>
      <c r="I205" t="s">
        <v>1859</v>
      </c>
      <c r="J205" t="s">
        <v>1038</v>
      </c>
      <c r="K205">
        <v>189</v>
      </c>
      <c r="L205" t="s">
        <v>869</v>
      </c>
      <c r="M205" t="s">
        <v>1860</v>
      </c>
      <c r="N205" t="s">
        <v>1040</v>
      </c>
      <c r="O205">
        <v>4</v>
      </c>
      <c r="P205" t="s">
        <v>872</v>
      </c>
      <c r="Q205" t="s">
        <v>873</v>
      </c>
      <c r="R205" t="s">
        <v>105</v>
      </c>
      <c r="S205" t="s">
        <v>105</v>
      </c>
      <c r="T205" t="s">
        <v>1041</v>
      </c>
      <c r="U205" t="s">
        <v>875</v>
      </c>
      <c r="V205" t="s">
        <v>140</v>
      </c>
      <c r="W205" s="247">
        <v>45278</v>
      </c>
      <c r="Y205" t="s">
        <v>876</v>
      </c>
      <c r="Z205">
        <v>0</v>
      </c>
      <c r="AA205" t="s">
        <v>1042</v>
      </c>
      <c r="AB205" t="s">
        <v>1856</v>
      </c>
      <c r="AD205">
        <f t="shared" ca="1" si="9"/>
        <v>4</v>
      </c>
      <c r="AE205">
        <f t="shared" si="10"/>
        <v>12</v>
      </c>
      <c r="AF205">
        <f t="shared" si="11"/>
        <v>18</v>
      </c>
    </row>
    <row r="206" spans="1:32" x14ac:dyDescent="0.25">
      <c r="A206" t="s">
        <v>1861</v>
      </c>
      <c r="B206" t="s">
        <v>1862</v>
      </c>
      <c r="D206">
        <v>2023</v>
      </c>
      <c r="E206" t="s">
        <v>1049</v>
      </c>
      <c r="F206" t="s">
        <v>1050</v>
      </c>
      <c r="G206" t="s">
        <v>1863</v>
      </c>
      <c r="H206" t="s">
        <v>1052</v>
      </c>
      <c r="I206" t="s">
        <v>1864</v>
      </c>
      <c r="J206" t="s">
        <v>1054</v>
      </c>
      <c r="K206">
        <v>33951</v>
      </c>
      <c r="L206" t="s">
        <v>869</v>
      </c>
      <c r="M206" t="s">
        <v>1865</v>
      </c>
      <c r="N206" t="s">
        <v>1040</v>
      </c>
      <c r="O206">
        <v>4</v>
      </c>
      <c r="P206" t="s">
        <v>872</v>
      </c>
      <c r="Q206" t="s">
        <v>873</v>
      </c>
      <c r="R206" t="s">
        <v>105</v>
      </c>
      <c r="S206" t="s">
        <v>105</v>
      </c>
      <c r="T206" t="s">
        <v>1866</v>
      </c>
      <c r="U206" t="s">
        <v>875</v>
      </c>
      <c r="V206" t="s">
        <v>162</v>
      </c>
      <c r="W206" s="247">
        <v>45265</v>
      </c>
      <c r="Y206" t="s">
        <v>876</v>
      </c>
      <c r="Z206">
        <v>0</v>
      </c>
      <c r="AB206" t="s">
        <v>877</v>
      </c>
      <c r="AD206">
        <f t="shared" ca="1" si="9"/>
        <v>5</v>
      </c>
      <c r="AE206">
        <f t="shared" si="10"/>
        <v>12</v>
      </c>
      <c r="AF206">
        <f t="shared" si="11"/>
        <v>5</v>
      </c>
    </row>
    <row r="207" spans="1:32" x14ac:dyDescent="0.25">
      <c r="A207" t="s">
        <v>1867</v>
      </c>
      <c r="B207" t="s">
        <v>1868</v>
      </c>
      <c r="D207">
        <v>2023</v>
      </c>
      <c r="E207" t="s">
        <v>1049</v>
      </c>
      <c r="F207" t="s">
        <v>1050</v>
      </c>
      <c r="G207" t="s">
        <v>1051</v>
      </c>
      <c r="H207" t="s">
        <v>1052</v>
      </c>
      <c r="I207" t="s">
        <v>1869</v>
      </c>
      <c r="J207" t="s">
        <v>1136</v>
      </c>
      <c r="K207">
        <v>18391</v>
      </c>
      <c r="L207" t="s">
        <v>869</v>
      </c>
      <c r="M207" t="s">
        <v>1870</v>
      </c>
      <c r="N207">
        <v>45506</v>
      </c>
      <c r="O207">
        <v>1</v>
      </c>
      <c r="P207" t="s">
        <v>872</v>
      </c>
      <c r="Q207" t="s">
        <v>873</v>
      </c>
      <c r="R207" t="s">
        <v>105</v>
      </c>
      <c r="S207" t="s">
        <v>133</v>
      </c>
      <c r="T207" t="s">
        <v>1871</v>
      </c>
      <c r="U207" t="s">
        <v>875</v>
      </c>
      <c r="W207" s="247">
        <v>45265</v>
      </c>
      <c r="Y207" t="s">
        <v>876</v>
      </c>
      <c r="Z207">
        <v>0</v>
      </c>
      <c r="AB207" t="s">
        <v>877</v>
      </c>
      <c r="AD207">
        <f t="shared" ca="1" si="9"/>
        <v>5</v>
      </c>
      <c r="AE207">
        <f t="shared" si="10"/>
        <v>12</v>
      </c>
      <c r="AF207">
        <f t="shared" si="11"/>
        <v>5</v>
      </c>
    </row>
    <row r="208" spans="1:32" x14ac:dyDescent="0.25">
      <c r="A208" t="s">
        <v>1872</v>
      </c>
      <c r="B208" t="s">
        <v>1873</v>
      </c>
      <c r="D208">
        <v>2024</v>
      </c>
      <c r="E208" t="s">
        <v>1049</v>
      </c>
      <c r="F208" t="s">
        <v>1050</v>
      </c>
      <c r="G208" t="s">
        <v>1051</v>
      </c>
      <c r="H208" t="s">
        <v>1052</v>
      </c>
      <c r="I208" t="s">
        <v>1874</v>
      </c>
      <c r="J208" t="s">
        <v>1038</v>
      </c>
      <c r="K208">
        <v>595</v>
      </c>
      <c r="L208" t="s">
        <v>869</v>
      </c>
      <c r="M208" t="s">
        <v>1875</v>
      </c>
      <c r="N208" t="s">
        <v>1040</v>
      </c>
      <c r="O208">
        <v>4</v>
      </c>
      <c r="P208" t="s">
        <v>872</v>
      </c>
      <c r="Q208" t="s">
        <v>873</v>
      </c>
      <c r="R208" t="s">
        <v>105</v>
      </c>
      <c r="S208" t="s">
        <v>105</v>
      </c>
      <c r="T208" t="s">
        <v>1876</v>
      </c>
      <c r="U208" t="s">
        <v>875</v>
      </c>
      <c r="V208" t="s">
        <v>215</v>
      </c>
      <c r="W208" s="247">
        <v>45281</v>
      </c>
      <c r="Y208" t="s">
        <v>876</v>
      </c>
      <c r="Z208">
        <v>0</v>
      </c>
      <c r="AB208" t="s">
        <v>877</v>
      </c>
      <c r="AD208">
        <f t="shared" ca="1" si="9"/>
        <v>4</v>
      </c>
      <c r="AE208">
        <f t="shared" si="10"/>
        <v>12</v>
      </c>
      <c r="AF208">
        <f t="shared" si="11"/>
        <v>21</v>
      </c>
    </row>
    <row r="209" spans="1:32" x14ac:dyDescent="0.25">
      <c r="A209" t="s">
        <v>1877</v>
      </c>
      <c r="B209" t="s">
        <v>1878</v>
      </c>
      <c r="D209">
        <v>2023</v>
      </c>
      <c r="E209" t="s">
        <v>1049</v>
      </c>
      <c r="F209" t="s">
        <v>1879</v>
      </c>
      <c r="G209" t="s">
        <v>1880</v>
      </c>
      <c r="H209" t="s">
        <v>1123</v>
      </c>
      <c r="I209" t="s">
        <v>1881</v>
      </c>
      <c r="J209" t="s">
        <v>1054</v>
      </c>
      <c r="K209">
        <v>21750</v>
      </c>
      <c r="L209" t="s">
        <v>869</v>
      </c>
      <c r="M209" t="s">
        <v>1882</v>
      </c>
      <c r="N209" t="s">
        <v>1040</v>
      </c>
      <c r="O209">
        <v>4</v>
      </c>
      <c r="P209" t="s">
        <v>872</v>
      </c>
      <c r="Q209" t="s">
        <v>873</v>
      </c>
      <c r="R209" t="s">
        <v>105</v>
      </c>
      <c r="S209" t="s">
        <v>105</v>
      </c>
      <c r="T209" t="s">
        <v>1883</v>
      </c>
      <c r="U209" t="s">
        <v>1067</v>
      </c>
      <c r="V209" t="s">
        <v>1884</v>
      </c>
      <c r="W209" s="247">
        <v>45261</v>
      </c>
      <c r="Y209" t="s">
        <v>876</v>
      </c>
      <c r="Z209">
        <v>0</v>
      </c>
      <c r="AB209" t="s">
        <v>877</v>
      </c>
      <c r="AD209">
        <f t="shared" ca="1" si="9"/>
        <v>5</v>
      </c>
      <c r="AE209">
        <f t="shared" si="10"/>
        <v>12</v>
      </c>
      <c r="AF209">
        <f t="shared" si="11"/>
        <v>1</v>
      </c>
    </row>
    <row r="210" spans="1:32" x14ac:dyDescent="0.25">
      <c r="A210" t="s">
        <v>1885</v>
      </c>
      <c r="B210" t="s">
        <v>1886</v>
      </c>
      <c r="D210">
        <v>2024</v>
      </c>
      <c r="E210" t="s">
        <v>1049</v>
      </c>
      <c r="F210" t="s">
        <v>1879</v>
      </c>
      <c r="G210" t="s">
        <v>1880</v>
      </c>
      <c r="H210" t="s">
        <v>1082</v>
      </c>
      <c r="I210" t="s">
        <v>1887</v>
      </c>
      <c r="J210" t="s">
        <v>1054</v>
      </c>
      <c r="K210">
        <v>111</v>
      </c>
      <c r="L210" t="s">
        <v>869</v>
      </c>
      <c r="M210" t="s">
        <v>1888</v>
      </c>
      <c r="N210" t="s">
        <v>1040</v>
      </c>
      <c r="O210">
        <v>4</v>
      </c>
      <c r="P210" t="s">
        <v>872</v>
      </c>
      <c r="Q210" t="s">
        <v>873</v>
      </c>
      <c r="R210" t="s">
        <v>105</v>
      </c>
      <c r="S210" t="s">
        <v>105</v>
      </c>
      <c r="T210" t="s">
        <v>1889</v>
      </c>
      <c r="U210" t="s">
        <v>1067</v>
      </c>
      <c r="V210" t="s">
        <v>199</v>
      </c>
      <c r="W210" s="247">
        <v>45270</v>
      </c>
      <c r="Y210" t="s">
        <v>876</v>
      </c>
      <c r="Z210">
        <v>0</v>
      </c>
      <c r="AA210" t="s">
        <v>1890</v>
      </c>
      <c r="AB210" t="s">
        <v>877</v>
      </c>
      <c r="AD210">
        <f t="shared" ca="1" si="9"/>
        <v>5</v>
      </c>
      <c r="AE210">
        <f t="shared" si="10"/>
        <v>12</v>
      </c>
      <c r="AF210">
        <f t="shared" si="11"/>
        <v>10</v>
      </c>
    </row>
    <row r="211" spans="1:32" x14ac:dyDescent="0.25">
      <c r="A211" t="s">
        <v>1891</v>
      </c>
      <c r="B211" t="s">
        <v>1892</v>
      </c>
      <c r="D211">
        <v>2024</v>
      </c>
      <c r="E211" t="s">
        <v>1049</v>
      </c>
      <c r="F211" t="s">
        <v>1879</v>
      </c>
      <c r="G211" t="s">
        <v>1880</v>
      </c>
      <c r="H211" t="s">
        <v>1082</v>
      </c>
      <c r="I211" t="s">
        <v>1893</v>
      </c>
      <c r="J211" t="s">
        <v>1054</v>
      </c>
      <c r="K211">
        <v>68</v>
      </c>
      <c r="L211" t="s">
        <v>869</v>
      </c>
      <c r="M211" t="s">
        <v>1894</v>
      </c>
      <c r="N211" t="s">
        <v>1040</v>
      </c>
      <c r="O211">
        <v>4</v>
      </c>
      <c r="P211" t="s">
        <v>872</v>
      </c>
      <c r="Q211" t="s">
        <v>873</v>
      </c>
      <c r="R211" t="s">
        <v>105</v>
      </c>
      <c r="S211" t="s">
        <v>105</v>
      </c>
      <c r="T211" t="s">
        <v>1895</v>
      </c>
      <c r="U211" t="s">
        <v>1067</v>
      </c>
      <c r="V211" t="s">
        <v>1896</v>
      </c>
      <c r="W211" s="247">
        <v>45270</v>
      </c>
      <c r="Y211" t="s">
        <v>876</v>
      </c>
      <c r="Z211">
        <v>0</v>
      </c>
      <c r="AB211" t="s">
        <v>877</v>
      </c>
      <c r="AD211">
        <f t="shared" ca="1" si="9"/>
        <v>5</v>
      </c>
      <c r="AE211">
        <f t="shared" si="10"/>
        <v>12</v>
      </c>
      <c r="AF211">
        <f t="shared" si="11"/>
        <v>10</v>
      </c>
    </row>
    <row r="212" spans="1:32" x14ac:dyDescent="0.25">
      <c r="A212" t="s">
        <v>1897</v>
      </c>
      <c r="B212" t="s">
        <v>1898</v>
      </c>
      <c r="D212">
        <v>2024</v>
      </c>
      <c r="E212" t="s">
        <v>1049</v>
      </c>
      <c r="F212" t="s">
        <v>1879</v>
      </c>
      <c r="G212" t="s">
        <v>1880</v>
      </c>
      <c r="H212" t="s">
        <v>1082</v>
      </c>
      <c r="I212" t="s">
        <v>1899</v>
      </c>
      <c r="J212" t="s">
        <v>896</v>
      </c>
      <c r="K212">
        <v>6699</v>
      </c>
      <c r="L212" t="s">
        <v>1900</v>
      </c>
      <c r="M212" t="s">
        <v>1901</v>
      </c>
      <c r="N212">
        <v>45293</v>
      </c>
      <c r="O212">
        <v>5</v>
      </c>
      <c r="P212" t="s">
        <v>872</v>
      </c>
      <c r="Q212" t="s">
        <v>873</v>
      </c>
      <c r="R212" t="s">
        <v>105</v>
      </c>
      <c r="S212" t="s">
        <v>105</v>
      </c>
      <c r="T212" t="s">
        <v>1902</v>
      </c>
      <c r="U212" t="s">
        <v>1067</v>
      </c>
      <c r="W212" s="247">
        <v>45270</v>
      </c>
      <c r="Y212" t="s">
        <v>876</v>
      </c>
      <c r="Z212">
        <v>0</v>
      </c>
      <c r="AB212" t="s">
        <v>877</v>
      </c>
      <c r="AD212">
        <f t="shared" ca="1" si="9"/>
        <v>5</v>
      </c>
      <c r="AE212">
        <f t="shared" si="10"/>
        <v>12</v>
      </c>
      <c r="AF212">
        <f t="shared" si="11"/>
        <v>10</v>
      </c>
    </row>
    <row r="213" spans="1:32" x14ac:dyDescent="0.25">
      <c r="A213" t="s">
        <v>1903</v>
      </c>
      <c r="B213" t="s">
        <v>1904</v>
      </c>
      <c r="D213">
        <v>2024</v>
      </c>
      <c r="E213" t="s">
        <v>1049</v>
      </c>
      <c r="F213" t="s">
        <v>1879</v>
      </c>
      <c r="G213" t="s">
        <v>1880</v>
      </c>
      <c r="H213" t="s">
        <v>1082</v>
      </c>
      <c r="I213" t="s">
        <v>1905</v>
      </c>
      <c r="J213" t="s">
        <v>1906</v>
      </c>
      <c r="K213">
        <v>3194</v>
      </c>
      <c r="L213" t="s">
        <v>869</v>
      </c>
      <c r="M213" t="s">
        <v>1907</v>
      </c>
      <c r="N213">
        <v>45598</v>
      </c>
      <c r="O213">
        <v>24</v>
      </c>
      <c r="P213" t="s">
        <v>872</v>
      </c>
      <c r="Q213" t="s">
        <v>873</v>
      </c>
      <c r="R213" t="s">
        <v>105</v>
      </c>
      <c r="S213" t="s">
        <v>105</v>
      </c>
      <c r="T213" t="s">
        <v>1908</v>
      </c>
      <c r="U213" t="s">
        <v>1067</v>
      </c>
      <c r="W213" s="247">
        <v>45270</v>
      </c>
      <c r="Y213" t="s">
        <v>876</v>
      </c>
      <c r="Z213">
        <v>0</v>
      </c>
      <c r="AB213" t="s">
        <v>877</v>
      </c>
      <c r="AD213">
        <f t="shared" ca="1" si="9"/>
        <v>5</v>
      </c>
      <c r="AE213">
        <f t="shared" si="10"/>
        <v>12</v>
      </c>
      <c r="AF213">
        <f t="shared" si="11"/>
        <v>10</v>
      </c>
    </row>
    <row r="214" spans="1:32" x14ac:dyDescent="0.25">
      <c r="A214" t="s">
        <v>1909</v>
      </c>
      <c r="B214" t="s">
        <v>1910</v>
      </c>
      <c r="D214">
        <v>2024</v>
      </c>
      <c r="E214" t="s">
        <v>1049</v>
      </c>
      <c r="F214" t="s">
        <v>1879</v>
      </c>
      <c r="G214" t="s">
        <v>1880</v>
      </c>
      <c r="H214" t="s">
        <v>1082</v>
      </c>
      <c r="I214" t="s">
        <v>1911</v>
      </c>
      <c r="J214" t="s">
        <v>1054</v>
      </c>
      <c r="K214">
        <v>2763</v>
      </c>
      <c r="L214" t="s">
        <v>869</v>
      </c>
      <c r="M214" t="s">
        <v>1912</v>
      </c>
      <c r="N214" t="s">
        <v>1056</v>
      </c>
      <c r="P214" t="s">
        <v>872</v>
      </c>
      <c r="Q214" t="s">
        <v>873</v>
      </c>
      <c r="R214" t="s">
        <v>105</v>
      </c>
      <c r="S214" t="s">
        <v>105</v>
      </c>
      <c r="T214" t="s">
        <v>1913</v>
      </c>
      <c r="U214" t="s">
        <v>1067</v>
      </c>
      <c r="V214" t="s">
        <v>1914</v>
      </c>
      <c r="W214" s="247">
        <v>45270</v>
      </c>
      <c r="Y214" t="s">
        <v>876</v>
      </c>
      <c r="Z214">
        <v>0</v>
      </c>
      <c r="AB214" t="s">
        <v>877</v>
      </c>
      <c r="AD214">
        <f t="shared" ca="1" si="9"/>
        <v>5</v>
      </c>
      <c r="AE214">
        <f t="shared" si="10"/>
        <v>12</v>
      </c>
      <c r="AF214">
        <f t="shared" si="11"/>
        <v>10</v>
      </c>
    </row>
    <row r="215" spans="1:32" x14ac:dyDescent="0.25">
      <c r="A215" t="s">
        <v>1915</v>
      </c>
      <c r="B215" t="s">
        <v>1916</v>
      </c>
      <c r="D215">
        <v>2024</v>
      </c>
      <c r="E215" t="s">
        <v>1049</v>
      </c>
      <c r="F215" t="s">
        <v>1879</v>
      </c>
      <c r="G215" t="s">
        <v>1917</v>
      </c>
      <c r="H215" t="s">
        <v>1082</v>
      </c>
      <c r="I215" t="s">
        <v>1918</v>
      </c>
      <c r="J215" t="s">
        <v>1054</v>
      </c>
      <c r="K215">
        <v>221</v>
      </c>
      <c r="L215" t="s">
        <v>869</v>
      </c>
      <c r="M215" t="s">
        <v>1919</v>
      </c>
      <c r="N215" t="s">
        <v>1040</v>
      </c>
      <c r="O215">
        <v>4</v>
      </c>
      <c r="P215" t="s">
        <v>872</v>
      </c>
      <c r="Q215" t="s">
        <v>873</v>
      </c>
      <c r="R215" t="s">
        <v>105</v>
      </c>
      <c r="S215" t="s">
        <v>105</v>
      </c>
      <c r="T215" t="s">
        <v>1920</v>
      </c>
      <c r="U215" t="s">
        <v>1067</v>
      </c>
      <c r="V215" t="s">
        <v>1921</v>
      </c>
      <c r="W215" s="247">
        <v>45270</v>
      </c>
      <c r="Y215" t="s">
        <v>876</v>
      </c>
      <c r="Z215">
        <v>0</v>
      </c>
      <c r="AA215" t="s">
        <v>1890</v>
      </c>
      <c r="AB215" t="s">
        <v>877</v>
      </c>
      <c r="AD215">
        <f t="shared" ca="1" si="9"/>
        <v>5</v>
      </c>
      <c r="AE215">
        <f t="shared" si="10"/>
        <v>12</v>
      </c>
      <c r="AF215">
        <f t="shared" si="11"/>
        <v>10</v>
      </c>
    </row>
    <row r="216" spans="1:32" x14ac:dyDescent="0.25">
      <c r="A216" t="s">
        <v>1922</v>
      </c>
      <c r="B216" t="s">
        <v>1923</v>
      </c>
      <c r="D216">
        <v>2024</v>
      </c>
      <c r="E216" t="s">
        <v>1049</v>
      </c>
      <c r="F216" t="s">
        <v>1879</v>
      </c>
      <c r="G216" t="s">
        <v>1917</v>
      </c>
      <c r="H216" t="s">
        <v>1082</v>
      </c>
      <c r="I216" t="s">
        <v>1924</v>
      </c>
      <c r="J216" t="s">
        <v>1054</v>
      </c>
      <c r="K216">
        <v>220</v>
      </c>
      <c r="L216" t="s">
        <v>869</v>
      </c>
      <c r="M216" t="s">
        <v>1925</v>
      </c>
      <c r="N216" t="s">
        <v>1040</v>
      </c>
      <c r="O216">
        <v>4</v>
      </c>
      <c r="P216" t="s">
        <v>872</v>
      </c>
      <c r="Q216" t="s">
        <v>873</v>
      </c>
      <c r="R216" t="s">
        <v>105</v>
      </c>
      <c r="S216" t="s">
        <v>105</v>
      </c>
      <c r="T216" t="s">
        <v>1926</v>
      </c>
      <c r="U216" t="s">
        <v>1067</v>
      </c>
      <c r="V216" t="s">
        <v>1921</v>
      </c>
      <c r="W216" s="247">
        <v>45270</v>
      </c>
      <c r="Y216" t="s">
        <v>876</v>
      </c>
      <c r="Z216">
        <v>0</v>
      </c>
      <c r="AA216" t="s">
        <v>1890</v>
      </c>
      <c r="AB216" t="s">
        <v>877</v>
      </c>
      <c r="AD216">
        <f t="shared" ca="1" si="9"/>
        <v>5</v>
      </c>
      <c r="AE216">
        <f t="shared" si="10"/>
        <v>12</v>
      </c>
      <c r="AF216">
        <f t="shared" si="11"/>
        <v>10</v>
      </c>
    </row>
    <row r="217" spans="1:32" x14ac:dyDescent="0.25">
      <c r="A217" t="s">
        <v>1927</v>
      </c>
      <c r="B217" t="s">
        <v>1928</v>
      </c>
      <c r="D217">
        <v>2024</v>
      </c>
      <c r="E217" t="s">
        <v>1049</v>
      </c>
      <c r="F217" t="s">
        <v>1879</v>
      </c>
      <c r="G217" t="s">
        <v>1880</v>
      </c>
      <c r="H217" t="s">
        <v>1082</v>
      </c>
      <c r="I217" t="s">
        <v>1929</v>
      </c>
      <c r="J217" t="s">
        <v>1054</v>
      </c>
      <c r="K217">
        <v>765</v>
      </c>
      <c r="L217" t="s">
        <v>869</v>
      </c>
      <c r="M217" t="s">
        <v>1930</v>
      </c>
      <c r="N217" t="s">
        <v>1040</v>
      </c>
      <c r="O217">
        <v>4</v>
      </c>
      <c r="P217" t="s">
        <v>872</v>
      </c>
      <c r="Q217" t="s">
        <v>873</v>
      </c>
      <c r="R217" t="s">
        <v>105</v>
      </c>
      <c r="S217" t="s">
        <v>105</v>
      </c>
      <c r="T217" t="s">
        <v>1931</v>
      </c>
      <c r="U217" t="s">
        <v>1067</v>
      </c>
      <c r="V217" t="s">
        <v>1932</v>
      </c>
      <c r="W217" s="247">
        <v>45270</v>
      </c>
      <c r="Y217" t="s">
        <v>876</v>
      </c>
      <c r="Z217">
        <v>0</v>
      </c>
      <c r="AB217" t="s">
        <v>877</v>
      </c>
      <c r="AD217">
        <f t="shared" ca="1" si="9"/>
        <v>5</v>
      </c>
      <c r="AE217">
        <f t="shared" si="10"/>
        <v>12</v>
      </c>
      <c r="AF217">
        <f t="shared" si="11"/>
        <v>10</v>
      </c>
    </row>
    <row r="218" spans="1:32" x14ac:dyDescent="0.25">
      <c r="A218" t="s">
        <v>1933</v>
      </c>
      <c r="B218" t="s">
        <v>1934</v>
      </c>
      <c r="D218">
        <v>2024</v>
      </c>
      <c r="E218" t="s">
        <v>1049</v>
      </c>
      <c r="F218" t="s">
        <v>1879</v>
      </c>
      <c r="G218" t="s">
        <v>1880</v>
      </c>
      <c r="H218" t="s">
        <v>1082</v>
      </c>
      <c r="I218" t="s">
        <v>1935</v>
      </c>
      <c r="J218" t="s">
        <v>1054</v>
      </c>
      <c r="K218">
        <v>106</v>
      </c>
      <c r="L218" t="s">
        <v>869</v>
      </c>
      <c r="M218" t="s">
        <v>1936</v>
      </c>
      <c r="N218" t="s">
        <v>1040</v>
      </c>
      <c r="O218">
        <v>4</v>
      </c>
      <c r="P218" t="s">
        <v>872</v>
      </c>
      <c r="Q218" t="s">
        <v>873</v>
      </c>
      <c r="R218" t="s">
        <v>105</v>
      </c>
      <c r="S218" t="s">
        <v>105</v>
      </c>
      <c r="T218" t="s">
        <v>1937</v>
      </c>
      <c r="U218" t="s">
        <v>1067</v>
      </c>
      <c r="V218" t="s">
        <v>199</v>
      </c>
      <c r="W218" s="247">
        <v>45270</v>
      </c>
      <c r="Y218" t="s">
        <v>876</v>
      </c>
      <c r="Z218">
        <v>0</v>
      </c>
      <c r="AA218" t="s">
        <v>1890</v>
      </c>
      <c r="AB218" t="s">
        <v>877</v>
      </c>
      <c r="AD218">
        <f t="shared" ca="1" si="9"/>
        <v>5</v>
      </c>
      <c r="AE218">
        <f t="shared" si="10"/>
        <v>12</v>
      </c>
      <c r="AF218">
        <f t="shared" si="11"/>
        <v>10</v>
      </c>
    </row>
    <row r="219" spans="1:32" x14ac:dyDescent="0.25">
      <c r="A219" t="s">
        <v>1938</v>
      </c>
      <c r="B219" t="s">
        <v>1939</v>
      </c>
      <c r="D219">
        <v>2024</v>
      </c>
      <c r="E219" t="s">
        <v>1049</v>
      </c>
      <c r="F219" t="s">
        <v>1879</v>
      </c>
      <c r="G219" t="s">
        <v>1880</v>
      </c>
      <c r="H219" t="s">
        <v>1082</v>
      </c>
      <c r="I219" t="s">
        <v>1940</v>
      </c>
      <c r="J219" t="s">
        <v>1054</v>
      </c>
      <c r="K219">
        <v>1171</v>
      </c>
      <c r="L219" t="s">
        <v>869</v>
      </c>
      <c r="M219" t="s">
        <v>1941</v>
      </c>
      <c r="N219" t="s">
        <v>1040</v>
      </c>
      <c r="O219">
        <v>4</v>
      </c>
      <c r="P219" t="s">
        <v>872</v>
      </c>
      <c r="Q219" t="s">
        <v>873</v>
      </c>
      <c r="R219" t="s">
        <v>105</v>
      </c>
      <c r="S219" t="s">
        <v>105</v>
      </c>
      <c r="T219" t="s">
        <v>1942</v>
      </c>
      <c r="U219" t="s">
        <v>1067</v>
      </c>
      <c r="V219" t="s">
        <v>207</v>
      </c>
      <c r="W219" s="247">
        <v>45270</v>
      </c>
      <c r="Y219" t="s">
        <v>876</v>
      </c>
      <c r="Z219">
        <v>0</v>
      </c>
      <c r="AB219" t="s">
        <v>877</v>
      </c>
      <c r="AD219">
        <f t="shared" ca="1" si="9"/>
        <v>5</v>
      </c>
      <c r="AE219">
        <f t="shared" si="10"/>
        <v>12</v>
      </c>
      <c r="AF219">
        <f t="shared" si="11"/>
        <v>10</v>
      </c>
    </row>
    <row r="220" spans="1:32" x14ac:dyDescent="0.25">
      <c r="A220" t="s">
        <v>1943</v>
      </c>
      <c r="B220" t="s">
        <v>1944</v>
      </c>
      <c r="D220">
        <v>2024</v>
      </c>
      <c r="E220" t="s">
        <v>1049</v>
      </c>
      <c r="F220" t="s">
        <v>1879</v>
      </c>
      <c r="G220" t="s">
        <v>1880</v>
      </c>
      <c r="H220" t="s">
        <v>1082</v>
      </c>
      <c r="I220" t="s">
        <v>1945</v>
      </c>
      <c r="J220" t="s">
        <v>1054</v>
      </c>
      <c r="K220">
        <v>111</v>
      </c>
      <c r="L220" t="s">
        <v>869</v>
      </c>
      <c r="M220" t="s">
        <v>1946</v>
      </c>
      <c r="N220" t="s">
        <v>1040</v>
      </c>
      <c r="O220">
        <v>4</v>
      </c>
      <c r="P220" t="s">
        <v>872</v>
      </c>
      <c r="Q220" t="s">
        <v>873</v>
      </c>
      <c r="R220" t="s">
        <v>105</v>
      </c>
      <c r="S220" t="s">
        <v>105</v>
      </c>
      <c r="T220" t="s">
        <v>1947</v>
      </c>
      <c r="U220" t="s">
        <v>1067</v>
      </c>
      <c r="V220" t="s">
        <v>199</v>
      </c>
      <c r="W220" s="247">
        <v>45270</v>
      </c>
      <c r="Y220" t="s">
        <v>876</v>
      </c>
      <c r="Z220">
        <v>0</v>
      </c>
      <c r="AB220" t="s">
        <v>877</v>
      </c>
      <c r="AD220">
        <f t="shared" ca="1" si="9"/>
        <v>5</v>
      </c>
      <c r="AE220">
        <f t="shared" si="10"/>
        <v>12</v>
      </c>
      <c r="AF220">
        <f t="shared" si="11"/>
        <v>10</v>
      </c>
    </row>
    <row r="221" spans="1:32" x14ac:dyDescent="0.25">
      <c r="A221" t="s">
        <v>1948</v>
      </c>
      <c r="B221" t="s">
        <v>1949</v>
      </c>
      <c r="D221">
        <v>2024</v>
      </c>
      <c r="E221" t="s">
        <v>1049</v>
      </c>
      <c r="F221" t="s">
        <v>1879</v>
      </c>
      <c r="G221" t="s">
        <v>1880</v>
      </c>
      <c r="H221" t="s">
        <v>1082</v>
      </c>
      <c r="I221" t="s">
        <v>1950</v>
      </c>
      <c r="J221" t="s">
        <v>1054</v>
      </c>
      <c r="K221">
        <v>53</v>
      </c>
      <c r="L221" t="s">
        <v>869</v>
      </c>
      <c r="M221" t="s">
        <v>1951</v>
      </c>
      <c r="N221" t="s">
        <v>1040</v>
      </c>
      <c r="O221">
        <v>4</v>
      </c>
      <c r="P221" t="s">
        <v>872</v>
      </c>
      <c r="Q221" t="s">
        <v>873</v>
      </c>
      <c r="R221" t="s">
        <v>105</v>
      </c>
      <c r="S221" t="s">
        <v>105</v>
      </c>
      <c r="T221" t="s">
        <v>1952</v>
      </c>
      <c r="U221" t="s">
        <v>1067</v>
      </c>
      <c r="V221" t="s">
        <v>1953</v>
      </c>
      <c r="W221" s="247">
        <v>45270</v>
      </c>
      <c r="Y221" t="s">
        <v>876</v>
      </c>
      <c r="Z221">
        <v>0</v>
      </c>
      <c r="AB221" t="s">
        <v>877</v>
      </c>
      <c r="AD221">
        <f t="shared" ca="1" si="9"/>
        <v>5</v>
      </c>
      <c r="AE221">
        <f t="shared" si="10"/>
        <v>12</v>
      </c>
      <c r="AF221">
        <f t="shared" si="11"/>
        <v>10</v>
      </c>
    </row>
    <row r="222" spans="1:32" x14ac:dyDescent="0.25">
      <c r="A222" t="s">
        <v>1954</v>
      </c>
      <c r="B222" t="s">
        <v>1955</v>
      </c>
      <c r="D222">
        <v>2024</v>
      </c>
      <c r="E222" t="s">
        <v>1049</v>
      </c>
      <c r="F222" t="s">
        <v>1879</v>
      </c>
      <c r="G222" t="s">
        <v>1880</v>
      </c>
      <c r="H222" t="s">
        <v>1082</v>
      </c>
      <c r="I222" t="s">
        <v>1956</v>
      </c>
      <c r="J222" t="s">
        <v>1054</v>
      </c>
      <c r="K222">
        <v>5001</v>
      </c>
      <c r="L222" t="s">
        <v>1900</v>
      </c>
      <c r="M222" t="s">
        <v>1957</v>
      </c>
      <c r="N222" t="s">
        <v>1040</v>
      </c>
      <c r="O222">
        <v>4</v>
      </c>
      <c r="P222" t="s">
        <v>872</v>
      </c>
      <c r="Q222" t="s">
        <v>873</v>
      </c>
      <c r="R222" t="s">
        <v>105</v>
      </c>
      <c r="S222" t="s">
        <v>105</v>
      </c>
      <c r="T222" t="s">
        <v>1958</v>
      </c>
      <c r="U222" t="s">
        <v>1067</v>
      </c>
      <c r="V222" t="s">
        <v>208</v>
      </c>
      <c r="W222" s="247">
        <v>45270</v>
      </c>
      <c r="Y222" t="s">
        <v>876</v>
      </c>
      <c r="Z222">
        <v>0</v>
      </c>
      <c r="AB222" t="s">
        <v>877</v>
      </c>
      <c r="AD222">
        <f t="shared" ca="1" si="9"/>
        <v>5</v>
      </c>
      <c r="AE222">
        <f t="shared" si="10"/>
        <v>12</v>
      </c>
      <c r="AF222">
        <f t="shared" si="11"/>
        <v>10</v>
      </c>
    </row>
    <row r="223" spans="1:32" x14ac:dyDescent="0.25">
      <c r="A223" t="s">
        <v>1959</v>
      </c>
      <c r="B223" t="s">
        <v>1960</v>
      </c>
      <c r="D223">
        <v>2024</v>
      </c>
      <c r="E223" t="s">
        <v>1049</v>
      </c>
      <c r="F223" t="s">
        <v>1879</v>
      </c>
      <c r="G223" t="s">
        <v>1961</v>
      </c>
      <c r="H223" t="s">
        <v>1082</v>
      </c>
      <c r="I223" t="s">
        <v>1962</v>
      </c>
      <c r="J223" t="s">
        <v>1038</v>
      </c>
      <c r="K223">
        <v>7143</v>
      </c>
      <c r="L223" t="s">
        <v>1900</v>
      </c>
      <c r="M223" t="s">
        <v>1963</v>
      </c>
      <c r="N223">
        <v>45385</v>
      </c>
      <c r="O223">
        <v>2</v>
      </c>
      <c r="P223" t="s">
        <v>872</v>
      </c>
      <c r="Q223" t="s">
        <v>873</v>
      </c>
      <c r="R223" t="s">
        <v>105</v>
      </c>
      <c r="S223" t="s">
        <v>110</v>
      </c>
      <c r="T223" t="s">
        <v>1964</v>
      </c>
      <c r="U223" t="s">
        <v>1067</v>
      </c>
      <c r="V223" t="s">
        <v>1965</v>
      </c>
      <c r="W223" s="247">
        <v>45270</v>
      </c>
      <c r="Y223" t="s">
        <v>876</v>
      </c>
      <c r="Z223">
        <v>0</v>
      </c>
      <c r="AA223" t="s">
        <v>1700</v>
      </c>
      <c r="AB223" t="s">
        <v>877</v>
      </c>
      <c r="AD223">
        <f t="shared" ca="1" si="9"/>
        <v>5</v>
      </c>
      <c r="AE223">
        <f t="shared" si="10"/>
        <v>12</v>
      </c>
      <c r="AF223">
        <f t="shared" si="11"/>
        <v>10</v>
      </c>
    </row>
    <row r="224" spans="1:32" x14ac:dyDescent="0.25">
      <c r="A224" t="s">
        <v>1966</v>
      </c>
      <c r="B224" t="s">
        <v>1967</v>
      </c>
      <c r="D224">
        <v>2024</v>
      </c>
      <c r="E224" t="s">
        <v>1049</v>
      </c>
      <c r="F224" t="s">
        <v>1879</v>
      </c>
      <c r="G224" t="s">
        <v>1961</v>
      </c>
      <c r="H224" t="s">
        <v>1082</v>
      </c>
      <c r="I224" t="s">
        <v>1968</v>
      </c>
      <c r="J224" t="s">
        <v>1038</v>
      </c>
      <c r="K224">
        <v>220</v>
      </c>
      <c r="L224" t="s">
        <v>869</v>
      </c>
      <c r="M224" t="s">
        <v>1969</v>
      </c>
      <c r="N224" t="s">
        <v>1970</v>
      </c>
      <c r="O224">
        <v>10</v>
      </c>
      <c r="P224" t="s">
        <v>872</v>
      </c>
      <c r="Q224" t="s">
        <v>873</v>
      </c>
      <c r="R224" t="s">
        <v>105</v>
      </c>
      <c r="S224" t="s">
        <v>105</v>
      </c>
      <c r="T224" t="s">
        <v>1699</v>
      </c>
      <c r="U224" t="s">
        <v>1067</v>
      </c>
      <c r="V224" t="s">
        <v>166</v>
      </c>
      <c r="W224" s="247">
        <v>45270</v>
      </c>
      <c r="Y224" t="s">
        <v>876</v>
      </c>
      <c r="Z224">
        <v>0</v>
      </c>
      <c r="AA224" t="s">
        <v>1700</v>
      </c>
      <c r="AB224" t="s">
        <v>877</v>
      </c>
      <c r="AD224">
        <f t="shared" ca="1" si="9"/>
        <v>5</v>
      </c>
      <c r="AE224">
        <f t="shared" si="10"/>
        <v>12</v>
      </c>
      <c r="AF224">
        <f t="shared" si="11"/>
        <v>10</v>
      </c>
    </row>
    <row r="225" spans="1:32" x14ac:dyDescent="0.25">
      <c r="A225" t="s">
        <v>1971</v>
      </c>
      <c r="B225" t="s">
        <v>1972</v>
      </c>
      <c r="D225">
        <v>2024</v>
      </c>
      <c r="E225" t="s">
        <v>1049</v>
      </c>
      <c r="F225" t="s">
        <v>1879</v>
      </c>
      <c r="G225" t="s">
        <v>1880</v>
      </c>
      <c r="H225" t="s">
        <v>1082</v>
      </c>
      <c r="I225" t="s">
        <v>1973</v>
      </c>
      <c r="J225" t="s">
        <v>1527</v>
      </c>
      <c r="K225">
        <v>2885</v>
      </c>
      <c r="L225" t="s">
        <v>869</v>
      </c>
      <c r="M225" t="s">
        <v>1974</v>
      </c>
      <c r="N225">
        <v>45414</v>
      </c>
      <c r="O225">
        <v>21</v>
      </c>
      <c r="P225" t="s">
        <v>872</v>
      </c>
      <c r="Q225" t="s">
        <v>873</v>
      </c>
      <c r="R225" t="s">
        <v>105</v>
      </c>
      <c r="S225" t="s">
        <v>105</v>
      </c>
      <c r="T225" t="s">
        <v>1975</v>
      </c>
      <c r="U225" t="s">
        <v>1067</v>
      </c>
      <c r="W225" s="247">
        <v>45270</v>
      </c>
      <c r="Y225" t="s">
        <v>876</v>
      </c>
      <c r="Z225">
        <v>0</v>
      </c>
      <c r="AA225" t="s">
        <v>1976</v>
      </c>
      <c r="AB225" t="s">
        <v>877</v>
      </c>
      <c r="AD225">
        <f t="shared" ca="1" si="9"/>
        <v>5</v>
      </c>
      <c r="AE225">
        <f t="shared" si="10"/>
        <v>12</v>
      </c>
      <c r="AF225">
        <f t="shared" si="11"/>
        <v>10</v>
      </c>
    </row>
    <row r="226" spans="1:32" x14ac:dyDescent="0.25">
      <c r="A226" t="s">
        <v>1977</v>
      </c>
      <c r="B226" t="s">
        <v>1978</v>
      </c>
      <c r="D226">
        <v>2024</v>
      </c>
      <c r="E226" t="s">
        <v>1049</v>
      </c>
      <c r="F226" t="s">
        <v>1879</v>
      </c>
      <c r="G226" t="s">
        <v>1880</v>
      </c>
      <c r="H226" t="s">
        <v>1082</v>
      </c>
      <c r="I226" t="s">
        <v>1979</v>
      </c>
      <c r="J226" t="s">
        <v>1054</v>
      </c>
      <c r="K226">
        <v>90</v>
      </c>
      <c r="L226" t="s">
        <v>869</v>
      </c>
      <c r="M226" t="s">
        <v>1980</v>
      </c>
      <c r="N226" t="s">
        <v>1131</v>
      </c>
      <c r="O226">
        <v>19</v>
      </c>
      <c r="P226" t="s">
        <v>872</v>
      </c>
      <c r="Q226" t="s">
        <v>873</v>
      </c>
      <c r="R226" t="s">
        <v>105</v>
      </c>
      <c r="S226" t="s">
        <v>105</v>
      </c>
      <c r="U226" t="s">
        <v>1067</v>
      </c>
      <c r="W226" s="247">
        <v>45270</v>
      </c>
      <c r="Y226" t="s">
        <v>876</v>
      </c>
      <c r="Z226">
        <v>0</v>
      </c>
      <c r="AB226" t="s">
        <v>877</v>
      </c>
      <c r="AD226">
        <f t="shared" ca="1" si="9"/>
        <v>5</v>
      </c>
      <c r="AE226">
        <f t="shared" si="10"/>
        <v>12</v>
      </c>
      <c r="AF226">
        <f t="shared" si="11"/>
        <v>10</v>
      </c>
    </row>
    <row r="227" spans="1:32" x14ac:dyDescent="0.25">
      <c r="A227" t="s">
        <v>1981</v>
      </c>
      <c r="B227" t="s">
        <v>1982</v>
      </c>
      <c r="D227">
        <v>2024</v>
      </c>
      <c r="E227" t="s">
        <v>1049</v>
      </c>
      <c r="F227" t="s">
        <v>1879</v>
      </c>
      <c r="G227" t="s">
        <v>1880</v>
      </c>
      <c r="H227" t="s">
        <v>1082</v>
      </c>
      <c r="I227" t="s">
        <v>1983</v>
      </c>
      <c r="J227" t="s">
        <v>1038</v>
      </c>
      <c r="K227">
        <v>108</v>
      </c>
      <c r="L227" t="s">
        <v>869</v>
      </c>
      <c r="M227" t="s">
        <v>1984</v>
      </c>
      <c r="N227" t="s">
        <v>1985</v>
      </c>
      <c r="O227">
        <v>40</v>
      </c>
      <c r="P227" t="s">
        <v>872</v>
      </c>
      <c r="Q227" t="s">
        <v>873</v>
      </c>
      <c r="R227" t="s">
        <v>105</v>
      </c>
      <c r="S227" t="s">
        <v>105</v>
      </c>
      <c r="T227" t="s">
        <v>1986</v>
      </c>
      <c r="U227" t="s">
        <v>1067</v>
      </c>
      <c r="V227" t="s">
        <v>209</v>
      </c>
      <c r="W227" s="247">
        <v>45270</v>
      </c>
      <c r="Y227" t="s">
        <v>876</v>
      </c>
      <c r="Z227">
        <v>0</v>
      </c>
      <c r="AA227" t="s">
        <v>1987</v>
      </c>
      <c r="AB227" t="s">
        <v>877</v>
      </c>
      <c r="AD227">
        <f t="shared" ca="1" si="9"/>
        <v>5</v>
      </c>
      <c r="AE227">
        <f t="shared" si="10"/>
        <v>12</v>
      </c>
      <c r="AF227">
        <f t="shared" si="11"/>
        <v>10</v>
      </c>
    </row>
    <row r="228" spans="1:32" x14ac:dyDescent="0.25">
      <c r="A228" t="s">
        <v>1988</v>
      </c>
      <c r="B228" t="s">
        <v>1989</v>
      </c>
      <c r="D228">
        <v>2024</v>
      </c>
      <c r="E228" t="s">
        <v>1049</v>
      </c>
      <c r="F228" t="s">
        <v>1879</v>
      </c>
      <c r="G228" t="s">
        <v>1880</v>
      </c>
      <c r="H228" t="s">
        <v>1082</v>
      </c>
      <c r="I228" t="s">
        <v>1990</v>
      </c>
      <c r="J228" t="s">
        <v>1054</v>
      </c>
      <c r="K228">
        <v>104</v>
      </c>
      <c r="L228" t="s">
        <v>869</v>
      </c>
      <c r="M228" t="s">
        <v>1991</v>
      </c>
      <c r="N228" t="s">
        <v>1040</v>
      </c>
      <c r="O228">
        <v>4</v>
      </c>
      <c r="P228" t="s">
        <v>872</v>
      </c>
      <c r="Q228" t="s">
        <v>873</v>
      </c>
      <c r="R228" t="s">
        <v>105</v>
      </c>
      <c r="S228" t="s">
        <v>105</v>
      </c>
      <c r="T228" t="s">
        <v>1992</v>
      </c>
      <c r="U228" t="s">
        <v>1067</v>
      </c>
      <c r="V228" t="s">
        <v>199</v>
      </c>
      <c r="W228" s="247">
        <v>45270</v>
      </c>
      <c r="Y228" t="s">
        <v>876</v>
      </c>
      <c r="Z228">
        <v>0</v>
      </c>
      <c r="AA228" t="s">
        <v>1890</v>
      </c>
      <c r="AB228" t="s">
        <v>877</v>
      </c>
      <c r="AD228">
        <f t="shared" ca="1" si="9"/>
        <v>5</v>
      </c>
      <c r="AE228">
        <f t="shared" si="10"/>
        <v>12</v>
      </c>
      <c r="AF228">
        <f t="shared" si="11"/>
        <v>10</v>
      </c>
    </row>
    <row r="229" spans="1:32" x14ac:dyDescent="0.25">
      <c r="A229" t="s">
        <v>1993</v>
      </c>
      <c r="B229" t="s">
        <v>1994</v>
      </c>
      <c r="D229">
        <v>2024</v>
      </c>
      <c r="E229" t="s">
        <v>1049</v>
      </c>
      <c r="F229" t="s">
        <v>1879</v>
      </c>
      <c r="G229" t="s">
        <v>1880</v>
      </c>
      <c r="H229" t="s">
        <v>1082</v>
      </c>
      <c r="I229" t="s">
        <v>1995</v>
      </c>
      <c r="J229" t="s">
        <v>1054</v>
      </c>
      <c r="K229">
        <v>5049</v>
      </c>
      <c r="L229" t="s">
        <v>1900</v>
      </c>
      <c r="M229" t="s">
        <v>1996</v>
      </c>
      <c r="N229" t="s">
        <v>1040</v>
      </c>
      <c r="O229">
        <v>4</v>
      </c>
      <c r="P229" t="s">
        <v>872</v>
      </c>
      <c r="Q229" t="s">
        <v>873</v>
      </c>
      <c r="R229" t="s">
        <v>105</v>
      </c>
      <c r="S229" t="s">
        <v>105</v>
      </c>
      <c r="T229" t="s">
        <v>1997</v>
      </c>
      <c r="U229" t="s">
        <v>1067</v>
      </c>
      <c r="V229" t="s">
        <v>1921</v>
      </c>
      <c r="W229" s="247">
        <v>45270</v>
      </c>
      <c r="Y229" t="s">
        <v>876</v>
      </c>
      <c r="Z229">
        <v>0</v>
      </c>
      <c r="AB229" t="s">
        <v>877</v>
      </c>
      <c r="AD229">
        <f t="shared" ca="1" si="9"/>
        <v>5</v>
      </c>
      <c r="AE229">
        <f t="shared" si="10"/>
        <v>12</v>
      </c>
      <c r="AF229">
        <f t="shared" si="11"/>
        <v>10</v>
      </c>
    </row>
    <row r="230" spans="1:32" x14ac:dyDescent="0.25">
      <c r="A230" t="s">
        <v>1998</v>
      </c>
      <c r="B230" t="s">
        <v>1999</v>
      </c>
      <c r="D230">
        <v>2024</v>
      </c>
      <c r="E230" t="s">
        <v>1049</v>
      </c>
      <c r="F230" t="s">
        <v>1879</v>
      </c>
      <c r="G230" t="s">
        <v>1880</v>
      </c>
      <c r="H230" t="s">
        <v>1082</v>
      </c>
      <c r="I230" t="s">
        <v>2000</v>
      </c>
      <c r="J230" t="s">
        <v>1054</v>
      </c>
      <c r="K230">
        <v>1</v>
      </c>
      <c r="L230" t="s">
        <v>869</v>
      </c>
      <c r="M230" t="s">
        <v>2001</v>
      </c>
      <c r="N230" t="s">
        <v>1040</v>
      </c>
      <c r="O230">
        <v>4</v>
      </c>
      <c r="P230" t="s">
        <v>872</v>
      </c>
      <c r="Q230" t="s">
        <v>873</v>
      </c>
      <c r="R230" t="s">
        <v>105</v>
      </c>
      <c r="S230" t="s">
        <v>105</v>
      </c>
      <c r="T230" t="s">
        <v>2002</v>
      </c>
      <c r="U230" t="s">
        <v>1067</v>
      </c>
      <c r="V230" t="s">
        <v>1953</v>
      </c>
      <c r="W230" s="247">
        <v>45270</v>
      </c>
      <c r="Y230" t="s">
        <v>876</v>
      </c>
      <c r="Z230">
        <v>0</v>
      </c>
      <c r="AB230" t="s">
        <v>877</v>
      </c>
      <c r="AD230">
        <f t="shared" ca="1" si="9"/>
        <v>5</v>
      </c>
      <c r="AE230">
        <f t="shared" si="10"/>
        <v>12</v>
      </c>
      <c r="AF230">
        <f t="shared" si="11"/>
        <v>10</v>
      </c>
    </row>
    <row r="231" spans="1:32" x14ac:dyDescent="0.25">
      <c r="A231" t="s">
        <v>2003</v>
      </c>
      <c r="B231" t="s">
        <v>2004</v>
      </c>
      <c r="D231">
        <v>2024</v>
      </c>
      <c r="E231" t="s">
        <v>1049</v>
      </c>
      <c r="F231" t="s">
        <v>1879</v>
      </c>
      <c r="G231" t="s">
        <v>1880</v>
      </c>
      <c r="H231" t="s">
        <v>1082</v>
      </c>
      <c r="I231" t="s">
        <v>2005</v>
      </c>
      <c r="J231" t="s">
        <v>1054</v>
      </c>
      <c r="K231">
        <v>107</v>
      </c>
      <c r="L231" t="s">
        <v>869</v>
      </c>
      <c r="M231" t="s">
        <v>2006</v>
      </c>
      <c r="N231" t="s">
        <v>1040</v>
      </c>
      <c r="O231">
        <v>4</v>
      </c>
      <c r="P231" t="s">
        <v>872</v>
      </c>
      <c r="Q231" t="s">
        <v>873</v>
      </c>
      <c r="R231" t="s">
        <v>105</v>
      </c>
      <c r="S231" t="s">
        <v>105</v>
      </c>
      <c r="T231" t="s">
        <v>2007</v>
      </c>
      <c r="U231" t="s">
        <v>1067</v>
      </c>
      <c r="V231" t="s">
        <v>158</v>
      </c>
      <c r="W231" s="247">
        <v>45270</v>
      </c>
      <c r="Y231" t="s">
        <v>876</v>
      </c>
      <c r="Z231">
        <v>0</v>
      </c>
      <c r="AB231" t="s">
        <v>877</v>
      </c>
      <c r="AD231">
        <f t="shared" ca="1" si="9"/>
        <v>5</v>
      </c>
      <c r="AE231">
        <f t="shared" si="10"/>
        <v>12</v>
      </c>
      <c r="AF231">
        <f t="shared" si="11"/>
        <v>10</v>
      </c>
    </row>
    <row r="232" spans="1:32" x14ac:dyDescent="0.25">
      <c r="A232" t="s">
        <v>2008</v>
      </c>
      <c r="B232" t="s">
        <v>2009</v>
      </c>
      <c r="D232">
        <v>2024</v>
      </c>
      <c r="E232" t="s">
        <v>1049</v>
      </c>
      <c r="F232" t="s">
        <v>1879</v>
      </c>
      <c r="G232" t="s">
        <v>1880</v>
      </c>
      <c r="H232" t="s">
        <v>1082</v>
      </c>
      <c r="I232" t="s">
        <v>2010</v>
      </c>
      <c r="J232" t="s">
        <v>1054</v>
      </c>
      <c r="K232">
        <v>1</v>
      </c>
      <c r="L232" t="s">
        <v>869</v>
      </c>
      <c r="M232" t="s">
        <v>2011</v>
      </c>
      <c r="N232" t="s">
        <v>1040</v>
      </c>
      <c r="O232">
        <v>4</v>
      </c>
      <c r="P232" t="s">
        <v>872</v>
      </c>
      <c r="Q232" t="s">
        <v>873</v>
      </c>
      <c r="R232" t="s">
        <v>105</v>
      </c>
      <c r="S232" t="s">
        <v>105</v>
      </c>
      <c r="T232" t="s">
        <v>2002</v>
      </c>
      <c r="U232" t="s">
        <v>1067</v>
      </c>
      <c r="V232" t="s">
        <v>1953</v>
      </c>
      <c r="W232" s="247">
        <v>45270</v>
      </c>
      <c r="Y232" t="s">
        <v>876</v>
      </c>
      <c r="Z232">
        <v>0</v>
      </c>
      <c r="AB232" t="s">
        <v>877</v>
      </c>
      <c r="AD232">
        <f t="shared" ca="1" si="9"/>
        <v>5</v>
      </c>
      <c r="AE232">
        <f t="shared" si="10"/>
        <v>12</v>
      </c>
      <c r="AF232">
        <f t="shared" si="11"/>
        <v>10</v>
      </c>
    </row>
    <row r="233" spans="1:32" x14ac:dyDescent="0.25">
      <c r="A233" t="s">
        <v>2012</v>
      </c>
      <c r="B233" t="s">
        <v>2013</v>
      </c>
      <c r="D233">
        <v>2024</v>
      </c>
      <c r="E233" t="s">
        <v>1049</v>
      </c>
      <c r="F233" t="s">
        <v>1879</v>
      </c>
      <c r="G233" t="s">
        <v>1880</v>
      </c>
      <c r="H233" t="s">
        <v>1082</v>
      </c>
      <c r="I233" t="s">
        <v>2014</v>
      </c>
      <c r="J233" t="s">
        <v>896</v>
      </c>
      <c r="K233">
        <v>9350</v>
      </c>
      <c r="L233" t="s">
        <v>869</v>
      </c>
      <c r="M233" t="s">
        <v>2015</v>
      </c>
      <c r="N233">
        <v>45293</v>
      </c>
      <c r="O233">
        <v>5</v>
      </c>
      <c r="P233" t="s">
        <v>872</v>
      </c>
      <c r="Q233" t="s">
        <v>873</v>
      </c>
      <c r="R233" t="s">
        <v>105</v>
      </c>
      <c r="S233" t="s">
        <v>105</v>
      </c>
      <c r="T233" t="s">
        <v>2016</v>
      </c>
      <c r="U233" t="s">
        <v>1067</v>
      </c>
      <c r="W233" s="247">
        <v>45270</v>
      </c>
      <c r="Y233" t="s">
        <v>876</v>
      </c>
      <c r="Z233">
        <v>0</v>
      </c>
      <c r="AA233" t="s">
        <v>1976</v>
      </c>
      <c r="AB233" t="s">
        <v>877</v>
      </c>
      <c r="AD233">
        <f t="shared" ca="1" si="9"/>
        <v>5</v>
      </c>
      <c r="AE233">
        <f t="shared" si="10"/>
        <v>12</v>
      </c>
      <c r="AF233">
        <f t="shared" si="11"/>
        <v>10</v>
      </c>
    </row>
    <row r="234" spans="1:32" x14ac:dyDescent="0.25">
      <c r="A234" t="s">
        <v>2017</v>
      </c>
      <c r="B234" t="s">
        <v>2018</v>
      </c>
      <c r="D234">
        <v>2024</v>
      </c>
      <c r="E234" t="s">
        <v>1049</v>
      </c>
      <c r="F234" t="s">
        <v>1879</v>
      </c>
      <c r="G234" t="s">
        <v>1880</v>
      </c>
      <c r="H234" t="s">
        <v>1082</v>
      </c>
      <c r="I234" t="s">
        <v>2019</v>
      </c>
      <c r="J234" t="s">
        <v>1054</v>
      </c>
      <c r="K234">
        <v>114</v>
      </c>
      <c r="L234" t="s">
        <v>869</v>
      </c>
      <c r="M234" t="s">
        <v>2020</v>
      </c>
      <c r="N234" t="s">
        <v>1040</v>
      </c>
      <c r="O234">
        <v>4</v>
      </c>
      <c r="P234" t="s">
        <v>872</v>
      </c>
      <c r="Q234" t="s">
        <v>873</v>
      </c>
      <c r="R234" t="s">
        <v>105</v>
      </c>
      <c r="S234" t="s">
        <v>105</v>
      </c>
      <c r="T234" t="s">
        <v>2021</v>
      </c>
      <c r="U234" t="s">
        <v>1067</v>
      </c>
      <c r="V234" t="s">
        <v>1932</v>
      </c>
      <c r="W234" s="247">
        <v>45270</v>
      </c>
      <c r="Y234" t="s">
        <v>876</v>
      </c>
      <c r="Z234">
        <v>0</v>
      </c>
      <c r="AB234" t="s">
        <v>877</v>
      </c>
      <c r="AD234">
        <f t="shared" ca="1" si="9"/>
        <v>5</v>
      </c>
      <c r="AE234">
        <f t="shared" si="10"/>
        <v>12</v>
      </c>
      <c r="AF234">
        <f t="shared" si="11"/>
        <v>10</v>
      </c>
    </row>
    <row r="235" spans="1:32" x14ac:dyDescent="0.25">
      <c r="A235" t="s">
        <v>2022</v>
      </c>
      <c r="B235" t="s">
        <v>2023</v>
      </c>
      <c r="D235">
        <v>2024</v>
      </c>
      <c r="E235" t="s">
        <v>1049</v>
      </c>
      <c r="F235" t="s">
        <v>1879</v>
      </c>
      <c r="G235" t="s">
        <v>1880</v>
      </c>
      <c r="H235" t="s">
        <v>1082</v>
      </c>
      <c r="I235" t="s">
        <v>2024</v>
      </c>
      <c r="J235" t="s">
        <v>1038</v>
      </c>
      <c r="K235">
        <v>206</v>
      </c>
      <c r="L235" t="s">
        <v>869</v>
      </c>
      <c r="M235" t="s">
        <v>2025</v>
      </c>
      <c r="N235" t="s">
        <v>2026</v>
      </c>
      <c r="O235">
        <v>10</v>
      </c>
      <c r="P235" t="s">
        <v>872</v>
      </c>
      <c r="Q235" t="s">
        <v>873</v>
      </c>
      <c r="R235" t="s">
        <v>105</v>
      </c>
      <c r="S235" t="s">
        <v>105</v>
      </c>
      <c r="T235" t="s">
        <v>2027</v>
      </c>
      <c r="U235" t="s">
        <v>1067</v>
      </c>
      <c r="V235" t="s">
        <v>209</v>
      </c>
      <c r="W235" s="247">
        <v>45270</v>
      </c>
      <c r="Y235" t="s">
        <v>876</v>
      </c>
      <c r="Z235">
        <v>0</v>
      </c>
      <c r="AA235" t="s">
        <v>2028</v>
      </c>
      <c r="AB235" t="s">
        <v>877</v>
      </c>
      <c r="AD235">
        <f t="shared" ca="1" si="9"/>
        <v>5</v>
      </c>
      <c r="AE235">
        <f t="shared" si="10"/>
        <v>12</v>
      </c>
      <c r="AF235">
        <f t="shared" si="11"/>
        <v>10</v>
      </c>
    </row>
    <row r="236" spans="1:32" x14ac:dyDescent="0.25">
      <c r="A236" t="s">
        <v>2029</v>
      </c>
      <c r="B236" t="s">
        <v>2030</v>
      </c>
      <c r="D236">
        <v>2024</v>
      </c>
      <c r="E236" t="s">
        <v>1049</v>
      </c>
      <c r="F236" t="s">
        <v>1879</v>
      </c>
      <c r="G236" t="s">
        <v>1961</v>
      </c>
      <c r="H236" t="s">
        <v>1082</v>
      </c>
      <c r="I236" t="s">
        <v>2031</v>
      </c>
      <c r="J236" t="s">
        <v>1038</v>
      </c>
      <c r="K236">
        <v>5583</v>
      </c>
      <c r="L236" t="s">
        <v>1900</v>
      </c>
      <c r="M236" t="s">
        <v>2032</v>
      </c>
      <c r="N236">
        <v>45385</v>
      </c>
      <c r="O236">
        <v>2</v>
      </c>
      <c r="P236" t="s">
        <v>872</v>
      </c>
      <c r="Q236" t="s">
        <v>873</v>
      </c>
      <c r="R236" t="s">
        <v>105</v>
      </c>
      <c r="S236" t="s">
        <v>110</v>
      </c>
      <c r="T236" t="s">
        <v>1964</v>
      </c>
      <c r="U236" t="s">
        <v>1067</v>
      </c>
      <c r="V236" t="s">
        <v>1965</v>
      </c>
      <c r="W236" s="247">
        <v>45270</v>
      </c>
      <c r="Y236" t="s">
        <v>876</v>
      </c>
      <c r="Z236">
        <v>0</v>
      </c>
      <c r="AA236" t="s">
        <v>1700</v>
      </c>
      <c r="AB236" t="s">
        <v>877</v>
      </c>
      <c r="AD236">
        <f t="shared" ca="1" si="9"/>
        <v>5</v>
      </c>
      <c r="AE236">
        <f t="shared" si="10"/>
        <v>12</v>
      </c>
      <c r="AF236">
        <f t="shared" si="11"/>
        <v>10</v>
      </c>
    </row>
    <row r="237" spans="1:32" x14ac:dyDescent="0.25">
      <c r="A237" t="s">
        <v>2033</v>
      </c>
      <c r="B237" t="s">
        <v>2034</v>
      </c>
      <c r="D237">
        <v>2024</v>
      </c>
      <c r="E237" t="s">
        <v>1049</v>
      </c>
      <c r="F237" t="s">
        <v>1879</v>
      </c>
      <c r="G237" t="s">
        <v>1880</v>
      </c>
      <c r="H237" t="s">
        <v>1082</v>
      </c>
      <c r="I237" t="s">
        <v>2035</v>
      </c>
      <c r="J237" t="s">
        <v>1054</v>
      </c>
      <c r="K237">
        <v>1</v>
      </c>
      <c r="L237" t="s">
        <v>869</v>
      </c>
      <c r="M237" t="s">
        <v>2036</v>
      </c>
      <c r="N237" t="s">
        <v>1040</v>
      </c>
      <c r="O237">
        <v>4</v>
      </c>
      <c r="P237" t="s">
        <v>872</v>
      </c>
      <c r="Q237" t="s">
        <v>873</v>
      </c>
      <c r="R237" t="s">
        <v>105</v>
      </c>
      <c r="S237" t="s">
        <v>105</v>
      </c>
      <c r="T237" t="s">
        <v>2002</v>
      </c>
      <c r="U237" t="s">
        <v>1067</v>
      </c>
      <c r="V237" t="s">
        <v>1953</v>
      </c>
      <c r="W237" s="247">
        <v>45270</v>
      </c>
      <c r="Y237" t="s">
        <v>876</v>
      </c>
      <c r="Z237">
        <v>0</v>
      </c>
      <c r="AB237" t="s">
        <v>877</v>
      </c>
      <c r="AD237">
        <f t="shared" ca="1" si="9"/>
        <v>5</v>
      </c>
      <c r="AE237">
        <f t="shared" si="10"/>
        <v>12</v>
      </c>
      <c r="AF237">
        <f t="shared" si="11"/>
        <v>10</v>
      </c>
    </row>
    <row r="238" spans="1:32" x14ac:dyDescent="0.25">
      <c r="A238" t="s">
        <v>2037</v>
      </c>
      <c r="B238" t="s">
        <v>2038</v>
      </c>
      <c r="D238">
        <v>2024</v>
      </c>
      <c r="E238" t="s">
        <v>1049</v>
      </c>
      <c r="F238" t="s">
        <v>1879</v>
      </c>
      <c r="G238" t="s">
        <v>1880</v>
      </c>
      <c r="H238" t="s">
        <v>1082</v>
      </c>
      <c r="I238" t="s">
        <v>2039</v>
      </c>
      <c r="J238" t="s">
        <v>896</v>
      </c>
      <c r="K238">
        <v>10100</v>
      </c>
      <c r="L238" t="s">
        <v>1900</v>
      </c>
      <c r="M238" t="s">
        <v>2040</v>
      </c>
      <c r="N238" t="s">
        <v>913</v>
      </c>
      <c r="O238">
        <v>5</v>
      </c>
      <c r="P238" t="s">
        <v>872</v>
      </c>
      <c r="Q238" t="s">
        <v>873</v>
      </c>
      <c r="R238" t="s">
        <v>105</v>
      </c>
      <c r="S238" t="s">
        <v>105</v>
      </c>
      <c r="T238" t="s">
        <v>2041</v>
      </c>
      <c r="U238" t="s">
        <v>1067</v>
      </c>
      <c r="V238" t="s">
        <v>2042</v>
      </c>
      <c r="W238" s="247">
        <v>45270</v>
      </c>
      <c r="Y238" t="s">
        <v>876</v>
      </c>
      <c r="Z238">
        <v>0</v>
      </c>
      <c r="AB238" t="s">
        <v>877</v>
      </c>
      <c r="AD238">
        <f t="shared" ca="1" si="9"/>
        <v>5</v>
      </c>
      <c r="AE238">
        <f t="shared" si="10"/>
        <v>12</v>
      </c>
      <c r="AF238">
        <f t="shared" si="11"/>
        <v>10</v>
      </c>
    </row>
    <row r="239" spans="1:32" x14ac:dyDescent="0.25">
      <c r="A239" t="s">
        <v>2043</v>
      </c>
      <c r="B239" t="s">
        <v>2044</v>
      </c>
      <c r="D239">
        <v>2024</v>
      </c>
      <c r="E239" t="s">
        <v>1049</v>
      </c>
      <c r="F239" t="s">
        <v>1879</v>
      </c>
      <c r="G239" t="s">
        <v>1880</v>
      </c>
      <c r="H239" t="s">
        <v>1082</v>
      </c>
      <c r="I239" t="s">
        <v>2045</v>
      </c>
      <c r="J239" t="s">
        <v>1054</v>
      </c>
      <c r="K239">
        <v>108</v>
      </c>
      <c r="L239" t="s">
        <v>869</v>
      </c>
      <c r="M239" t="s">
        <v>2046</v>
      </c>
      <c r="N239" t="s">
        <v>1040</v>
      </c>
      <c r="O239">
        <v>4</v>
      </c>
      <c r="P239" t="s">
        <v>872</v>
      </c>
      <c r="Q239" t="s">
        <v>873</v>
      </c>
      <c r="R239" t="s">
        <v>105</v>
      </c>
      <c r="S239" t="s">
        <v>105</v>
      </c>
      <c r="T239" t="s">
        <v>2047</v>
      </c>
      <c r="U239" t="s">
        <v>1067</v>
      </c>
      <c r="V239" t="s">
        <v>207</v>
      </c>
      <c r="W239" s="247">
        <v>45270</v>
      </c>
      <c r="Y239" t="s">
        <v>876</v>
      </c>
      <c r="Z239">
        <v>0</v>
      </c>
      <c r="AB239" t="s">
        <v>877</v>
      </c>
      <c r="AD239">
        <f t="shared" ca="1" si="9"/>
        <v>5</v>
      </c>
      <c r="AE239">
        <f t="shared" si="10"/>
        <v>12</v>
      </c>
      <c r="AF239">
        <f t="shared" si="11"/>
        <v>10</v>
      </c>
    </row>
    <row r="240" spans="1:32" x14ac:dyDescent="0.25">
      <c r="A240" t="s">
        <v>2048</v>
      </c>
      <c r="B240" t="s">
        <v>2049</v>
      </c>
      <c r="D240">
        <v>2024</v>
      </c>
      <c r="E240" t="s">
        <v>1049</v>
      </c>
      <c r="F240" t="s">
        <v>1879</v>
      </c>
      <c r="G240" t="s">
        <v>1880</v>
      </c>
      <c r="H240" t="s">
        <v>1082</v>
      </c>
      <c r="I240" t="s">
        <v>2050</v>
      </c>
      <c r="J240" t="s">
        <v>1054</v>
      </c>
      <c r="K240">
        <v>7640</v>
      </c>
      <c r="L240" t="s">
        <v>1900</v>
      </c>
      <c r="M240" t="s">
        <v>2051</v>
      </c>
      <c r="N240" t="s">
        <v>1056</v>
      </c>
      <c r="P240" t="s">
        <v>872</v>
      </c>
      <c r="Q240" t="s">
        <v>873</v>
      </c>
      <c r="R240" t="s">
        <v>105</v>
      </c>
      <c r="S240" t="s">
        <v>105</v>
      </c>
      <c r="T240" t="s">
        <v>2052</v>
      </c>
      <c r="U240" t="s">
        <v>1067</v>
      </c>
      <c r="V240" t="s">
        <v>232</v>
      </c>
      <c r="W240" s="247">
        <v>45270</v>
      </c>
      <c r="Y240" t="s">
        <v>876</v>
      </c>
      <c r="Z240">
        <v>0</v>
      </c>
      <c r="AA240" t="s">
        <v>1058</v>
      </c>
      <c r="AB240" t="s">
        <v>877</v>
      </c>
      <c r="AD240">
        <f t="shared" ca="1" si="9"/>
        <v>5</v>
      </c>
      <c r="AE240">
        <f t="shared" si="10"/>
        <v>12</v>
      </c>
      <c r="AF240">
        <f t="shared" si="11"/>
        <v>10</v>
      </c>
    </row>
    <row r="241" spans="1:32" x14ac:dyDescent="0.25">
      <c r="A241" t="s">
        <v>2053</v>
      </c>
      <c r="B241" t="s">
        <v>2054</v>
      </c>
      <c r="D241">
        <v>2024</v>
      </c>
      <c r="E241" t="s">
        <v>1049</v>
      </c>
      <c r="F241" t="s">
        <v>1879</v>
      </c>
      <c r="G241" t="s">
        <v>1880</v>
      </c>
      <c r="H241" t="s">
        <v>1082</v>
      </c>
      <c r="I241" t="s">
        <v>2055</v>
      </c>
      <c r="J241" t="s">
        <v>1054</v>
      </c>
      <c r="K241">
        <v>609</v>
      </c>
      <c r="L241" t="s">
        <v>869</v>
      </c>
      <c r="M241" t="s">
        <v>2056</v>
      </c>
      <c r="N241" t="s">
        <v>1040</v>
      </c>
      <c r="O241">
        <v>4</v>
      </c>
      <c r="P241" t="s">
        <v>872</v>
      </c>
      <c r="Q241" t="s">
        <v>873</v>
      </c>
      <c r="R241" t="s">
        <v>105</v>
      </c>
      <c r="S241" t="s">
        <v>105</v>
      </c>
      <c r="T241" t="s">
        <v>2057</v>
      </c>
      <c r="U241" t="s">
        <v>1067</v>
      </c>
      <c r="V241" t="s">
        <v>162</v>
      </c>
      <c r="W241" s="247">
        <v>45270</v>
      </c>
      <c r="Y241" t="s">
        <v>876</v>
      </c>
      <c r="Z241">
        <v>0</v>
      </c>
      <c r="AA241" t="s">
        <v>2028</v>
      </c>
      <c r="AB241" t="s">
        <v>877</v>
      </c>
      <c r="AD241">
        <f t="shared" ca="1" si="9"/>
        <v>5</v>
      </c>
      <c r="AE241">
        <f t="shared" si="10"/>
        <v>12</v>
      </c>
      <c r="AF241">
        <f t="shared" si="11"/>
        <v>10</v>
      </c>
    </row>
    <row r="242" spans="1:32" x14ac:dyDescent="0.25">
      <c r="A242" t="s">
        <v>2058</v>
      </c>
      <c r="B242" t="s">
        <v>2059</v>
      </c>
      <c r="D242">
        <v>2024</v>
      </c>
      <c r="E242" t="s">
        <v>1034</v>
      </c>
      <c r="F242" t="s">
        <v>2060</v>
      </c>
      <c r="G242" t="s">
        <v>1880</v>
      </c>
      <c r="H242" t="s">
        <v>866</v>
      </c>
      <c r="I242" t="s">
        <v>2061</v>
      </c>
      <c r="J242" t="s">
        <v>1906</v>
      </c>
      <c r="K242">
        <v>5663</v>
      </c>
      <c r="L242" t="s">
        <v>869</v>
      </c>
      <c r="M242" t="s">
        <v>2062</v>
      </c>
      <c r="N242">
        <v>45353</v>
      </c>
      <c r="O242">
        <v>9</v>
      </c>
      <c r="P242" t="s">
        <v>872</v>
      </c>
      <c r="Q242" t="s">
        <v>873</v>
      </c>
      <c r="R242" t="s">
        <v>105</v>
      </c>
      <c r="S242" t="s">
        <v>105</v>
      </c>
      <c r="T242" t="s">
        <v>2063</v>
      </c>
      <c r="U242" t="s">
        <v>875</v>
      </c>
      <c r="W242" s="247">
        <v>45270</v>
      </c>
      <c r="Y242" t="s">
        <v>876</v>
      </c>
      <c r="Z242">
        <v>0</v>
      </c>
      <c r="AB242" t="s">
        <v>877</v>
      </c>
      <c r="AD242">
        <f t="shared" ca="1" si="9"/>
        <v>5</v>
      </c>
      <c r="AE242">
        <f t="shared" si="10"/>
        <v>12</v>
      </c>
      <c r="AF242">
        <f t="shared" si="11"/>
        <v>10</v>
      </c>
    </row>
    <row r="243" spans="1:32" x14ac:dyDescent="0.25">
      <c r="A243" t="s">
        <v>2064</v>
      </c>
      <c r="B243" t="s">
        <v>2065</v>
      </c>
      <c r="D243">
        <v>2024</v>
      </c>
      <c r="E243" t="s">
        <v>1034</v>
      </c>
      <c r="F243" t="s">
        <v>2060</v>
      </c>
      <c r="G243" t="s">
        <v>1880</v>
      </c>
      <c r="H243" t="s">
        <v>866</v>
      </c>
      <c r="I243" t="s">
        <v>2066</v>
      </c>
      <c r="J243" t="s">
        <v>896</v>
      </c>
      <c r="K243">
        <v>3731</v>
      </c>
      <c r="L243" t="s">
        <v>869</v>
      </c>
      <c r="M243" t="s">
        <v>2067</v>
      </c>
      <c r="N243">
        <v>45293</v>
      </c>
      <c r="O243">
        <v>5</v>
      </c>
      <c r="P243" t="s">
        <v>872</v>
      </c>
      <c r="Q243" t="s">
        <v>873</v>
      </c>
      <c r="R243" t="s">
        <v>105</v>
      </c>
      <c r="S243" t="s">
        <v>105</v>
      </c>
      <c r="T243" t="s">
        <v>1902</v>
      </c>
      <c r="U243" t="s">
        <v>875</v>
      </c>
      <c r="W243" s="247">
        <v>45270</v>
      </c>
      <c r="Y243" t="s">
        <v>876</v>
      </c>
      <c r="Z243">
        <v>0</v>
      </c>
      <c r="AB243" t="s">
        <v>877</v>
      </c>
      <c r="AD243">
        <f t="shared" ca="1" si="9"/>
        <v>5</v>
      </c>
      <c r="AE243">
        <f t="shared" si="10"/>
        <v>12</v>
      </c>
      <c r="AF243">
        <f t="shared" si="11"/>
        <v>10</v>
      </c>
    </row>
    <row r="244" spans="1:32" x14ac:dyDescent="0.25">
      <c r="A244" t="s">
        <v>2068</v>
      </c>
      <c r="B244" t="s">
        <v>2069</v>
      </c>
      <c r="D244">
        <v>2024</v>
      </c>
      <c r="E244" t="s">
        <v>1034</v>
      </c>
      <c r="F244" t="s">
        <v>2060</v>
      </c>
      <c r="G244" t="s">
        <v>1880</v>
      </c>
      <c r="H244" t="s">
        <v>866</v>
      </c>
      <c r="I244" t="s">
        <v>2070</v>
      </c>
      <c r="J244" t="s">
        <v>1906</v>
      </c>
      <c r="K244">
        <v>5175</v>
      </c>
      <c r="L244" t="s">
        <v>869</v>
      </c>
      <c r="M244" t="s">
        <v>2071</v>
      </c>
      <c r="N244">
        <v>45414</v>
      </c>
      <c r="O244">
        <v>3</v>
      </c>
      <c r="P244" t="s">
        <v>872</v>
      </c>
      <c r="Q244" t="s">
        <v>873</v>
      </c>
      <c r="R244" t="s">
        <v>105</v>
      </c>
      <c r="S244" t="s">
        <v>105</v>
      </c>
      <c r="T244" t="s">
        <v>2072</v>
      </c>
      <c r="U244" t="s">
        <v>875</v>
      </c>
      <c r="W244" s="247">
        <v>45270</v>
      </c>
      <c r="Y244" t="s">
        <v>876</v>
      </c>
      <c r="Z244">
        <v>0</v>
      </c>
      <c r="AB244" t="s">
        <v>877</v>
      </c>
      <c r="AD244">
        <f t="shared" ca="1" si="9"/>
        <v>5</v>
      </c>
      <c r="AE244">
        <f t="shared" si="10"/>
        <v>12</v>
      </c>
      <c r="AF244">
        <f t="shared" si="11"/>
        <v>10</v>
      </c>
    </row>
    <row r="245" spans="1:32" x14ac:dyDescent="0.25">
      <c r="A245" t="s">
        <v>2073</v>
      </c>
      <c r="B245" t="s">
        <v>2074</v>
      </c>
      <c r="D245">
        <v>2024</v>
      </c>
      <c r="E245" t="s">
        <v>1034</v>
      </c>
      <c r="F245" t="s">
        <v>2060</v>
      </c>
      <c r="G245" t="s">
        <v>1880</v>
      </c>
      <c r="H245" t="s">
        <v>866</v>
      </c>
      <c r="I245" t="s">
        <v>2075</v>
      </c>
      <c r="J245" t="s">
        <v>1054</v>
      </c>
      <c r="K245">
        <v>493</v>
      </c>
      <c r="L245" t="s">
        <v>869</v>
      </c>
      <c r="M245" t="s">
        <v>2076</v>
      </c>
      <c r="N245" t="s">
        <v>2077</v>
      </c>
      <c r="O245">
        <v>7</v>
      </c>
      <c r="P245" t="s">
        <v>872</v>
      </c>
      <c r="Q245" t="s">
        <v>873</v>
      </c>
      <c r="R245" t="s">
        <v>105</v>
      </c>
      <c r="S245" t="s">
        <v>105</v>
      </c>
      <c r="T245" t="s">
        <v>2078</v>
      </c>
      <c r="U245" t="s">
        <v>875</v>
      </c>
      <c r="V245" t="s">
        <v>243</v>
      </c>
      <c r="W245" s="247">
        <v>45270</v>
      </c>
      <c r="Y245" t="s">
        <v>876</v>
      </c>
      <c r="Z245">
        <v>0</v>
      </c>
      <c r="AB245" t="s">
        <v>877</v>
      </c>
      <c r="AD245">
        <f t="shared" ca="1" si="9"/>
        <v>5</v>
      </c>
      <c r="AE245">
        <f t="shared" si="10"/>
        <v>12</v>
      </c>
      <c r="AF245">
        <f t="shared" si="11"/>
        <v>10</v>
      </c>
    </row>
    <row r="246" spans="1:32" x14ac:dyDescent="0.25">
      <c r="A246" t="s">
        <v>2079</v>
      </c>
      <c r="B246" t="s">
        <v>2080</v>
      </c>
      <c r="D246">
        <v>2024</v>
      </c>
      <c r="E246" t="s">
        <v>1034</v>
      </c>
      <c r="F246" t="s">
        <v>2060</v>
      </c>
      <c r="G246" t="s">
        <v>1880</v>
      </c>
      <c r="H246" t="s">
        <v>866</v>
      </c>
      <c r="I246" t="s">
        <v>2081</v>
      </c>
      <c r="J246" t="s">
        <v>2082</v>
      </c>
      <c r="K246">
        <v>869</v>
      </c>
      <c r="L246" t="s">
        <v>869</v>
      </c>
      <c r="M246" t="s">
        <v>2083</v>
      </c>
      <c r="N246">
        <v>45537</v>
      </c>
      <c r="O246">
        <v>7</v>
      </c>
      <c r="P246" t="s">
        <v>872</v>
      </c>
      <c r="Q246" t="s">
        <v>873</v>
      </c>
      <c r="R246" t="s">
        <v>105</v>
      </c>
      <c r="S246" t="s">
        <v>105</v>
      </c>
      <c r="T246" t="s">
        <v>2084</v>
      </c>
      <c r="U246" t="s">
        <v>875</v>
      </c>
      <c r="W246" s="247">
        <v>45270</v>
      </c>
      <c r="Y246" t="s">
        <v>876</v>
      </c>
      <c r="Z246">
        <v>0</v>
      </c>
      <c r="AB246" t="s">
        <v>877</v>
      </c>
      <c r="AD246">
        <f t="shared" ca="1" si="9"/>
        <v>5</v>
      </c>
      <c r="AE246">
        <f t="shared" si="10"/>
        <v>12</v>
      </c>
      <c r="AF246">
        <f t="shared" si="11"/>
        <v>10</v>
      </c>
    </row>
    <row r="247" spans="1:32" x14ac:dyDescent="0.25">
      <c r="A247" t="s">
        <v>2085</v>
      </c>
      <c r="B247" t="s">
        <v>2086</v>
      </c>
      <c r="D247">
        <v>2024</v>
      </c>
      <c r="E247" t="s">
        <v>1034</v>
      </c>
      <c r="F247" t="s">
        <v>2060</v>
      </c>
      <c r="G247" t="s">
        <v>2087</v>
      </c>
      <c r="H247" t="s">
        <v>866</v>
      </c>
      <c r="I247" t="s">
        <v>2088</v>
      </c>
      <c r="J247" t="s">
        <v>896</v>
      </c>
      <c r="K247">
        <v>15103</v>
      </c>
      <c r="L247" t="s">
        <v>1900</v>
      </c>
      <c r="M247" t="s">
        <v>2089</v>
      </c>
      <c r="N247" t="s">
        <v>1640</v>
      </c>
      <c r="O247">
        <v>24</v>
      </c>
      <c r="P247" t="s">
        <v>872</v>
      </c>
      <c r="Q247" t="s">
        <v>873</v>
      </c>
      <c r="R247" t="s">
        <v>105</v>
      </c>
      <c r="S247" t="s">
        <v>105</v>
      </c>
      <c r="T247" t="s">
        <v>2090</v>
      </c>
      <c r="U247" t="s">
        <v>875</v>
      </c>
      <c r="W247" s="247">
        <v>45264</v>
      </c>
      <c r="Y247" t="s">
        <v>876</v>
      </c>
      <c r="Z247">
        <v>0</v>
      </c>
      <c r="AB247" t="s">
        <v>1103</v>
      </c>
      <c r="AD247">
        <f t="shared" ca="1" si="9"/>
        <v>5</v>
      </c>
      <c r="AE247">
        <f t="shared" si="10"/>
        <v>12</v>
      </c>
      <c r="AF247">
        <f t="shared" si="11"/>
        <v>4</v>
      </c>
    </row>
    <row r="248" spans="1:32" x14ac:dyDescent="0.25">
      <c r="A248" t="s">
        <v>2091</v>
      </c>
      <c r="B248" t="s">
        <v>2092</v>
      </c>
      <c r="D248">
        <v>2024</v>
      </c>
      <c r="E248" t="s">
        <v>1034</v>
      </c>
      <c r="F248" t="s">
        <v>2060</v>
      </c>
      <c r="G248" t="s">
        <v>2087</v>
      </c>
      <c r="H248" t="s">
        <v>866</v>
      </c>
      <c r="I248" t="s">
        <v>2093</v>
      </c>
      <c r="J248" t="s">
        <v>1054</v>
      </c>
      <c r="K248">
        <v>4753</v>
      </c>
      <c r="L248" t="s">
        <v>869</v>
      </c>
      <c r="M248" t="s">
        <v>2094</v>
      </c>
      <c r="N248" t="s">
        <v>1040</v>
      </c>
      <c r="O248">
        <v>4</v>
      </c>
      <c r="P248" t="s">
        <v>872</v>
      </c>
      <c r="Q248" t="s">
        <v>873</v>
      </c>
      <c r="R248" t="s">
        <v>105</v>
      </c>
      <c r="S248" t="s">
        <v>105</v>
      </c>
      <c r="T248" t="s">
        <v>2095</v>
      </c>
      <c r="U248" t="s">
        <v>875</v>
      </c>
      <c r="V248" t="s">
        <v>2096</v>
      </c>
      <c r="W248" s="247">
        <v>45264</v>
      </c>
      <c r="Y248" t="s">
        <v>876</v>
      </c>
      <c r="Z248">
        <v>0</v>
      </c>
      <c r="AB248" t="s">
        <v>1103</v>
      </c>
      <c r="AD248">
        <f t="shared" ca="1" si="9"/>
        <v>5</v>
      </c>
      <c r="AE248">
        <f t="shared" si="10"/>
        <v>12</v>
      </c>
      <c r="AF248">
        <f t="shared" si="11"/>
        <v>4</v>
      </c>
    </row>
    <row r="249" spans="1:32" x14ac:dyDescent="0.25">
      <c r="A249" t="s">
        <v>2097</v>
      </c>
      <c r="B249" t="s">
        <v>2098</v>
      </c>
      <c r="D249">
        <v>2024</v>
      </c>
      <c r="E249" t="s">
        <v>1049</v>
      </c>
      <c r="F249" t="s">
        <v>1070</v>
      </c>
      <c r="G249" t="s">
        <v>1071</v>
      </c>
      <c r="H249" t="s">
        <v>1072</v>
      </c>
      <c r="I249" t="s">
        <v>2099</v>
      </c>
      <c r="J249" t="s">
        <v>1074</v>
      </c>
      <c r="K249">
        <v>1</v>
      </c>
      <c r="L249" t="s">
        <v>869</v>
      </c>
      <c r="M249" t="s">
        <v>2100</v>
      </c>
      <c r="N249" t="s">
        <v>2101</v>
      </c>
      <c r="O249">
        <v>145</v>
      </c>
      <c r="P249" t="s">
        <v>872</v>
      </c>
      <c r="Q249" t="s">
        <v>873</v>
      </c>
      <c r="R249" t="s">
        <v>105</v>
      </c>
      <c r="S249" t="s">
        <v>105</v>
      </c>
      <c r="T249" t="s">
        <v>2102</v>
      </c>
      <c r="U249" t="s">
        <v>1067</v>
      </c>
      <c r="V249" t="s">
        <v>2103</v>
      </c>
      <c r="W249" s="247">
        <v>45269</v>
      </c>
      <c r="Y249" t="s">
        <v>876</v>
      </c>
      <c r="Z249">
        <v>0</v>
      </c>
      <c r="AD249">
        <f t="shared" ca="1" si="9"/>
        <v>5</v>
      </c>
      <c r="AE249">
        <f t="shared" si="10"/>
        <v>12</v>
      </c>
      <c r="AF249">
        <f t="shared" si="11"/>
        <v>9</v>
      </c>
    </row>
    <row r="250" spans="1:32" x14ac:dyDescent="0.25">
      <c r="A250" t="s">
        <v>2104</v>
      </c>
      <c r="B250" t="s">
        <v>2105</v>
      </c>
      <c r="D250">
        <v>2024</v>
      </c>
      <c r="E250" t="s">
        <v>1049</v>
      </c>
      <c r="F250" t="s">
        <v>1070</v>
      </c>
      <c r="G250" t="s">
        <v>1071</v>
      </c>
      <c r="H250" t="s">
        <v>1123</v>
      </c>
      <c r="I250" t="s">
        <v>2106</v>
      </c>
      <c r="J250" t="s">
        <v>1074</v>
      </c>
      <c r="K250">
        <v>1</v>
      </c>
      <c r="L250" t="s">
        <v>869</v>
      </c>
      <c r="M250" t="s">
        <v>2107</v>
      </c>
      <c r="N250" t="s">
        <v>2108</v>
      </c>
      <c r="O250">
        <v>73</v>
      </c>
      <c r="P250" t="s">
        <v>872</v>
      </c>
      <c r="Q250" t="s">
        <v>873</v>
      </c>
      <c r="R250" t="s">
        <v>105</v>
      </c>
      <c r="S250" t="s">
        <v>105</v>
      </c>
      <c r="T250" t="s">
        <v>2109</v>
      </c>
      <c r="U250" t="s">
        <v>1067</v>
      </c>
      <c r="W250" s="247">
        <v>45252</v>
      </c>
      <c r="Y250" t="s">
        <v>876</v>
      </c>
      <c r="Z250">
        <v>0</v>
      </c>
      <c r="AB250" t="s">
        <v>1077</v>
      </c>
      <c r="AD250">
        <f t="shared" ca="1" si="9"/>
        <v>5</v>
      </c>
      <c r="AE250">
        <f t="shared" si="10"/>
        <v>11</v>
      </c>
      <c r="AF250">
        <f t="shared" si="11"/>
        <v>22</v>
      </c>
    </row>
    <row r="251" spans="1:32" x14ac:dyDescent="0.25">
      <c r="A251" t="s">
        <v>2110</v>
      </c>
      <c r="B251" t="s">
        <v>2111</v>
      </c>
      <c r="D251">
        <v>2024</v>
      </c>
      <c r="E251" t="s">
        <v>2112</v>
      </c>
      <c r="F251" t="s">
        <v>2113</v>
      </c>
      <c r="G251" t="s">
        <v>1107</v>
      </c>
      <c r="H251" t="s">
        <v>2114</v>
      </c>
      <c r="I251" t="s">
        <v>2115</v>
      </c>
      <c r="J251" t="s">
        <v>1074</v>
      </c>
      <c r="K251">
        <v>1</v>
      </c>
      <c r="L251" t="s">
        <v>869</v>
      </c>
      <c r="M251" t="s">
        <v>2116</v>
      </c>
      <c r="N251" t="s">
        <v>1728</v>
      </c>
      <c r="O251">
        <v>41</v>
      </c>
      <c r="P251" t="s">
        <v>872</v>
      </c>
      <c r="Q251" t="s">
        <v>873</v>
      </c>
      <c r="R251" t="s">
        <v>105</v>
      </c>
      <c r="S251" t="s">
        <v>105</v>
      </c>
      <c r="T251" t="s">
        <v>2117</v>
      </c>
      <c r="U251" t="s">
        <v>1067</v>
      </c>
      <c r="V251" t="s">
        <v>2118</v>
      </c>
      <c r="W251" s="247">
        <v>45276</v>
      </c>
      <c r="Y251" t="s">
        <v>876</v>
      </c>
      <c r="Z251">
        <v>0</v>
      </c>
      <c r="AB251" t="s">
        <v>2119</v>
      </c>
      <c r="AD251">
        <f t="shared" ca="1" si="9"/>
        <v>4</v>
      </c>
      <c r="AE251">
        <f t="shared" si="10"/>
        <v>12</v>
      </c>
      <c r="AF251">
        <f t="shared" si="11"/>
        <v>16</v>
      </c>
    </row>
    <row r="252" spans="1:32" x14ac:dyDescent="0.25">
      <c r="A252" t="s">
        <v>2120</v>
      </c>
      <c r="B252" t="s">
        <v>2121</v>
      </c>
      <c r="D252">
        <v>2024</v>
      </c>
      <c r="E252" t="s">
        <v>2122</v>
      </c>
      <c r="F252" t="s">
        <v>2123</v>
      </c>
      <c r="G252" t="s">
        <v>1107</v>
      </c>
      <c r="H252" t="s">
        <v>2124</v>
      </c>
      <c r="I252" t="s">
        <v>2125</v>
      </c>
      <c r="J252" t="s">
        <v>1074</v>
      </c>
      <c r="K252">
        <v>1</v>
      </c>
      <c r="L252" t="s">
        <v>1900</v>
      </c>
      <c r="M252" t="s">
        <v>2126</v>
      </c>
      <c r="N252" t="s">
        <v>2127</v>
      </c>
      <c r="O252">
        <v>241</v>
      </c>
      <c r="P252" t="s">
        <v>872</v>
      </c>
      <c r="Q252" t="s">
        <v>873</v>
      </c>
      <c r="R252" t="s">
        <v>105</v>
      </c>
      <c r="S252" t="s">
        <v>105</v>
      </c>
      <c r="T252" t="s">
        <v>2128</v>
      </c>
      <c r="U252" t="s">
        <v>1067</v>
      </c>
      <c r="V252" t="s">
        <v>2129</v>
      </c>
      <c r="W252" s="247">
        <v>45266</v>
      </c>
      <c r="Y252" t="s">
        <v>876</v>
      </c>
      <c r="Z252">
        <v>0</v>
      </c>
      <c r="AD252">
        <f t="shared" ca="1" si="9"/>
        <v>5</v>
      </c>
      <c r="AE252">
        <f t="shared" si="10"/>
        <v>12</v>
      </c>
      <c r="AF252">
        <f t="shared" si="11"/>
        <v>6</v>
      </c>
    </row>
    <row r="253" spans="1:32" x14ac:dyDescent="0.25">
      <c r="A253" t="s">
        <v>2130</v>
      </c>
      <c r="B253" t="s">
        <v>2131</v>
      </c>
      <c r="D253">
        <v>2024</v>
      </c>
      <c r="E253" t="s">
        <v>1049</v>
      </c>
      <c r="F253" t="s">
        <v>1080</v>
      </c>
      <c r="G253" t="s">
        <v>1081</v>
      </c>
      <c r="H253" t="s">
        <v>2132</v>
      </c>
      <c r="I253" t="s">
        <v>2133</v>
      </c>
      <c r="J253" t="s">
        <v>1074</v>
      </c>
      <c r="K253">
        <v>1</v>
      </c>
      <c r="L253" t="s">
        <v>869</v>
      </c>
      <c r="M253" t="s">
        <v>2134</v>
      </c>
      <c r="N253" t="s">
        <v>2101</v>
      </c>
      <c r="O253">
        <v>145</v>
      </c>
      <c r="P253" t="s">
        <v>872</v>
      </c>
      <c r="Q253" t="s">
        <v>873</v>
      </c>
      <c r="R253" t="s">
        <v>105</v>
      </c>
      <c r="S253" t="s">
        <v>105</v>
      </c>
      <c r="T253" t="s">
        <v>2102</v>
      </c>
      <c r="U253" t="s">
        <v>875</v>
      </c>
      <c r="V253" t="s">
        <v>2103</v>
      </c>
      <c r="W253" s="247">
        <v>45269</v>
      </c>
      <c r="Y253" t="s">
        <v>876</v>
      </c>
      <c r="Z253">
        <v>0</v>
      </c>
      <c r="AB253" t="s">
        <v>877</v>
      </c>
      <c r="AD253">
        <f t="shared" ca="1" si="9"/>
        <v>5</v>
      </c>
      <c r="AE253">
        <f t="shared" si="10"/>
        <v>12</v>
      </c>
      <c r="AF253">
        <f t="shared" si="11"/>
        <v>9</v>
      </c>
    </row>
    <row r="254" spans="1:32" x14ac:dyDescent="0.25">
      <c r="A254" t="s">
        <v>2135</v>
      </c>
      <c r="B254" t="s">
        <v>2136</v>
      </c>
      <c r="D254">
        <v>2023</v>
      </c>
      <c r="E254" t="s">
        <v>1049</v>
      </c>
      <c r="F254" t="s">
        <v>1080</v>
      </c>
      <c r="G254" t="s">
        <v>1081</v>
      </c>
      <c r="H254" t="s">
        <v>1108</v>
      </c>
      <c r="I254" t="s">
        <v>2137</v>
      </c>
      <c r="J254" t="s">
        <v>1074</v>
      </c>
      <c r="K254">
        <v>1</v>
      </c>
      <c r="L254" t="s">
        <v>869</v>
      </c>
      <c r="M254" t="s">
        <v>2138</v>
      </c>
      <c r="N254" t="s">
        <v>2139</v>
      </c>
      <c r="O254">
        <v>75</v>
      </c>
      <c r="P254" t="s">
        <v>872</v>
      </c>
      <c r="Q254" t="s">
        <v>873</v>
      </c>
      <c r="R254" t="s">
        <v>105</v>
      </c>
      <c r="S254" t="s">
        <v>105</v>
      </c>
      <c r="T254" t="s">
        <v>2140</v>
      </c>
      <c r="U254" t="s">
        <v>875</v>
      </c>
      <c r="W254" s="247">
        <v>45252</v>
      </c>
      <c r="Y254" t="s">
        <v>876</v>
      </c>
      <c r="Z254">
        <v>0</v>
      </c>
      <c r="AB254" t="s">
        <v>877</v>
      </c>
      <c r="AD254">
        <f t="shared" ca="1" si="9"/>
        <v>5</v>
      </c>
      <c r="AE254">
        <f t="shared" si="10"/>
        <v>11</v>
      </c>
      <c r="AF254">
        <f t="shared" si="11"/>
        <v>22</v>
      </c>
    </row>
    <row r="255" spans="1:32" x14ac:dyDescent="0.25">
      <c r="A255" t="s">
        <v>2141</v>
      </c>
      <c r="B255" t="s">
        <v>2142</v>
      </c>
      <c r="D255">
        <v>2023</v>
      </c>
      <c r="E255" t="s">
        <v>1049</v>
      </c>
      <c r="F255" t="s">
        <v>1080</v>
      </c>
      <c r="G255" t="s">
        <v>1081</v>
      </c>
      <c r="H255" t="s">
        <v>1108</v>
      </c>
      <c r="I255" t="s">
        <v>2143</v>
      </c>
      <c r="J255" t="s">
        <v>1074</v>
      </c>
      <c r="K255">
        <v>1</v>
      </c>
      <c r="L255" t="s">
        <v>869</v>
      </c>
      <c r="M255" t="s">
        <v>2144</v>
      </c>
      <c r="N255" t="s">
        <v>2145</v>
      </c>
      <c r="O255">
        <v>68</v>
      </c>
      <c r="P255" t="s">
        <v>872</v>
      </c>
      <c r="Q255" t="s">
        <v>873</v>
      </c>
      <c r="R255" t="s">
        <v>105</v>
      </c>
      <c r="S255" t="s">
        <v>105</v>
      </c>
      <c r="T255" t="s">
        <v>2146</v>
      </c>
      <c r="U255" t="s">
        <v>875</v>
      </c>
      <c r="W255" s="247">
        <v>45254</v>
      </c>
      <c r="Y255" t="s">
        <v>876</v>
      </c>
      <c r="Z255">
        <v>0</v>
      </c>
      <c r="AD255">
        <f t="shared" ca="1" si="9"/>
        <v>5</v>
      </c>
      <c r="AE255">
        <f t="shared" si="10"/>
        <v>11</v>
      </c>
      <c r="AF255">
        <f t="shared" si="11"/>
        <v>24</v>
      </c>
    </row>
    <row r="256" spans="1:32" x14ac:dyDescent="0.25">
      <c r="A256" t="s">
        <v>2147</v>
      </c>
      <c r="B256" t="s">
        <v>2148</v>
      </c>
      <c r="D256">
        <v>2023</v>
      </c>
      <c r="E256" t="s">
        <v>1049</v>
      </c>
      <c r="F256" t="s">
        <v>1080</v>
      </c>
      <c r="G256" t="s">
        <v>1081</v>
      </c>
      <c r="H256" t="s">
        <v>1123</v>
      </c>
      <c r="I256" t="s">
        <v>2149</v>
      </c>
      <c r="J256" t="s">
        <v>1074</v>
      </c>
      <c r="K256">
        <v>91</v>
      </c>
      <c r="L256" t="s">
        <v>869</v>
      </c>
      <c r="M256" t="s">
        <v>2150</v>
      </c>
      <c r="N256" t="s">
        <v>2145</v>
      </c>
      <c r="O256">
        <v>68</v>
      </c>
      <c r="P256" t="s">
        <v>872</v>
      </c>
      <c r="Q256" t="s">
        <v>873</v>
      </c>
      <c r="R256" t="s">
        <v>105</v>
      </c>
      <c r="S256" t="s">
        <v>105</v>
      </c>
      <c r="T256" t="s">
        <v>2151</v>
      </c>
      <c r="U256" t="s">
        <v>875</v>
      </c>
      <c r="W256" s="247">
        <v>45254</v>
      </c>
      <c r="Y256" t="s">
        <v>876</v>
      </c>
      <c r="Z256">
        <v>0</v>
      </c>
      <c r="AD256">
        <f t="shared" ca="1" si="9"/>
        <v>5</v>
      </c>
      <c r="AE256">
        <f t="shared" si="10"/>
        <v>11</v>
      </c>
      <c r="AF256">
        <f t="shared" si="11"/>
        <v>24</v>
      </c>
    </row>
    <row r="257" spans="1:32" x14ac:dyDescent="0.25">
      <c r="A257" t="s">
        <v>2152</v>
      </c>
      <c r="B257" t="s">
        <v>2153</v>
      </c>
      <c r="D257">
        <v>2024</v>
      </c>
      <c r="E257" t="s">
        <v>1049</v>
      </c>
      <c r="F257" t="s">
        <v>1106</v>
      </c>
      <c r="G257" t="s">
        <v>1107</v>
      </c>
      <c r="H257" t="s">
        <v>2154</v>
      </c>
      <c r="I257" t="s">
        <v>2155</v>
      </c>
      <c r="J257" t="s">
        <v>1074</v>
      </c>
      <c r="K257">
        <v>1</v>
      </c>
      <c r="L257" t="s">
        <v>1900</v>
      </c>
      <c r="M257" t="s">
        <v>2156</v>
      </c>
      <c r="N257" t="s">
        <v>2101</v>
      </c>
      <c r="O257">
        <v>145</v>
      </c>
      <c r="P257" t="s">
        <v>872</v>
      </c>
      <c r="Q257" t="s">
        <v>873</v>
      </c>
      <c r="R257" t="s">
        <v>105</v>
      </c>
      <c r="S257" t="s">
        <v>105</v>
      </c>
      <c r="T257" t="s">
        <v>2157</v>
      </c>
      <c r="U257" t="s">
        <v>1067</v>
      </c>
      <c r="V257" t="s">
        <v>2158</v>
      </c>
      <c r="W257" s="247">
        <v>45269</v>
      </c>
      <c r="Y257" t="s">
        <v>876</v>
      </c>
      <c r="Z257">
        <v>0</v>
      </c>
      <c r="AD257">
        <f t="shared" ca="1" si="9"/>
        <v>5</v>
      </c>
      <c r="AE257">
        <f t="shared" si="10"/>
        <v>12</v>
      </c>
      <c r="AF257">
        <f t="shared" si="11"/>
        <v>9</v>
      </c>
    </row>
    <row r="258" spans="1:32" x14ac:dyDescent="0.25">
      <c r="A258" t="s">
        <v>2159</v>
      </c>
      <c r="B258" t="s">
        <v>2160</v>
      </c>
      <c r="D258">
        <v>2024</v>
      </c>
      <c r="E258" t="s">
        <v>1049</v>
      </c>
      <c r="F258" t="s">
        <v>1106</v>
      </c>
      <c r="G258" t="s">
        <v>1107</v>
      </c>
      <c r="H258" t="s">
        <v>1108</v>
      </c>
      <c r="I258" t="s">
        <v>2161</v>
      </c>
      <c r="J258" t="s">
        <v>1074</v>
      </c>
      <c r="K258">
        <v>1</v>
      </c>
      <c r="L258" t="s">
        <v>869</v>
      </c>
      <c r="M258" t="s">
        <v>2162</v>
      </c>
      <c r="N258" t="s">
        <v>1728</v>
      </c>
      <c r="O258">
        <v>41</v>
      </c>
      <c r="P258" t="s">
        <v>872</v>
      </c>
      <c r="Q258" t="s">
        <v>873</v>
      </c>
      <c r="R258" t="s">
        <v>105</v>
      </c>
      <c r="S258" t="s">
        <v>105</v>
      </c>
      <c r="T258" t="s">
        <v>2163</v>
      </c>
      <c r="U258" t="s">
        <v>1067</v>
      </c>
      <c r="W258" s="247">
        <v>45276</v>
      </c>
      <c r="Y258" t="s">
        <v>876</v>
      </c>
      <c r="Z258">
        <v>0</v>
      </c>
      <c r="AB258" t="s">
        <v>1103</v>
      </c>
      <c r="AD258">
        <f t="shared" ref="AD258:AD321" ca="1" si="12">ROUND(YEARFRAC(W258,TODAY(),3)*12,0)</f>
        <v>4</v>
      </c>
      <c r="AE258">
        <f t="shared" ref="AE258:AE321" si="13">MONTH(W258)</f>
        <v>12</v>
      </c>
      <c r="AF258">
        <f t="shared" ref="AF258:AF321" si="14">DAY(W258)</f>
        <v>16</v>
      </c>
    </row>
    <row r="259" spans="1:32" x14ac:dyDescent="0.25">
      <c r="A259" t="s">
        <v>2164</v>
      </c>
      <c r="B259" t="s">
        <v>2165</v>
      </c>
      <c r="D259">
        <v>2023</v>
      </c>
      <c r="E259" t="s">
        <v>2166</v>
      </c>
      <c r="F259" t="s">
        <v>2167</v>
      </c>
      <c r="G259" t="s">
        <v>1081</v>
      </c>
      <c r="H259" t="s">
        <v>2168</v>
      </c>
      <c r="I259" t="s">
        <v>2169</v>
      </c>
      <c r="J259" t="s">
        <v>1074</v>
      </c>
      <c r="K259">
        <v>1</v>
      </c>
      <c r="L259" t="s">
        <v>869</v>
      </c>
      <c r="M259" t="s">
        <v>2170</v>
      </c>
      <c r="N259" t="s">
        <v>2108</v>
      </c>
      <c r="O259">
        <v>73</v>
      </c>
      <c r="P259" t="s">
        <v>872</v>
      </c>
      <c r="Q259" t="s">
        <v>873</v>
      </c>
      <c r="R259" t="s">
        <v>105</v>
      </c>
      <c r="S259" t="s">
        <v>105</v>
      </c>
      <c r="T259" t="s">
        <v>2171</v>
      </c>
      <c r="U259" t="s">
        <v>1067</v>
      </c>
      <c r="V259" t="s">
        <v>2172</v>
      </c>
      <c r="W259" s="247">
        <v>45254</v>
      </c>
      <c r="Y259" t="s">
        <v>876</v>
      </c>
      <c r="Z259">
        <v>0</v>
      </c>
      <c r="AD259">
        <f t="shared" ca="1" si="12"/>
        <v>5</v>
      </c>
      <c r="AE259">
        <f t="shared" si="13"/>
        <v>11</v>
      </c>
      <c r="AF259">
        <f t="shared" si="14"/>
        <v>24</v>
      </c>
    </row>
    <row r="260" spans="1:32" x14ac:dyDescent="0.25">
      <c r="A260" t="s">
        <v>2173</v>
      </c>
      <c r="B260" t="s">
        <v>2174</v>
      </c>
      <c r="D260">
        <v>2023</v>
      </c>
      <c r="E260" t="s">
        <v>1049</v>
      </c>
      <c r="F260" t="s">
        <v>1106</v>
      </c>
      <c r="G260" t="s">
        <v>1107</v>
      </c>
      <c r="H260" t="s">
        <v>2175</v>
      </c>
      <c r="I260" t="s">
        <v>2176</v>
      </c>
      <c r="J260" t="s">
        <v>896</v>
      </c>
      <c r="K260">
        <v>29398</v>
      </c>
      <c r="L260" t="s">
        <v>869</v>
      </c>
      <c r="M260" t="s">
        <v>2177</v>
      </c>
      <c r="N260">
        <v>45414</v>
      </c>
      <c r="O260">
        <v>4</v>
      </c>
      <c r="P260" t="s">
        <v>872</v>
      </c>
      <c r="Q260" t="s">
        <v>873</v>
      </c>
      <c r="R260" t="s">
        <v>105</v>
      </c>
      <c r="S260" t="s">
        <v>105</v>
      </c>
      <c r="T260" t="s">
        <v>2178</v>
      </c>
      <c r="U260" t="s">
        <v>875</v>
      </c>
      <c r="W260" s="247">
        <v>45261</v>
      </c>
      <c r="Y260" t="s">
        <v>876</v>
      </c>
      <c r="Z260">
        <v>0</v>
      </c>
      <c r="AB260" t="s">
        <v>877</v>
      </c>
      <c r="AD260">
        <f t="shared" ca="1" si="12"/>
        <v>5</v>
      </c>
      <c r="AE260">
        <f t="shared" si="13"/>
        <v>12</v>
      </c>
      <c r="AF260">
        <f t="shared" si="14"/>
        <v>1</v>
      </c>
    </row>
    <row r="261" spans="1:32" x14ac:dyDescent="0.25">
      <c r="A261" t="s">
        <v>2179</v>
      </c>
      <c r="B261" t="s">
        <v>2180</v>
      </c>
      <c r="D261">
        <v>2023</v>
      </c>
      <c r="E261" t="s">
        <v>1049</v>
      </c>
      <c r="F261" t="s">
        <v>1106</v>
      </c>
      <c r="G261" t="s">
        <v>1107</v>
      </c>
      <c r="H261" t="s">
        <v>2175</v>
      </c>
      <c r="I261" t="s">
        <v>2181</v>
      </c>
      <c r="J261" t="s">
        <v>1054</v>
      </c>
      <c r="K261">
        <v>14529</v>
      </c>
      <c r="L261" t="s">
        <v>869</v>
      </c>
      <c r="M261" t="s">
        <v>2182</v>
      </c>
      <c r="N261" t="s">
        <v>2183</v>
      </c>
      <c r="O261">
        <v>13</v>
      </c>
      <c r="P261" t="s">
        <v>872</v>
      </c>
      <c r="Q261" t="s">
        <v>873</v>
      </c>
      <c r="R261" t="s">
        <v>105</v>
      </c>
      <c r="S261" t="s">
        <v>105</v>
      </c>
      <c r="T261" t="s">
        <v>2184</v>
      </c>
      <c r="U261" t="s">
        <v>875</v>
      </c>
      <c r="V261" t="s">
        <v>149</v>
      </c>
      <c r="W261" s="247">
        <v>45261</v>
      </c>
      <c r="Y261" t="s">
        <v>876</v>
      </c>
      <c r="Z261">
        <v>0</v>
      </c>
      <c r="AB261" t="s">
        <v>877</v>
      </c>
      <c r="AD261">
        <f t="shared" ca="1" si="12"/>
        <v>5</v>
      </c>
      <c r="AE261">
        <f t="shared" si="13"/>
        <v>12</v>
      </c>
      <c r="AF261">
        <f t="shared" si="14"/>
        <v>1</v>
      </c>
    </row>
    <row r="262" spans="1:32" x14ac:dyDescent="0.25">
      <c r="A262" t="s">
        <v>2185</v>
      </c>
      <c r="B262" t="s">
        <v>2186</v>
      </c>
      <c r="D262">
        <v>2023</v>
      </c>
      <c r="E262" t="s">
        <v>1049</v>
      </c>
      <c r="F262" t="s">
        <v>1106</v>
      </c>
      <c r="G262" t="s">
        <v>1107</v>
      </c>
      <c r="H262" t="s">
        <v>2175</v>
      </c>
      <c r="I262" t="s">
        <v>2187</v>
      </c>
      <c r="J262" t="s">
        <v>881</v>
      </c>
      <c r="K262">
        <v>27452</v>
      </c>
      <c r="L262" t="s">
        <v>869</v>
      </c>
      <c r="M262">
        <v>5449141</v>
      </c>
      <c r="N262">
        <v>45324</v>
      </c>
      <c r="O262">
        <v>12</v>
      </c>
      <c r="P262" t="s">
        <v>872</v>
      </c>
      <c r="Q262" t="s">
        <v>873</v>
      </c>
      <c r="R262" t="s">
        <v>105</v>
      </c>
      <c r="S262" t="s">
        <v>105</v>
      </c>
      <c r="T262" t="s">
        <v>2188</v>
      </c>
      <c r="U262" t="s">
        <v>875</v>
      </c>
      <c r="V262" t="s">
        <v>2189</v>
      </c>
      <c r="W262" s="247">
        <v>45261</v>
      </c>
      <c r="Y262" t="s">
        <v>876</v>
      </c>
      <c r="Z262">
        <v>0</v>
      </c>
      <c r="AB262" t="s">
        <v>877</v>
      </c>
      <c r="AD262">
        <f t="shared" ca="1" si="12"/>
        <v>5</v>
      </c>
      <c r="AE262">
        <f t="shared" si="13"/>
        <v>12</v>
      </c>
      <c r="AF262">
        <f t="shared" si="14"/>
        <v>1</v>
      </c>
    </row>
    <row r="263" spans="1:32" x14ac:dyDescent="0.25">
      <c r="A263" t="s">
        <v>2190</v>
      </c>
      <c r="B263" t="s">
        <v>2191</v>
      </c>
      <c r="D263">
        <v>2023</v>
      </c>
      <c r="E263" t="s">
        <v>1049</v>
      </c>
      <c r="F263" t="s">
        <v>1106</v>
      </c>
      <c r="G263" t="s">
        <v>1107</v>
      </c>
      <c r="H263" t="s">
        <v>2175</v>
      </c>
      <c r="I263" t="s">
        <v>2192</v>
      </c>
      <c r="J263" t="s">
        <v>868</v>
      </c>
      <c r="K263">
        <v>20441</v>
      </c>
      <c r="L263" t="s">
        <v>1900</v>
      </c>
      <c r="M263" t="s">
        <v>2193</v>
      </c>
      <c r="N263">
        <v>45475</v>
      </c>
      <c r="O263">
        <v>12</v>
      </c>
      <c r="P263" t="s">
        <v>872</v>
      </c>
      <c r="Q263" t="s">
        <v>873</v>
      </c>
      <c r="R263" t="s">
        <v>105</v>
      </c>
      <c r="S263" t="s">
        <v>105</v>
      </c>
      <c r="T263" t="s">
        <v>2194</v>
      </c>
      <c r="U263" t="s">
        <v>875</v>
      </c>
      <c r="V263" t="s">
        <v>134</v>
      </c>
      <c r="W263" s="247">
        <v>45261</v>
      </c>
      <c r="Y263" t="s">
        <v>876</v>
      </c>
      <c r="Z263">
        <v>0</v>
      </c>
      <c r="AB263" t="s">
        <v>877</v>
      </c>
      <c r="AD263">
        <f t="shared" ca="1" si="12"/>
        <v>5</v>
      </c>
      <c r="AE263">
        <f t="shared" si="13"/>
        <v>12</v>
      </c>
      <c r="AF263">
        <f t="shared" si="14"/>
        <v>1</v>
      </c>
    </row>
    <row r="264" spans="1:32" x14ac:dyDescent="0.25">
      <c r="A264" t="s">
        <v>2195</v>
      </c>
      <c r="B264" t="s">
        <v>2196</v>
      </c>
      <c r="D264">
        <v>2023</v>
      </c>
      <c r="E264" t="s">
        <v>1049</v>
      </c>
      <c r="F264" t="s">
        <v>1106</v>
      </c>
      <c r="G264" t="s">
        <v>1107</v>
      </c>
      <c r="H264" t="s">
        <v>2175</v>
      </c>
      <c r="I264" t="s">
        <v>2197</v>
      </c>
      <c r="J264" t="s">
        <v>896</v>
      </c>
      <c r="K264">
        <v>22493</v>
      </c>
      <c r="L264" t="s">
        <v>869</v>
      </c>
      <c r="M264" t="s">
        <v>2198</v>
      </c>
      <c r="N264">
        <v>45445</v>
      </c>
      <c r="O264">
        <v>2</v>
      </c>
      <c r="P264" t="s">
        <v>872</v>
      </c>
      <c r="Q264" t="s">
        <v>873</v>
      </c>
      <c r="R264" t="s">
        <v>105</v>
      </c>
      <c r="S264" t="s">
        <v>110</v>
      </c>
      <c r="T264" t="s">
        <v>2199</v>
      </c>
      <c r="U264" t="s">
        <v>875</v>
      </c>
      <c r="W264" s="247">
        <v>45261</v>
      </c>
      <c r="Y264" t="s">
        <v>876</v>
      </c>
      <c r="Z264">
        <v>0</v>
      </c>
      <c r="AB264" t="s">
        <v>877</v>
      </c>
      <c r="AD264">
        <f t="shared" ca="1" si="12"/>
        <v>5</v>
      </c>
      <c r="AE264">
        <f t="shared" si="13"/>
        <v>12</v>
      </c>
      <c r="AF264">
        <f t="shared" si="14"/>
        <v>1</v>
      </c>
    </row>
    <row r="265" spans="1:32" x14ac:dyDescent="0.25">
      <c r="A265" t="s">
        <v>2200</v>
      </c>
      <c r="B265" t="s">
        <v>2201</v>
      </c>
      <c r="D265">
        <v>2023</v>
      </c>
      <c r="E265" t="s">
        <v>1049</v>
      </c>
      <c r="F265" t="s">
        <v>1106</v>
      </c>
      <c r="G265" t="s">
        <v>1107</v>
      </c>
      <c r="H265" t="s">
        <v>1123</v>
      </c>
      <c r="I265" t="s">
        <v>2202</v>
      </c>
      <c r="J265" t="s">
        <v>1038</v>
      </c>
      <c r="K265">
        <v>1</v>
      </c>
      <c r="L265" t="s">
        <v>869</v>
      </c>
      <c r="M265" t="s">
        <v>2203</v>
      </c>
      <c r="N265">
        <v>45333</v>
      </c>
      <c r="O265">
        <v>219</v>
      </c>
      <c r="P265" t="s">
        <v>872</v>
      </c>
      <c r="Q265" t="s">
        <v>873</v>
      </c>
      <c r="R265" t="s">
        <v>105</v>
      </c>
      <c r="S265" t="s">
        <v>105</v>
      </c>
      <c r="T265" t="s">
        <v>2204</v>
      </c>
      <c r="U265" t="s">
        <v>875</v>
      </c>
      <c r="V265" t="s">
        <v>187</v>
      </c>
      <c r="W265" s="247">
        <v>45265</v>
      </c>
      <c r="Y265" t="s">
        <v>876</v>
      </c>
      <c r="Z265">
        <v>0</v>
      </c>
      <c r="AB265" t="s">
        <v>877</v>
      </c>
      <c r="AD265">
        <f t="shared" ca="1" si="12"/>
        <v>5</v>
      </c>
      <c r="AE265">
        <f t="shared" si="13"/>
        <v>12</v>
      </c>
      <c r="AF265">
        <f t="shared" si="14"/>
        <v>5</v>
      </c>
    </row>
    <row r="266" spans="1:32" x14ac:dyDescent="0.25">
      <c r="A266" t="s">
        <v>2205</v>
      </c>
      <c r="B266" t="s">
        <v>2206</v>
      </c>
      <c r="D266">
        <v>2023</v>
      </c>
      <c r="E266" t="s">
        <v>1049</v>
      </c>
      <c r="F266" t="s">
        <v>1106</v>
      </c>
      <c r="G266" t="s">
        <v>1107</v>
      </c>
      <c r="H266" t="s">
        <v>1123</v>
      </c>
      <c r="I266" t="s">
        <v>2207</v>
      </c>
      <c r="J266" t="s">
        <v>1054</v>
      </c>
      <c r="K266">
        <v>1906</v>
      </c>
      <c r="L266" t="s">
        <v>869</v>
      </c>
      <c r="M266" t="s">
        <v>2208</v>
      </c>
      <c r="N266" t="s">
        <v>1040</v>
      </c>
      <c r="O266">
        <v>4</v>
      </c>
      <c r="P266" t="s">
        <v>872</v>
      </c>
      <c r="Q266" t="s">
        <v>873</v>
      </c>
      <c r="R266" t="s">
        <v>105</v>
      </c>
      <c r="S266" t="s">
        <v>105</v>
      </c>
      <c r="T266" t="s">
        <v>2209</v>
      </c>
      <c r="U266" t="s">
        <v>875</v>
      </c>
      <c r="V266" t="s">
        <v>2210</v>
      </c>
      <c r="W266" s="247">
        <v>45267</v>
      </c>
      <c r="Y266" t="s">
        <v>876</v>
      </c>
      <c r="Z266">
        <v>0</v>
      </c>
      <c r="AB266" t="s">
        <v>877</v>
      </c>
      <c r="AD266">
        <f t="shared" ca="1" si="12"/>
        <v>5</v>
      </c>
      <c r="AE266">
        <f t="shared" si="13"/>
        <v>12</v>
      </c>
      <c r="AF266">
        <f t="shared" si="14"/>
        <v>7</v>
      </c>
    </row>
    <row r="267" spans="1:32" x14ac:dyDescent="0.25">
      <c r="A267" t="s">
        <v>2211</v>
      </c>
      <c r="B267" t="s">
        <v>2212</v>
      </c>
      <c r="D267">
        <v>2023</v>
      </c>
      <c r="E267" t="s">
        <v>1049</v>
      </c>
      <c r="F267" t="s">
        <v>1106</v>
      </c>
      <c r="G267" t="s">
        <v>1107</v>
      </c>
      <c r="H267" t="s">
        <v>1123</v>
      </c>
      <c r="I267" t="s">
        <v>2213</v>
      </c>
      <c r="J267" t="s">
        <v>945</v>
      </c>
      <c r="K267">
        <v>13073</v>
      </c>
      <c r="L267" t="s">
        <v>869</v>
      </c>
      <c r="M267">
        <v>5449119</v>
      </c>
      <c r="N267">
        <v>45445</v>
      </c>
      <c r="O267">
        <v>13</v>
      </c>
      <c r="P267" t="s">
        <v>872</v>
      </c>
      <c r="Q267" t="s">
        <v>873</v>
      </c>
      <c r="R267" t="s">
        <v>105</v>
      </c>
      <c r="S267" t="s">
        <v>105</v>
      </c>
      <c r="T267" t="s">
        <v>2214</v>
      </c>
      <c r="U267" t="s">
        <v>875</v>
      </c>
      <c r="V267" t="s">
        <v>2215</v>
      </c>
      <c r="W267" s="247">
        <v>45267</v>
      </c>
      <c r="Y267" t="s">
        <v>876</v>
      </c>
      <c r="Z267">
        <v>0</v>
      </c>
      <c r="AB267" t="s">
        <v>877</v>
      </c>
      <c r="AD267">
        <f t="shared" ca="1" si="12"/>
        <v>5</v>
      </c>
      <c r="AE267">
        <f t="shared" si="13"/>
        <v>12</v>
      </c>
      <c r="AF267">
        <f t="shared" si="14"/>
        <v>7</v>
      </c>
    </row>
    <row r="268" spans="1:32" x14ac:dyDescent="0.25">
      <c r="A268" t="s">
        <v>2216</v>
      </c>
      <c r="B268" t="s">
        <v>2217</v>
      </c>
      <c r="D268">
        <v>2023</v>
      </c>
      <c r="E268" t="s">
        <v>1049</v>
      </c>
      <c r="F268" t="s">
        <v>1106</v>
      </c>
      <c r="G268" t="s">
        <v>1107</v>
      </c>
      <c r="H268" t="s">
        <v>1123</v>
      </c>
      <c r="I268" t="s">
        <v>2218</v>
      </c>
      <c r="J268" t="s">
        <v>918</v>
      </c>
      <c r="K268">
        <v>15003</v>
      </c>
      <c r="L268" t="s">
        <v>869</v>
      </c>
      <c r="M268" t="s">
        <v>2219</v>
      </c>
      <c r="N268" t="s">
        <v>986</v>
      </c>
      <c r="O268">
        <v>3</v>
      </c>
      <c r="P268" t="s">
        <v>872</v>
      </c>
      <c r="Q268" t="s">
        <v>873</v>
      </c>
      <c r="R268" t="s">
        <v>105</v>
      </c>
      <c r="S268" t="s">
        <v>105</v>
      </c>
      <c r="T268" t="s">
        <v>2220</v>
      </c>
      <c r="U268" t="s">
        <v>875</v>
      </c>
      <c r="V268" t="s">
        <v>119</v>
      </c>
      <c r="W268" s="247">
        <v>45267</v>
      </c>
      <c r="Y268" t="s">
        <v>876</v>
      </c>
      <c r="Z268">
        <v>0</v>
      </c>
      <c r="AB268" t="s">
        <v>877</v>
      </c>
      <c r="AD268">
        <f t="shared" ca="1" si="12"/>
        <v>5</v>
      </c>
      <c r="AE268">
        <f t="shared" si="13"/>
        <v>12</v>
      </c>
      <c r="AF268">
        <f t="shared" si="14"/>
        <v>7</v>
      </c>
    </row>
    <row r="269" spans="1:32" x14ac:dyDescent="0.25">
      <c r="A269" t="s">
        <v>2221</v>
      </c>
      <c r="B269" t="s">
        <v>2222</v>
      </c>
      <c r="D269">
        <v>2023</v>
      </c>
      <c r="E269" t="s">
        <v>1049</v>
      </c>
      <c r="F269" t="s">
        <v>1106</v>
      </c>
      <c r="G269" t="s">
        <v>1107</v>
      </c>
      <c r="H269" t="s">
        <v>1082</v>
      </c>
      <c r="I269" t="s">
        <v>2223</v>
      </c>
      <c r="J269" t="s">
        <v>1054</v>
      </c>
      <c r="K269">
        <v>10256</v>
      </c>
      <c r="L269" t="s">
        <v>869</v>
      </c>
      <c r="M269" t="s">
        <v>2224</v>
      </c>
      <c r="N269">
        <v>45415</v>
      </c>
      <c r="O269">
        <v>1</v>
      </c>
      <c r="P269" t="s">
        <v>872</v>
      </c>
      <c r="Q269" t="s">
        <v>873</v>
      </c>
      <c r="R269" t="s">
        <v>105</v>
      </c>
      <c r="S269" t="s">
        <v>105</v>
      </c>
      <c r="T269" t="s">
        <v>2225</v>
      </c>
      <c r="U269" t="s">
        <v>875</v>
      </c>
      <c r="V269" t="s">
        <v>137</v>
      </c>
      <c r="W269" s="247">
        <v>45267</v>
      </c>
      <c r="Y269" t="s">
        <v>876</v>
      </c>
      <c r="Z269">
        <v>0</v>
      </c>
      <c r="AB269" t="s">
        <v>877</v>
      </c>
      <c r="AD269">
        <f t="shared" ca="1" si="12"/>
        <v>5</v>
      </c>
      <c r="AE269">
        <f t="shared" si="13"/>
        <v>12</v>
      </c>
      <c r="AF269">
        <f t="shared" si="14"/>
        <v>7</v>
      </c>
    </row>
    <row r="270" spans="1:32" x14ac:dyDescent="0.25">
      <c r="A270" t="s">
        <v>2226</v>
      </c>
      <c r="B270" t="s">
        <v>2227</v>
      </c>
      <c r="D270">
        <v>2023</v>
      </c>
      <c r="E270" t="s">
        <v>1049</v>
      </c>
      <c r="F270" t="s">
        <v>1106</v>
      </c>
      <c r="G270" t="s">
        <v>1107</v>
      </c>
      <c r="H270" t="s">
        <v>1082</v>
      </c>
      <c r="I270" t="s">
        <v>2228</v>
      </c>
      <c r="J270" t="s">
        <v>1029</v>
      </c>
      <c r="K270">
        <v>12823</v>
      </c>
      <c r="L270" t="s">
        <v>1900</v>
      </c>
      <c r="M270" t="s">
        <v>2229</v>
      </c>
      <c r="N270">
        <v>45445</v>
      </c>
      <c r="O270">
        <v>14</v>
      </c>
      <c r="P270" t="s">
        <v>872</v>
      </c>
      <c r="Q270" t="s">
        <v>873</v>
      </c>
      <c r="R270" t="s">
        <v>105</v>
      </c>
      <c r="S270" t="s">
        <v>105</v>
      </c>
      <c r="T270" t="s">
        <v>2230</v>
      </c>
      <c r="U270" t="s">
        <v>875</v>
      </c>
      <c r="V270" t="s">
        <v>119</v>
      </c>
      <c r="W270" s="247">
        <v>45267</v>
      </c>
      <c r="Y270" t="s">
        <v>876</v>
      </c>
      <c r="Z270">
        <v>0</v>
      </c>
      <c r="AB270" t="s">
        <v>877</v>
      </c>
      <c r="AD270">
        <f t="shared" ca="1" si="12"/>
        <v>5</v>
      </c>
      <c r="AE270">
        <f t="shared" si="13"/>
        <v>12</v>
      </c>
      <c r="AF270">
        <f t="shared" si="14"/>
        <v>7</v>
      </c>
    </row>
    <row r="271" spans="1:32" x14ac:dyDescent="0.25">
      <c r="A271" t="s">
        <v>2231</v>
      </c>
      <c r="B271" t="s">
        <v>2232</v>
      </c>
      <c r="D271">
        <v>2024</v>
      </c>
      <c r="E271" t="s">
        <v>1061</v>
      </c>
      <c r="F271" t="s">
        <v>2233</v>
      </c>
      <c r="G271" t="s">
        <v>865</v>
      </c>
      <c r="H271" t="s">
        <v>866</v>
      </c>
      <c r="I271" t="s">
        <v>2234</v>
      </c>
      <c r="J271" t="s">
        <v>1523</v>
      </c>
      <c r="K271">
        <v>8198</v>
      </c>
      <c r="L271" t="s">
        <v>869</v>
      </c>
      <c r="M271" t="s">
        <v>2235</v>
      </c>
      <c r="N271">
        <v>45384</v>
      </c>
      <c r="O271">
        <v>11</v>
      </c>
      <c r="P271" t="s">
        <v>872</v>
      </c>
      <c r="Q271" t="s">
        <v>873</v>
      </c>
      <c r="R271" t="s">
        <v>105</v>
      </c>
      <c r="S271" t="s">
        <v>105</v>
      </c>
      <c r="T271" t="s">
        <v>2236</v>
      </c>
      <c r="U271" t="s">
        <v>875</v>
      </c>
      <c r="W271" s="247">
        <v>45270</v>
      </c>
      <c r="Y271" t="s">
        <v>876</v>
      </c>
      <c r="Z271">
        <v>0</v>
      </c>
      <c r="AB271" t="s">
        <v>877</v>
      </c>
      <c r="AD271">
        <f t="shared" ca="1" si="12"/>
        <v>5</v>
      </c>
      <c r="AE271">
        <f t="shared" si="13"/>
        <v>12</v>
      </c>
      <c r="AF271">
        <f t="shared" si="14"/>
        <v>10</v>
      </c>
    </row>
    <row r="272" spans="1:32" x14ac:dyDescent="0.25">
      <c r="A272" t="s">
        <v>2237</v>
      </c>
      <c r="B272" t="s">
        <v>2238</v>
      </c>
      <c r="D272">
        <v>2024</v>
      </c>
      <c r="E272" t="s">
        <v>1061</v>
      </c>
      <c r="F272" t="s">
        <v>2233</v>
      </c>
      <c r="G272" t="s">
        <v>865</v>
      </c>
      <c r="H272" t="s">
        <v>866</v>
      </c>
      <c r="I272" t="s">
        <v>2239</v>
      </c>
      <c r="J272" t="s">
        <v>1054</v>
      </c>
      <c r="K272">
        <v>153</v>
      </c>
      <c r="L272" t="s">
        <v>869</v>
      </c>
      <c r="M272" t="s">
        <v>2240</v>
      </c>
      <c r="N272" t="s">
        <v>1040</v>
      </c>
      <c r="O272">
        <v>4</v>
      </c>
      <c r="P272" t="s">
        <v>872</v>
      </c>
      <c r="Q272" t="s">
        <v>873</v>
      </c>
      <c r="R272" t="s">
        <v>105</v>
      </c>
      <c r="S272" t="s">
        <v>105</v>
      </c>
      <c r="T272" t="s">
        <v>2241</v>
      </c>
      <c r="U272" t="s">
        <v>875</v>
      </c>
      <c r="V272" t="s">
        <v>2096</v>
      </c>
      <c r="W272" s="247">
        <v>45270</v>
      </c>
      <c r="Y272" t="s">
        <v>876</v>
      </c>
      <c r="Z272">
        <v>0</v>
      </c>
      <c r="AB272" t="s">
        <v>877</v>
      </c>
      <c r="AD272">
        <f t="shared" ca="1" si="12"/>
        <v>5</v>
      </c>
      <c r="AE272">
        <f t="shared" si="13"/>
        <v>12</v>
      </c>
      <c r="AF272">
        <f t="shared" si="14"/>
        <v>10</v>
      </c>
    </row>
    <row r="273" spans="1:32" x14ac:dyDescent="0.25">
      <c r="A273" t="s">
        <v>2242</v>
      </c>
      <c r="B273" t="s">
        <v>2243</v>
      </c>
      <c r="D273">
        <v>2024</v>
      </c>
      <c r="E273" t="s">
        <v>1061</v>
      </c>
      <c r="F273" t="s">
        <v>2233</v>
      </c>
      <c r="G273" t="s">
        <v>865</v>
      </c>
      <c r="H273" t="s">
        <v>866</v>
      </c>
      <c r="I273" t="s">
        <v>2244</v>
      </c>
      <c r="J273" t="s">
        <v>1527</v>
      </c>
      <c r="K273">
        <v>8893</v>
      </c>
      <c r="L273" t="s">
        <v>869</v>
      </c>
      <c r="M273" t="s">
        <v>2245</v>
      </c>
      <c r="N273">
        <v>45414</v>
      </c>
      <c r="O273">
        <v>2</v>
      </c>
      <c r="P273" t="s">
        <v>872</v>
      </c>
      <c r="Q273" t="s">
        <v>873</v>
      </c>
      <c r="R273" t="s">
        <v>105</v>
      </c>
      <c r="S273" t="s">
        <v>110</v>
      </c>
      <c r="T273" t="s">
        <v>2246</v>
      </c>
      <c r="U273" t="s">
        <v>875</v>
      </c>
      <c r="W273" s="247">
        <v>45270</v>
      </c>
      <c r="Y273" t="s">
        <v>876</v>
      </c>
      <c r="Z273">
        <v>0</v>
      </c>
      <c r="AB273" t="s">
        <v>877</v>
      </c>
      <c r="AD273">
        <f t="shared" ca="1" si="12"/>
        <v>5</v>
      </c>
      <c r="AE273">
        <f t="shared" si="13"/>
        <v>12</v>
      </c>
      <c r="AF273">
        <f t="shared" si="14"/>
        <v>10</v>
      </c>
    </row>
    <row r="274" spans="1:32" x14ac:dyDescent="0.25">
      <c r="A274" t="s">
        <v>2247</v>
      </c>
      <c r="B274" t="s">
        <v>2248</v>
      </c>
      <c r="D274">
        <v>2024</v>
      </c>
      <c r="E274" t="s">
        <v>1061</v>
      </c>
      <c r="F274" t="s">
        <v>2233</v>
      </c>
      <c r="G274" t="s">
        <v>865</v>
      </c>
      <c r="H274" t="s">
        <v>2249</v>
      </c>
      <c r="I274" t="s">
        <v>2250</v>
      </c>
      <c r="J274" t="s">
        <v>2082</v>
      </c>
      <c r="K274">
        <v>6293</v>
      </c>
      <c r="L274" t="s">
        <v>869</v>
      </c>
      <c r="M274" t="s">
        <v>2251</v>
      </c>
      <c r="N274">
        <v>45384</v>
      </c>
      <c r="O274">
        <v>2</v>
      </c>
      <c r="P274" t="s">
        <v>872</v>
      </c>
      <c r="Q274" t="s">
        <v>873</v>
      </c>
      <c r="R274" t="s">
        <v>105</v>
      </c>
      <c r="S274" t="s">
        <v>110</v>
      </c>
      <c r="T274" t="s">
        <v>2252</v>
      </c>
      <c r="U274" t="s">
        <v>875</v>
      </c>
      <c r="W274" s="247">
        <v>45270</v>
      </c>
      <c r="Y274" t="s">
        <v>876</v>
      </c>
      <c r="Z274">
        <v>0</v>
      </c>
      <c r="AB274" t="s">
        <v>877</v>
      </c>
      <c r="AD274">
        <f t="shared" ca="1" si="12"/>
        <v>5</v>
      </c>
      <c r="AE274">
        <f t="shared" si="13"/>
        <v>12</v>
      </c>
      <c r="AF274">
        <f t="shared" si="14"/>
        <v>10</v>
      </c>
    </row>
    <row r="275" spans="1:32" x14ac:dyDescent="0.25">
      <c r="A275" t="s">
        <v>2253</v>
      </c>
      <c r="B275" t="s">
        <v>2254</v>
      </c>
      <c r="D275">
        <v>2024</v>
      </c>
      <c r="E275" t="s">
        <v>1061</v>
      </c>
      <c r="F275" t="s">
        <v>2233</v>
      </c>
      <c r="G275" t="s">
        <v>865</v>
      </c>
      <c r="H275" t="s">
        <v>866</v>
      </c>
      <c r="I275" t="s">
        <v>2255</v>
      </c>
      <c r="J275" t="s">
        <v>918</v>
      </c>
      <c r="K275">
        <v>5953</v>
      </c>
      <c r="L275" t="s">
        <v>869</v>
      </c>
      <c r="M275" t="s">
        <v>2256</v>
      </c>
      <c r="N275">
        <v>45567</v>
      </c>
      <c r="O275">
        <v>5</v>
      </c>
      <c r="P275" t="s">
        <v>872</v>
      </c>
      <c r="Q275" t="s">
        <v>873</v>
      </c>
      <c r="R275" t="s">
        <v>105</v>
      </c>
      <c r="S275" t="s">
        <v>105</v>
      </c>
      <c r="T275" t="s">
        <v>2257</v>
      </c>
      <c r="U275" t="s">
        <v>875</v>
      </c>
      <c r="V275" t="s">
        <v>108</v>
      </c>
      <c r="W275" s="247">
        <v>45270</v>
      </c>
      <c r="Y275" t="s">
        <v>876</v>
      </c>
      <c r="Z275">
        <v>0</v>
      </c>
      <c r="AB275" t="s">
        <v>877</v>
      </c>
      <c r="AD275">
        <f t="shared" ca="1" si="12"/>
        <v>5</v>
      </c>
      <c r="AE275">
        <f t="shared" si="13"/>
        <v>12</v>
      </c>
      <c r="AF275">
        <f t="shared" si="14"/>
        <v>10</v>
      </c>
    </row>
    <row r="276" spans="1:32" x14ac:dyDescent="0.25">
      <c r="A276" t="s">
        <v>2258</v>
      </c>
      <c r="B276" t="s">
        <v>2259</v>
      </c>
      <c r="D276">
        <v>2024</v>
      </c>
      <c r="E276" t="s">
        <v>1061</v>
      </c>
      <c r="F276" t="s">
        <v>2233</v>
      </c>
      <c r="G276" t="s">
        <v>865</v>
      </c>
      <c r="H276" t="s">
        <v>866</v>
      </c>
      <c r="I276" t="s">
        <v>2260</v>
      </c>
      <c r="J276" t="s">
        <v>918</v>
      </c>
      <c r="K276">
        <v>6356</v>
      </c>
      <c r="L276" t="s">
        <v>869</v>
      </c>
      <c r="M276" t="s">
        <v>2261</v>
      </c>
      <c r="N276">
        <v>45537</v>
      </c>
      <c r="O276">
        <v>6</v>
      </c>
      <c r="P276" t="s">
        <v>872</v>
      </c>
      <c r="Q276" t="s">
        <v>873</v>
      </c>
      <c r="R276" t="s">
        <v>105</v>
      </c>
      <c r="S276" t="s">
        <v>105</v>
      </c>
      <c r="T276" t="s">
        <v>2262</v>
      </c>
      <c r="U276" t="s">
        <v>875</v>
      </c>
      <c r="V276" t="s">
        <v>183</v>
      </c>
      <c r="W276" s="247">
        <v>45270</v>
      </c>
      <c r="Y276" t="s">
        <v>876</v>
      </c>
      <c r="Z276">
        <v>0</v>
      </c>
      <c r="AB276" t="s">
        <v>877</v>
      </c>
      <c r="AD276">
        <f t="shared" ca="1" si="12"/>
        <v>5</v>
      </c>
      <c r="AE276">
        <f t="shared" si="13"/>
        <v>12</v>
      </c>
      <c r="AF276">
        <f t="shared" si="14"/>
        <v>10</v>
      </c>
    </row>
    <row r="277" spans="1:32" x14ac:dyDescent="0.25">
      <c r="A277" t="s">
        <v>2263</v>
      </c>
      <c r="B277" t="s">
        <v>2264</v>
      </c>
      <c r="D277">
        <v>2024</v>
      </c>
      <c r="E277" t="s">
        <v>1061</v>
      </c>
      <c r="F277" t="s">
        <v>2233</v>
      </c>
      <c r="G277" t="s">
        <v>865</v>
      </c>
      <c r="H277" t="s">
        <v>866</v>
      </c>
      <c r="I277" t="s">
        <v>2265</v>
      </c>
      <c r="J277" t="s">
        <v>868</v>
      </c>
      <c r="K277">
        <v>8861</v>
      </c>
      <c r="L277" t="s">
        <v>869</v>
      </c>
      <c r="M277" t="s">
        <v>2266</v>
      </c>
      <c r="N277">
        <v>45414</v>
      </c>
      <c r="O277">
        <v>7</v>
      </c>
      <c r="P277" t="s">
        <v>872</v>
      </c>
      <c r="Q277" t="s">
        <v>873</v>
      </c>
      <c r="R277" t="s">
        <v>105</v>
      </c>
      <c r="S277" t="s">
        <v>105</v>
      </c>
      <c r="T277" t="s">
        <v>2267</v>
      </c>
      <c r="U277" t="s">
        <v>875</v>
      </c>
      <c r="V277" t="s">
        <v>134</v>
      </c>
      <c r="W277" s="247">
        <v>45270</v>
      </c>
      <c r="Y277" t="s">
        <v>876</v>
      </c>
      <c r="Z277">
        <v>0</v>
      </c>
      <c r="AB277" t="s">
        <v>877</v>
      </c>
      <c r="AD277">
        <f t="shared" ca="1" si="12"/>
        <v>5</v>
      </c>
      <c r="AE277">
        <f t="shared" si="13"/>
        <v>12</v>
      </c>
      <c r="AF277">
        <f t="shared" si="14"/>
        <v>10</v>
      </c>
    </row>
    <row r="278" spans="1:32" x14ac:dyDescent="0.25">
      <c r="A278" t="s">
        <v>2268</v>
      </c>
      <c r="B278" t="s">
        <v>2269</v>
      </c>
      <c r="D278">
        <v>2024</v>
      </c>
      <c r="E278" t="s">
        <v>1061</v>
      </c>
      <c r="F278" t="s">
        <v>2233</v>
      </c>
      <c r="G278" t="s">
        <v>865</v>
      </c>
      <c r="H278" t="s">
        <v>866</v>
      </c>
      <c r="I278" t="s">
        <v>2270</v>
      </c>
      <c r="J278" t="s">
        <v>2082</v>
      </c>
      <c r="K278">
        <v>6713</v>
      </c>
      <c r="L278" t="s">
        <v>869</v>
      </c>
      <c r="M278" t="s">
        <v>2271</v>
      </c>
      <c r="N278">
        <v>45537</v>
      </c>
      <c r="O278">
        <v>2</v>
      </c>
      <c r="P278" t="s">
        <v>872</v>
      </c>
      <c r="Q278" t="s">
        <v>873</v>
      </c>
      <c r="R278" t="s">
        <v>105</v>
      </c>
      <c r="S278" t="s">
        <v>110</v>
      </c>
      <c r="T278" t="s">
        <v>2272</v>
      </c>
      <c r="U278" t="s">
        <v>875</v>
      </c>
      <c r="W278" s="247">
        <v>45270</v>
      </c>
      <c r="Y278" t="s">
        <v>876</v>
      </c>
      <c r="Z278">
        <v>0</v>
      </c>
      <c r="AB278" t="s">
        <v>877</v>
      </c>
      <c r="AD278">
        <f t="shared" ca="1" si="12"/>
        <v>5</v>
      </c>
      <c r="AE278">
        <f t="shared" si="13"/>
        <v>12</v>
      </c>
      <c r="AF278">
        <f t="shared" si="14"/>
        <v>10</v>
      </c>
    </row>
    <row r="279" spans="1:32" x14ac:dyDescent="0.25">
      <c r="A279" t="s">
        <v>2273</v>
      </c>
      <c r="B279" t="s">
        <v>2274</v>
      </c>
      <c r="D279">
        <v>2024</v>
      </c>
      <c r="E279" t="s">
        <v>1061</v>
      </c>
      <c r="F279" t="s">
        <v>2233</v>
      </c>
      <c r="G279" t="s">
        <v>865</v>
      </c>
      <c r="H279" t="s">
        <v>2249</v>
      </c>
      <c r="I279" t="s">
        <v>2275</v>
      </c>
      <c r="J279" t="s">
        <v>1054</v>
      </c>
      <c r="K279">
        <v>878</v>
      </c>
      <c r="L279" t="s">
        <v>869</v>
      </c>
      <c r="M279" t="s">
        <v>2276</v>
      </c>
      <c r="N279" t="s">
        <v>1040</v>
      </c>
      <c r="O279">
        <v>4</v>
      </c>
      <c r="P279" t="s">
        <v>872</v>
      </c>
      <c r="Q279" t="s">
        <v>873</v>
      </c>
      <c r="R279" t="s">
        <v>105</v>
      </c>
      <c r="S279" t="s">
        <v>105</v>
      </c>
      <c r="T279" t="s">
        <v>2277</v>
      </c>
      <c r="U279" t="s">
        <v>875</v>
      </c>
      <c r="V279" t="s">
        <v>219</v>
      </c>
      <c r="W279" s="247">
        <v>45270</v>
      </c>
      <c r="Y279" t="s">
        <v>876</v>
      </c>
      <c r="Z279">
        <v>0</v>
      </c>
      <c r="AB279" t="s">
        <v>877</v>
      </c>
      <c r="AD279">
        <f t="shared" ca="1" si="12"/>
        <v>5</v>
      </c>
      <c r="AE279">
        <f t="shared" si="13"/>
        <v>12</v>
      </c>
      <c r="AF279">
        <f t="shared" si="14"/>
        <v>10</v>
      </c>
    </row>
    <row r="280" spans="1:32" x14ac:dyDescent="0.25">
      <c r="A280" t="s">
        <v>2278</v>
      </c>
      <c r="B280" t="s">
        <v>2279</v>
      </c>
      <c r="D280">
        <v>2024</v>
      </c>
      <c r="E280" t="s">
        <v>1061</v>
      </c>
      <c r="F280" t="s">
        <v>2233</v>
      </c>
      <c r="G280" t="s">
        <v>865</v>
      </c>
      <c r="H280" t="s">
        <v>866</v>
      </c>
      <c r="I280" t="s">
        <v>2280</v>
      </c>
      <c r="J280" t="s">
        <v>918</v>
      </c>
      <c r="K280">
        <v>5993</v>
      </c>
      <c r="L280" t="s">
        <v>869</v>
      </c>
      <c r="M280" t="s">
        <v>2281</v>
      </c>
      <c r="N280">
        <v>45475</v>
      </c>
      <c r="O280">
        <v>13</v>
      </c>
      <c r="P280" t="s">
        <v>872</v>
      </c>
      <c r="Q280" t="s">
        <v>873</v>
      </c>
      <c r="R280" t="s">
        <v>105</v>
      </c>
      <c r="S280" t="s">
        <v>105</v>
      </c>
      <c r="T280" t="s">
        <v>2282</v>
      </c>
      <c r="U280" t="s">
        <v>875</v>
      </c>
      <c r="V280" t="s">
        <v>108</v>
      </c>
      <c r="W280" s="247">
        <v>45270</v>
      </c>
      <c r="Y280" t="s">
        <v>876</v>
      </c>
      <c r="Z280">
        <v>0</v>
      </c>
      <c r="AB280" t="s">
        <v>877</v>
      </c>
      <c r="AD280">
        <f t="shared" ca="1" si="12"/>
        <v>5</v>
      </c>
      <c r="AE280">
        <f t="shared" si="13"/>
        <v>12</v>
      </c>
      <c r="AF280">
        <f t="shared" si="14"/>
        <v>10</v>
      </c>
    </row>
    <row r="281" spans="1:32" x14ac:dyDescent="0.25">
      <c r="A281" t="s">
        <v>2283</v>
      </c>
      <c r="B281" t="s">
        <v>2284</v>
      </c>
      <c r="D281">
        <v>2023</v>
      </c>
      <c r="E281" t="s">
        <v>1049</v>
      </c>
      <c r="F281" t="s">
        <v>1383</v>
      </c>
      <c r="G281" t="s">
        <v>1384</v>
      </c>
      <c r="H281" t="s">
        <v>2285</v>
      </c>
      <c r="I281" t="s">
        <v>2286</v>
      </c>
      <c r="J281" t="s">
        <v>881</v>
      </c>
      <c r="K281">
        <v>17721</v>
      </c>
      <c r="L281" t="s">
        <v>1900</v>
      </c>
      <c r="M281">
        <v>5449401</v>
      </c>
      <c r="N281">
        <v>45353</v>
      </c>
      <c r="O281">
        <v>3</v>
      </c>
      <c r="P281" t="s">
        <v>872</v>
      </c>
      <c r="Q281" t="s">
        <v>873</v>
      </c>
      <c r="R281" t="s">
        <v>105</v>
      </c>
      <c r="S281" t="s">
        <v>105</v>
      </c>
      <c r="T281" t="s">
        <v>2287</v>
      </c>
      <c r="U281" t="s">
        <v>875</v>
      </c>
      <c r="W281" s="247">
        <v>45265</v>
      </c>
      <c r="Y281" t="s">
        <v>876</v>
      </c>
      <c r="Z281">
        <v>0</v>
      </c>
      <c r="AB281" t="s">
        <v>877</v>
      </c>
      <c r="AD281">
        <f t="shared" ca="1" si="12"/>
        <v>5</v>
      </c>
      <c r="AE281">
        <f t="shared" si="13"/>
        <v>12</v>
      </c>
      <c r="AF281">
        <f t="shared" si="14"/>
        <v>5</v>
      </c>
    </row>
    <row r="282" spans="1:32" x14ac:dyDescent="0.25">
      <c r="A282" t="s">
        <v>2288</v>
      </c>
      <c r="B282" t="s">
        <v>2289</v>
      </c>
      <c r="D282">
        <v>2023</v>
      </c>
      <c r="E282" t="s">
        <v>1049</v>
      </c>
      <c r="F282" t="s">
        <v>1383</v>
      </c>
      <c r="G282" t="s">
        <v>1384</v>
      </c>
      <c r="H282" t="s">
        <v>2285</v>
      </c>
      <c r="I282" t="s">
        <v>2290</v>
      </c>
      <c r="J282" t="s">
        <v>945</v>
      </c>
      <c r="K282">
        <v>13695</v>
      </c>
      <c r="L282" t="s">
        <v>1900</v>
      </c>
      <c r="M282" t="s">
        <v>2291</v>
      </c>
      <c r="N282" t="s">
        <v>1040</v>
      </c>
      <c r="O282">
        <v>6</v>
      </c>
      <c r="P282" t="s">
        <v>872</v>
      </c>
      <c r="Q282" t="s">
        <v>873</v>
      </c>
      <c r="R282" t="s">
        <v>105</v>
      </c>
      <c r="S282" t="s">
        <v>105</v>
      </c>
      <c r="T282" t="s">
        <v>2292</v>
      </c>
      <c r="U282" t="s">
        <v>875</v>
      </c>
      <c r="V282" t="s">
        <v>227</v>
      </c>
      <c r="W282" s="247">
        <v>45265</v>
      </c>
      <c r="Y282" t="s">
        <v>876</v>
      </c>
      <c r="Z282">
        <v>0</v>
      </c>
      <c r="AB282" t="s">
        <v>877</v>
      </c>
      <c r="AD282">
        <f t="shared" ca="1" si="12"/>
        <v>5</v>
      </c>
      <c r="AE282">
        <f t="shared" si="13"/>
        <v>12</v>
      </c>
      <c r="AF282">
        <f t="shared" si="14"/>
        <v>5</v>
      </c>
    </row>
    <row r="283" spans="1:32" x14ac:dyDescent="0.25">
      <c r="A283" t="s">
        <v>2293</v>
      </c>
      <c r="B283" t="s">
        <v>2294</v>
      </c>
      <c r="D283">
        <v>2023</v>
      </c>
      <c r="E283" t="s">
        <v>1049</v>
      </c>
      <c r="F283" t="s">
        <v>1383</v>
      </c>
      <c r="G283" t="s">
        <v>1384</v>
      </c>
      <c r="H283" t="s">
        <v>2285</v>
      </c>
      <c r="I283" t="s">
        <v>2295</v>
      </c>
      <c r="J283" t="s">
        <v>1054</v>
      </c>
      <c r="K283">
        <v>18996</v>
      </c>
      <c r="L283" t="s">
        <v>869</v>
      </c>
      <c r="M283" t="s">
        <v>2296</v>
      </c>
      <c r="N283" t="s">
        <v>1056</v>
      </c>
      <c r="P283" t="s">
        <v>872</v>
      </c>
      <c r="Q283" t="s">
        <v>873</v>
      </c>
      <c r="R283" t="s">
        <v>105</v>
      </c>
      <c r="S283" t="s">
        <v>105</v>
      </c>
      <c r="T283" t="s">
        <v>2297</v>
      </c>
      <c r="U283" t="s">
        <v>875</v>
      </c>
      <c r="V283" t="s">
        <v>1914</v>
      </c>
      <c r="W283" s="247">
        <v>45265</v>
      </c>
      <c r="Y283" t="s">
        <v>876</v>
      </c>
      <c r="Z283">
        <v>0</v>
      </c>
      <c r="AB283" t="s">
        <v>877</v>
      </c>
      <c r="AD283">
        <f t="shared" ca="1" si="12"/>
        <v>5</v>
      </c>
      <c r="AE283">
        <f t="shared" si="13"/>
        <v>12</v>
      </c>
      <c r="AF283">
        <f t="shared" si="14"/>
        <v>5</v>
      </c>
    </row>
    <row r="284" spans="1:32" x14ac:dyDescent="0.25">
      <c r="A284" t="s">
        <v>2298</v>
      </c>
      <c r="B284" t="s">
        <v>2299</v>
      </c>
      <c r="D284">
        <v>2023</v>
      </c>
      <c r="E284" t="s">
        <v>1049</v>
      </c>
      <c r="F284" t="s">
        <v>1383</v>
      </c>
      <c r="G284" t="s">
        <v>1384</v>
      </c>
      <c r="H284" t="s">
        <v>2249</v>
      </c>
      <c r="I284" t="s">
        <v>2300</v>
      </c>
      <c r="J284" t="s">
        <v>1136</v>
      </c>
      <c r="K284">
        <v>24600</v>
      </c>
      <c r="L284" t="s">
        <v>869</v>
      </c>
      <c r="M284" t="s">
        <v>2301</v>
      </c>
      <c r="N284" t="s">
        <v>2302</v>
      </c>
      <c r="O284">
        <v>22</v>
      </c>
      <c r="P284" t="s">
        <v>872</v>
      </c>
      <c r="Q284" t="s">
        <v>873</v>
      </c>
      <c r="R284" t="s">
        <v>105</v>
      </c>
      <c r="S284" t="s">
        <v>105</v>
      </c>
      <c r="T284" t="s">
        <v>2303</v>
      </c>
      <c r="U284" t="s">
        <v>875</v>
      </c>
      <c r="W284" s="247">
        <v>45265</v>
      </c>
      <c r="Y284" t="s">
        <v>876</v>
      </c>
      <c r="Z284">
        <v>0</v>
      </c>
      <c r="AB284" t="s">
        <v>877</v>
      </c>
      <c r="AD284">
        <f t="shared" ca="1" si="12"/>
        <v>5</v>
      </c>
      <c r="AE284">
        <f t="shared" si="13"/>
        <v>12</v>
      </c>
      <c r="AF284">
        <f t="shared" si="14"/>
        <v>5</v>
      </c>
    </row>
    <row r="285" spans="1:32" x14ac:dyDescent="0.25">
      <c r="A285" t="s">
        <v>2304</v>
      </c>
      <c r="B285" t="s">
        <v>2305</v>
      </c>
      <c r="D285">
        <v>2023</v>
      </c>
      <c r="E285" t="s">
        <v>1049</v>
      </c>
      <c r="F285" t="s">
        <v>1383</v>
      </c>
      <c r="G285" t="s">
        <v>1384</v>
      </c>
      <c r="H285" t="s">
        <v>2285</v>
      </c>
      <c r="I285" t="s">
        <v>2306</v>
      </c>
      <c r="J285" t="s">
        <v>1054</v>
      </c>
      <c r="K285">
        <v>13547</v>
      </c>
      <c r="L285" t="s">
        <v>869</v>
      </c>
      <c r="M285" t="s">
        <v>2307</v>
      </c>
      <c r="N285">
        <v>45354</v>
      </c>
      <c r="O285">
        <v>3</v>
      </c>
      <c r="P285" t="s">
        <v>872</v>
      </c>
      <c r="Q285" t="s">
        <v>873</v>
      </c>
      <c r="R285" t="s">
        <v>105</v>
      </c>
      <c r="S285" t="s">
        <v>105</v>
      </c>
      <c r="T285" t="s">
        <v>2308</v>
      </c>
      <c r="U285" t="s">
        <v>875</v>
      </c>
      <c r="V285" t="s">
        <v>216</v>
      </c>
      <c r="W285" s="247">
        <v>45265</v>
      </c>
      <c r="Y285" t="s">
        <v>876</v>
      </c>
      <c r="Z285">
        <v>0</v>
      </c>
      <c r="AB285" t="s">
        <v>877</v>
      </c>
      <c r="AD285">
        <f t="shared" ca="1" si="12"/>
        <v>5</v>
      </c>
      <c r="AE285">
        <f t="shared" si="13"/>
        <v>12</v>
      </c>
      <c r="AF285">
        <f t="shared" si="14"/>
        <v>5</v>
      </c>
    </row>
    <row r="286" spans="1:32" x14ac:dyDescent="0.25">
      <c r="A286" t="s">
        <v>2309</v>
      </c>
      <c r="B286" t="s">
        <v>2310</v>
      </c>
      <c r="D286">
        <v>2023</v>
      </c>
      <c r="E286" t="s">
        <v>1049</v>
      </c>
      <c r="F286" t="s">
        <v>1383</v>
      </c>
      <c r="G286" t="s">
        <v>1384</v>
      </c>
      <c r="H286" t="s">
        <v>2285</v>
      </c>
      <c r="I286" t="s">
        <v>2311</v>
      </c>
      <c r="J286" t="s">
        <v>2082</v>
      </c>
      <c r="K286">
        <v>10674</v>
      </c>
      <c r="L286" t="s">
        <v>869</v>
      </c>
      <c r="M286" t="s">
        <v>2312</v>
      </c>
      <c r="N286">
        <v>45506</v>
      </c>
      <c r="O286">
        <v>7</v>
      </c>
      <c r="P286" t="s">
        <v>872</v>
      </c>
      <c r="Q286" t="s">
        <v>873</v>
      </c>
      <c r="R286" t="s">
        <v>105</v>
      </c>
      <c r="S286" t="s">
        <v>105</v>
      </c>
      <c r="T286" t="s">
        <v>2313</v>
      </c>
      <c r="U286" t="s">
        <v>875</v>
      </c>
      <c r="W286" s="247">
        <v>45265</v>
      </c>
      <c r="Y286" t="s">
        <v>876</v>
      </c>
      <c r="Z286">
        <v>0</v>
      </c>
      <c r="AB286" t="s">
        <v>877</v>
      </c>
      <c r="AD286">
        <f t="shared" ca="1" si="12"/>
        <v>5</v>
      </c>
      <c r="AE286">
        <f t="shared" si="13"/>
        <v>12</v>
      </c>
      <c r="AF286">
        <f t="shared" si="14"/>
        <v>5</v>
      </c>
    </row>
    <row r="287" spans="1:32" x14ac:dyDescent="0.25">
      <c r="A287" t="s">
        <v>2314</v>
      </c>
      <c r="B287" t="s">
        <v>2315</v>
      </c>
      <c r="D287">
        <v>2023</v>
      </c>
      <c r="E287" t="s">
        <v>1049</v>
      </c>
      <c r="F287" t="s">
        <v>1050</v>
      </c>
      <c r="G287" t="s">
        <v>1051</v>
      </c>
      <c r="H287" t="s">
        <v>1052</v>
      </c>
      <c r="I287" t="s">
        <v>2316</v>
      </c>
      <c r="J287" t="s">
        <v>1067</v>
      </c>
      <c r="K287">
        <v>20018</v>
      </c>
      <c r="L287" t="s">
        <v>1900</v>
      </c>
      <c r="M287" t="s">
        <v>1519</v>
      </c>
      <c r="N287">
        <v>45384</v>
      </c>
      <c r="O287">
        <v>1</v>
      </c>
      <c r="P287" t="s">
        <v>872</v>
      </c>
      <c r="Q287" t="s">
        <v>873</v>
      </c>
      <c r="R287" t="s">
        <v>173</v>
      </c>
      <c r="S287" t="s">
        <v>110</v>
      </c>
      <c r="U287" t="s">
        <v>875</v>
      </c>
      <c r="W287" s="247">
        <v>45265</v>
      </c>
      <c r="Y287" t="s">
        <v>876</v>
      </c>
      <c r="Z287">
        <v>0</v>
      </c>
      <c r="AB287" t="s">
        <v>877</v>
      </c>
      <c r="AD287">
        <f t="shared" ca="1" si="12"/>
        <v>5</v>
      </c>
      <c r="AE287">
        <f t="shared" si="13"/>
        <v>12</v>
      </c>
      <c r="AF287">
        <f t="shared" si="14"/>
        <v>5</v>
      </c>
    </row>
    <row r="288" spans="1:32" x14ac:dyDescent="0.25">
      <c r="A288" t="s">
        <v>2317</v>
      </c>
      <c r="B288" t="s">
        <v>2318</v>
      </c>
      <c r="C288" t="s">
        <v>2319</v>
      </c>
      <c r="D288">
        <v>2023</v>
      </c>
      <c r="E288" t="s">
        <v>1049</v>
      </c>
      <c r="F288" t="s">
        <v>2320</v>
      </c>
      <c r="G288" t="s">
        <v>2321</v>
      </c>
      <c r="H288" t="s">
        <v>1052</v>
      </c>
      <c r="I288" t="s">
        <v>2322</v>
      </c>
      <c r="J288" t="s">
        <v>1067</v>
      </c>
      <c r="K288">
        <v>25540</v>
      </c>
      <c r="L288" t="s">
        <v>869</v>
      </c>
      <c r="M288" t="s">
        <v>1519</v>
      </c>
      <c r="N288">
        <v>45293</v>
      </c>
      <c r="O288">
        <v>4</v>
      </c>
      <c r="P288" t="s">
        <v>872</v>
      </c>
      <c r="Q288" t="s">
        <v>873</v>
      </c>
      <c r="R288" t="s">
        <v>173</v>
      </c>
      <c r="S288" t="s">
        <v>173</v>
      </c>
      <c r="T288" t="s">
        <v>1636</v>
      </c>
      <c r="U288" t="s">
        <v>875</v>
      </c>
      <c r="W288" s="247">
        <v>45265</v>
      </c>
      <c r="Y288" t="s">
        <v>876</v>
      </c>
      <c r="Z288">
        <v>0</v>
      </c>
      <c r="AA288" t="s">
        <v>2323</v>
      </c>
      <c r="AB288" t="s">
        <v>2324</v>
      </c>
      <c r="AD288">
        <f t="shared" ca="1" si="12"/>
        <v>5</v>
      </c>
      <c r="AE288">
        <f t="shared" si="13"/>
        <v>12</v>
      </c>
      <c r="AF288">
        <f t="shared" si="14"/>
        <v>5</v>
      </c>
    </row>
    <row r="289" spans="1:32" x14ac:dyDescent="0.25">
      <c r="A289" t="s">
        <v>2325</v>
      </c>
      <c r="B289" t="s">
        <v>2326</v>
      </c>
      <c r="C289" t="s">
        <v>2319</v>
      </c>
      <c r="D289">
        <v>2023</v>
      </c>
      <c r="E289" t="s">
        <v>1049</v>
      </c>
      <c r="F289" t="s">
        <v>2320</v>
      </c>
      <c r="G289" t="s">
        <v>2321</v>
      </c>
      <c r="H289" t="s">
        <v>1052</v>
      </c>
      <c r="I289" t="s">
        <v>2327</v>
      </c>
      <c r="J289" t="s">
        <v>1067</v>
      </c>
      <c r="K289">
        <v>13787</v>
      </c>
      <c r="L289" t="s">
        <v>869</v>
      </c>
      <c r="M289" t="s">
        <v>1519</v>
      </c>
      <c r="N289" t="s">
        <v>1823</v>
      </c>
      <c r="O289">
        <v>10</v>
      </c>
      <c r="P289" t="s">
        <v>872</v>
      </c>
      <c r="Q289" t="s">
        <v>873</v>
      </c>
      <c r="R289" t="s">
        <v>173</v>
      </c>
      <c r="S289" t="s">
        <v>173</v>
      </c>
      <c r="U289" t="s">
        <v>875</v>
      </c>
      <c r="W289" s="247">
        <v>45265</v>
      </c>
      <c r="Y289" t="s">
        <v>876</v>
      </c>
      <c r="Z289">
        <v>0</v>
      </c>
      <c r="AA289" t="s">
        <v>2323</v>
      </c>
      <c r="AB289" t="s">
        <v>2328</v>
      </c>
      <c r="AD289">
        <f t="shared" ca="1" si="12"/>
        <v>5</v>
      </c>
      <c r="AE289">
        <f t="shared" si="13"/>
        <v>12</v>
      </c>
      <c r="AF289">
        <f t="shared" si="14"/>
        <v>5</v>
      </c>
    </row>
    <row r="290" spans="1:32" x14ac:dyDescent="0.25">
      <c r="A290" t="s">
        <v>2329</v>
      </c>
      <c r="B290" t="s">
        <v>2330</v>
      </c>
      <c r="C290" t="s">
        <v>2319</v>
      </c>
      <c r="D290">
        <v>2023</v>
      </c>
      <c r="E290" t="s">
        <v>1049</v>
      </c>
      <c r="F290" t="s">
        <v>2320</v>
      </c>
      <c r="G290" t="s">
        <v>2321</v>
      </c>
      <c r="H290" t="s">
        <v>1052</v>
      </c>
      <c r="I290" t="s">
        <v>2331</v>
      </c>
      <c r="J290" t="s">
        <v>1527</v>
      </c>
      <c r="K290">
        <v>25718</v>
      </c>
      <c r="L290" t="s">
        <v>1900</v>
      </c>
      <c r="M290" t="s">
        <v>1519</v>
      </c>
      <c r="N290" t="s">
        <v>1640</v>
      </c>
      <c r="O290">
        <v>6</v>
      </c>
      <c r="P290" t="s">
        <v>872</v>
      </c>
      <c r="Q290" t="s">
        <v>873</v>
      </c>
      <c r="R290" t="s">
        <v>173</v>
      </c>
      <c r="S290" t="s">
        <v>173</v>
      </c>
      <c r="U290" t="s">
        <v>875</v>
      </c>
      <c r="W290" s="247">
        <v>45265</v>
      </c>
      <c r="Y290" t="s">
        <v>876</v>
      </c>
      <c r="Z290">
        <v>0</v>
      </c>
      <c r="AA290" t="s">
        <v>2323</v>
      </c>
      <c r="AB290" t="s">
        <v>2332</v>
      </c>
      <c r="AD290">
        <f t="shared" ca="1" si="12"/>
        <v>5</v>
      </c>
      <c r="AE290">
        <f t="shared" si="13"/>
        <v>12</v>
      </c>
      <c r="AF290">
        <f t="shared" si="14"/>
        <v>5</v>
      </c>
    </row>
    <row r="291" spans="1:32" x14ac:dyDescent="0.25">
      <c r="A291" t="s">
        <v>2333</v>
      </c>
      <c r="B291" t="s">
        <v>2334</v>
      </c>
      <c r="C291" t="s">
        <v>2319</v>
      </c>
      <c r="D291">
        <v>2023</v>
      </c>
      <c r="E291" t="s">
        <v>1049</v>
      </c>
      <c r="F291" t="s">
        <v>2320</v>
      </c>
      <c r="G291" t="s">
        <v>2321</v>
      </c>
      <c r="H291" t="s">
        <v>1052</v>
      </c>
      <c r="I291" t="s">
        <v>2335</v>
      </c>
      <c r="J291" t="s">
        <v>1067</v>
      </c>
      <c r="K291">
        <v>28051</v>
      </c>
      <c r="L291" t="s">
        <v>1900</v>
      </c>
      <c r="M291" t="s">
        <v>1519</v>
      </c>
      <c r="N291" t="s">
        <v>1640</v>
      </c>
      <c r="O291">
        <v>6</v>
      </c>
      <c r="P291" t="s">
        <v>872</v>
      </c>
      <c r="Q291" t="s">
        <v>873</v>
      </c>
      <c r="R291" t="s">
        <v>173</v>
      </c>
      <c r="S291" t="s">
        <v>173</v>
      </c>
      <c r="U291" t="s">
        <v>875</v>
      </c>
      <c r="W291" s="247">
        <v>45265</v>
      </c>
      <c r="Y291" t="s">
        <v>876</v>
      </c>
      <c r="Z291">
        <v>0</v>
      </c>
      <c r="AA291" t="s">
        <v>2323</v>
      </c>
      <c r="AB291" t="s">
        <v>2336</v>
      </c>
      <c r="AD291">
        <f t="shared" ca="1" si="12"/>
        <v>5</v>
      </c>
      <c r="AE291">
        <f t="shared" si="13"/>
        <v>12</v>
      </c>
      <c r="AF291">
        <f t="shared" si="14"/>
        <v>5</v>
      </c>
    </row>
    <row r="292" spans="1:32" x14ac:dyDescent="0.25">
      <c r="A292" t="s">
        <v>2337</v>
      </c>
      <c r="B292" t="s">
        <v>2338</v>
      </c>
      <c r="C292" t="s">
        <v>2319</v>
      </c>
      <c r="D292">
        <v>2023</v>
      </c>
      <c r="E292" t="s">
        <v>1049</v>
      </c>
      <c r="F292" t="s">
        <v>2320</v>
      </c>
      <c r="G292" t="s">
        <v>2321</v>
      </c>
      <c r="H292" t="s">
        <v>1052</v>
      </c>
      <c r="I292" t="s">
        <v>2339</v>
      </c>
      <c r="J292" t="s">
        <v>1067</v>
      </c>
      <c r="K292">
        <v>14541</v>
      </c>
      <c r="L292" t="s">
        <v>869</v>
      </c>
      <c r="M292" t="s">
        <v>1519</v>
      </c>
      <c r="N292" t="s">
        <v>2340</v>
      </c>
      <c r="O292">
        <v>7</v>
      </c>
      <c r="P292" t="s">
        <v>872</v>
      </c>
      <c r="Q292" t="s">
        <v>873</v>
      </c>
      <c r="R292" t="s">
        <v>173</v>
      </c>
      <c r="S292" t="s">
        <v>173</v>
      </c>
      <c r="U292" t="s">
        <v>875</v>
      </c>
      <c r="W292" s="247">
        <v>45265</v>
      </c>
      <c r="Y292" t="s">
        <v>876</v>
      </c>
      <c r="Z292">
        <v>0</v>
      </c>
      <c r="AA292" t="s">
        <v>2323</v>
      </c>
      <c r="AB292" t="s">
        <v>2341</v>
      </c>
      <c r="AD292">
        <f t="shared" ca="1" si="12"/>
        <v>5</v>
      </c>
      <c r="AE292">
        <f t="shared" si="13"/>
        <v>12</v>
      </c>
      <c r="AF292">
        <f t="shared" si="14"/>
        <v>5</v>
      </c>
    </row>
    <row r="293" spans="1:32" x14ac:dyDescent="0.25">
      <c r="A293" t="s">
        <v>2342</v>
      </c>
      <c r="B293" t="s">
        <v>2343</v>
      </c>
      <c r="D293">
        <v>2023</v>
      </c>
      <c r="E293" t="s">
        <v>1049</v>
      </c>
      <c r="F293" t="s">
        <v>1050</v>
      </c>
      <c r="G293" t="s">
        <v>1051</v>
      </c>
      <c r="H293" t="s">
        <v>1052</v>
      </c>
      <c r="I293" t="s">
        <v>2344</v>
      </c>
      <c r="J293" t="s">
        <v>881</v>
      </c>
      <c r="K293">
        <v>35630</v>
      </c>
      <c r="L293" t="s">
        <v>1900</v>
      </c>
      <c r="M293" t="s">
        <v>1519</v>
      </c>
      <c r="N293">
        <v>45384</v>
      </c>
      <c r="O293">
        <v>1</v>
      </c>
      <c r="P293" t="s">
        <v>872</v>
      </c>
      <c r="Q293" t="s">
        <v>873</v>
      </c>
      <c r="R293" t="s">
        <v>110</v>
      </c>
      <c r="S293" t="s">
        <v>105</v>
      </c>
      <c r="U293" t="s">
        <v>875</v>
      </c>
      <c r="W293" s="247">
        <v>45265</v>
      </c>
      <c r="Y293" t="s">
        <v>876</v>
      </c>
      <c r="Z293">
        <v>0</v>
      </c>
      <c r="AB293" t="s">
        <v>877</v>
      </c>
      <c r="AD293">
        <f t="shared" ca="1" si="12"/>
        <v>5</v>
      </c>
      <c r="AE293">
        <f t="shared" si="13"/>
        <v>12</v>
      </c>
      <c r="AF293">
        <f t="shared" si="14"/>
        <v>5</v>
      </c>
    </row>
    <row r="294" spans="1:32" x14ac:dyDescent="0.25">
      <c r="A294" t="s">
        <v>2345</v>
      </c>
      <c r="B294" t="s">
        <v>2346</v>
      </c>
      <c r="C294" t="s">
        <v>2319</v>
      </c>
      <c r="D294">
        <v>2023</v>
      </c>
      <c r="E294" t="s">
        <v>1049</v>
      </c>
      <c r="F294" t="s">
        <v>2320</v>
      </c>
      <c r="G294" t="s">
        <v>2321</v>
      </c>
      <c r="H294" t="s">
        <v>1052</v>
      </c>
      <c r="I294" t="s">
        <v>2347</v>
      </c>
      <c r="J294" t="s">
        <v>1527</v>
      </c>
      <c r="K294">
        <v>36681</v>
      </c>
      <c r="L294" t="s">
        <v>1900</v>
      </c>
      <c r="M294" t="s">
        <v>1519</v>
      </c>
      <c r="N294">
        <v>45324</v>
      </c>
      <c r="O294">
        <v>3</v>
      </c>
      <c r="P294" t="s">
        <v>872</v>
      </c>
      <c r="Q294" t="s">
        <v>873</v>
      </c>
      <c r="R294" t="s">
        <v>110</v>
      </c>
      <c r="S294" t="s">
        <v>110</v>
      </c>
      <c r="U294" t="s">
        <v>875</v>
      </c>
      <c r="W294" s="247">
        <v>45265</v>
      </c>
      <c r="Y294" t="s">
        <v>876</v>
      </c>
      <c r="Z294">
        <v>0</v>
      </c>
      <c r="AA294" t="s">
        <v>2323</v>
      </c>
      <c r="AB294" t="s">
        <v>2348</v>
      </c>
      <c r="AD294">
        <f t="shared" ca="1" si="12"/>
        <v>5</v>
      </c>
      <c r="AE294">
        <f t="shared" si="13"/>
        <v>12</v>
      </c>
      <c r="AF294">
        <f t="shared" si="14"/>
        <v>5</v>
      </c>
    </row>
    <row r="295" spans="1:32" x14ac:dyDescent="0.25">
      <c r="A295" t="s">
        <v>2349</v>
      </c>
      <c r="B295" t="s">
        <v>2350</v>
      </c>
      <c r="C295" t="s">
        <v>2319</v>
      </c>
      <c r="D295">
        <v>2023</v>
      </c>
      <c r="E295" t="s">
        <v>1049</v>
      </c>
      <c r="F295" t="s">
        <v>2320</v>
      </c>
      <c r="G295" t="s">
        <v>2321</v>
      </c>
      <c r="H295" t="s">
        <v>1052</v>
      </c>
      <c r="I295" t="s">
        <v>2351</v>
      </c>
      <c r="J295" t="s">
        <v>1029</v>
      </c>
      <c r="K295">
        <v>16556</v>
      </c>
      <c r="L295" t="s">
        <v>869</v>
      </c>
      <c r="M295" t="s">
        <v>1519</v>
      </c>
      <c r="N295" t="s">
        <v>913</v>
      </c>
      <c r="O295">
        <v>5</v>
      </c>
      <c r="P295" t="s">
        <v>872</v>
      </c>
      <c r="Q295" t="s">
        <v>873</v>
      </c>
      <c r="R295" t="s">
        <v>110</v>
      </c>
      <c r="S295" t="s">
        <v>110</v>
      </c>
      <c r="U295" t="s">
        <v>875</v>
      </c>
      <c r="W295" s="247">
        <v>45265</v>
      </c>
      <c r="Y295" t="s">
        <v>876</v>
      </c>
      <c r="Z295">
        <v>0</v>
      </c>
      <c r="AA295" t="s">
        <v>2323</v>
      </c>
      <c r="AB295" t="s">
        <v>2352</v>
      </c>
      <c r="AD295">
        <f t="shared" ca="1" si="12"/>
        <v>5</v>
      </c>
      <c r="AE295">
        <f t="shared" si="13"/>
        <v>12</v>
      </c>
      <c r="AF295">
        <f t="shared" si="14"/>
        <v>5</v>
      </c>
    </row>
    <row r="296" spans="1:32" x14ac:dyDescent="0.25">
      <c r="A296" t="s">
        <v>2353</v>
      </c>
      <c r="B296" t="s">
        <v>2354</v>
      </c>
      <c r="C296" t="s">
        <v>2319</v>
      </c>
      <c r="D296">
        <v>2023</v>
      </c>
      <c r="E296" t="s">
        <v>1049</v>
      </c>
      <c r="F296" t="s">
        <v>2320</v>
      </c>
      <c r="G296" t="s">
        <v>2321</v>
      </c>
      <c r="H296" t="s">
        <v>1052</v>
      </c>
      <c r="I296" t="s">
        <v>2355</v>
      </c>
      <c r="J296" t="s">
        <v>1067</v>
      </c>
      <c r="K296">
        <v>20334</v>
      </c>
      <c r="L296" t="s">
        <v>869</v>
      </c>
      <c r="M296" t="s">
        <v>1519</v>
      </c>
      <c r="N296" t="s">
        <v>1816</v>
      </c>
      <c r="O296">
        <v>9</v>
      </c>
      <c r="P296" t="s">
        <v>872</v>
      </c>
      <c r="Q296" t="s">
        <v>873</v>
      </c>
      <c r="R296" t="s">
        <v>110</v>
      </c>
      <c r="S296" t="s">
        <v>110</v>
      </c>
      <c r="U296" t="s">
        <v>875</v>
      </c>
      <c r="W296" s="247">
        <v>45265</v>
      </c>
      <c r="Y296" t="s">
        <v>876</v>
      </c>
      <c r="Z296">
        <v>0</v>
      </c>
      <c r="AA296" t="s">
        <v>2323</v>
      </c>
      <c r="AB296" t="s">
        <v>2356</v>
      </c>
      <c r="AD296">
        <f t="shared" ca="1" si="12"/>
        <v>5</v>
      </c>
      <c r="AE296">
        <f t="shared" si="13"/>
        <v>12</v>
      </c>
      <c r="AF296">
        <f t="shared" si="14"/>
        <v>5</v>
      </c>
    </row>
    <row r="297" spans="1:32" x14ac:dyDescent="0.25">
      <c r="A297" t="s">
        <v>2357</v>
      </c>
      <c r="B297" t="s">
        <v>2358</v>
      </c>
      <c r="D297">
        <v>2024</v>
      </c>
      <c r="E297" t="s">
        <v>1034</v>
      </c>
      <c r="F297" t="s">
        <v>2060</v>
      </c>
      <c r="G297" t="s">
        <v>2087</v>
      </c>
      <c r="H297" t="s">
        <v>2359</v>
      </c>
      <c r="I297" t="s">
        <v>2360</v>
      </c>
      <c r="J297" t="s">
        <v>896</v>
      </c>
      <c r="K297">
        <v>37787</v>
      </c>
      <c r="L297" t="s">
        <v>1900</v>
      </c>
      <c r="M297" t="s">
        <v>1519</v>
      </c>
      <c r="N297">
        <v>45384</v>
      </c>
      <c r="O297">
        <v>1</v>
      </c>
      <c r="P297" t="s">
        <v>872</v>
      </c>
      <c r="Q297" t="s">
        <v>873</v>
      </c>
      <c r="R297" t="s">
        <v>110</v>
      </c>
      <c r="S297" t="s">
        <v>105</v>
      </c>
      <c r="U297" t="s">
        <v>875</v>
      </c>
      <c r="W297" s="247">
        <v>45264</v>
      </c>
      <c r="Y297" t="s">
        <v>876</v>
      </c>
      <c r="Z297">
        <v>0</v>
      </c>
      <c r="AB297" t="s">
        <v>1103</v>
      </c>
      <c r="AD297">
        <f t="shared" ca="1" si="12"/>
        <v>5</v>
      </c>
      <c r="AE297">
        <f t="shared" si="13"/>
        <v>12</v>
      </c>
      <c r="AF297">
        <f t="shared" si="14"/>
        <v>4</v>
      </c>
    </row>
    <row r="298" spans="1:32" x14ac:dyDescent="0.25">
      <c r="A298" t="s">
        <v>2361</v>
      </c>
      <c r="B298" t="s">
        <v>2362</v>
      </c>
      <c r="D298">
        <v>2024</v>
      </c>
      <c r="E298" t="s">
        <v>1034</v>
      </c>
      <c r="F298" t="s">
        <v>2060</v>
      </c>
      <c r="G298" t="s">
        <v>2087</v>
      </c>
      <c r="H298" t="s">
        <v>866</v>
      </c>
      <c r="I298" t="s">
        <v>2363</v>
      </c>
      <c r="J298" t="s">
        <v>1906</v>
      </c>
      <c r="K298">
        <v>26977</v>
      </c>
      <c r="L298" t="s">
        <v>1900</v>
      </c>
      <c r="M298" t="s">
        <v>1519</v>
      </c>
      <c r="N298">
        <v>45353</v>
      </c>
      <c r="O298">
        <v>2</v>
      </c>
      <c r="P298" t="s">
        <v>872</v>
      </c>
      <c r="Q298" t="s">
        <v>873</v>
      </c>
      <c r="R298" t="s">
        <v>110</v>
      </c>
      <c r="S298" t="s">
        <v>105</v>
      </c>
      <c r="U298" t="s">
        <v>875</v>
      </c>
      <c r="W298" s="247">
        <v>45264</v>
      </c>
      <c r="Y298" t="s">
        <v>876</v>
      </c>
      <c r="Z298">
        <v>0</v>
      </c>
      <c r="AB298" t="s">
        <v>1103</v>
      </c>
      <c r="AD298">
        <f t="shared" ca="1" si="12"/>
        <v>5</v>
      </c>
      <c r="AE298">
        <f t="shared" si="13"/>
        <v>12</v>
      </c>
      <c r="AF298">
        <f t="shared" si="14"/>
        <v>4</v>
      </c>
    </row>
    <row r="299" spans="1:32" x14ac:dyDescent="0.25">
      <c r="A299" t="s">
        <v>2364</v>
      </c>
      <c r="B299" t="s">
        <v>2365</v>
      </c>
      <c r="D299">
        <v>2023</v>
      </c>
      <c r="E299" t="s">
        <v>1049</v>
      </c>
      <c r="F299" t="s">
        <v>1106</v>
      </c>
      <c r="G299" t="s">
        <v>1107</v>
      </c>
      <c r="H299" t="s">
        <v>2175</v>
      </c>
      <c r="I299" t="s">
        <v>2366</v>
      </c>
      <c r="J299" t="s">
        <v>896</v>
      </c>
      <c r="K299">
        <v>23596</v>
      </c>
      <c r="L299" t="s">
        <v>1900</v>
      </c>
      <c r="M299" t="s">
        <v>1519</v>
      </c>
      <c r="N299">
        <v>45293</v>
      </c>
      <c r="O299">
        <v>4</v>
      </c>
      <c r="P299" t="s">
        <v>872</v>
      </c>
      <c r="Q299" t="s">
        <v>873</v>
      </c>
      <c r="R299" t="s">
        <v>110</v>
      </c>
      <c r="S299" t="s">
        <v>110</v>
      </c>
      <c r="U299" t="s">
        <v>875</v>
      </c>
      <c r="W299" s="247">
        <v>45261</v>
      </c>
      <c r="Y299" t="s">
        <v>876</v>
      </c>
      <c r="Z299">
        <v>0</v>
      </c>
      <c r="AB299" t="s">
        <v>877</v>
      </c>
      <c r="AD299">
        <f t="shared" ca="1" si="12"/>
        <v>5</v>
      </c>
      <c r="AE299">
        <f t="shared" si="13"/>
        <v>12</v>
      </c>
      <c r="AF299">
        <f t="shared" si="14"/>
        <v>1</v>
      </c>
    </row>
    <row r="300" spans="1:32" x14ac:dyDescent="0.25">
      <c r="A300" t="s">
        <v>2367</v>
      </c>
      <c r="B300" t="s">
        <v>2368</v>
      </c>
      <c r="D300">
        <v>2023</v>
      </c>
      <c r="E300" t="s">
        <v>1049</v>
      </c>
      <c r="F300" t="s">
        <v>1106</v>
      </c>
      <c r="G300" t="s">
        <v>1107</v>
      </c>
      <c r="H300" t="s">
        <v>2175</v>
      </c>
      <c r="I300" t="s">
        <v>2369</v>
      </c>
      <c r="J300" t="s">
        <v>2082</v>
      </c>
      <c r="K300">
        <v>26107</v>
      </c>
      <c r="L300" t="s">
        <v>869</v>
      </c>
      <c r="M300" t="s">
        <v>1519</v>
      </c>
      <c r="N300" t="s">
        <v>2340</v>
      </c>
      <c r="O300">
        <v>7</v>
      </c>
      <c r="P300" t="s">
        <v>872</v>
      </c>
      <c r="Q300" t="s">
        <v>873</v>
      </c>
      <c r="R300" t="s">
        <v>110</v>
      </c>
      <c r="S300" t="s">
        <v>110</v>
      </c>
      <c r="U300" t="s">
        <v>875</v>
      </c>
      <c r="W300" s="247">
        <v>45261</v>
      </c>
      <c r="Y300" t="s">
        <v>876</v>
      </c>
      <c r="Z300">
        <v>0</v>
      </c>
      <c r="AB300" t="s">
        <v>877</v>
      </c>
      <c r="AD300">
        <f t="shared" ca="1" si="12"/>
        <v>5</v>
      </c>
      <c r="AE300">
        <f t="shared" si="13"/>
        <v>12</v>
      </c>
      <c r="AF300">
        <f t="shared" si="14"/>
        <v>1</v>
      </c>
    </row>
    <row r="301" spans="1:32" x14ac:dyDescent="0.25">
      <c r="A301" t="s">
        <v>2370</v>
      </c>
      <c r="B301" t="s">
        <v>2371</v>
      </c>
      <c r="D301">
        <v>2023</v>
      </c>
      <c r="E301" t="s">
        <v>1049</v>
      </c>
      <c r="F301" t="s">
        <v>1106</v>
      </c>
      <c r="G301" t="s">
        <v>1107</v>
      </c>
      <c r="H301" t="s">
        <v>1123</v>
      </c>
      <c r="I301" t="s">
        <v>2372</v>
      </c>
      <c r="J301" t="s">
        <v>1136</v>
      </c>
      <c r="K301">
        <v>16329</v>
      </c>
      <c r="L301" t="s">
        <v>869</v>
      </c>
      <c r="M301" t="s">
        <v>1519</v>
      </c>
      <c r="N301">
        <v>45384</v>
      </c>
      <c r="O301">
        <v>1</v>
      </c>
      <c r="P301" t="s">
        <v>872</v>
      </c>
      <c r="Q301" t="s">
        <v>873</v>
      </c>
      <c r="R301" t="s">
        <v>110</v>
      </c>
      <c r="S301" t="s">
        <v>110</v>
      </c>
      <c r="U301" t="s">
        <v>875</v>
      </c>
      <c r="W301" s="247">
        <v>45267</v>
      </c>
      <c r="Y301" t="s">
        <v>876</v>
      </c>
      <c r="Z301">
        <v>0</v>
      </c>
      <c r="AB301" t="s">
        <v>877</v>
      </c>
      <c r="AD301">
        <f t="shared" ca="1" si="12"/>
        <v>5</v>
      </c>
      <c r="AE301">
        <f t="shared" si="13"/>
        <v>12</v>
      </c>
      <c r="AF301">
        <f t="shared" si="14"/>
        <v>7</v>
      </c>
    </row>
    <row r="302" spans="1:32" x14ac:dyDescent="0.25">
      <c r="A302" t="s">
        <v>2373</v>
      </c>
      <c r="B302" t="s">
        <v>2374</v>
      </c>
      <c r="D302">
        <v>2024</v>
      </c>
      <c r="E302" t="s">
        <v>1061</v>
      </c>
      <c r="F302" t="s">
        <v>2233</v>
      </c>
      <c r="G302" t="s">
        <v>865</v>
      </c>
      <c r="H302" t="s">
        <v>866</v>
      </c>
      <c r="I302" t="s">
        <v>2375</v>
      </c>
      <c r="J302" t="s">
        <v>896</v>
      </c>
      <c r="K302">
        <v>7368</v>
      </c>
      <c r="L302" t="s">
        <v>869</v>
      </c>
      <c r="M302" t="s">
        <v>1519</v>
      </c>
      <c r="N302">
        <v>45353</v>
      </c>
      <c r="O302">
        <v>2</v>
      </c>
      <c r="P302" t="s">
        <v>872</v>
      </c>
      <c r="Q302" t="s">
        <v>873</v>
      </c>
      <c r="R302" t="s">
        <v>110</v>
      </c>
      <c r="S302" t="s">
        <v>105</v>
      </c>
      <c r="U302" t="s">
        <v>875</v>
      </c>
      <c r="W302" s="247">
        <v>45270</v>
      </c>
      <c r="Y302" t="s">
        <v>876</v>
      </c>
      <c r="Z302">
        <v>0</v>
      </c>
      <c r="AB302" t="s">
        <v>877</v>
      </c>
      <c r="AD302">
        <f t="shared" ca="1" si="12"/>
        <v>5</v>
      </c>
      <c r="AE302">
        <f t="shared" si="13"/>
        <v>12</v>
      </c>
      <c r="AF302">
        <f t="shared" si="14"/>
        <v>10</v>
      </c>
    </row>
    <row r="303" spans="1:32" x14ac:dyDescent="0.25">
      <c r="A303" t="s">
        <v>2376</v>
      </c>
      <c r="B303" t="s">
        <v>2377</v>
      </c>
      <c r="D303">
        <v>2024</v>
      </c>
      <c r="E303" t="s">
        <v>1061</v>
      </c>
      <c r="F303" t="s">
        <v>2233</v>
      </c>
      <c r="G303" t="s">
        <v>865</v>
      </c>
      <c r="H303" t="s">
        <v>2249</v>
      </c>
      <c r="I303" t="s">
        <v>2378</v>
      </c>
      <c r="J303" t="s">
        <v>881</v>
      </c>
      <c r="K303">
        <v>10058</v>
      </c>
      <c r="L303" t="s">
        <v>869</v>
      </c>
      <c r="M303" t="s">
        <v>1519</v>
      </c>
      <c r="N303">
        <v>45384</v>
      </c>
      <c r="O303">
        <v>1</v>
      </c>
      <c r="P303" t="s">
        <v>872</v>
      </c>
      <c r="Q303" t="s">
        <v>873</v>
      </c>
      <c r="R303" t="s">
        <v>110</v>
      </c>
      <c r="S303" t="s">
        <v>105</v>
      </c>
      <c r="U303" t="s">
        <v>875</v>
      </c>
      <c r="W303" s="247">
        <v>45270</v>
      </c>
      <c r="Y303" t="s">
        <v>876</v>
      </c>
      <c r="Z303">
        <v>0</v>
      </c>
      <c r="AB303" t="s">
        <v>877</v>
      </c>
      <c r="AD303">
        <f t="shared" ca="1" si="12"/>
        <v>5</v>
      </c>
      <c r="AE303">
        <f t="shared" si="13"/>
        <v>12</v>
      </c>
      <c r="AF303">
        <f t="shared" si="14"/>
        <v>10</v>
      </c>
    </row>
    <row r="304" spans="1:32" x14ac:dyDescent="0.25">
      <c r="A304" t="s">
        <v>2379</v>
      </c>
      <c r="B304" t="s">
        <v>2380</v>
      </c>
      <c r="D304">
        <v>2024</v>
      </c>
      <c r="E304" t="s">
        <v>1061</v>
      </c>
      <c r="F304" t="s">
        <v>2233</v>
      </c>
      <c r="G304" t="s">
        <v>865</v>
      </c>
      <c r="H304" t="s">
        <v>866</v>
      </c>
      <c r="I304" t="s">
        <v>2381</v>
      </c>
      <c r="J304" t="s">
        <v>1136</v>
      </c>
      <c r="K304">
        <v>9045</v>
      </c>
      <c r="L304" t="s">
        <v>869</v>
      </c>
      <c r="M304" t="s">
        <v>1519</v>
      </c>
      <c r="N304">
        <v>45353</v>
      </c>
      <c r="O304">
        <v>2</v>
      </c>
      <c r="P304" t="s">
        <v>872</v>
      </c>
      <c r="Q304" t="s">
        <v>873</v>
      </c>
      <c r="R304" t="s">
        <v>110</v>
      </c>
      <c r="S304" t="s">
        <v>105</v>
      </c>
      <c r="U304" t="s">
        <v>875</v>
      </c>
      <c r="W304" s="247">
        <v>45270</v>
      </c>
      <c r="Y304" t="s">
        <v>876</v>
      </c>
      <c r="Z304">
        <v>0</v>
      </c>
      <c r="AB304" t="s">
        <v>877</v>
      </c>
      <c r="AD304">
        <f t="shared" ca="1" si="12"/>
        <v>5</v>
      </c>
      <c r="AE304">
        <f t="shared" si="13"/>
        <v>12</v>
      </c>
      <c r="AF304">
        <f t="shared" si="14"/>
        <v>10</v>
      </c>
    </row>
    <row r="305" spans="1:32" x14ac:dyDescent="0.25">
      <c r="A305" t="s">
        <v>2382</v>
      </c>
      <c r="B305" t="s">
        <v>2383</v>
      </c>
      <c r="D305">
        <v>2023</v>
      </c>
      <c r="E305" t="s">
        <v>1049</v>
      </c>
      <c r="F305" t="s">
        <v>1383</v>
      </c>
      <c r="G305" t="s">
        <v>1384</v>
      </c>
      <c r="H305" t="s">
        <v>2285</v>
      </c>
      <c r="I305" t="s">
        <v>2384</v>
      </c>
      <c r="J305" t="s">
        <v>1067</v>
      </c>
      <c r="K305">
        <v>24610</v>
      </c>
      <c r="L305" t="s">
        <v>869</v>
      </c>
      <c r="M305" t="s">
        <v>1519</v>
      </c>
      <c r="N305">
        <v>45384</v>
      </c>
      <c r="O305">
        <v>1</v>
      </c>
      <c r="P305" t="s">
        <v>872</v>
      </c>
      <c r="Q305" t="s">
        <v>873</v>
      </c>
      <c r="R305" t="s">
        <v>110</v>
      </c>
      <c r="S305" t="s">
        <v>105</v>
      </c>
      <c r="U305" t="s">
        <v>875</v>
      </c>
      <c r="W305" s="247">
        <v>45265</v>
      </c>
      <c r="Y305" t="s">
        <v>876</v>
      </c>
      <c r="Z305">
        <v>0</v>
      </c>
      <c r="AB305" t="s">
        <v>877</v>
      </c>
      <c r="AD305">
        <f t="shared" ca="1" si="12"/>
        <v>5</v>
      </c>
      <c r="AE305">
        <f t="shared" si="13"/>
        <v>12</v>
      </c>
      <c r="AF305">
        <f t="shared" si="14"/>
        <v>5</v>
      </c>
    </row>
    <row r="306" spans="1:32" x14ac:dyDescent="0.25">
      <c r="A306" t="s">
        <v>2385</v>
      </c>
      <c r="B306" t="s">
        <v>2386</v>
      </c>
      <c r="D306">
        <v>2023</v>
      </c>
      <c r="E306" t="s">
        <v>1049</v>
      </c>
      <c r="F306" t="s">
        <v>1383</v>
      </c>
      <c r="G306" t="s">
        <v>1384</v>
      </c>
      <c r="H306" t="s">
        <v>2387</v>
      </c>
      <c r="I306" t="s">
        <v>2388</v>
      </c>
      <c r="J306" t="s">
        <v>881</v>
      </c>
      <c r="K306">
        <v>16471</v>
      </c>
      <c r="L306" t="s">
        <v>869</v>
      </c>
      <c r="M306" t="s">
        <v>1519</v>
      </c>
      <c r="N306">
        <v>45384</v>
      </c>
      <c r="O306">
        <v>1</v>
      </c>
      <c r="P306" t="s">
        <v>872</v>
      </c>
      <c r="Q306" t="s">
        <v>873</v>
      </c>
      <c r="R306" t="s">
        <v>110</v>
      </c>
      <c r="S306" t="s">
        <v>105</v>
      </c>
      <c r="U306" t="s">
        <v>875</v>
      </c>
      <c r="W306" s="247">
        <v>45265</v>
      </c>
      <c r="Y306" t="s">
        <v>876</v>
      </c>
      <c r="Z306">
        <v>0</v>
      </c>
      <c r="AB306" t="s">
        <v>877</v>
      </c>
      <c r="AD306">
        <f t="shared" ca="1" si="12"/>
        <v>5</v>
      </c>
      <c r="AE306">
        <f t="shared" si="13"/>
        <v>12</v>
      </c>
      <c r="AF306">
        <f t="shared" si="14"/>
        <v>5</v>
      </c>
    </row>
    <row r="307" spans="1:32" x14ac:dyDescent="0.25">
      <c r="A307" t="s">
        <v>2389</v>
      </c>
      <c r="B307" t="s">
        <v>2390</v>
      </c>
      <c r="D307">
        <v>2023</v>
      </c>
      <c r="E307" t="s">
        <v>1049</v>
      </c>
      <c r="F307" t="s">
        <v>1383</v>
      </c>
      <c r="G307" t="s">
        <v>1384</v>
      </c>
      <c r="H307" t="s">
        <v>2249</v>
      </c>
      <c r="I307" t="s">
        <v>2391</v>
      </c>
      <c r="J307" t="s">
        <v>1527</v>
      </c>
      <c r="K307">
        <v>16993</v>
      </c>
      <c r="L307" t="s">
        <v>869</v>
      </c>
      <c r="M307" t="s">
        <v>1519</v>
      </c>
      <c r="N307">
        <v>45324</v>
      </c>
      <c r="O307">
        <v>3</v>
      </c>
      <c r="P307" t="s">
        <v>872</v>
      </c>
      <c r="Q307" t="s">
        <v>873</v>
      </c>
      <c r="R307" t="s">
        <v>110</v>
      </c>
      <c r="S307" t="s">
        <v>110</v>
      </c>
      <c r="U307" t="s">
        <v>875</v>
      </c>
      <c r="W307" s="247">
        <v>45265</v>
      </c>
      <c r="Y307" t="s">
        <v>876</v>
      </c>
      <c r="Z307">
        <v>0</v>
      </c>
      <c r="AB307" t="s">
        <v>877</v>
      </c>
      <c r="AD307">
        <f t="shared" ca="1" si="12"/>
        <v>5</v>
      </c>
      <c r="AE307">
        <f t="shared" si="13"/>
        <v>12</v>
      </c>
      <c r="AF307">
        <f t="shared" si="14"/>
        <v>5</v>
      </c>
    </row>
    <row r="308" spans="1:32" x14ac:dyDescent="0.25">
      <c r="A308" t="s">
        <v>2392</v>
      </c>
      <c r="B308" t="s">
        <v>2393</v>
      </c>
      <c r="D308">
        <v>2023</v>
      </c>
      <c r="E308" t="s">
        <v>1049</v>
      </c>
      <c r="F308" t="s">
        <v>1106</v>
      </c>
      <c r="G308" t="s">
        <v>1107</v>
      </c>
      <c r="H308" t="s">
        <v>2175</v>
      </c>
      <c r="I308" t="s">
        <v>2394</v>
      </c>
      <c r="J308" t="s">
        <v>1067</v>
      </c>
      <c r="K308">
        <v>10253</v>
      </c>
      <c r="L308" t="s">
        <v>869</v>
      </c>
      <c r="M308" t="s">
        <v>1519</v>
      </c>
      <c r="N308" t="s">
        <v>2395</v>
      </c>
      <c r="O308">
        <v>18</v>
      </c>
      <c r="P308" t="s">
        <v>872</v>
      </c>
      <c r="Q308" t="s">
        <v>873</v>
      </c>
      <c r="R308" t="s">
        <v>194</v>
      </c>
      <c r="S308" t="s">
        <v>194</v>
      </c>
      <c r="U308" t="s">
        <v>875</v>
      </c>
      <c r="W308" s="247">
        <v>45261</v>
      </c>
      <c r="Y308" t="s">
        <v>876</v>
      </c>
      <c r="Z308">
        <v>0</v>
      </c>
      <c r="AB308" t="s">
        <v>877</v>
      </c>
      <c r="AD308">
        <f t="shared" ca="1" si="12"/>
        <v>5</v>
      </c>
      <c r="AE308">
        <f t="shared" si="13"/>
        <v>12</v>
      </c>
      <c r="AF308">
        <f t="shared" si="14"/>
        <v>1</v>
      </c>
    </row>
    <row r="309" spans="1:32" x14ac:dyDescent="0.25">
      <c r="A309" t="s">
        <v>2396</v>
      </c>
      <c r="B309" t="s">
        <v>2397</v>
      </c>
      <c r="D309">
        <v>2024</v>
      </c>
      <c r="E309" t="s">
        <v>1034</v>
      </c>
      <c r="F309" t="s">
        <v>2060</v>
      </c>
      <c r="G309" t="s">
        <v>2087</v>
      </c>
      <c r="H309" t="s">
        <v>866</v>
      </c>
      <c r="I309" t="s">
        <v>2398</v>
      </c>
      <c r="J309" t="s">
        <v>1527</v>
      </c>
      <c r="K309">
        <v>12383</v>
      </c>
      <c r="L309" t="s">
        <v>869</v>
      </c>
      <c r="M309" t="s">
        <v>1519</v>
      </c>
      <c r="N309">
        <v>45324</v>
      </c>
      <c r="O309">
        <v>3</v>
      </c>
      <c r="P309" t="s">
        <v>872</v>
      </c>
      <c r="Q309" t="s">
        <v>873</v>
      </c>
      <c r="R309" t="s">
        <v>161</v>
      </c>
      <c r="S309" t="s">
        <v>161</v>
      </c>
      <c r="U309" t="s">
        <v>875</v>
      </c>
      <c r="W309" s="247">
        <v>45264</v>
      </c>
      <c r="Y309" t="s">
        <v>876</v>
      </c>
      <c r="Z309">
        <v>0</v>
      </c>
      <c r="AB309" t="s">
        <v>1103</v>
      </c>
      <c r="AD309">
        <f t="shared" ca="1" si="12"/>
        <v>5</v>
      </c>
      <c r="AE309">
        <f t="shared" si="13"/>
        <v>12</v>
      </c>
      <c r="AF309">
        <f t="shared" si="14"/>
        <v>4</v>
      </c>
    </row>
    <row r="310" spans="1:32" x14ac:dyDescent="0.25">
      <c r="A310" t="s">
        <v>2399</v>
      </c>
      <c r="B310" t="s">
        <v>2400</v>
      </c>
      <c r="C310" t="s">
        <v>2319</v>
      </c>
      <c r="D310">
        <v>2023</v>
      </c>
      <c r="E310" t="s">
        <v>1049</v>
      </c>
      <c r="F310" t="s">
        <v>2320</v>
      </c>
      <c r="G310" t="s">
        <v>2321</v>
      </c>
      <c r="H310" t="s">
        <v>1052</v>
      </c>
      <c r="I310" t="s">
        <v>2401</v>
      </c>
      <c r="J310" t="s">
        <v>1067</v>
      </c>
      <c r="K310">
        <v>11096</v>
      </c>
      <c r="L310" t="s">
        <v>1900</v>
      </c>
      <c r="M310" t="s">
        <v>1519</v>
      </c>
      <c r="N310" t="s">
        <v>1816</v>
      </c>
      <c r="O310">
        <v>9</v>
      </c>
      <c r="P310" t="s">
        <v>872</v>
      </c>
      <c r="Q310" t="s">
        <v>873</v>
      </c>
      <c r="R310" t="s">
        <v>113</v>
      </c>
      <c r="S310" t="s">
        <v>113</v>
      </c>
      <c r="T310" t="s">
        <v>2402</v>
      </c>
      <c r="U310" t="s">
        <v>875</v>
      </c>
      <c r="W310" s="247">
        <v>45265</v>
      </c>
      <c r="Y310" t="s">
        <v>876</v>
      </c>
      <c r="Z310">
        <v>0</v>
      </c>
      <c r="AA310" t="s">
        <v>2323</v>
      </c>
      <c r="AB310" t="s">
        <v>2403</v>
      </c>
      <c r="AD310">
        <f t="shared" ca="1" si="12"/>
        <v>5</v>
      </c>
      <c r="AE310">
        <f t="shared" si="13"/>
        <v>12</v>
      </c>
      <c r="AF310">
        <f t="shared" si="14"/>
        <v>5</v>
      </c>
    </row>
    <row r="311" spans="1:32" x14ac:dyDescent="0.25">
      <c r="A311" t="s">
        <v>2404</v>
      </c>
      <c r="B311" t="s">
        <v>2405</v>
      </c>
      <c r="C311" t="s">
        <v>2319</v>
      </c>
      <c r="D311">
        <v>2023</v>
      </c>
      <c r="E311" t="s">
        <v>1049</v>
      </c>
      <c r="F311" t="s">
        <v>2320</v>
      </c>
      <c r="G311" t="s">
        <v>2321</v>
      </c>
      <c r="H311" t="s">
        <v>1052</v>
      </c>
      <c r="I311" t="s">
        <v>2406</v>
      </c>
      <c r="J311" t="s">
        <v>1067</v>
      </c>
      <c r="K311">
        <v>12596</v>
      </c>
      <c r="L311" t="s">
        <v>869</v>
      </c>
      <c r="M311" t="s">
        <v>1519</v>
      </c>
      <c r="N311">
        <v>45293</v>
      </c>
      <c r="O311">
        <v>4</v>
      </c>
      <c r="P311" t="s">
        <v>872</v>
      </c>
      <c r="Q311" t="s">
        <v>873</v>
      </c>
      <c r="R311" t="s">
        <v>113</v>
      </c>
      <c r="S311" t="s">
        <v>113</v>
      </c>
      <c r="T311" t="s">
        <v>2407</v>
      </c>
      <c r="U311" t="s">
        <v>875</v>
      </c>
      <c r="W311" s="247">
        <v>45265</v>
      </c>
      <c r="Y311" t="s">
        <v>876</v>
      </c>
      <c r="Z311">
        <v>0</v>
      </c>
      <c r="AA311" t="s">
        <v>2323</v>
      </c>
      <c r="AB311" t="s">
        <v>2408</v>
      </c>
      <c r="AD311">
        <f t="shared" ca="1" si="12"/>
        <v>5</v>
      </c>
      <c r="AE311">
        <f t="shared" si="13"/>
        <v>12</v>
      </c>
      <c r="AF311">
        <f t="shared" si="14"/>
        <v>5</v>
      </c>
    </row>
    <row r="312" spans="1:32" x14ac:dyDescent="0.25">
      <c r="A312" t="s">
        <v>2409</v>
      </c>
      <c r="B312" t="s">
        <v>2410</v>
      </c>
      <c r="D312">
        <v>2024</v>
      </c>
      <c r="E312" t="s">
        <v>1049</v>
      </c>
      <c r="F312" t="s">
        <v>1879</v>
      </c>
      <c r="G312" t="s">
        <v>1961</v>
      </c>
      <c r="H312" t="s">
        <v>1082</v>
      </c>
      <c r="I312" t="s">
        <v>2411</v>
      </c>
      <c r="J312" t="s">
        <v>1067</v>
      </c>
      <c r="K312">
        <v>6951</v>
      </c>
      <c r="L312" t="s">
        <v>1900</v>
      </c>
      <c r="M312" t="s">
        <v>1519</v>
      </c>
      <c r="N312">
        <v>45413</v>
      </c>
      <c r="O312">
        <v>31</v>
      </c>
      <c r="P312" t="s">
        <v>872</v>
      </c>
      <c r="Q312" t="s">
        <v>873</v>
      </c>
      <c r="R312" t="s">
        <v>113</v>
      </c>
      <c r="S312" t="s">
        <v>113</v>
      </c>
      <c r="T312" t="s">
        <v>2412</v>
      </c>
      <c r="U312" t="s">
        <v>1067</v>
      </c>
      <c r="W312" s="247">
        <v>45270</v>
      </c>
      <c r="Y312" t="s">
        <v>876</v>
      </c>
      <c r="Z312">
        <v>0</v>
      </c>
      <c r="AA312" t="s">
        <v>1700</v>
      </c>
      <c r="AB312" t="s">
        <v>877</v>
      </c>
      <c r="AD312">
        <f t="shared" ca="1" si="12"/>
        <v>5</v>
      </c>
      <c r="AE312">
        <f t="shared" si="13"/>
        <v>12</v>
      </c>
      <c r="AF312">
        <f t="shared" si="14"/>
        <v>10</v>
      </c>
    </row>
    <row r="313" spans="1:32" x14ac:dyDescent="0.25">
      <c r="A313" t="s">
        <v>2413</v>
      </c>
      <c r="B313" t="s">
        <v>2414</v>
      </c>
      <c r="D313">
        <v>2024</v>
      </c>
      <c r="E313" t="s">
        <v>1049</v>
      </c>
      <c r="F313" t="s">
        <v>1879</v>
      </c>
      <c r="G313" t="s">
        <v>1961</v>
      </c>
      <c r="H313" t="s">
        <v>1082</v>
      </c>
      <c r="I313" t="s">
        <v>2415</v>
      </c>
      <c r="J313" t="s">
        <v>1067</v>
      </c>
      <c r="K313">
        <v>4604</v>
      </c>
      <c r="L313" t="s">
        <v>869</v>
      </c>
      <c r="M313" t="s">
        <v>1519</v>
      </c>
      <c r="N313">
        <v>45353</v>
      </c>
      <c r="O313">
        <v>2</v>
      </c>
      <c r="P313" t="s">
        <v>872</v>
      </c>
      <c r="Q313" t="s">
        <v>873</v>
      </c>
      <c r="R313" t="s">
        <v>113</v>
      </c>
      <c r="S313" t="s">
        <v>113</v>
      </c>
      <c r="T313" t="s">
        <v>2412</v>
      </c>
      <c r="U313" t="s">
        <v>1067</v>
      </c>
      <c r="W313" s="247">
        <v>45270</v>
      </c>
      <c r="Y313" t="s">
        <v>876</v>
      </c>
      <c r="Z313">
        <v>0</v>
      </c>
      <c r="AA313" t="s">
        <v>1700</v>
      </c>
      <c r="AB313" t="s">
        <v>877</v>
      </c>
      <c r="AD313">
        <f t="shared" ca="1" si="12"/>
        <v>5</v>
      </c>
      <c r="AE313">
        <f t="shared" si="13"/>
        <v>12</v>
      </c>
      <c r="AF313">
        <f t="shared" si="14"/>
        <v>10</v>
      </c>
    </row>
    <row r="314" spans="1:32" x14ac:dyDescent="0.25">
      <c r="A314" t="s">
        <v>2416</v>
      </c>
      <c r="B314" t="s">
        <v>2417</v>
      </c>
      <c r="D314">
        <v>2024</v>
      </c>
      <c r="E314" t="s">
        <v>863</v>
      </c>
      <c r="F314" t="s">
        <v>2418</v>
      </c>
      <c r="G314" t="s">
        <v>2419</v>
      </c>
      <c r="H314" t="s">
        <v>866</v>
      </c>
      <c r="I314" t="s">
        <v>2420</v>
      </c>
      <c r="J314" t="s">
        <v>1067</v>
      </c>
      <c r="K314">
        <v>1</v>
      </c>
      <c r="L314" t="s">
        <v>869</v>
      </c>
      <c r="M314" t="s">
        <v>1519</v>
      </c>
      <c r="N314">
        <v>45384</v>
      </c>
      <c r="O314">
        <v>1</v>
      </c>
      <c r="P314" t="s">
        <v>872</v>
      </c>
      <c r="Q314" t="s">
        <v>873</v>
      </c>
      <c r="R314" t="s">
        <v>222</v>
      </c>
      <c r="S314" t="e">
        <v>#N/A</v>
      </c>
      <c r="U314" t="s">
        <v>875</v>
      </c>
      <c r="W314" s="247">
        <v>45384</v>
      </c>
      <c r="Y314" t="s">
        <v>876</v>
      </c>
      <c r="Z314">
        <v>0</v>
      </c>
      <c r="AB314" t="s">
        <v>877</v>
      </c>
      <c r="AD314">
        <f t="shared" ca="1" si="12"/>
        <v>1</v>
      </c>
      <c r="AE314">
        <f t="shared" si="13"/>
        <v>4</v>
      </c>
      <c r="AF314">
        <f t="shared" si="14"/>
        <v>2</v>
      </c>
    </row>
    <row r="315" spans="1:32" x14ac:dyDescent="0.25">
      <c r="A315" t="s">
        <v>2421</v>
      </c>
      <c r="B315" t="s">
        <v>2422</v>
      </c>
      <c r="D315">
        <v>2024</v>
      </c>
      <c r="E315" t="s">
        <v>863</v>
      </c>
      <c r="F315" t="s">
        <v>2418</v>
      </c>
      <c r="G315" t="s">
        <v>2419</v>
      </c>
      <c r="H315" t="s">
        <v>866</v>
      </c>
      <c r="I315" t="s">
        <v>2423</v>
      </c>
      <c r="J315" t="s">
        <v>1067</v>
      </c>
      <c r="K315">
        <v>1</v>
      </c>
      <c r="L315" t="s">
        <v>869</v>
      </c>
      <c r="M315" t="s">
        <v>1519</v>
      </c>
      <c r="N315">
        <v>45384</v>
      </c>
      <c r="O315">
        <v>1</v>
      </c>
      <c r="P315" t="s">
        <v>872</v>
      </c>
      <c r="Q315" t="s">
        <v>873</v>
      </c>
      <c r="R315" t="s">
        <v>222</v>
      </c>
      <c r="S315" t="e">
        <v>#N/A</v>
      </c>
      <c r="U315" t="s">
        <v>875</v>
      </c>
      <c r="W315" s="247">
        <v>45384</v>
      </c>
      <c r="Y315" t="s">
        <v>876</v>
      </c>
      <c r="Z315">
        <v>0</v>
      </c>
      <c r="AB315" t="s">
        <v>877</v>
      </c>
      <c r="AD315">
        <f t="shared" ca="1" si="12"/>
        <v>1</v>
      </c>
      <c r="AE315">
        <f t="shared" si="13"/>
        <v>4</v>
      </c>
      <c r="AF315">
        <f t="shared" si="14"/>
        <v>2</v>
      </c>
    </row>
    <row r="316" spans="1:32" x14ac:dyDescent="0.25">
      <c r="A316" t="s">
        <v>2424</v>
      </c>
      <c r="B316" t="s">
        <v>2425</v>
      </c>
      <c r="D316">
        <v>2024</v>
      </c>
      <c r="E316" t="s">
        <v>863</v>
      </c>
      <c r="F316" t="s">
        <v>2418</v>
      </c>
      <c r="G316" t="s">
        <v>2419</v>
      </c>
      <c r="H316" t="s">
        <v>866</v>
      </c>
      <c r="I316" t="s">
        <v>2426</v>
      </c>
      <c r="J316" t="s">
        <v>1067</v>
      </c>
      <c r="K316">
        <v>1</v>
      </c>
      <c r="L316" t="s">
        <v>869</v>
      </c>
      <c r="M316" t="s">
        <v>1519</v>
      </c>
      <c r="N316">
        <v>45384</v>
      </c>
      <c r="O316">
        <v>1</v>
      </c>
      <c r="P316" t="s">
        <v>872</v>
      </c>
      <c r="Q316" t="s">
        <v>873</v>
      </c>
      <c r="R316" t="s">
        <v>222</v>
      </c>
      <c r="S316" t="e">
        <v>#N/A</v>
      </c>
      <c r="U316" t="s">
        <v>875</v>
      </c>
      <c r="W316" s="247">
        <v>45384</v>
      </c>
      <c r="Y316" t="s">
        <v>876</v>
      </c>
      <c r="Z316">
        <v>0</v>
      </c>
      <c r="AB316" t="s">
        <v>877</v>
      </c>
      <c r="AD316">
        <f t="shared" ca="1" si="12"/>
        <v>1</v>
      </c>
      <c r="AE316">
        <f t="shared" si="13"/>
        <v>4</v>
      </c>
      <c r="AF316">
        <f t="shared" si="14"/>
        <v>2</v>
      </c>
    </row>
    <row r="317" spans="1:32" x14ac:dyDescent="0.25">
      <c r="A317" t="s">
        <v>2427</v>
      </c>
      <c r="B317" t="s">
        <v>2428</v>
      </c>
      <c r="D317">
        <v>2024</v>
      </c>
      <c r="E317" t="s">
        <v>863</v>
      </c>
      <c r="F317" t="s">
        <v>2418</v>
      </c>
      <c r="G317" t="s">
        <v>2419</v>
      </c>
      <c r="H317" t="s">
        <v>866</v>
      </c>
      <c r="I317" t="s">
        <v>2429</v>
      </c>
      <c r="J317" t="s">
        <v>1067</v>
      </c>
      <c r="K317">
        <v>1</v>
      </c>
      <c r="L317" t="s">
        <v>869</v>
      </c>
      <c r="M317" t="s">
        <v>1519</v>
      </c>
      <c r="N317">
        <v>45384</v>
      </c>
      <c r="O317">
        <v>1</v>
      </c>
      <c r="P317" t="s">
        <v>872</v>
      </c>
      <c r="Q317" t="s">
        <v>873</v>
      </c>
      <c r="R317" t="s">
        <v>222</v>
      </c>
      <c r="S317" t="e">
        <v>#N/A</v>
      </c>
      <c r="U317" t="s">
        <v>875</v>
      </c>
      <c r="W317" s="247">
        <v>45384</v>
      </c>
      <c r="Y317" t="s">
        <v>876</v>
      </c>
      <c r="Z317">
        <v>0</v>
      </c>
      <c r="AB317" t="s">
        <v>877</v>
      </c>
      <c r="AD317">
        <f t="shared" ca="1" si="12"/>
        <v>1</v>
      </c>
      <c r="AE317">
        <f t="shared" si="13"/>
        <v>4</v>
      </c>
      <c r="AF317">
        <f t="shared" si="14"/>
        <v>2</v>
      </c>
    </row>
    <row r="318" spans="1:32" x14ac:dyDescent="0.25">
      <c r="A318" t="s">
        <v>2430</v>
      </c>
      <c r="B318" t="s">
        <v>2431</v>
      </c>
      <c r="D318">
        <v>2024</v>
      </c>
      <c r="E318" t="s">
        <v>863</v>
      </c>
      <c r="F318" t="s">
        <v>2418</v>
      </c>
      <c r="G318" t="s">
        <v>2419</v>
      </c>
      <c r="H318" t="s">
        <v>866</v>
      </c>
      <c r="I318" t="s">
        <v>2432</v>
      </c>
      <c r="J318" t="s">
        <v>1067</v>
      </c>
      <c r="K318">
        <v>1</v>
      </c>
      <c r="L318" t="s">
        <v>869</v>
      </c>
      <c r="M318" t="s">
        <v>1519</v>
      </c>
      <c r="N318">
        <v>45384</v>
      </c>
      <c r="O318">
        <v>1</v>
      </c>
      <c r="P318" t="s">
        <v>872</v>
      </c>
      <c r="Q318" t="s">
        <v>873</v>
      </c>
      <c r="R318" t="s">
        <v>222</v>
      </c>
      <c r="S318" t="e">
        <v>#N/A</v>
      </c>
      <c r="U318" t="s">
        <v>875</v>
      </c>
      <c r="W318" s="247">
        <v>45384</v>
      </c>
      <c r="Y318" t="s">
        <v>876</v>
      </c>
      <c r="Z318">
        <v>0</v>
      </c>
      <c r="AB318" t="s">
        <v>877</v>
      </c>
      <c r="AD318">
        <f t="shared" ca="1" si="12"/>
        <v>1</v>
      </c>
      <c r="AE318">
        <f t="shared" si="13"/>
        <v>4</v>
      </c>
      <c r="AF318">
        <f t="shared" si="14"/>
        <v>2</v>
      </c>
    </row>
    <row r="319" spans="1:32" x14ac:dyDescent="0.25">
      <c r="A319" t="s">
        <v>2433</v>
      </c>
      <c r="B319" t="s">
        <v>2434</v>
      </c>
      <c r="D319">
        <v>2024</v>
      </c>
      <c r="E319" t="s">
        <v>863</v>
      </c>
      <c r="F319" t="s">
        <v>2418</v>
      </c>
      <c r="G319" t="s">
        <v>2419</v>
      </c>
      <c r="H319" t="s">
        <v>866</v>
      </c>
      <c r="I319" t="s">
        <v>2435</v>
      </c>
      <c r="J319" t="s">
        <v>1067</v>
      </c>
      <c r="K319">
        <v>1</v>
      </c>
      <c r="L319" t="s">
        <v>869</v>
      </c>
      <c r="M319" t="s">
        <v>1519</v>
      </c>
      <c r="N319">
        <v>45384</v>
      </c>
      <c r="O319">
        <v>1</v>
      </c>
      <c r="P319" t="s">
        <v>872</v>
      </c>
      <c r="Q319" t="s">
        <v>873</v>
      </c>
      <c r="R319" t="s">
        <v>222</v>
      </c>
      <c r="S319" t="e">
        <v>#N/A</v>
      </c>
      <c r="U319" t="s">
        <v>875</v>
      </c>
      <c r="W319" s="247">
        <v>45384</v>
      </c>
      <c r="Y319" t="s">
        <v>876</v>
      </c>
      <c r="Z319">
        <v>0</v>
      </c>
      <c r="AB319" t="s">
        <v>877</v>
      </c>
      <c r="AD319">
        <f t="shared" ca="1" si="12"/>
        <v>1</v>
      </c>
      <c r="AE319">
        <f t="shared" si="13"/>
        <v>4</v>
      </c>
      <c r="AF319">
        <f t="shared" si="14"/>
        <v>2</v>
      </c>
    </row>
    <row r="320" spans="1:32" x14ac:dyDescent="0.25">
      <c r="A320" t="s">
        <v>2436</v>
      </c>
      <c r="B320" t="s">
        <v>2437</v>
      </c>
      <c r="D320">
        <v>2024</v>
      </c>
      <c r="E320" t="s">
        <v>863</v>
      </c>
      <c r="F320" t="s">
        <v>2418</v>
      </c>
      <c r="G320" t="s">
        <v>2419</v>
      </c>
      <c r="H320" t="s">
        <v>866</v>
      </c>
      <c r="I320" t="s">
        <v>2438</v>
      </c>
      <c r="J320" t="s">
        <v>1067</v>
      </c>
      <c r="K320">
        <v>1</v>
      </c>
      <c r="L320" t="s">
        <v>869</v>
      </c>
      <c r="M320" t="s">
        <v>1519</v>
      </c>
      <c r="N320">
        <v>45384</v>
      </c>
      <c r="O320">
        <v>1</v>
      </c>
      <c r="P320" t="s">
        <v>872</v>
      </c>
      <c r="Q320" t="s">
        <v>873</v>
      </c>
      <c r="R320" t="s">
        <v>222</v>
      </c>
      <c r="S320" t="e">
        <v>#N/A</v>
      </c>
      <c r="U320" t="s">
        <v>875</v>
      </c>
      <c r="W320" s="247">
        <v>45384</v>
      </c>
      <c r="Y320" t="s">
        <v>876</v>
      </c>
      <c r="Z320">
        <v>0</v>
      </c>
      <c r="AB320" t="s">
        <v>877</v>
      </c>
      <c r="AD320">
        <f t="shared" ca="1" si="12"/>
        <v>1</v>
      </c>
      <c r="AE320">
        <f t="shared" si="13"/>
        <v>4</v>
      </c>
      <c r="AF320">
        <f t="shared" si="14"/>
        <v>2</v>
      </c>
    </row>
    <row r="321" spans="1:32" x14ac:dyDescent="0.25">
      <c r="A321" t="s">
        <v>2439</v>
      </c>
      <c r="B321" t="s">
        <v>2440</v>
      </c>
      <c r="D321">
        <v>2024</v>
      </c>
      <c r="E321" t="s">
        <v>863</v>
      </c>
      <c r="F321" t="s">
        <v>2418</v>
      </c>
      <c r="G321" t="s">
        <v>2419</v>
      </c>
      <c r="H321" t="s">
        <v>866</v>
      </c>
      <c r="I321" t="s">
        <v>2441</v>
      </c>
      <c r="J321" t="s">
        <v>1067</v>
      </c>
      <c r="K321">
        <v>1</v>
      </c>
      <c r="L321" t="s">
        <v>869</v>
      </c>
      <c r="M321" t="s">
        <v>1519</v>
      </c>
      <c r="N321">
        <v>45384</v>
      </c>
      <c r="O321">
        <v>1</v>
      </c>
      <c r="P321" t="s">
        <v>872</v>
      </c>
      <c r="Q321" t="s">
        <v>873</v>
      </c>
      <c r="R321" t="s">
        <v>222</v>
      </c>
      <c r="S321" t="e">
        <v>#N/A</v>
      </c>
      <c r="U321" t="s">
        <v>875</v>
      </c>
      <c r="W321" s="247">
        <v>45384</v>
      </c>
      <c r="Y321" t="s">
        <v>876</v>
      </c>
      <c r="Z321">
        <v>0</v>
      </c>
      <c r="AB321" t="s">
        <v>877</v>
      </c>
      <c r="AD321">
        <f t="shared" ca="1" si="12"/>
        <v>1</v>
      </c>
      <c r="AE321">
        <f t="shared" si="13"/>
        <v>4</v>
      </c>
      <c r="AF321">
        <f t="shared" si="14"/>
        <v>2</v>
      </c>
    </row>
    <row r="322" spans="1:32" x14ac:dyDescent="0.25">
      <c r="A322" t="s">
        <v>2442</v>
      </c>
      <c r="B322" t="s">
        <v>2443</v>
      </c>
      <c r="D322">
        <v>2024</v>
      </c>
      <c r="E322" t="s">
        <v>863</v>
      </c>
      <c r="F322" t="s">
        <v>2418</v>
      </c>
      <c r="G322" t="s">
        <v>2419</v>
      </c>
      <c r="H322" t="s">
        <v>866</v>
      </c>
      <c r="I322" t="s">
        <v>2444</v>
      </c>
      <c r="J322" t="s">
        <v>1067</v>
      </c>
      <c r="K322">
        <v>1</v>
      </c>
      <c r="L322" t="s">
        <v>869</v>
      </c>
      <c r="M322" t="s">
        <v>1519</v>
      </c>
      <c r="N322">
        <v>45384</v>
      </c>
      <c r="O322">
        <v>1</v>
      </c>
      <c r="P322" t="s">
        <v>872</v>
      </c>
      <c r="Q322" t="s">
        <v>873</v>
      </c>
      <c r="R322" t="s">
        <v>222</v>
      </c>
      <c r="S322" t="e">
        <v>#N/A</v>
      </c>
      <c r="U322" t="s">
        <v>875</v>
      </c>
      <c r="W322" s="247">
        <v>45384</v>
      </c>
      <c r="Y322" t="s">
        <v>876</v>
      </c>
      <c r="Z322">
        <v>0</v>
      </c>
      <c r="AB322" t="s">
        <v>877</v>
      </c>
      <c r="AD322">
        <f t="shared" ref="AD322:AD385" ca="1" si="15">ROUND(YEARFRAC(W322,TODAY(),3)*12,0)</f>
        <v>1</v>
      </c>
      <c r="AE322">
        <f t="shared" ref="AE322:AE385" si="16">MONTH(W322)</f>
        <v>4</v>
      </c>
      <c r="AF322">
        <f t="shared" ref="AF322:AF385" si="17">DAY(W322)</f>
        <v>2</v>
      </c>
    </row>
    <row r="323" spans="1:32" x14ac:dyDescent="0.25">
      <c r="A323" t="s">
        <v>2445</v>
      </c>
      <c r="B323" t="s">
        <v>2446</v>
      </c>
      <c r="D323">
        <v>2024</v>
      </c>
      <c r="E323" t="s">
        <v>863</v>
      </c>
      <c r="F323" t="s">
        <v>2418</v>
      </c>
      <c r="G323" t="s">
        <v>2419</v>
      </c>
      <c r="H323" t="s">
        <v>866</v>
      </c>
      <c r="I323" t="s">
        <v>2447</v>
      </c>
      <c r="J323" t="s">
        <v>1067</v>
      </c>
      <c r="K323">
        <v>1</v>
      </c>
      <c r="L323" t="s">
        <v>869</v>
      </c>
      <c r="M323" t="s">
        <v>1519</v>
      </c>
      <c r="N323">
        <v>45384</v>
      </c>
      <c r="O323">
        <v>1</v>
      </c>
      <c r="P323" t="s">
        <v>872</v>
      </c>
      <c r="Q323" t="s">
        <v>873</v>
      </c>
      <c r="R323" t="s">
        <v>222</v>
      </c>
      <c r="S323" t="e">
        <v>#N/A</v>
      </c>
      <c r="U323" t="s">
        <v>875</v>
      </c>
      <c r="W323" s="247">
        <v>45384</v>
      </c>
      <c r="Y323" t="s">
        <v>876</v>
      </c>
      <c r="Z323">
        <v>0</v>
      </c>
      <c r="AB323" t="s">
        <v>877</v>
      </c>
      <c r="AD323">
        <f t="shared" ca="1" si="15"/>
        <v>1</v>
      </c>
      <c r="AE323">
        <f t="shared" si="16"/>
        <v>4</v>
      </c>
      <c r="AF323">
        <f t="shared" si="17"/>
        <v>2</v>
      </c>
    </row>
    <row r="324" spans="1:32" x14ac:dyDescent="0.25">
      <c r="A324" t="s">
        <v>2448</v>
      </c>
      <c r="B324" t="s">
        <v>2449</v>
      </c>
      <c r="D324">
        <v>2024</v>
      </c>
      <c r="E324" t="s">
        <v>863</v>
      </c>
      <c r="F324" t="s">
        <v>2418</v>
      </c>
      <c r="G324" t="s">
        <v>2419</v>
      </c>
      <c r="H324" t="s">
        <v>866</v>
      </c>
      <c r="I324" t="s">
        <v>2450</v>
      </c>
      <c r="J324" t="s">
        <v>1067</v>
      </c>
      <c r="K324">
        <v>1</v>
      </c>
      <c r="L324" t="s">
        <v>869</v>
      </c>
      <c r="M324" t="s">
        <v>1519</v>
      </c>
      <c r="N324">
        <v>45384</v>
      </c>
      <c r="O324">
        <v>1</v>
      </c>
      <c r="P324" t="s">
        <v>872</v>
      </c>
      <c r="Q324" t="s">
        <v>873</v>
      </c>
      <c r="R324" t="s">
        <v>222</v>
      </c>
      <c r="S324" t="e">
        <v>#N/A</v>
      </c>
      <c r="U324" t="s">
        <v>875</v>
      </c>
      <c r="W324" s="247">
        <v>45384</v>
      </c>
      <c r="Y324" t="s">
        <v>876</v>
      </c>
      <c r="Z324">
        <v>0</v>
      </c>
      <c r="AB324" t="s">
        <v>877</v>
      </c>
      <c r="AD324">
        <f t="shared" ca="1" si="15"/>
        <v>1</v>
      </c>
      <c r="AE324">
        <f t="shared" si="16"/>
        <v>4</v>
      </c>
      <c r="AF324">
        <f t="shared" si="17"/>
        <v>2</v>
      </c>
    </row>
    <row r="325" spans="1:32" x14ac:dyDescent="0.25">
      <c r="A325" t="s">
        <v>2451</v>
      </c>
      <c r="B325" t="s">
        <v>2452</v>
      </c>
      <c r="D325">
        <v>2024</v>
      </c>
      <c r="E325" t="s">
        <v>863</v>
      </c>
      <c r="F325" t="s">
        <v>2418</v>
      </c>
      <c r="G325" t="s">
        <v>2419</v>
      </c>
      <c r="H325" t="s">
        <v>866</v>
      </c>
      <c r="I325" t="s">
        <v>2453</v>
      </c>
      <c r="J325" t="s">
        <v>1067</v>
      </c>
      <c r="K325">
        <v>1</v>
      </c>
      <c r="L325" t="s">
        <v>869</v>
      </c>
      <c r="M325" t="s">
        <v>1519</v>
      </c>
      <c r="N325">
        <v>45384</v>
      </c>
      <c r="O325">
        <v>1</v>
      </c>
      <c r="P325" t="s">
        <v>872</v>
      </c>
      <c r="Q325" t="s">
        <v>873</v>
      </c>
      <c r="R325" t="s">
        <v>222</v>
      </c>
      <c r="S325" t="e">
        <v>#N/A</v>
      </c>
      <c r="U325" t="s">
        <v>875</v>
      </c>
      <c r="W325" s="247">
        <v>45384</v>
      </c>
      <c r="Y325" t="s">
        <v>876</v>
      </c>
      <c r="Z325">
        <v>0</v>
      </c>
      <c r="AB325" t="s">
        <v>877</v>
      </c>
      <c r="AD325">
        <f t="shared" ca="1" si="15"/>
        <v>1</v>
      </c>
      <c r="AE325">
        <f t="shared" si="16"/>
        <v>4</v>
      </c>
      <c r="AF325">
        <f t="shared" si="17"/>
        <v>2</v>
      </c>
    </row>
    <row r="326" spans="1:32" x14ac:dyDescent="0.25">
      <c r="A326" t="s">
        <v>2454</v>
      </c>
      <c r="B326" t="s">
        <v>2455</v>
      </c>
      <c r="D326">
        <v>2024</v>
      </c>
      <c r="E326" t="s">
        <v>863</v>
      </c>
      <c r="F326" t="s">
        <v>2418</v>
      </c>
      <c r="G326" t="s">
        <v>2419</v>
      </c>
      <c r="H326" t="s">
        <v>866</v>
      </c>
      <c r="I326" t="s">
        <v>2456</v>
      </c>
      <c r="J326" t="s">
        <v>1067</v>
      </c>
      <c r="K326">
        <v>1</v>
      </c>
      <c r="L326" t="s">
        <v>869</v>
      </c>
      <c r="M326" t="s">
        <v>1519</v>
      </c>
      <c r="N326">
        <v>45384</v>
      </c>
      <c r="O326">
        <v>1</v>
      </c>
      <c r="P326" t="s">
        <v>872</v>
      </c>
      <c r="Q326" t="s">
        <v>873</v>
      </c>
      <c r="R326" t="s">
        <v>222</v>
      </c>
      <c r="S326" t="e">
        <v>#N/A</v>
      </c>
      <c r="U326" t="s">
        <v>875</v>
      </c>
      <c r="W326" s="247">
        <v>45384</v>
      </c>
      <c r="Y326" t="s">
        <v>876</v>
      </c>
      <c r="Z326">
        <v>0</v>
      </c>
      <c r="AB326" t="s">
        <v>877</v>
      </c>
      <c r="AD326">
        <f t="shared" ca="1" si="15"/>
        <v>1</v>
      </c>
      <c r="AE326">
        <f t="shared" si="16"/>
        <v>4</v>
      </c>
      <c r="AF326">
        <f t="shared" si="17"/>
        <v>2</v>
      </c>
    </row>
    <row r="327" spans="1:32" x14ac:dyDescent="0.25">
      <c r="A327" t="s">
        <v>2457</v>
      </c>
      <c r="B327" t="s">
        <v>2458</v>
      </c>
      <c r="D327">
        <v>2024</v>
      </c>
      <c r="E327" t="s">
        <v>863</v>
      </c>
      <c r="F327" t="s">
        <v>2418</v>
      </c>
      <c r="G327" t="s">
        <v>2419</v>
      </c>
      <c r="H327" t="s">
        <v>866</v>
      </c>
      <c r="I327" t="s">
        <v>2459</v>
      </c>
      <c r="J327" t="s">
        <v>1067</v>
      </c>
      <c r="K327">
        <v>1</v>
      </c>
      <c r="L327" t="s">
        <v>869</v>
      </c>
      <c r="M327" t="s">
        <v>1519</v>
      </c>
      <c r="N327">
        <v>45384</v>
      </c>
      <c r="O327">
        <v>1</v>
      </c>
      <c r="P327" t="s">
        <v>872</v>
      </c>
      <c r="Q327" t="s">
        <v>873</v>
      </c>
      <c r="R327" t="s">
        <v>222</v>
      </c>
      <c r="S327" t="e">
        <v>#N/A</v>
      </c>
      <c r="U327" t="s">
        <v>875</v>
      </c>
      <c r="W327" s="247">
        <v>45384</v>
      </c>
      <c r="Y327" t="s">
        <v>876</v>
      </c>
      <c r="Z327">
        <v>0</v>
      </c>
      <c r="AB327" t="s">
        <v>877</v>
      </c>
      <c r="AD327">
        <f t="shared" ca="1" si="15"/>
        <v>1</v>
      </c>
      <c r="AE327">
        <f t="shared" si="16"/>
        <v>4</v>
      </c>
      <c r="AF327">
        <f t="shared" si="17"/>
        <v>2</v>
      </c>
    </row>
    <row r="328" spans="1:32" x14ac:dyDescent="0.25">
      <c r="A328" t="s">
        <v>2460</v>
      </c>
      <c r="B328" t="s">
        <v>2461</v>
      </c>
      <c r="D328">
        <v>2024</v>
      </c>
      <c r="E328" t="s">
        <v>863</v>
      </c>
      <c r="F328" t="s">
        <v>2418</v>
      </c>
      <c r="G328" t="s">
        <v>2419</v>
      </c>
      <c r="H328" t="s">
        <v>866</v>
      </c>
      <c r="I328" t="s">
        <v>2462</v>
      </c>
      <c r="J328" t="s">
        <v>1067</v>
      </c>
      <c r="K328">
        <v>1</v>
      </c>
      <c r="L328" t="s">
        <v>869</v>
      </c>
      <c r="M328" t="s">
        <v>1519</v>
      </c>
      <c r="N328">
        <v>45384</v>
      </c>
      <c r="O328">
        <v>1</v>
      </c>
      <c r="P328" t="s">
        <v>872</v>
      </c>
      <c r="Q328" t="s">
        <v>873</v>
      </c>
      <c r="R328" t="s">
        <v>222</v>
      </c>
      <c r="S328" t="e">
        <v>#N/A</v>
      </c>
      <c r="U328" t="s">
        <v>875</v>
      </c>
      <c r="W328" s="247">
        <v>45384</v>
      </c>
      <c r="Y328" t="s">
        <v>876</v>
      </c>
      <c r="Z328">
        <v>0</v>
      </c>
      <c r="AB328" t="s">
        <v>877</v>
      </c>
      <c r="AD328">
        <f t="shared" ca="1" si="15"/>
        <v>1</v>
      </c>
      <c r="AE328">
        <f t="shared" si="16"/>
        <v>4</v>
      </c>
      <c r="AF328">
        <f t="shared" si="17"/>
        <v>2</v>
      </c>
    </row>
    <row r="329" spans="1:32" x14ac:dyDescent="0.25">
      <c r="A329" t="s">
        <v>2463</v>
      </c>
      <c r="B329" t="s">
        <v>2464</v>
      </c>
      <c r="D329">
        <v>2024</v>
      </c>
      <c r="E329" t="s">
        <v>1049</v>
      </c>
      <c r="F329" t="s">
        <v>1383</v>
      </c>
      <c r="G329" t="s">
        <v>1384</v>
      </c>
      <c r="H329" t="s">
        <v>1123</v>
      </c>
      <c r="I329" t="s">
        <v>2465</v>
      </c>
      <c r="J329" t="s">
        <v>1067</v>
      </c>
      <c r="K329">
        <v>1</v>
      </c>
      <c r="L329" t="s">
        <v>869</v>
      </c>
      <c r="M329" t="s">
        <v>1519</v>
      </c>
      <c r="N329">
        <v>45384</v>
      </c>
      <c r="O329">
        <v>1</v>
      </c>
      <c r="P329" t="s">
        <v>872</v>
      </c>
      <c r="Q329" t="s">
        <v>873</v>
      </c>
      <c r="R329" t="s">
        <v>222</v>
      </c>
      <c r="S329" t="e">
        <v>#N/A</v>
      </c>
      <c r="U329" t="s">
        <v>875</v>
      </c>
      <c r="W329" s="247">
        <v>45384</v>
      </c>
      <c r="Y329" t="s">
        <v>876</v>
      </c>
      <c r="Z329">
        <v>0</v>
      </c>
      <c r="AB329" t="s">
        <v>877</v>
      </c>
      <c r="AD329">
        <f t="shared" ca="1" si="15"/>
        <v>1</v>
      </c>
      <c r="AE329">
        <f t="shared" si="16"/>
        <v>4</v>
      </c>
      <c r="AF329">
        <f t="shared" si="17"/>
        <v>2</v>
      </c>
    </row>
    <row r="330" spans="1:32" x14ac:dyDescent="0.25">
      <c r="A330" t="s">
        <v>2466</v>
      </c>
      <c r="B330" t="s">
        <v>2467</v>
      </c>
      <c r="D330">
        <v>2024</v>
      </c>
      <c r="E330" t="s">
        <v>1049</v>
      </c>
      <c r="F330" t="s">
        <v>1383</v>
      </c>
      <c r="G330" t="s">
        <v>1384</v>
      </c>
      <c r="H330" t="s">
        <v>1123</v>
      </c>
      <c r="I330" t="s">
        <v>2468</v>
      </c>
      <c r="J330" t="s">
        <v>1067</v>
      </c>
      <c r="K330">
        <v>1</v>
      </c>
      <c r="L330" t="s">
        <v>869</v>
      </c>
      <c r="M330" t="s">
        <v>1519</v>
      </c>
      <c r="N330">
        <v>45384</v>
      </c>
      <c r="O330">
        <v>1</v>
      </c>
      <c r="P330" t="s">
        <v>872</v>
      </c>
      <c r="Q330" t="s">
        <v>873</v>
      </c>
      <c r="R330" t="s">
        <v>222</v>
      </c>
      <c r="S330" t="e">
        <v>#N/A</v>
      </c>
      <c r="U330" t="s">
        <v>875</v>
      </c>
      <c r="W330" s="247">
        <v>45384</v>
      </c>
      <c r="Y330" t="s">
        <v>876</v>
      </c>
      <c r="Z330">
        <v>0</v>
      </c>
      <c r="AB330" t="s">
        <v>877</v>
      </c>
      <c r="AD330">
        <f t="shared" ca="1" si="15"/>
        <v>1</v>
      </c>
      <c r="AE330">
        <f t="shared" si="16"/>
        <v>4</v>
      </c>
      <c r="AF330">
        <f t="shared" si="17"/>
        <v>2</v>
      </c>
    </row>
    <row r="331" spans="1:32" x14ac:dyDescent="0.25">
      <c r="A331" t="s">
        <v>2469</v>
      </c>
      <c r="B331" t="s">
        <v>2470</v>
      </c>
      <c r="D331">
        <v>2024</v>
      </c>
      <c r="E331" t="s">
        <v>1049</v>
      </c>
      <c r="F331" t="s">
        <v>1383</v>
      </c>
      <c r="G331" t="s">
        <v>1384</v>
      </c>
      <c r="H331" t="s">
        <v>1123</v>
      </c>
      <c r="I331" t="s">
        <v>2471</v>
      </c>
      <c r="J331" t="s">
        <v>1067</v>
      </c>
      <c r="K331">
        <v>1</v>
      </c>
      <c r="L331" t="s">
        <v>869</v>
      </c>
      <c r="M331" t="s">
        <v>1519</v>
      </c>
      <c r="N331">
        <v>45384</v>
      </c>
      <c r="O331">
        <v>1</v>
      </c>
      <c r="P331" t="s">
        <v>872</v>
      </c>
      <c r="Q331" t="s">
        <v>873</v>
      </c>
      <c r="R331" t="s">
        <v>222</v>
      </c>
      <c r="S331" t="e">
        <v>#N/A</v>
      </c>
      <c r="U331" t="s">
        <v>875</v>
      </c>
      <c r="W331" s="247">
        <v>45384</v>
      </c>
      <c r="Y331" t="s">
        <v>876</v>
      </c>
      <c r="Z331">
        <v>0</v>
      </c>
      <c r="AB331" t="s">
        <v>877</v>
      </c>
      <c r="AD331">
        <f t="shared" ca="1" si="15"/>
        <v>1</v>
      </c>
      <c r="AE331">
        <f t="shared" si="16"/>
        <v>4</v>
      </c>
      <c r="AF331">
        <f t="shared" si="17"/>
        <v>2</v>
      </c>
    </row>
    <row r="332" spans="1:32" x14ac:dyDescent="0.25">
      <c r="A332" t="s">
        <v>2472</v>
      </c>
      <c r="B332" t="s">
        <v>2473</v>
      </c>
      <c r="D332">
        <v>2024</v>
      </c>
      <c r="E332" t="s">
        <v>1049</v>
      </c>
      <c r="F332" t="s">
        <v>1383</v>
      </c>
      <c r="G332" t="s">
        <v>1384</v>
      </c>
      <c r="H332" t="s">
        <v>1123</v>
      </c>
      <c r="I332" t="s">
        <v>2474</v>
      </c>
      <c r="J332" t="s">
        <v>1067</v>
      </c>
      <c r="K332">
        <v>1</v>
      </c>
      <c r="L332" t="s">
        <v>869</v>
      </c>
      <c r="M332" t="s">
        <v>1519</v>
      </c>
      <c r="N332">
        <v>45384</v>
      </c>
      <c r="O332">
        <v>1</v>
      </c>
      <c r="P332" t="s">
        <v>872</v>
      </c>
      <c r="Q332" t="s">
        <v>873</v>
      </c>
      <c r="R332" t="s">
        <v>222</v>
      </c>
      <c r="S332" t="e">
        <v>#N/A</v>
      </c>
      <c r="U332" t="s">
        <v>875</v>
      </c>
      <c r="W332" s="247">
        <v>45384</v>
      </c>
      <c r="Y332" t="s">
        <v>876</v>
      </c>
      <c r="Z332">
        <v>0</v>
      </c>
      <c r="AB332" t="s">
        <v>877</v>
      </c>
      <c r="AD332">
        <f t="shared" ca="1" si="15"/>
        <v>1</v>
      </c>
      <c r="AE332">
        <f t="shared" si="16"/>
        <v>4</v>
      </c>
      <c r="AF332">
        <f t="shared" si="17"/>
        <v>2</v>
      </c>
    </row>
    <row r="333" spans="1:32" x14ac:dyDescent="0.25">
      <c r="A333" t="s">
        <v>2475</v>
      </c>
      <c r="B333" t="s">
        <v>2476</v>
      </c>
      <c r="D333">
        <v>2024</v>
      </c>
      <c r="E333" t="s">
        <v>1049</v>
      </c>
      <c r="F333" t="s">
        <v>1383</v>
      </c>
      <c r="G333" t="s">
        <v>1384</v>
      </c>
      <c r="H333" t="s">
        <v>1123</v>
      </c>
      <c r="I333" t="s">
        <v>2477</v>
      </c>
      <c r="J333" t="s">
        <v>1067</v>
      </c>
      <c r="K333">
        <v>1</v>
      </c>
      <c r="L333" t="s">
        <v>869</v>
      </c>
      <c r="M333" t="s">
        <v>1519</v>
      </c>
      <c r="N333">
        <v>45384</v>
      </c>
      <c r="O333">
        <v>1</v>
      </c>
      <c r="P333" t="s">
        <v>872</v>
      </c>
      <c r="Q333" t="s">
        <v>873</v>
      </c>
      <c r="R333" t="s">
        <v>222</v>
      </c>
      <c r="S333" t="e">
        <v>#N/A</v>
      </c>
      <c r="U333" t="s">
        <v>875</v>
      </c>
      <c r="W333" s="247">
        <v>45384</v>
      </c>
      <c r="Y333" t="s">
        <v>876</v>
      </c>
      <c r="Z333">
        <v>0</v>
      </c>
      <c r="AB333" t="s">
        <v>877</v>
      </c>
      <c r="AD333">
        <f t="shared" ca="1" si="15"/>
        <v>1</v>
      </c>
      <c r="AE333">
        <f t="shared" si="16"/>
        <v>4</v>
      </c>
      <c r="AF333">
        <f t="shared" si="17"/>
        <v>2</v>
      </c>
    </row>
    <row r="334" spans="1:32" x14ac:dyDescent="0.25">
      <c r="A334" t="s">
        <v>2478</v>
      </c>
      <c r="B334" t="s">
        <v>2479</v>
      </c>
      <c r="D334">
        <v>2024</v>
      </c>
      <c r="E334" t="s">
        <v>1049</v>
      </c>
      <c r="F334" t="s">
        <v>1383</v>
      </c>
      <c r="G334" t="s">
        <v>1384</v>
      </c>
      <c r="H334" t="s">
        <v>1123</v>
      </c>
      <c r="I334" t="s">
        <v>2480</v>
      </c>
      <c r="J334" t="s">
        <v>1067</v>
      </c>
      <c r="K334">
        <v>1</v>
      </c>
      <c r="L334" t="s">
        <v>869</v>
      </c>
      <c r="M334" t="s">
        <v>1519</v>
      </c>
      <c r="N334">
        <v>45384</v>
      </c>
      <c r="O334">
        <v>1</v>
      </c>
      <c r="P334" t="s">
        <v>872</v>
      </c>
      <c r="Q334" t="s">
        <v>873</v>
      </c>
      <c r="R334" t="s">
        <v>222</v>
      </c>
      <c r="S334" t="e">
        <v>#N/A</v>
      </c>
      <c r="U334" t="s">
        <v>875</v>
      </c>
      <c r="W334" s="247">
        <v>45384</v>
      </c>
      <c r="Y334" t="s">
        <v>876</v>
      </c>
      <c r="Z334">
        <v>0</v>
      </c>
      <c r="AB334" t="s">
        <v>877</v>
      </c>
      <c r="AD334">
        <f t="shared" ca="1" si="15"/>
        <v>1</v>
      </c>
      <c r="AE334">
        <f t="shared" si="16"/>
        <v>4</v>
      </c>
      <c r="AF334">
        <f t="shared" si="17"/>
        <v>2</v>
      </c>
    </row>
    <row r="335" spans="1:32" x14ac:dyDescent="0.25">
      <c r="A335" t="s">
        <v>2481</v>
      </c>
      <c r="B335" t="s">
        <v>2482</v>
      </c>
      <c r="D335">
        <v>2024</v>
      </c>
      <c r="E335" t="s">
        <v>1049</v>
      </c>
      <c r="F335" t="s">
        <v>1383</v>
      </c>
      <c r="G335" t="s">
        <v>1384</v>
      </c>
      <c r="H335" t="s">
        <v>1123</v>
      </c>
      <c r="I335" t="s">
        <v>2483</v>
      </c>
      <c r="J335" t="s">
        <v>1067</v>
      </c>
      <c r="K335">
        <v>1</v>
      </c>
      <c r="L335" t="s">
        <v>869</v>
      </c>
      <c r="M335" t="s">
        <v>1519</v>
      </c>
      <c r="N335">
        <v>45384</v>
      </c>
      <c r="O335">
        <v>1</v>
      </c>
      <c r="P335" t="s">
        <v>872</v>
      </c>
      <c r="Q335" t="s">
        <v>873</v>
      </c>
      <c r="R335" t="s">
        <v>222</v>
      </c>
      <c r="S335" t="e">
        <v>#N/A</v>
      </c>
      <c r="U335" t="s">
        <v>875</v>
      </c>
      <c r="W335" s="247">
        <v>45384</v>
      </c>
      <c r="Y335" t="s">
        <v>876</v>
      </c>
      <c r="Z335">
        <v>0</v>
      </c>
      <c r="AB335" t="s">
        <v>877</v>
      </c>
      <c r="AD335">
        <f t="shared" ca="1" si="15"/>
        <v>1</v>
      </c>
      <c r="AE335">
        <f t="shared" si="16"/>
        <v>4</v>
      </c>
      <c r="AF335">
        <f t="shared" si="17"/>
        <v>2</v>
      </c>
    </row>
    <row r="336" spans="1:32" x14ac:dyDescent="0.25">
      <c r="A336" t="s">
        <v>2484</v>
      </c>
      <c r="B336" t="s">
        <v>2485</v>
      </c>
      <c r="D336">
        <v>2024</v>
      </c>
      <c r="E336" t="s">
        <v>1049</v>
      </c>
      <c r="F336" t="s">
        <v>1383</v>
      </c>
      <c r="G336" t="s">
        <v>1384</v>
      </c>
      <c r="H336" t="s">
        <v>1123</v>
      </c>
      <c r="I336" t="s">
        <v>2486</v>
      </c>
      <c r="J336" t="s">
        <v>1067</v>
      </c>
      <c r="K336">
        <v>1</v>
      </c>
      <c r="L336" t="s">
        <v>869</v>
      </c>
      <c r="M336" t="s">
        <v>1519</v>
      </c>
      <c r="N336">
        <v>45384</v>
      </c>
      <c r="O336">
        <v>1</v>
      </c>
      <c r="P336" t="s">
        <v>872</v>
      </c>
      <c r="Q336" t="s">
        <v>873</v>
      </c>
      <c r="R336" t="s">
        <v>222</v>
      </c>
      <c r="S336" t="e">
        <v>#N/A</v>
      </c>
      <c r="U336" t="s">
        <v>875</v>
      </c>
      <c r="W336" s="247">
        <v>45384</v>
      </c>
      <c r="Y336" t="s">
        <v>876</v>
      </c>
      <c r="Z336">
        <v>0</v>
      </c>
      <c r="AB336" t="s">
        <v>877</v>
      </c>
      <c r="AD336">
        <f t="shared" ca="1" si="15"/>
        <v>1</v>
      </c>
      <c r="AE336">
        <f t="shared" si="16"/>
        <v>4</v>
      </c>
      <c r="AF336">
        <f t="shared" si="17"/>
        <v>2</v>
      </c>
    </row>
    <row r="337" spans="1:32" x14ac:dyDescent="0.25">
      <c r="A337" t="s">
        <v>2487</v>
      </c>
      <c r="B337" t="s">
        <v>2488</v>
      </c>
      <c r="D337">
        <v>2024</v>
      </c>
      <c r="E337" t="s">
        <v>1049</v>
      </c>
      <c r="F337" t="s">
        <v>1383</v>
      </c>
      <c r="G337" t="s">
        <v>1384</v>
      </c>
      <c r="H337" t="s">
        <v>1123</v>
      </c>
      <c r="I337" t="s">
        <v>2489</v>
      </c>
      <c r="J337" t="s">
        <v>1067</v>
      </c>
      <c r="K337">
        <v>1</v>
      </c>
      <c r="L337" t="s">
        <v>869</v>
      </c>
      <c r="M337" t="s">
        <v>1519</v>
      </c>
      <c r="N337">
        <v>45384</v>
      </c>
      <c r="O337">
        <v>1</v>
      </c>
      <c r="P337" t="s">
        <v>872</v>
      </c>
      <c r="Q337" t="s">
        <v>873</v>
      </c>
      <c r="R337" t="s">
        <v>222</v>
      </c>
      <c r="S337" t="e">
        <v>#N/A</v>
      </c>
      <c r="U337" t="s">
        <v>875</v>
      </c>
      <c r="W337" s="247">
        <v>45384</v>
      </c>
      <c r="Y337" t="s">
        <v>876</v>
      </c>
      <c r="Z337">
        <v>0</v>
      </c>
      <c r="AB337" t="s">
        <v>877</v>
      </c>
      <c r="AD337">
        <f t="shared" ca="1" si="15"/>
        <v>1</v>
      </c>
      <c r="AE337">
        <f t="shared" si="16"/>
        <v>4</v>
      </c>
      <c r="AF337">
        <f t="shared" si="17"/>
        <v>2</v>
      </c>
    </row>
    <row r="338" spans="1:32" x14ac:dyDescent="0.25">
      <c r="A338" t="s">
        <v>2490</v>
      </c>
      <c r="B338" t="s">
        <v>2491</v>
      </c>
      <c r="D338">
        <v>2024</v>
      </c>
      <c r="E338" t="s">
        <v>1049</v>
      </c>
      <c r="F338" t="s">
        <v>1383</v>
      </c>
      <c r="G338" t="s">
        <v>1384</v>
      </c>
      <c r="H338" t="s">
        <v>1108</v>
      </c>
      <c r="I338" t="s">
        <v>2492</v>
      </c>
      <c r="J338" t="s">
        <v>1067</v>
      </c>
      <c r="K338">
        <v>1</v>
      </c>
      <c r="L338" t="s">
        <v>869</v>
      </c>
      <c r="M338" t="s">
        <v>1519</v>
      </c>
      <c r="N338">
        <v>45384</v>
      </c>
      <c r="O338">
        <v>1</v>
      </c>
      <c r="P338" t="s">
        <v>872</v>
      </c>
      <c r="Q338" t="s">
        <v>873</v>
      </c>
      <c r="R338" t="s">
        <v>222</v>
      </c>
      <c r="S338" t="e">
        <v>#N/A</v>
      </c>
      <c r="U338" t="s">
        <v>875</v>
      </c>
      <c r="W338" s="247">
        <v>45384</v>
      </c>
      <c r="Y338" t="s">
        <v>876</v>
      </c>
      <c r="Z338">
        <v>0</v>
      </c>
      <c r="AB338" t="s">
        <v>877</v>
      </c>
      <c r="AD338">
        <f t="shared" ca="1" si="15"/>
        <v>1</v>
      </c>
      <c r="AE338">
        <f t="shared" si="16"/>
        <v>4</v>
      </c>
      <c r="AF338">
        <f t="shared" si="17"/>
        <v>2</v>
      </c>
    </row>
    <row r="339" spans="1:32" x14ac:dyDescent="0.25">
      <c r="A339" t="s">
        <v>2493</v>
      </c>
      <c r="B339" t="s">
        <v>2494</v>
      </c>
      <c r="D339">
        <v>2024</v>
      </c>
      <c r="E339" t="s">
        <v>1049</v>
      </c>
      <c r="F339" t="s">
        <v>1383</v>
      </c>
      <c r="G339" t="s">
        <v>1384</v>
      </c>
      <c r="H339" t="s">
        <v>1108</v>
      </c>
      <c r="I339" t="s">
        <v>2495</v>
      </c>
      <c r="J339" t="s">
        <v>1067</v>
      </c>
      <c r="K339">
        <v>1</v>
      </c>
      <c r="L339" t="s">
        <v>869</v>
      </c>
      <c r="M339" t="s">
        <v>1519</v>
      </c>
      <c r="N339">
        <v>45384</v>
      </c>
      <c r="O339">
        <v>1</v>
      </c>
      <c r="P339" t="s">
        <v>872</v>
      </c>
      <c r="Q339" t="s">
        <v>873</v>
      </c>
      <c r="R339" t="s">
        <v>222</v>
      </c>
      <c r="S339" t="e">
        <v>#N/A</v>
      </c>
      <c r="U339" t="s">
        <v>875</v>
      </c>
      <c r="W339" s="247">
        <v>45384</v>
      </c>
      <c r="Y339" t="s">
        <v>876</v>
      </c>
      <c r="Z339">
        <v>0</v>
      </c>
      <c r="AB339" t="s">
        <v>877</v>
      </c>
      <c r="AD339">
        <f t="shared" ca="1" si="15"/>
        <v>1</v>
      </c>
      <c r="AE339">
        <f t="shared" si="16"/>
        <v>4</v>
      </c>
      <c r="AF339">
        <f t="shared" si="17"/>
        <v>2</v>
      </c>
    </row>
    <row r="340" spans="1:32" x14ac:dyDescent="0.25">
      <c r="A340" t="s">
        <v>2496</v>
      </c>
      <c r="B340" t="s">
        <v>2497</v>
      </c>
      <c r="D340">
        <v>2024</v>
      </c>
      <c r="E340" t="s">
        <v>1049</v>
      </c>
      <c r="F340" t="s">
        <v>1383</v>
      </c>
      <c r="G340" t="s">
        <v>1384</v>
      </c>
      <c r="H340" t="s">
        <v>1108</v>
      </c>
      <c r="I340" t="s">
        <v>2498</v>
      </c>
      <c r="J340" t="s">
        <v>1067</v>
      </c>
      <c r="K340">
        <v>1</v>
      </c>
      <c r="L340" t="s">
        <v>869</v>
      </c>
      <c r="M340" t="s">
        <v>1519</v>
      </c>
      <c r="N340">
        <v>45384</v>
      </c>
      <c r="O340">
        <v>1</v>
      </c>
      <c r="P340" t="s">
        <v>872</v>
      </c>
      <c r="Q340" t="s">
        <v>873</v>
      </c>
      <c r="R340" t="s">
        <v>222</v>
      </c>
      <c r="S340" t="e">
        <v>#N/A</v>
      </c>
      <c r="U340" t="s">
        <v>875</v>
      </c>
      <c r="W340" s="247">
        <v>45384</v>
      </c>
      <c r="Y340" t="s">
        <v>876</v>
      </c>
      <c r="Z340">
        <v>0</v>
      </c>
      <c r="AB340" t="s">
        <v>877</v>
      </c>
      <c r="AD340">
        <f t="shared" ca="1" si="15"/>
        <v>1</v>
      </c>
      <c r="AE340">
        <f t="shared" si="16"/>
        <v>4</v>
      </c>
      <c r="AF340">
        <f t="shared" si="17"/>
        <v>2</v>
      </c>
    </row>
    <row r="341" spans="1:32" x14ac:dyDescent="0.25">
      <c r="A341" t="s">
        <v>2499</v>
      </c>
      <c r="B341" t="s">
        <v>2500</v>
      </c>
      <c r="D341">
        <v>2024</v>
      </c>
      <c r="E341" t="s">
        <v>1049</v>
      </c>
      <c r="F341" t="s">
        <v>1383</v>
      </c>
      <c r="G341" t="s">
        <v>1384</v>
      </c>
      <c r="H341" t="s">
        <v>1108</v>
      </c>
      <c r="I341" t="s">
        <v>2501</v>
      </c>
      <c r="J341" t="s">
        <v>1067</v>
      </c>
      <c r="K341">
        <v>1</v>
      </c>
      <c r="L341" t="s">
        <v>869</v>
      </c>
      <c r="M341" t="s">
        <v>1519</v>
      </c>
      <c r="N341">
        <v>45384</v>
      </c>
      <c r="O341">
        <v>1</v>
      </c>
      <c r="P341" t="s">
        <v>872</v>
      </c>
      <c r="Q341" t="s">
        <v>873</v>
      </c>
      <c r="R341" t="s">
        <v>222</v>
      </c>
      <c r="S341" t="e">
        <v>#N/A</v>
      </c>
      <c r="U341" t="s">
        <v>875</v>
      </c>
      <c r="W341" s="247">
        <v>45384</v>
      </c>
      <c r="Y341" t="s">
        <v>876</v>
      </c>
      <c r="Z341">
        <v>0</v>
      </c>
      <c r="AB341" t="s">
        <v>877</v>
      </c>
      <c r="AD341">
        <f t="shared" ca="1" si="15"/>
        <v>1</v>
      </c>
      <c r="AE341">
        <f t="shared" si="16"/>
        <v>4</v>
      </c>
      <c r="AF341">
        <f t="shared" si="17"/>
        <v>2</v>
      </c>
    </row>
    <row r="342" spans="1:32" x14ac:dyDescent="0.25">
      <c r="A342" t="s">
        <v>2502</v>
      </c>
      <c r="B342" t="s">
        <v>2503</v>
      </c>
      <c r="D342">
        <v>2024</v>
      </c>
      <c r="E342" t="s">
        <v>1049</v>
      </c>
      <c r="F342" t="s">
        <v>1383</v>
      </c>
      <c r="G342" t="s">
        <v>1384</v>
      </c>
      <c r="H342" t="s">
        <v>1108</v>
      </c>
      <c r="I342" t="s">
        <v>2504</v>
      </c>
      <c r="J342" t="s">
        <v>1067</v>
      </c>
      <c r="K342">
        <v>1</v>
      </c>
      <c r="L342" t="s">
        <v>869</v>
      </c>
      <c r="M342" t="s">
        <v>1519</v>
      </c>
      <c r="N342">
        <v>45384</v>
      </c>
      <c r="O342">
        <v>1</v>
      </c>
      <c r="P342" t="s">
        <v>872</v>
      </c>
      <c r="Q342" t="s">
        <v>873</v>
      </c>
      <c r="R342" t="s">
        <v>222</v>
      </c>
      <c r="S342" t="e">
        <v>#N/A</v>
      </c>
      <c r="U342" t="s">
        <v>875</v>
      </c>
      <c r="W342" s="247">
        <v>45384</v>
      </c>
      <c r="Y342" t="s">
        <v>876</v>
      </c>
      <c r="Z342">
        <v>0</v>
      </c>
      <c r="AB342" t="s">
        <v>877</v>
      </c>
      <c r="AD342">
        <f t="shared" ca="1" si="15"/>
        <v>1</v>
      </c>
      <c r="AE342">
        <f t="shared" si="16"/>
        <v>4</v>
      </c>
      <c r="AF342">
        <f t="shared" si="17"/>
        <v>2</v>
      </c>
    </row>
    <row r="343" spans="1:32" x14ac:dyDescent="0.25">
      <c r="A343" t="s">
        <v>2505</v>
      </c>
      <c r="B343" t="s">
        <v>2506</v>
      </c>
      <c r="D343">
        <v>2024</v>
      </c>
      <c r="E343" t="s">
        <v>1049</v>
      </c>
      <c r="F343" t="s">
        <v>1383</v>
      </c>
      <c r="G343" t="s">
        <v>1384</v>
      </c>
      <c r="H343" t="s">
        <v>1108</v>
      </c>
      <c r="I343" t="s">
        <v>2507</v>
      </c>
      <c r="J343" t="s">
        <v>1067</v>
      </c>
      <c r="K343">
        <v>1</v>
      </c>
      <c r="L343" t="s">
        <v>869</v>
      </c>
      <c r="M343" t="s">
        <v>1519</v>
      </c>
      <c r="N343">
        <v>45384</v>
      </c>
      <c r="O343">
        <v>1</v>
      </c>
      <c r="P343" t="s">
        <v>872</v>
      </c>
      <c r="Q343" t="s">
        <v>873</v>
      </c>
      <c r="R343" t="s">
        <v>222</v>
      </c>
      <c r="S343" t="e">
        <v>#N/A</v>
      </c>
      <c r="U343" t="s">
        <v>875</v>
      </c>
      <c r="W343" s="247">
        <v>45384</v>
      </c>
      <c r="Y343" t="s">
        <v>876</v>
      </c>
      <c r="Z343">
        <v>0</v>
      </c>
      <c r="AB343" t="s">
        <v>877</v>
      </c>
      <c r="AD343">
        <f t="shared" ca="1" si="15"/>
        <v>1</v>
      </c>
      <c r="AE343">
        <f t="shared" si="16"/>
        <v>4</v>
      </c>
      <c r="AF343">
        <f t="shared" si="17"/>
        <v>2</v>
      </c>
    </row>
    <row r="344" spans="1:32" x14ac:dyDescent="0.25">
      <c r="A344" t="s">
        <v>2508</v>
      </c>
      <c r="B344" t="s">
        <v>2509</v>
      </c>
      <c r="D344">
        <v>2024</v>
      </c>
      <c r="E344" t="s">
        <v>1049</v>
      </c>
      <c r="F344" t="s">
        <v>1383</v>
      </c>
      <c r="G344" t="s">
        <v>1384</v>
      </c>
      <c r="H344" t="s">
        <v>1108</v>
      </c>
      <c r="I344" t="s">
        <v>2510</v>
      </c>
      <c r="J344" t="s">
        <v>1067</v>
      </c>
      <c r="K344">
        <v>1</v>
      </c>
      <c r="L344" t="s">
        <v>869</v>
      </c>
      <c r="M344" t="s">
        <v>1519</v>
      </c>
      <c r="N344">
        <v>45384</v>
      </c>
      <c r="O344">
        <v>1</v>
      </c>
      <c r="P344" t="s">
        <v>872</v>
      </c>
      <c r="Q344" t="s">
        <v>873</v>
      </c>
      <c r="R344" t="s">
        <v>222</v>
      </c>
      <c r="S344" t="e">
        <v>#N/A</v>
      </c>
      <c r="U344" t="s">
        <v>875</v>
      </c>
      <c r="W344" s="247">
        <v>45384</v>
      </c>
      <c r="Y344" t="s">
        <v>876</v>
      </c>
      <c r="Z344">
        <v>0</v>
      </c>
      <c r="AB344" t="s">
        <v>877</v>
      </c>
      <c r="AD344">
        <f t="shared" ca="1" si="15"/>
        <v>1</v>
      </c>
      <c r="AE344">
        <f t="shared" si="16"/>
        <v>4</v>
      </c>
      <c r="AF344">
        <f t="shared" si="17"/>
        <v>2</v>
      </c>
    </row>
    <row r="345" spans="1:32" x14ac:dyDescent="0.25">
      <c r="A345" t="s">
        <v>2511</v>
      </c>
      <c r="B345" t="s">
        <v>2512</v>
      </c>
      <c r="D345">
        <v>2024</v>
      </c>
      <c r="E345" t="s">
        <v>1049</v>
      </c>
      <c r="F345" t="s">
        <v>1383</v>
      </c>
      <c r="G345" t="s">
        <v>1384</v>
      </c>
      <c r="H345" t="s">
        <v>1108</v>
      </c>
      <c r="I345" t="s">
        <v>2513</v>
      </c>
      <c r="J345" t="s">
        <v>1067</v>
      </c>
      <c r="K345">
        <v>1</v>
      </c>
      <c r="L345" t="s">
        <v>869</v>
      </c>
      <c r="M345" t="s">
        <v>1519</v>
      </c>
      <c r="N345">
        <v>45384</v>
      </c>
      <c r="O345">
        <v>1</v>
      </c>
      <c r="P345" t="s">
        <v>872</v>
      </c>
      <c r="Q345" t="s">
        <v>873</v>
      </c>
      <c r="R345" t="s">
        <v>222</v>
      </c>
      <c r="S345" t="e">
        <v>#N/A</v>
      </c>
      <c r="U345" t="s">
        <v>875</v>
      </c>
      <c r="W345" s="247">
        <v>45384</v>
      </c>
      <c r="Y345" t="s">
        <v>876</v>
      </c>
      <c r="Z345">
        <v>0</v>
      </c>
      <c r="AB345" t="s">
        <v>877</v>
      </c>
      <c r="AD345">
        <f t="shared" ca="1" si="15"/>
        <v>1</v>
      </c>
      <c r="AE345">
        <f t="shared" si="16"/>
        <v>4</v>
      </c>
      <c r="AF345">
        <f t="shared" si="17"/>
        <v>2</v>
      </c>
    </row>
    <row r="346" spans="1:32" x14ac:dyDescent="0.25">
      <c r="A346" t="s">
        <v>2514</v>
      </c>
      <c r="B346" t="s">
        <v>2515</v>
      </c>
      <c r="D346">
        <v>2024</v>
      </c>
      <c r="E346" t="s">
        <v>1049</v>
      </c>
      <c r="F346" t="s">
        <v>1383</v>
      </c>
      <c r="G346" t="s">
        <v>1384</v>
      </c>
      <c r="H346" t="s">
        <v>1108</v>
      </c>
      <c r="I346" t="s">
        <v>2516</v>
      </c>
      <c r="J346" t="s">
        <v>1067</v>
      </c>
      <c r="K346">
        <v>1</v>
      </c>
      <c r="L346" t="s">
        <v>869</v>
      </c>
      <c r="M346" t="s">
        <v>1519</v>
      </c>
      <c r="N346">
        <v>45384</v>
      </c>
      <c r="O346">
        <v>1</v>
      </c>
      <c r="P346" t="s">
        <v>872</v>
      </c>
      <c r="Q346" t="s">
        <v>873</v>
      </c>
      <c r="R346" t="s">
        <v>222</v>
      </c>
      <c r="S346" t="e">
        <v>#N/A</v>
      </c>
      <c r="U346" t="s">
        <v>875</v>
      </c>
      <c r="W346" s="247">
        <v>45384</v>
      </c>
      <c r="Y346" t="s">
        <v>876</v>
      </c>
      <c r="Z346">
        <v>0</v>
      </c>
      <c r="AB346" t="s">
        <v>877</v>
      </c>
      <c r="AD346">
        <f t="shared" ca="1" si="15"/>
        <v>1</v>
      </c>
      <c r="AE346">
        <f t="shared" si="16"/>
        <v>4</v>
      </c>
      <c r="AF346">
        <f t="shared" si="17"/>
        <v>2</v>
      </c>
    </row>
    <row r="347" spans="1:32" x14ac:dyDescent="0.25">
      <c r="A347" t="s">
        <v>2517</v>
      </c>
      <c r="B347" t="s">
        <v>2518</v>
      </c>
      <c r="D347">
        <v>2024</v>
      </c>
      <c r="E347" t="s">
        <v>1049</v>
      </c>
      <c r="F347" t="s">
        <v>1383</v>
      </c>
      <c r="G347" t="s">
        <v>1384</v>
      </c>
      <c r="H347" t="s">
        <v>1108</v>
      </c>
      <c r="I347" t="s">
        <v>2519</v>
      </c>
      <c r="J347" t="s">
        <v>1067</v>
      </c>
      <c r="K347">
        <v>1</v>
      </c>
      <c r="L347" t="s">
        <v>869</v>
      </c>
      <c r="M347" t="s">
        <v>1519</v>
      </c>
      <c r="N347">
        <v>45384</v>
      </c>
      <c r="O347">
        <v>1</v>
      </c>
      <c r="P347" t="s">
        <v>872</v>
      </c>
      <c r="Q347" t="s">
        <v>873</v>
      </c>
      <c r="R347" t="s">
        <v>222</v>
      </c>
      <c r="S347" t="e">
        <v>#N/A</v>
      </c>
      <c r="U347" t="s">
        <v>875</v>
      </c>
      <c r="W347" s="247">
        <v>45384</v>
      </c>
      <c r="Y347" t="s">
        <v>876</v>
      </c>
      <c r="Z347">
        <v>0</v>
      </c>
      <c r="AB347" t="s">
        <v>877</v>
      </c>
      <c r="AD347">
        <f t="shared" ca="1" si="15"/>
        <v>1</v>
      </c>
      <c r="AE347">
        <f t="shared" si="16"/>
        <v>4</v>
      </c>
      <c r="AF347">
        <f t="shared" si="17"/>
        <v>2</v>
      </c>
    </row>
    <row r="348" spans="1:32" x14ac:dyDescent="0.25">
      <c r="A348" t="s">
        <v>2520</v>
      </c>
      <c r="B348" t="s">
        <v>2521</v>
      </c>
      <c r="D348">
        <v>2024</v>
      </c>
      <c r="E348" t="s">
        <v>863</v>
      </c>
      <c r="F348" t="s">
        <v>1434</v>
      </c>
      <c r="G348" t="s">
        <v>1435</v>
      </c>
      <c r="H348" t="s">
        <v>956</v>
      </c>
      <c r="I348" t="s">
        <v>2522</v>
      </c>
      <c r="J348" t="s">
        <v>1067</v>
      </c>
      <c r="K348">
        <v>1</v>
      </c>
      <c r="L348" t="s">
        <v>869</v>
      </c>
      <c r="M348" t="s">
        <v>1519</v>
      </c>
      <c r="N348">
        <v>45384</v>
      </c>
      <c r="O348">
        <v>1</v>
      </c>
      <c r="P348" t="s">
        <v>872</v>
      </c>
      <c r="Q348" t="s">
        <v>873</v>
      </c>
      <c r="R348" t="s">
        <v>222</v>
      </c>
      <c r="S348" t="e">
        <v>#N/A</v>
      </c>
      <c r="U348" t="s">
        <v>875</v>
      </c>
      <c r="W348" s="247">
        <v>45384</v>
      </c>
      <c r="Y348" t="s">
        <v>876</v>
      </c>
      <c r="Z348">
        <v>0</v>
      </c>
      <c r="AB348" t="s">
        <v>877</v>
      </c>
      <c r="AD348">
        <f t="shared" ca="1" si="15"/>
        <v>1</v>
      </c>
      <c r="AE348">
        <f t="shared" si="16"/>
        <v>4</v>
      </c>
      <c r="AF348">
        <f t="shared" si="17"/>
        <v>2</v>
      </c>
    </row>
    <row r="349" spans="1:32" x14ac:dyDescent="0.25">
      <c r="A349" t="s">
        <v>2523</v>
      </c>
      <c r="B349" t="s">
        <v>2524</v>
      </c>
      <c r="D349">
        <v>2024</v>
      </c>
      <c r="E349" t="s">
        <v>863</v>
      </c>
      <c r="F349" t="s">
        <v>1434</v>
      </c>
      <c r="G349" t="s">
        <v>1435</v>
      </c>
      <c r="H349" t="s">
        <v>956</v>
      </c>
      <c r="I349" t="s">
        <v>2525</v>
      </c>
      <c r="J349" t="s">
        <v>1067</v>
      </c>
      <c r="K349">
        <v>1</v>
      </c>
      <c r="L349" t="s">
        <v>869</v>
      </c>
      <c r="M349" t="s">
        <v>1519</v>
      </c>
      <c r="N349">
        <v>45384</v>
      </c>
      <c r="O349">
        <v>1</v>
      </c>
      <c r="P349" t="s">
        <v>872</v>
      </c>
      <c r="Q349" t="s">
        <v>873</v>
      </c>
      <c r="R349" t="s">
        <v>222</v>
      </c>
      <c r="S349" t="e">
        <v>#N/A</v>
      </c>
      <c r="U349" t="s">
        <v>875</v>
      </c>
      <c r="W349" s="247">
        <v>45384</v>
      </c>
      <c r="Y349" t="s">
        <v>876</v>
      </c>
      <c r="Z349">
        <v>0</v>
      </c>
      <c r="AB349" t="s">
        <v>877</v>
      </c>
      <c r="AD349">
        <f t="shared" ca="1" si="15"/>
        <v>1</v>
      </c>
      <c r="AE349">
        <f t="shared" si="16"/>
        <v>4</v>
      </c>
      <c r="AF349">
        <f t="shared" si="17"/>
        <v>2</v>
      </c>
    </row>
    <row r="350" spans="1:32" x14ac:dyDescent="0.25">
      <c r="A350" t="s">
        <v>2526</v>
      </c>
      <c r="B350" t="s">
        <v>2527</v>
      </c>
      <c r="D350">
        <v>2024</v>
      </c>
      <c r="E350" t="s">
        <v>863</v>
      </c>
      <c r="F350" t="s">
        <v>1434</v>
      </c>
      <c r="G350" t="s">
        <v>1435</v>
      </c>
      <c r="H350" t="s">
        <v>956</v>
      </c>
      <c r="I350" t="s">
        <v>2528</v>
      </c>
      <c r="J350" t="s">
        <v>1067</v>
      </c>
      <c r="K350">
        <v>1</v>
      </c>
      <c r="L350" t="s">
        <v>869</v>
      </c>
      <c r="M350" t="s">
        <v>1519</v>
      </c>
      <c r="N350">
        <v>45384</v>
      </c>
      <c r="O350">
        <v>1</v>
      </c>
      <c r="P350" t="s">
        <v>872</v>
      </c>
      <c r="Q350" t="s">
        <v>873</v>
      </c>
      <c r="R350" t="s">
        <v>222</v>
      </c>
      <c r="S350" t="e">
        <v>#N/A</v>
      </c>
      <c r="U350" t="s">
        <v>875</v>
      </c>
      <c r="W350" s="247">
        <v>45384</v>
      </c>
      <c r="Y350" t="s">
        <v>876</v>
      </c>
      <c r="Z350">
        <v>0</v>
      </c>
      <c r="AB350" t="s">
        <v>877</v>
      </c>
      <c r="AD350">
        <f t="shared" ca="1" si="15"/>
        <v>1</v>
      </c>
      <c r="AE350">
        <f t="shared" si="16"/>
        <v>4</v>
      </c>
      <c r="AF350">
        <f t="shared" si="17"/>
        <v>2</v>
      </c>
    </row>
    <row r="351" spans="1:32" x14ac:dyDescent="0.25">
      <c r="A351" t="s">
        <v>2529</v>
      </c>
      <c r="B351" t="s">
        <v>2530</v>
      </c>
      <c r="D351">
        <v>2024</v>
      </c>
      <c r="E351" t="s">
        <v>863</v>
      </c>
      <c r="F351" t="s">
        <v>1434</v>
      </c>
      <c r="G351" t="s">
        <v>1435</v>
      </c>
      <c r="H351" t="s">
        <v>866</v>
      </c>
      <c r="I351" t="s">
        <v>2531</v>
      </c>
      <c r="J351" t="s">
        <v>1067</v>
      </c>
      <c r="K351">
        <v>1</v>
      </c>
      <c r="L351" t="s">
        <v>869</v>
      </c>
      <c r="M351" t="s">
        <v>1519</v>
      </c>
      <c r="N351">
        <v>45384</v>
      </c>
      <c r="O351">
        <v>1</v>
      </c>
      <c r="P351" t="s">
        <v>872</v>
      </c>
      <c r="Q351" t="s">
        <v>873</v>
      </c>
      <c r="R351" t="s">
        <v>222</v>
      </c>
      <c r="S351" t="e">
        <v>#N/A</v>
      </c>
      <c r="U351" t="s">
        <v>875</v>
      </c>
      <c r="W351" s="247">
        <v>45384</v>
      </c>
      <c r="Y351" t="s">
        <v>876</v>
      </c>
      <c r="Z351">
        <v>0</v>
      </c>
      <c r="AB351" t="s">
        <v>877</v>
      </c>
      <c r="AD351">
        <f t="shared" ca="1" si="15"/>
        <v>1</v>
      </c>
      <c r="AE351">
        <f t="shared" si="16"/>
        <v>4</v>
      </c>
      <c r="AF351">
        <f t="shared" si="17"/>
        <v>2</v>
      </c>
    </row>
    <row r="352" spans="1:32" x14ac:dyDescent="0.25">
      <c r="A352" t="s">
        <v>2532</v>
      </c>
      <c r="B352" t="s">
        <v>2533</v>
      </c>
      <c r="D352">
        <v>2024</v>
      </c>
      <c r="E352" t="s">
        <v>863</v>
      </c>
      <c r="F352" t="s">
        <v>1434</v>
      </c>
      <c r="G352" t="s">
        <v>1435</v>
      </c>
      <c r="H352" t="s">
        <v>866</v>
      </c>
      <c r="I352" t="s">
        <v>2534</v>
      </c>
      <c r="J352" t="s">
        <v>1067</v>
      </c>
      <c r="K352">
        <v>1</v>
      </c>
      <c r="L352" t="s">
        <v>869</v>
      </c>
      <c r="M352" t="s">
        <v>1519</v>
      </c>
      <c r="N352">
        <v>45384</v>
      </c>
      <c r="O352">
        <v>1</v>
      </c>
      <c r="P352" t="s">
        <v>872</v>
      </c>
      <c r="Q352" t="s">
        <v>873</v>
      </c>
      <c r="R352" t="s">
        <v>222</v>
      </c>
      <c r="S352" t="e">
        <v>#N/A</v>
      </c>
      <c r="U352" t="s">
        <v>875</v>
      </c>
      <c r="W352" s="247">
        <v>45384</v>
      </c>
      <c r="Y352" t="s">
        <v>876</v>
      </c>
      <c r="Z352">
        <v>0</v>
      </c>
      <c r="AB352" t="s">
        <v>877</v>
      </c>
      <c r="AD352">
        <f t="shared" ca="1" si="15"/>
        <v>1</v>
      </c>
      <c r="AE352">
        <f t="shared" si="16"/>
        <v>4</v>
      </c>
      <c r="AF352">
        <f t="shared" si="17"/>
        <v>2</v>
      </c>
    </row>
    <row r="353" spans="1:32" x14ac:dyDescent="0.25">
      <c r="A353" t="s">
        <v>2535</v>
      </c>
      <c r="B353" t="s">
        <v>2536</v>
      </c>
      <c r="D353">
        <v>2024</v>
      </c>
      <c r="E353" t="s">
        <v>863</v>
      </c>
      <c r="F353" t="s">
        <v>1434</v>
      </c>
      <c r="G353" t="s">
        <v>1435</v>
      </c>
      <c r="H353" t="s">
        <v>866</v>
      </c>
      <c r="I353" t="s">
        <v>2537</v>
      </c>
      <c r="J353" t="s">
        <v>1067</v>
      </c>
      <c r="K353">
        <v>1</v>
      </c>
      <c r="L353" t="s">
        <v>869</v>
      </c>
      <c r="M353" t="s">
        <v>1519</v>
      </c>
      <c r="N353">
        <v>45384</v>
      </c>
      <c r="O353">
        <v>1</v>
      </c>
      <c r="P353" t="s">
        <v>872</v>
      </c>
      <c r="Q353" t="s">
        <v>873</v>
      </c>
      <c r="R353" t="s">
        <v>222</v>
      </c>
      <c r="S353" t="e">
        <v>#N/A</v>
      </c>
      <c r="U353" t="s">
        <v>875</v>
      </c>
      <c r="W353" s="247">
        <v>45384</v>
      </c>
      <c r="Y353" t="s">
        <v>876</v>
      </c>
      <c r="Z353">
        <v>0</v>
      </c>
      <c r="AB353" t="s">
        <v>877</v>
      </c>
      <c r="AD353">
        <f t="shared" ca="1" si="15"/>
        <v>1</v>
      </c>
      <c r="AE353">
        <f t="shared" si="16"/>
        <v>4</v>
      </c>
      <c r="AF353">
        <f t="shared" si="17"/>
        <v>2</v>
      </c>
    </row>
    <row r="354" spans="1:32" x14ac:dyDescent="0.25">
      <c r="A354" t="s">
        <v>2538</v>
      </c>
      <c r="B354" t="s">
        <v>2539</v>
      </c>
      <c r="D354">
        <v>2024</v>
      </c>
      <c r="E354" t="s">
        <v>863</v>
      </c>
      <c r="F354" t="s">
        <v>1434</v>
      </c>
      <c r="G354" t="s">
        <v>1435</v>
      </c>
      <c r="H354" t="s">
        <v>956</v>
      </c>
      <c r="I354" t="s">
        <v>2540</v>
      </c>
      <c r="J354" t="s">
        <v>1067</v>
      </c>
      <c r="K354">
        <v>1</v>
      </c>
      <c r="L354" t="s">
        <v>869</v>
      </c>
      <c r="M354" t="s">
        <v>1519</v>
      </c>
      <c r="N354">
        <v>45384</v>
      </c>
      <c r="O354">
        <v>1</v>
      </c>
      <c r="P354" t="s">
        <v>872</v>
      </c>
      <c r="Q354" t="s">
        <v>873</v>
      </c>
      <c r="R354" t="s">
        <v>222</v>
      </c>
      <c r="S354" t="e">
        <v>#N/A</v>
      </c>
      <c r="U354" t="s">
        <v>875</v>
      </c>
      <c r="W354" s="247">
        <v>45384</v>
      </c>
      <c r="Y354" t="s">
        <v>876</v>
      </c>
      <c r="Z354">
        <v>0</v>
      </c>
      <c r="AB354" t="s">
        <v>877</v>
      </c>
      <c r="AD354">
        <f t="shared" ca="1" si="15"/>
        <v>1</v>
      </c>
      <c r="AE354">
        <f t="shared" si="16"/>
        <v>4</v>
      </c>
      <c r="AF354">
        <f t="shared" si="17"/>
        <v>2</v>
      </c>
    </row>
    <row r="355" spans="1:32" x14ac:dyDescent="0.25">
      <c r="A355" t="s">
        <v>2541</v>
      </c>
      <c r="B355" t="s">
        <v>2542</v>
      </c>
      <c r="D355">
        <v>2024</v>
      </c>
      <c r="E355" t="s">
        <v>863</v>
      </c>
      <c r="F355" t="s">
        <v>1434</v>
      </c>
      <c r="G355" t="s">
        <v>1435</v>
      </c>
      <c r="H355" t="s">
        <v>866</v>
      </c>
      <c r="I355" t="s">
        <v>2543</v>
      </c>
      <c r="J355" t="s">
        <v>1067</v>
      </c>
      <c r="K355">
        <v>1</v>
      </c>
      <c r="L355" t="s">
        <v>869</v>
      </c>
      <c r="M355" t="s">
        <v>1519</v>
      </c>
      <c r="N355">
        <v>45384</v>
      </c>
      <c r="O355">
        <v>1</v>
      </c>
      <c r="P355" t="s">
        <v>872</v>
      </c>
      <c r="Q355" t="s">
        <v>873</v>
      </c>
      <c r="R355" t="s">
        <v>222</v>
      </c>
      <c r="S355" t="e">
        <v>#N/A</v>
      </c>
      <c r="U355" t="s">
        <v>875</v>
      </c>
      <c r="W355" s="247">
        <v>45384</v>
      </c>
      <c r="Y355" t="s">
        <v>876</v>
      </c>
      <c r="Z355">
        <v>0</v>
      </c>
      <c r="AB355" t="s">
        <v>877</v>
      </c>
      <c r="AD355">
        <f t="shared" ca="1" si="15"/>
        <v>1</v>
      </c>
      <c r="AE355">
        <f t="shared" si="16"/>
        <v>4</v>
      </c>
      <c r="AF355">
        <f t="shared" si="17"/>
        <v>2</v>
      </c>
    </row>
    <row r="356" spans="1:32" x14ac:dyDescent="0.25">
      <c r="A356" t="s">
        <v>2544</v>
      </c>
      <c r="B356" t="s">
        <v>2545</v>
      </c>
      <c r="D356">
        <v>2024</v>
      </c>
      <c r="E356" t="s">
        <v>863</v>
      </c>
      <c r="F356" t="s">
        <v>1434</v>
      </c>
      <c r="G356" t="s">
        <v>1435</v>
      </c>
      <c r="H356" t="s">
        <v>866</v>
      </c>
      <c r="I356" t="s">
        <v>2546</v>
      </c>
      <c r="J356" t="s">
        <v>1067</v>
      </c>
      <c r="K356">
        <v>1</v>
      </c>
      <c r="L356" t="s">
        <v>869</v>
      </c>
      <c r="M356" t="s">
        <v>1519</v>
      </c>
      <c r="N356">
        <v>45384</v>
      </c>
      <c r="O356">
        <v>1</v>
      </c>
      <c r="P356" t="s">
        <v>872</v>
      </c>
      <c r="Q356" t="s">
        <v>873</v>
      </c>
      <c r="R356" t="s">
        <v>222</v>
      </c>
      <c r="S356" t="e">
        <v>#N/A</v>
      </c>
      <c r="U356" t="s">
        <v>875</v>
      </c>
      <c r="W356" s="247">
        <v>45384</v>
      </c>
      <c r="Y356" t="s">
        <v>876</v>
      </c>
      <c r="Z356">
        <v>0</v>
      </c>
      <c r="AB356" t="s">
        <v>877</v>
      </c>
      <c r="AD356">
        <f t="shared" ca="1" si="15"/>
        <v>1</v>
      </c>
      <c r="AE356">
        <f t="shared" si="16"/>
        <v>4</v>
      </c>
      <c r="AF356">
        <f t="shared" si="17"/>
        <v>2</v>
      </c>
    </row>
    <row r="357" spans="1:32" x14ac:dyDescent="0.25">
      <c r="A357" t="s">
        <v>2547</v>
      </c>
      <c r="B357" t="s">
        <v>2548</v>
      </c>
      <c r="D357">
        <v>2024</v>
      </c>
      <c r="E357" t="s">
        <v>863</v>
      </c>
      <c r="F357" t="s">
        <v>1434</v>
      </c>
      <c r="G357" t="s">
        <v>1435</v>
      </c>
      <c r="H357" t="s">
        <v>866</v>
      </c>
      <c r="I357" t="s">
        <v>2549</v>
      </c>
      <c r="J357" t="s">
        <v>1067</v>
      </c>
      <c r="K357">
        <v>1</v>
      </c>
      <c r="L357" t="s">
        <v>869</v>
      </c>
      <c r="M357" t="s">
        <v>1519</v>
      </c>
      <c r="N357">
        <v>45384</v>
      </c>
      <c r="O357">
        <v>1</v>
      </c>
      <c r="P357" t="s">
        <v>872</v>
      </c>
      <c r="Q357" t="s">
        <v>873</v>
      </c>
      <c r="R357" t="s">
        <v>222</v>
      </c>
      <c r="S357" t="e">
        <v>#N/A</v>
      </c>
      <c r="U357" t="s">
        <v>875</v>
      </c>
      <c r="W357" s="247">
        <v>45384</v>
      </c>
      <c r="Y357" t="s">
        <v>876</v>
      </c>
      <c r="Z357">
        <v>0</v>
      </c>
      <c r="AB357" t="s">
        <v>877</v>
      </c>
      <c r="AD357">
        <f t="shared" ca="1" si="15"/>
        <v>1</v>
      </c>
      <c r="AE357">
        <f t="shared" si="16"/>
        <v>4</v>
      </c>
      <c r="AF357">
        <f t="shared" si="17"/>
        <v>2</v>
      </c>
    </row>
    <row r="358" spans="1:32" x14ac:dyDescent="0.25">
      <c r="A358" t="s">
        <v>2550</v>
      </c>
      <c r="B358" t="s">
        <v>2551</v>
      </c>
      <c r="D358">
        <v>2024</v>
      </c>
      <c r="E358" t="s">
        <v>863</v>
      </c>
      <c r="F358" t="s">
        <v>1434</v>
      </c>
      <c r="G358" t="s">
        <v>1435</v>
      </c>
      <c r="H358" t="s">
        <v>866</v>
      </c>
      <c r="I358" t="s">
        <v>2552</v>
      </c>
      <c r="J358" t="s">
        <v>1067</v>
      </c>
      <c r="K358">
        <v>1</v>
      </c>
      <c r="L358" t="s">
        <v>869</v>
      </c>
      <c r="M358" t="s">
        <v>1519</v>
      </c>
      <c r="N358">
        <v>45384</v>
      </c>
      <c r="O358">
        <v>1</v>
      </c>
      <c r="P358" t="s">
        <v>872</v>
      </c>
      <c r="Q358" t="s">
        <v>873</v>
      </c>
      <c r="R358" t="s">
        <v>222</v>
      </c>
      <c r="S358" t="e">
        <v>#N/A</v>
      </c>
      <c r="U358" t="s">
        <v>875</v>
      </c>
      <c r="W358" s="247">
        <v>45384</v>
      </c>
      <c r="Y358" t="s">
        <v>876</v>
      </c>
      <c r="Z358">
        <v>0</v>
      </c>
      <c r="AB358" t="s">
        <v>877</v>
      </c>
      <c r="AD358">
        <f t="shared" ca="1" si="15"/>
        <v>1</v>
      </c>
      <c r="AE358">
        <f t="shared" si="16"/>
        <v>4</v>
      </c>
      <c r="AF358">
        <f t="shared" si="17"/>
        <v>2</v>
      </c>
    </row>
    <row r="359" spans="1:32" x14ac:dyDescent="0.25">
      <c r="A359" t="s">
        <v>2553</v>
      </c>
      <c r="B359" t="s">
        <v>2554</v>
      </c>
      <c r="D359">
        <v>2024</v>
      </c>
      <c r="E359" t="s">
        <v>863</v>
      </c>
      <c r="F359" t="s">
        <v>1434</v>
      </c>
      <c r="G359" t="s">
        <v>1435</v>
      </c>
      <c r="H359" t="s">
        <v>866</v>
      </c>
      <c r="I359" t="s">
        <v>2555</v>
      </c>
      <c r="J359" t="s">
        <v>1067</v>
      </c>
      <c r="K359">
        <v>1</v>
      </c>
      <c r="L359" t="s">
        <v>869</v>
      </c>
      <c r="M359" t="s">
        <v>1519</v>
      </c>
      <c r="N359">
        <v>45384</v>
      </c>
      <c r="O359">
        <v>1</v>
      </c>
      <c r="P359" t="s">
        <v>872</v>
      </c>
      <c r="Q359" t="s">
        <v>873</v>
      </c>
      <c r="R359" t="s">
        <v>222</v>
      </c>
      <c r="S359" t="e">
        <v>#N/A</v>
      </c>
      <c r="U359" t="s">
        <v>875</v>
      </c>
      <c r="W359" s="247">
        <v>45384</v>
      </c>
      <c r="Y359" t="s">
        <v>876</v>
      </c>
      <c r="Z359">
        <v>0</v>
      </c>
      <c r="AB359" t="s">
        <v>877</v>
      </c>
      <c r="AD359">
        <f t="shared" ca="1" si="15"/>
        <v>1</v>
      </c>
      <c r="AE359">
        <f t="shared" si="16"/>
        <v>4</v>
      </c>
      <c r="AF359">
        <f t="shared" si="17"/>
        <v>2</v>
      </c>
    </row>
    <row r="360" spans="1:32" x14ac:dyDescent="0.25">
      <c r="A360" t="s">
        <v>2556</v>
      </c>
      <c r="B360" t="s">
        <v>2557</v>
      </c>
      <c r="D360">
        <v>2024</v>
      </c>
      <c r="E360" t="s">
        <v>863</v>
      </c>
      <c r="F360" t="s">
        <v>1434</v>
      </c>
      <c r="G360" t="s">
        <v>1435</v>
      </c>
      <c r="H360" t="s">
        <v>866</v>
      </c>
      <c r="I360" t="s">
        <v>2558</v>
      </c>
      <c r="J360" t="s">
        <v>1067</v>
      </c>
      <c r="K360">
        <v>1</v>
      </c>
      <c r="L360" t="s">
        <v>869</v>
      </c>
      <c r="M360" t="s">
        <v>1519</v>
      </c>
      <c r="N360">
        <v>45384</v>
      </c>
      <c r="O360">
        <v>1</v>
      </c>
      <c r="P360" t="s">
        <v>872</v>
      </c>
      <c r="Q360" t="s">
        <v>873</v>
      </c>
      <c r="R360" t="s">
        <v>222</v>
      </c>
      <c r="S360" t="e">
        <v>#N/A</v>
      </c>
      <c r="U360" t="s">
        <v>875</v>
      </c>
      <c r="W360" s="247">
        <v>45384</v>
      </c>
      <c r="Y360" t="s">
        <v>876</v>
      </c>
      <c r="Z360">
        <v>0</v>
      </c>
      <c r="AB360" t="s">
        <v>877</v>
      </c>
      <c r="AD360">
        <f t="shared" ca="1" si="15"/>
        <v>1</v>
      </c>
      <c r="AE360">
        <f t="shared" si="16"/>
        <v>4</v>
      </c>
      <c r="AF360">
        <f t="shared" si="17"/>
        <v>2</v>
      </c>
    </row>
    <row r="361" spans="1:32" x14ac:dyDescent="0.25">
      <c r="A361" t="s">
        <v>2559</v>
      </c>
      <c r="B361" t="s">
        <v>2560</v>
      </c>
      <c r="D361">
        <v>2024</v>
      </c>
      <c r="E361" t="s">
        <v>863</v>
      </c>
      <c r="F361" t="s">
        <v>1434</v>
      </c>
      <c r="G361" t="s">
        <v>1435</v>
      </c>
      <c r="H361" t="s">
        <v>866</v>
      </c>
      <c r="I361" t="s">
        <v>2561</v>
      </c>
      <c r="J361" t="s">
        <v>1067</v>
      </c>
      <c r="K361">
        <v>1</v>
      </c>
      <c r="L361" t="s">
        <v>869</v>
      </c>
      <c r="M361" t="s">
        <v>1519</v>
      </c>
      <c r="N361">
        <v>45384</v>
      </c>
      <c r="O361">
        <v>1</v>
      </c>
      <c r="P361" t="s">
        <v>872</v>
      </c>
      <c r="Q361" t="s">
        <v>873</v>
      </c>
      <c r="R361" t="s">
        <v>222</v>
      </c>
      <c r="S361" t="e">
        <v>#N/A</v>
      </c>
      <c r="U361" t="s">
        <v>875</v>
      </c>
      <c r="W361" s="247">
        <v>45384</v>
      </c>
      <c r="Y361" t="s">
        <v>876</v>
      </c>
      <c r="Z361">
        <v>0</v>
      </c>
      <c r="AB361" t="s">
        <v>877</v>
      </c>
      <c r="AD361">
        <f t="shared" ca="1" si="15"/>
        <v>1</v>
      </c>
      <c r="AE361">
        <f t="shared" si="16"/>
        <v>4</v>
      </c>
      <c r="AF361">
        <f t="shared" si="17"/>
        <v>2</v>
      </c>
    </row>
    <row r="362" spans="1:32" x14ac:dyDescent="0.25">
      <c r="A362" t="s">
        <v>2562</v>
      </c>
      <c r="B362" t="s">
        <v>2563</v>
      </c>
      <c r="D362">
        <v>2024</v>
      </c>
      <c r="E362" t="s">
        <v>863</v>
      </c>
      <c r="F362" t="s">
        <v>1434</v>
      </c>
      <c r="G362" t="s">
        <v>1435</v>
      </c>
      <c r="H362" t="s">
        <v>866</v>
      </c>
      <c r="I362" t="s">
        <v>2564</v>
      </c>
      <c r="J362" t="s">
        <v>1067</v>
      </c>
      <c r="K362">
        <v>1</v>
      </c>
      <c r="L362" t="s">
        <v>869</v>
      </c>
      <c r="M362" t="s">
        <v>1519</v>
      </c>
      <c r="N362">
        <v>45384</v>
      </c>
      <c r="O362">
        <v>1</v>
      </c>
      <c r="P362" t="s">
        <v>872</v>
      </c>
      <c r="Q362" t="s">
        <v>873</v>
      </c>
      <c r="R362" t="s">
        <v>222</v>
      </c>
      <c r="S362" t="e">
        <v>#N/A</v>
      </c>
      <c r="U362" t="s">
        <v>875</v>
      </c>
      <c r="W362" s="247">
        <v>45384</v>
      </c>
      <c r="Y362" t="s">
        <v>876</v>
      </c>
      <c r="Z362">
        <v>0</v>
      </c>
      <c r="AB362" t="s">
        <v>877</v>
      </c>
      <c r="AD362">
        <f t="shared" ca="1" si="15"/>
        <v>1</v>
      </c>
      <c r="AE362">
        <f t="shared" si="16"/>
        <v>4</v>
      </c>
      <c r="AF362">
        <f t="shared" si="17"/>
        <v>2</v>
      </c>
    </row>
    <row r="363" spans="1:32" x14ac:dyDescent="0.25">
      <c r="A363" t="s">
        <v>2565</v>
      </c>
      <c r="B363" t="s">
        <v>2566</v>
      </c>
      <c r="D363">
        <v>2024</v>
      </c>
      <c r="E363" t="s">
        <v>863</v>
      </c>
      <c r="F363" t="s">
        <v>1434</v>
      </c>
      <c r="G363" t="s">
        <v>1435</v>
      </c>
      <c r="H363" t="s">
        <v>866</v>
      </c>
      <c r="I363" t="s">
        <v>2567</v>
      </c>
      <c r="J363" t="s">
        <v>1067</v>
      </c>
      <c r="K363">
        <v>1</v>
      </c>
      <c r="L363" t="s">
        <v>869</v>
      </c>
      <c r="M363" t="s">
        <v>1519</v>
      </c>
      <c r="N363">
        <v>45384</v>
      </c>
      <c r="O363">
        <v>1</v>
      </c>
      <c r="P363" t="s">
        <v>872</v>
      </c>
      <c r="Q363" t="s">
        <v>873</v>
      </c>
      <c r="R363" t="s">
        <v>222</v>
      </c>
      <c r="S363" t="e">
        <v>#N/A</v>
      </c>
      <c r="U363" t="s">
        <v>875</v>
      </c>
      <c r="W363" s="247">
        <v>45384</v>
      </c>
      <c r="Y363" t="s">
        <v>876</v>
      </c>
      <c r="Z363">
        <v>0</v>
      </c>
      <c r="AB363" t="s">
        <v>877</v>
      </c>
      <c r="AD363">
        <f t="shared" ca="1" si="15"/>
        <v>1</v>
      </c>
      <c r="AE363">
        <f t="shared" si="16"/>
        <v>4</v>
      </c>
      <c r="AF363">
        <f t="shared" si="17"/>
        <v>2</v>
      </c>
    </row>
    <row r="364" spans="1:32" x14ac:dyDescent="0.25">
      <c r="A364" t="s">
        <v>2568</v>
      </c>
      <c r="B364" t="s">
        <v>2569</v>
      </c>
      <c r="D364">
        <v>2024</v>
      </c>
      <c r="E364" t="s">
        <v>863</v>
      </c>
      <c r="F364" t="s">
        <v>1434</v>
      </c>
      <c r="G364" t="s">
        <v>1435</v>
      </c>
      <c r="H364" t="s">
        <v>866</v>
      </c>
      <c r="I364" t="s">
        <v>2570</v>
      </c>
      <c r="J364" t="s">
        <v>1067</v>
      </c>
      <c r="K364">
        <v>1</v>
      </c>
      <c r="L364" t="s">
        <v>869</v>
      </c>
      <c r="M364" t="s">
        <v>1519</v>
      </c>
      <c r="N364">
        <v>45384</v>
      </c>
      <c r="O364">
        <v>1</v>
      </c>
      <c r="P364" t="s">
        <v>872</v>
      </c>
      <c r="Q364" t="s">
        <v>873</v>
      </c>
      <c r="R364" t="s">
        <v>222</v>
      </c>
      <c r="S364" t="e">
        <v>#N/A</v>
      </c>
      <c r="U364" t="s">
        <v>875</v>
      </c>
      <c r="W364" s="247">
        <v>45384</v>
      </c>
      <c r="Y364" t="s">
        <v>876</v>
      </c>
      <c r="Z364">
        <v>0</v>
      </c>
      <c r="AB364" t="s">
        <v>877</v>
      </c>
      <c r="AD364">
        <f t="shared" ca="1" si="15"/>
        <v>1</v>
      </c>
      <c r="AE364">
        <f t="shared" si="16"/>
        <v>4</v>
      </c>
      <c r="AF364">
        <f t="shared" si="17"/>
        <v>2</v>
      </c>
    </row>
    <row r="365" spans="1:32" x14ac:dyDescent="0.25">
      <c r="A365" t="s">
        <v>2571</v>
      </c>
      <c r="B365" t="s">
        <v>2572</v>
      </c>
      <c r="D365">
        <v>2024</v>
      </c>
      <c r="E365" t="s">
        <v>863</v>
      </c>
      <c r="F365" t="s">
        <v>1434</v>
      </c>
      <c r="G365" t="s">
        <v>1435</v>
      </c>
      <c r="H365" t="s">
        <v>866</v>
      </c>
      <c r="I365" t="s">
        <v>2573</v>
      </c>
      <c r="J365" t="s">
        <v>1067</v>
      </c>
      <c r="K365">
        <v>1</v>
      </c>
      <c r="L365" t="s">
        <v>869</v>
      </c>
      <c r="M365" t="s">
        <v>1519</v>
      </c>
      <c r="N365">
        <v>45384</v>
      </c>
      <c r="O365">
        <v>1</v>
      </c>
      <c r="P365" t="s">
        <v>872</v>
      </c>
      <c r="Q365" t="s">
        <v>873</v>
      </c>
      <c r="R365" t="s">
        <v>222</v>
      </c>
      <c r="S365" t="e">
        <v>#N/A</v>
      </c>
      <c r="U365" t="s">
        <v>875</v>
      </c>
      <c r="W365" s="247">
        <v>45384</v>
      </c>
      <c r="Y365" t="s">
        <v>876</v>
      </c>
      <c r="Z365">
        <v>0</v>
      </c>
      <c r="AB365" t="s">
        <v>877</v>
      </c>
      <c r="AD365">
        <f t="shared" ca="1" si="15"/>
        <v>1</v>
      </c>
      <c r="AE365">
        <f t="shared" si="16"/>
        <v>4</v>
      </c>
      <c r="AF365">
        <f t="shared" si="17"/>
        <v>2</v>
      </c>
    </row>
    <row r="366" spans="1:32" x14ac:dyDescent="0.25">
      <c r="A366" t="s">
        <v>2574</v>
      </c>
      <c r="B366" t="s">
        <v>2575</v>
      </c>
      <c r="D366">
        <v>2024</v>
      </c>
      <c r="E366" t="s">
        <v>863</v>
      </c>
      <c r="F366" t="s">
        <v>1434</v>
      </c>
      <c r="G366" t="s">
        <v>1435</v>
      </c>
      <c r="H366" t="s">
        <v>866</v>
      </c>
      <c r="I366" t="s">
        <v>2576</v>
      </c>
      <c r="J366" t="s">
        <v>1067</v>
      </c>
      <c r="K366">
        <v>1</v>
      </c>
      <c r="L366" t="s">
        <v>869</v>
      </c>
      <c r="M366" t="s">
        <v>1519</v>
      </c>
      <c r="N366">
        <v>45384</v>
      </c>
      <c r="O366">
        <v>1</v>
      </c>
      <c r="P366" t="s">
        <v>872</v>
      </c>
      <c r="Q366" t="s">
        <v>873</v>
      </c>
      <c r="R366" t="s">
        <v>222</v>
      </c>
      <c r="S366" t="e">
        <v>#N/A</v>
      </c>
      <c r="U366" t="s">
        <v>875</v>
      </c>
      <c r="W366" s="247">
        <v>45384</v>
      </c>
      <c r="Y366" t="s">
        <v>876</v>
      </c>
      <c r="Z366">
        <v>0</v>
      </c>
      <c r="AB366" t="s">
        <v>877</v>
      </c>
      <c r="AD366">
        <f t="shared" ca="1" si="15"/>
        <v>1</v>
      </c>
      <c r="AE366">
        <f t="shared" si="16"/>
        <v>4</v>
      </c>
      <c r="AF366">
        <f t="shared" si="17"/>
        <v>2</v>
      </c>
    </row>
    <row r="367" spans="1:32" x14ac:dyDescent="0.25">
      <c r="A367" t="s">
        <v>2577</v>
      </c>
      <c r="B367" t="s">
        <v>2578</v>
      </c>
      <c r="D367">
        <v>2024</v>
      </c>
      <c r="E367" t="s">
        <v>863</v>
      </c>
      <c r="F367" t="s">
        <v>1434</v>
      </c>
      <c r="G367" t="s">
        <v>1435</v>
      </c>
      <c r="H367" t="s">
        <v>866</v>
      </c>
      <c r="I367" t="s">
        <v>2579</v>
      </c>
      <c r="J367" t="s">
        <v>1067</v>
      </c>
      <c r="K367">
        <v>1</v>
      </c>
      <c r="L367" t="s">
        <v>869</v>
      </c>
      <c r="M367" t="s">
        <v>1519</v>
      </c>
      <c r="N367">
        <v>45384</v>
      </c>
      <c r="O367">
        <v>1</v>
      </c>
      <c r="P367" t="s">
        <v>872</v>
      </c>
      <c r="Q367" t="s">
        <v>873</v>
      </c>
      <c r="R367" t="s">
        <v>222</v>
      </c>
      <c r="S367" t="e">
        <v>#N/A</v>
      </c>
      <c r="U367" t="s">
        <v>875</v>
      </c>
      <c r="W367" s="247">
        <v>45384</v>
      </c>
      <c r="Y367" t="s">
        <v>876</v>
      </c>
      <c r="Z367">
        <v>0</v>
      </c>
      <c r="AB367" t="s">
        <v>877</v>
      </c>
      <c r="AD367">
        <f t="shared" ca="1" si="15"/>
        <v>1</v>
      </c>
      <c r="AE367">
        <f t="shared" si="16"/>
        <v>4</v>
      </c>
      <c r="AF367">
        <f t="shared" si="17"/>
        <v>2</v>
      </c>
    </row>
    <row r="368" spans="1:32" x14ac:dyDescent="0.25">
      <c r="A368" t="s">
        <v>2580</v>
      </c>
      <c r="B368" t="s">
        <v>2581</v>
      </c>
      <c r="D368">
        <v>2024</v>
      </c>
      <c r="E368" t="s">
        <v>1049</v>
      </c>
      <c r="F368" t="s">
        <v>1508</v>
      </c>
      <c r="G368" t="s">
        <v>1191</v>
      </c>
      <c r="H368" t="s">
        <v>1082</v>
      </c>
      <c r="I368" t="s">
        <v>2582</v>
      </c>
      <c r="J368" t="s">
        <v>1067</v>
      </c>
      <c r="K368">
        <v>1</v>
      </c>
      <c r="L368" t="s">
        <v>869</v>
      </c>
      <c r="M368" t="s">
        <v>1519</v>
      </c>
      <c r="N368">
        <v>45384</v>
      </c>
      <c r="O368">
        <v>1</v>
      </c>
      <c r="P368" t="s">
        <v>872</v>
      </c>
      <c r="Q368" t="s">
        <v>873</v>
      </c>
      <c r="R368" t="s">
        <v>222</v>
      </c>
      <c r="S368" t="e">
        <v>#N/A</v>
      </c>
      <c r="U368" t="s">
        <v>875</v>
      </c>
      <c r="W368" s="247">
        <v>45384</v>
      </c>
      <c r="Y368" t="s">
        <v>876</v>
      </c>
      <c r="Z368">
        <v>0</v>
      </c>
      <c r="AB368" t="s">
        <v>877</v>
      </c>
      <c r="AD368">
        <f t="shared" ca="1" si="15"/>
        <v>1</v>
      </c>
      <c r="AE368">
        <f t="shared" si="16"/>
        <v>4</v>
      </c>
      <c r="AF368">
        <f t="shared" si="17"/>
        <v>2</v>
      </c>
    </row>
    <row r="369" spans="1:32" x14ac:dyDescent="0.25">
      <c r="A369" t="s">
        <v>2583</v>
      </c>
      <c r="B369" t="s">
        <v>2584</v>
      </c>
      <c r="D369">
        <v>2024</v>
      </c>
      <c r="E369" t="s">
        <v>1049</v>
      </c>
      <c r="F369" t="s">
        <v>1508</v>
      </c>
      <c r="G369" t="s">
        <v>1191</v>
      </c>
      <c r="H369" t="s">
        <v>1082</v>
      </c>
      <c r="I369" t="s">
        <v>2585</v>
      </c>
      <c r="J369" t="s">
        <v>1067</v>
      </c>
      <c r="K369">
        <v>1</v>
      </c>
      <c r="L369" t="s">
        <v>869</v>
      </c>
      <c r="M369" t="s">
        <v>1519</v>
      </c>
      <c r="N369">
        <v>45384</v>
      </c>
      <c r="O369">
        <v>1</v>
      </c>
      <c r="P369" t="s">
        <v>872</v>
      </c>
      <c r="Q369" t="s">
        <v>873</v>
      </c>
      <c r="R369" t="s">
        <v>222</v>
      </c>
      <c r="S369" t="e">
        <v>#N/A</v>
      </c>
      <c r="U369" t="s">
        <v>875</v>
      </c>
      <c r="W369" s="247">
        <v>45384</v>
      </c>
      <c r="Y369" t="s">
        <v>876</v>
      </c>
      <c r="Z369">
        <v>0</v>
      </c>
      <c r="AB369" t="s">
        <v>877</v>
      </c>
      <c r="AD369">
        <f t="shared" ca="1" si="15"/>
        <v>1</v>
      </c>
      <c r="AE369">
        <f t="shared" si="16"/>
        <v>4</v>
      </c>
      <c r="AF369">
        <f t="shared" si="17"/>
        <v>2</v>
      </c>
    </row>
    <row r="370" spans="1:32" x14ac:dyDescent="0.25">
      <c r="A370" t="s">
        <v>2586</v>
      </c>
      <c r="B370" t="s">
        <v>2587</v>
      </c>
      <c r="D370">
        <v>2024</v>
      </c>
      <c r="E370" t="s">
        <v>1049</v>
      </c>
      <c r="F370" t="s">
        <v>1508</v>
      </c>
      <c r="G370" t="s">
        <v>1191</v>
      </c>
      <c r="H370" t="s">
        <v>1082</v>
      </c>
      <c r="I370" t="s">
        <v>2588</v>
      </c>
      <c r="J370" t="s">
        <v>1067</v>
      </c>
      <c r="K370">
        <v>1</v>
      </c>
      <c r="L370" t="s">
        <v>869</v>
      </c>
      <c r="M370" t="s">
        <v>1519</v>
      </c>
      <c r="N370">
        <v>45384</v>
      </c>
      <c r="O370">
        <v>1</v>
      </c>
      <c r="P370" t="s">
        <v>872</v>
      </c>
      <c r="Q370" t="s">
        <v>873</v>
      </c>
      <c r="R370" t="s">
        <v>222</v>
      </c>
      <c r="S370" t="e">
        <v>#N/A</v>
      </c>
      <c r="U370" t="s">
        <v>875</v>
      </c>
      <c r="W370" s="247">
        <v>45384</v>
      </c>
      <c r="Y370" t="s">
        <v>876</v>
      </c>
      <c r="Z370">
        <v>0</v>
      </c>
      <c r="AB370" t="s">
        <v>877</v>
      </c>
      <c r="AD370">
        <f t="shared" ca="1" si="15"/>
        <v>1</v>
      </c>
      <c r="AE370">
        <f t="shared" si="16"/>
        <v>4</v>
      </c>
      <c r="AF370">
        <f t="shared" si="17"/>
        <v>2</v>
      </c>
    </row>
    <row r="371" spans="1:32" x14ac:dyDescent="0.25">
      <c r="A371" t="s">
        <v>2589</v>
      </c>
      <c r="B371" t="s">
        <v>2590</v>
      </c>
      <c r="D371">
        <v>2024</v>
      </c>
      <c r="E371" t="s">
        <v>1049</v>
      </c>
      <c r="F371" t="s">
        <v>1508</v>
      </c>
      <c r="G371" t="s">
        <v>1191</v>
      </c>
      <c r="H371" t="s">
        <v>1082</v>
      </c>
      <c r="I371" t="s">
        <v>2591</v>
      </c>
      <c r="J371" t="s">
        <v>1067</v>
      </c>
      <c r="K371">
        <v>1</v>
      </c>
      <c r="L371" t="s">
        <v>869</v>
      </c>
      <c r="M371" t="s">
        <v>1519</v>
      </c>
      <c r="N371">
        <v>45384</v>
      </c>
      <c r="O371">
        <v>1</v>
      </c>
      <c r="P371" t="s">
        <v>872</v>
      </c>
      <c r="Q371" t="s">
        <v>873</v>
      </c>
      <c r="R371" t="s">
        <v>222</v>
      </c>
      <c r="S371" t="e">
        <v>#N/A</v>
      </c>
      <c r="U371" t="s">
        <v>875</v>
      </c>
      <c r="W371" s="247">
        <v>45384</v>
      </c>
      <c r="Y371" t="s">
        <v>876</v>
      </c>
      <c r="Z371">
        <v>0</v>
      </c>
      <c r="AB371" t="s">
        <v>877</v>
      </c>
      <c r="AD371">
        <f t="shared" ca="1" si="15"/>
        <v>1</v>
      </c>
      <c r="AE371">
        <f t="shared" si="16"/>
        <v>4</v>
      </c>
      <c r="AF371">
        <f t="shared" si="17"/>
        <v>2</v>
      </c>
    </row>
    <row r="372" spans="1:32" x14ac:dyDescent="0.25">
      <c r="A372" t="s">
        <v>2592</v>
      </c>
      <c r="B372" t="s">
        <v>2593</v>
      </c>
      <c r="D372">
        <v>2024</v>
      </c>
      <c r="E372" t="s">
        <v>1049</v>
      </c>
      <c r="F372" t="s">
        <v>1508</v>
      </c>
      <c r="G372" t="s">
        <v>1191</v>
      </c>
      <c r="H372" t="s">
        <v>1082</v>
      </c>
      <c r="I372" t="s">
        <v>2594</v>
      </c>
      <c r="J372" t="s">
        <v>1067</v>
      </c>
      <c r="K372">
        <v>1</v>
      </c>
      <c r="L372" t="s">
        <v>869</v>
      </c>
      <c r="M372" t="s">
        <v>1519</v>
      </c>
      <c r="N372">
        <v>45384</v>
      </c>
      <c r="O372">
        <v>1</v>
      </c>
      <c r="P372" t="s">
        <v>872</v>
      </c>
      <c r="Q372" t="s">
        <v>873</v>
      </c>
      <c r="R372" t="s">
        <v>222</v>
      </c>
      <c r="S372" t="e">
        <v>#N/A</v>
      </c>
      <c r="U372" t="s">
        <v>875</v>
      </c>
      <c r="W372" s="247">
        <v>45384</v>
      </c>
      <c r="Y372" t="s">
        <v>876</v>
      </c>
      <c r="Z372">
        <v>0</v>
      </c>
      <c r="AB372" t="s">
        <v>877</v>
      </c>
      <c r="AD372">
        <f t="shared" ca="1" si="15"/>
        <v>1</v>
      </c>
      <c r="AE372">
        <f t="shared" si="16"/>
        <v>4</v>
      </c>
      <c r="AF372">
        <f t="shared" si="17"/>
        <v>2</v>
      </c>
    </row>
    <row r="373" spans="1:32" x14ac:dyDescent="0.25">
      <c r="A373" t="s">
        <v>2595</v>
      </c>
      <c r="B373" t="s">
        <v>2596</v>
      </c>
      <c r="D373">
        <v>2024</v>
      </c>
      <c r="E373" t="s">
        <v>1049</v>
      </c>
      <c r="F373" t="s">
        <v>1508</v>
      </c>
      <c r="G373" t="s">
        <v>1191</v>
      </c>
      <c r="H373" t="s">
        <v>1082</v>
      </c>
      <c r="I373" t="s">
        <v>2597</v>
      </c>
      <c r="J373" t="s">
        <v>1067</v>
      </c>
      <c r="K373">
        <v>1</v>
      </c>
      <c r="L373" t="s">
        <v>869</v>
      </c>
      <c r="M373" t="s">
        <v>1519</v>
      </c>
      <c r="N373">
        <v>45384</v>
      </c>
      <c r="O373">
        <v>1</v>
      </c>
      <c r="P373" t="s">
        <v>872</v>
      </c>
      <c r="Q373" t="s">
        <v>873</v>
      </c>
      <c r="R373" t="s">
        <v>222</v>
      </c>
      <c r="S373" t="e">
        <v>#N/A</v>
      </c>
      <c r="U373" t="s">
        <v>875</v>
      </c>
      <c r="W373" s="247">
        <v>45384</v>
      </c>
      <c r="Y373" t="s">
        <v>876</v>
      </c>
      <c r="Z373">
        <v>0</v>
      </c>
      <c r="AB373" t="s">
        <v>877</v>
      </c>
      <c r="AD373">
        <f t="shared" ca="1" si="15"/>
        <v>1</v>
      </c>
      <c r="AE373">
        <f t="shared" si="16"/>
        <v>4</v>
      </c>
      <c r="AF373">
        <f t="shared" si="17"/>
        <v>2</v>
      </c>
    </row>
    <row r="374" spans="1:32" x14ac:dyDescent="0.25">
      <c r="A374" t="s">
        <v>2598</v>
      </c>
      <c r="B374" t="s">
        <v>2599</v>
      </c>
      <c r="D374">
        <v>2024</v>
      </c>
      <c r="E374" t="s">
        <v>1049</v>
      </c>
      <c r="F374" t="s">
        <v>1508</v>
      </c>
      <c r="G374" t="s">
        <v>1191</v>
      </c>
      <c r="H374" t="s">
        <v>1082</v>
      </c>
      <c r="I374" t="s">
        <v>2600</v>
      </c>
      <c r="J374" t="s">
        <v>1067</v>
      </c>
      <c r="K374">
        <v>1</v>
      </c>
      <c r="L374" t="s">
        <v>869</v>
      </c>
      <c r="M374" t="s">
        <v>1519</v>
      </c>
      <c r="N374">
        <v>45384</v>
      </c>
      <c r="O374">
        <v>1</v>
      </c>
      <c r="P374" t="s">
        <v>872</v>
      </c>
      <c r="Q374" t="s">
        <v>873</v>
      </c>
      <c r="R374" t="s">
        <v>222</v>
      </c>
      <c r="S374" t="e">
        <v>#N/A</v>
      </c>
      <c r="U374" t="s">
        <v>875</v>
      </c>
      <c r="W374" s="247">
        <v>45384</v>
      </c>
      <c r="Y374" t="s">
        <v>876</v>
      </c>
      <c r="Z374">
        <v>0</v>
      </c>
      <c r="AB374" t="s">
        <v>877</v>
      </c>
      <c r="AD374">
        <f t="shared" ca="1" si="15"/>
        <v>1</v>
      </c>
      <c r="AE374">
        <f t="shared" si="16"/>
        <v>4</v>
      </c>
      <c r="AF374">
        <f t="shared" si="17"/>
        <v>2</v>
      </c>
    </row>
    <row r="375" spans="1:32" x14ac:dyDescent="0.25">
      <c r="A375" t="s">
        <v>2601</v>
      </c>
      <c r="B375" t="s">
        <v>2602</v>
      </c>
      <c r="D375">
        <v>2024</v>
      </c>
      <c r="E375" t="s">
        <v>1049</v>
      </c>
      <c r="F375" t="s">
        <v>1508</v>
      </c>
      <c r="G375" t="s">
        <v>1191</v>
      </c>
      <c r="H375" t="s">
        <v>1082</v>
      </c>
      <c r="I375" t="s">
        <v>2603</v>
      </c>
      <c r="J375" t="s">
        <v>1067</v>
      </c>
      <c r="K375">
        <v>1</v>
      </c>
      <c r="L375" t="s">
        <v>869</v>
      </c>
      <c r="M375" t="s">
        <v>1519</v>
      </c>
      <c r="N375">
        <v>45384</v>
      </c>
      <c r="O375">
        <v>1</v>
      </c>
      <c r="P375" t="s">
        <v>872</v>
      </c>
      <c r="Q375" t="s">
        <v>873</v>
      </c>
      <c r="R375" t="s">
        <v>222</v>
      </c>
      <c r="S375" t="e">
        <v>#N/A</v>
      </c>
      <c r="U375" t="s">
        <v>875</v>
      </c>
      <c r="W375" s="247">
        <v>45384</v>
      </c>
      <c r="Y375" t="s">
        <v>876</v>
      </c>
      <c r="Z375">
        <v>0</v>
      </c>
      <c r="AB375" t="s">
        <v>877</v>
      </c>
      <c r="AD375">
        <f t="shared" ca="1" si="15"/>
        <v>1</v>
      </c>
      <c r="AE375">
        <f t="shared" si="16"/>
        <v>4</v>
      </c>
      <c r="AF375">
        <f t="shared" si="17"/>
        <v>2</v>
      </c>
    </row>
    <row r="376" spans="1:32" x14ac:dyDescent="0.25">
      <c r="A376" t="s">
        <v>2604</v>
      </c>
      <c r="B376" t="s">
        <v>2605</v>
      </c>
      <c r="D376">
        <v>2024</v>
      </c>
      <c r="E376" t="s">
        <v>1049</v>
      </c>
      <c r="F376" t="s">
        <v>1508</v>
      </c>
      <c r="G376" t="s">
        <v>1191</v>
      </c>
      <c r="H376" t="s">
        <v>1082</v>
      </c>
      <c r="I376" t="s">
        <v>2606</v>
      </c>
      <c r="J376" t="s">
        <v>1067</v>
      </c>
      <c r="K376">
        <v>1</v>
      </c>
      <c r="L376" t="s">
        <v>869</v>
      </c>
      <c r="M376" t="s">
        <v>1519</v>
      </c>
      <c r="N376">
        <v>45384</v>
      </c>
      <c r="O376">
        <v>1</v>
      </c>
      <c r="P376" t="s">
        <v>872</v>
      </c>
      <c r="Q376" t="s">
        <v>873</v>
      </c>
      <c r="R376" t="s">
        <v>222</v>
      </c>
      <c r="S376" t="e">
        <v>#N/A</v>
      </c>
      <c r="U376" t="s">
        <v>875</v>
      </c>
      <c r="W376" s="247">
        <v>45384</v>
      </c>
      <c r="Y376" t="s">
        <v>876</v>
      </c>
      <c r="Z376">
        <v>0</v>
      </c>
      <c r="AB376" t="s">
        <v>877</v>
      </c>
      <c r="AD376">
        <f t="shared" ca="1" si="15"/>
        <v>1</v>
      </c>
      <c r="AE376">
        <f t="shared" si="16"/>
        <v>4</v>
      </c>
      <c r="AF376">
        <f t="shared" si="17"/>
        <v>2</v>
      </c>
    </row>
    <row r="377" spans="1:32" x14ac:dyDescent="0.25">
      <c r="A377" t="s">
        <v>2607</v>
      </c>
      <c r="B377" t="s">
        <v>2608</v>
      </c>
      <c r="D377">
        <v>2024</v>
      </c>
      <c r="E377" t="s">
        <v>1049</v>
      </c>
      <c r="F377" t="s">
        <v>1508</v>
      </c>
      <c r="G377" t="s">
        <v>1191</v>
      </c>
      <c r="H377" t="s">
        <v>1082</v>
      </c>
      <c r="I377" t="s">
        <v>2609</v>
      </c>
      <c r="J377" t="s">
        <v>1067</v>
      </c>
      <c r="K377">
        <v>1</v>
      </c>
      <c r="L377" t="s">
        <v>869</v>
      </c>
      <c r="M377" t="s">
        <v>1519</v>
      </c>
      <c r="N377">
        <v>45384</v>
      </c>
      <c r="O377">
        <v>1</v>
      </c>
      <c r="P377" t="s">
        <v>872</v>
      </c>
      <c r="Q377" t="s">
        <v>873</v>
      </c>
      <c r="R377" t="s">
        <v>222</v>
      </c>
      <c r="S377" t="e">
        <v>#N/A</v>
      </c>
      <c r="U377" t="s">
        <v>875</v>
      </c>
      <c r="W377" s="247">
        <v>45384</v>
      </c>
      <c r="Y377" t="s">
        <v>876</v>
      </c>
      <c r="Z377">
        <v>0</v>
      </c>
      <c r="AB377" t="s">
        <v>877</v>
      </c>
      <c r="AD377">
        <f t="shared" ca="1" si="15"/>
        <v>1</v>
      </c>
      <c r="AE377">
        <f t="shared" si="16"/>
        <v>4</v>
      </c>
      <c r="AF377">
        <f t="shared" si="17"/>
        <v>2</v>
      </c>
    </row>
    <row r="378" spans="1:32" x14ac:dyDescent="0.25">
      <c r="A378" t="s">
        <v>2610</v>
      </c>
      <c r="B378" t="s">
        <v>2611</v>
      </c>
      <c r="D378">
        <v>2024</v>
      </c>
      <c r="E378" t="s">
        <v>1049</v>
      </c>
      <c r="F378" t="s">
        <v>1508</v>
      </c>
      <c r="G378" t="s">
        <v>1191</v>
      </c>
      <c r="H378" t="s">
        <v>1082</v>
      </c>
      <c r="I378" t="s">
        <v>2612</v>
      </c>
      <c r="J378" t="s">
        <v>1067</v>
      </c>
      <c r="K378">
        <v>1</v>
      </c>
      <c r="L378" t="s">
        <v>869</v>
      </c>
      <c r="M378" t="s">
        <v>1519</v>
      </c>
      <c r="N378">
        <v>45384</v>
      </c>
      <c r="O378">
        <v>1</v>
      </c>
      <c r="P378" t="s">
        <v>872</v>
      </c>
      <c r="Q378" t="s">
        <v>873</v>
      </c>
      <c r="R378" t="s">
        <v>222</v>
      </c>
      <c r="S378" t="e">
        <v>#N/A</v>
      </c>
      <c r="U378" t="s">
        <v>875</v>
      </c>
      <c r="W378" s="247">
        <v>45384</v>
      </c>
      <c r="Y378" t="s">
        <v>876</v>
      </c>
      <c r="Z378">
        <v>0</v>
      </c>
      <c r="AB378" t="s">
        <v>877</v>
      </c>
      <c r="AD378">
        <f t="shared" ca="1" si="15"/>
        <v>1</v>
      </c>
      <c r="AE378">
        <f t="shared" si="16"/>
        <v>4</v>
      </c>
      <c r="AF378">
        <f t="shared" si="17"/>
        <v>2</v>
      </c>
    </row>
    <row r="379" spans="1:32" x14ac:dyDescent="0.25">
      <c r="A379" t="s">
        <v>2613</v>
      </c>
      <c r="B379" t="s">
        <v>2614</v>
      </c>
      <c r="D379">
        <v>2024</v>
      </c>
      <c r="E379" t="s">
        <v>1049</v>
      </c>
      <c r="F379" t="s">
        <v>1508</v>
      </c>
      <c r="G379" t="s">
        <v>1191</v>
      </c>
      <c r="H379" t="s">
        <v>1082</v>
      </c>
      <c r="I379" t="s">
        <v>2615</v>
      </c>
      <c r="J379" t="s">
        <v>1067</v>
      </c>
      <c r="K379">
        <v>1</v>
      </c>
      <c r="L379" t="s">
        <v>869</v>
      </c>
      <c r="M379" t="s">
        <v>1519</v>
      </c>
      <c r="N379">
        <v>45384</v>
      </c>
      <c r="O379">
        <v>1</v>
      </c>
      <c r="P379" t="s">
        <v>872</v>
      </c>
      <c r="Q379" t="s">
        <v>873</v>
      </c>
      <c r="R379" t="s">
        <v>222</v>
      </c>
      <c r="S379" t="e">
        <v>#N/A</v>
      </c>
      <c r="U379" t="s">
        <v>875</v>
      </c>
      <c r="W379" s="247">
        <v>45384</v>
      </c>
      <c r="Y379" t="s">
        <v>876</v>
      </c>
      <c r="Z379">
        <v>0</v>
      </c>
      <c r="AB379" t="s">
        <v>877</v>
      </c>
      <c r="AD379">
        <f t="shared" ca="1" si="15"/>
        <v>1</v>
      </c>
      <c r="AE379">
        <f t="shared" si="16"/>
        <v>4</v>
      </c>
      <c r="AF379">
        <f t="shared" si="17"/>
        <v>2</v>
      </c>
    </row>
    <row r="380" spans="1:32" x14ac:dyDescent="0.25">
      <c r="A380" t="s">
        <v>2616</v>
      </c>
      <c r="B380" t="s">
        <v>2617</v>
      </c>
      <c r="D380">
        <v>2024</v>
      </c>
      <c r="E380" t="s">
        <v>1049</v>
      </c>
      <c r="F380" t="s">
        <v>1508</v>
      </c>
      <c r="G380" t="s">
        <v>1191</v>
      </c>
      <c r="H380" t="s">
        <v>1082</v>
      </c>
      <c r="I380" t="s">
        <v>2618</v>
      </c>
      <c r="J380" t="s">
        <v>1067</v>
      </c>
      <c r="K380">
        <v>1</v>
      </c>
      <c r="L380" t="s">
        <v>869</v>
      </c>
      <c r="M380" t="s">
        <v>1519</v>
      </c>
      <c r="N380">
        <v>45384</v>
      </c>
      <c r="O380">
        <v>1</v>
      </c>
      <c r="P380" t="s">
        <v>872</v>
      </c>
      <c r="Q380" t="s">
        <v>873</v>
      </c>
      <c r="R380" t="s">
        <v>222</v>
      </c>
      <c r="S380" t="e">
        <v>#N/A</v>
      </c>
      <c r="U380" t="s">
        <v>875</v>
      </c>
      <c r="W380" s="247">
        <v>45384</v>
      </c>
      <c r="Y380" t="s">
        <v>876</v>
      </c>
      <c r="Z380">
        <v>0</v>
      </c>
      <c r="AB380" t="s">
        <v>877</v>
      </c>
      <c r="AD380">
        <f t="shared" ca="1" si="15"/>
        <v>1</v>
      </c>
      <c r="AE380">
        <f t="shared" si="16"/>
        <v>4</v>
      </c>
      <c r="AF380">
        <f t="shared" si="17"/>
        <v>2</v>
      </c>
    </row>
    <row r="381" spans="1:32" x14ac:dyDescent="0.25">
      <c r="A381" t="s">
        <v>2619</v>
      </c>
      <c r="B381" t="s">
        <v>2620</v>
      </c>
      <c r="D381">
        <v>2024</v>
      </c>
      <c r="E381" t="s">
        <v>1049</v>
      </c>
      <c r="F381" t="s">
        <v>1508</v>
      </c>
      <c r="G381" t="s">
        <v>1191</v>
      </c>
      <c r="H381" t="s">
        <v>1082</v>
      </c>
      <c r="I381" t="s">
        <v>2621</v>
      </c>
      <c r="J381" t="s">
        <v>1067</v>
      </c>
      <c r="K381">
        <v>1</v>
      </c>
      <c r="L381" t="s">
        <v>869</v>
      </c>
      <c r="M381" t="s">
        <v>1519</v>
      </c>
      <c r="N381">
        <v>45384</v>
      </c>
      <c r="O381">
        <v>1</v>
      </c>
      <c r="P381" t="s">
        <v>872</v>
      </c>
      <c r="Q381" t="s">
        <v>873</v>
      </c>
      <c r="R381" t="s">
        <v>222</v>
      </c>
      <c r="S381" t="e">
        <v>#N/A</v>
      </c>
      <c r="U381" t="s">
        <v>875</v>
      </c>
      <c r="W381" s="247">
        <v>45384</v>
      </c>
      <c r="Y381" t="s">
        <v>876</v>
      </c>
      <c r="Z381">
        <v>0</v>
      </c>
      <c r="AB381" t="s">
        <v>877</v>
      </c>
      <c r="AD381">
        <f t="shared" ca="1" si="15"/>
        <v>1</v>
      </c>
      <c r="AE381">
        <f t="shared" si="16"/>
        <v>4</v>
      </c>
      <c r="AF381">
        <f t="shared" si="17"/>
        <v>2</v>
      </c>
    </row>
    <row r="382" spans="1:32" x14ac:dyDescent="0.25">
      <c r="A382" t="s">
        <v>2622</v>
      </c>
      <c r="B382" t="s">
        <v>2623</v>
      </c>
      <c r="D382">
        <v>2024</v>
      </c>
      <c r="E382" t="s">
        <v>1049</v>
      </c>
      <c r="F382" t="s">
        <v>1508</v>
      </c>
      <c r="G382" t="s">
        <v>1191</v>
      </c>
      <c r="H382" t="s">
        <v>1082</v>
      </c>
      <c r="I382" t="s">
        <v>2624</v>
      </c>
      <c r="J382" t="s">
        <v>1067</v>
      </c>
      <c r="K382">
        <v>1</v>
      </c>
      <c r="L382" t="s">
        <v>869</v>
      </c>
      <c r="M382" t="s">
        <v>1519</v>
      </c>
      <c r="N382">
        <v>45384</v>
      </c>
      <c r="O382">
        <v>1</v>
      </c>
      <c r="P382" t="s">
        <v>872</v>
      </c>
      <c r="Q382" t="s">
        <v>873</v>
      </c>
      <c r="R382" t="s">
        <v>222</v>
      </c>
      <c r="S382" t="e">
        <v>#N/A</v>
      </c>
      <c r="U382" t="s">
        <v>875</v>
      </c>
      <c r="W382" s="247">
        <v>45384</v>
      </c>
      <c r="Y382" t="s">
        <v>876</v>
      </c>
      <c r="Z382">
        <v>0</v>
      </c>
      <c r="AB382" t="s">
        <v>877</v>
      </c>
      <c r="AD382">
        <f t="shared" ca="1" si="15"/>
        <v>1</v>
      </c>
      <c r="AE382">
        <f t="shared" si="16"/>
        <v>4</v>
      </c>
      <c r="AF382">
        <f t="shared" si="17"/>
        <v>2</v>
      </c>
    </row>
    <row r="383" spans="1:32" x14ac:dyDescent="0.25">
      <c r="A383" t="s">
        <v>2625</v>
      </c>
      <c r="B383" t="s">
        <v>2626</v>
      </c>
      <c r="D383">
        <v>2024</v>
      </c>
      <c r="E383" t="s">
        <v>1049</v>
      </c>
      <c r="F383" t="s">
        <v>1508</v>
      </c>
      <c r="G383" t="s">
        <v>1191</v>
      </c>
      <c r="H383" t="s">
        <v>1082</v>
      </c>
      <c r="I383" t="s">
        <v>2627</v>
      </c>
      <c r="J383" t="s">
        <v>1067</v>
      </c>
      <c r="K383">
        <v>1</v>
      </c>
      <c r="L383" t="s">
        <v>869</v>
      </c>
      <c r="M383" t="s">
        <v>1519</v>
      </c>
      <c r="N383">
        <v>45384</v>
      </c>
      <c r="O383">
        <v>1</v>
      </c>
      <c r="P383" t="s">
        <v>872</v>
      </c>
      <c r="Q383" t="s">
        <v>873</v>
      </c>
      <c r="R383" t="s">
        <v>222</v>
      </c>
      <c r="S383" t="e">
        <v>#N/A</v>
      </c>
      <c r="U383" t="s">
        <v>875</v>
      </c>
      <c r="W383" s="247">
        <v>45384</v>
      </c>
      <c r="Y383" t="s">
        <v>876</v>
      </c>
      <c r="Z383">
        <v>0</v>
      </c>
      <c r="AB383" t="s">
        <v>877</v>
      </c>
      <c r="AD383">
        <f t="shared" ca="1" si="15"/>
        <v>1</v>
      </c>
      <c r="AE383">
        <f t="shared" si="16"/>
        <v>4</v>
      </c>
      <c r="AF383">
        <f t="shared" si="17"/>
        <v>2</v>
      </c>
    </row>
    <row r="384" spans="1:32" x14ac:dyDescent="0.25">
      <c r="A384" t="s">
        <v>2628</v>
      </c>
      <c r="B384" t="s">
        <v>2629</v>
      </c>
      <c r="D384">
        <v>2024</v>
      </c>
      <c r="E384" t="s">
        <v>1049</v>
      </c>
      <c r="F384" t="s">
        <v>1508</v>
      </c>
      <c r="G384" t="s">
        <v>1191</v>
      </c>
      <c r="H384" t="s">
        <v>1082</v>
      </c>
      <c r="I384" t="s">
        <v>2630</v>
      </c>
      <c r="J384" t="s">
        <v>1067</v>
      </c>
      <c r="K384">
        <v>1</v>
      </c>
      <c r="L384" t="s">
        <v>869</v>
      </c>
      <c r="M384" t="s">
        <v>1519</v>
      </c>
      <c r="N384">
        <v>45384</v>
      </c>
      <c r="O384">
        <v>1</v>
      </c>
      <c r="P384" t="s">
        <v>872</v>
      </c>
      <c r="Q384" t="s">
        <v>873</v>
      </c>
      <c r="R384" t="s">
        <v>222</v>
      </c>
      <c r="S384" t="e">
        <v>#N/A</v>
      </c>
      <c r="U384" t="s">
        <v>875</v>
      </c>
      <c r="W384" s="247">
        <v>45384</v>
      </c>
      <c r="Y384" t="s">
        <v>876</v>
      </c>
      <c r="Z384">
        <v>0</v>
      </c>
      <c r="AB384" t="s">
        <v>877</v>
      </c>
      <c r="AD384">
        <f t="shared" ca="1" si="15"/>
        <v>1</v>
      </c>
      <c r="AE384">
        <f t="shared" si="16"/>
        <v>4</v>
      </c>
      <c r="AF384">
        <f t="shared" si="17"/>
        <v>2</v>
      </c>
    </row>
    <row r="385" spans="1:32" x14ac:dyDescent="0.25">
      <c r="A385" t="s">
        <v>2631</v>
      </c>
      <c r="B385" t="s">
        <v>2632</v>
      </c>
      <c r="D385">
        <v>2024</v>
      </c>
      <c r="E385" t="s">
        <v>1049</v>
      </c>
      <c r="F385" t="s">
        <v>1508</v>
      </c>
      <c r="G385" t="s">
        <v>1191</v>
      </c>
      <c r="H385" t="s">
        <v>1082</v>
      </c>
      <c r="I385" t="s">
        <v>2633</v>
      </c>
      <c r="J385" t="s">
        <v>1067</v>
      </c>
      <c r="K385">
        <v>1</v>
      </c>
      <c r="L385" t="s">
        <v>869</v>
      </c>
      <c r="M385" t="s">
        <v>1519</v>
      </c>
      <c r="N385">
        <v>45384</v>
      </c>
      <c r="O385">
        <v>1</v>
      </c>
      <c r="P385" t="s">
        <v>872</v>
      </c>
      <c r="Q385" t="s">
        <v>873</v>
      </c>
      <c r="R385" t="s">
        <v>222</v>
      </c>
      <c r="S385" t="e">
        <v>#N/A</v>
      </c>
      <c r="U385" t="s">
        <v>875</v>
      </c>
      <c r="W385" s="247">
        <v>45384</v>
      </c>
      <c r="Y385" t="s">
        <v>876</v>
      </c>
      <c r="Z385">
        <v>0</v>
      </c>
      <c r="AB385" t="s">
        <v>877</v>
      </c>
      <c r="AD385">
        <f t="shared" ca="1" si="15"/>
        <v>1</v>
      </c>
      <c r="AE385">
        <f t="shared" si="16"/>
        <v>4</v>
      </c>
      <c r="AF385">
        <f t="shared" si="17"/>
        <v>2</v>
      </c>
    </row>
    <row r="386" spans="1:32" x14ac:dyDescent="0.25">
      <c r="A386" t="s">
        <v>2634</v>
      </c>
      <c r="B386" t="s">
        <v>2635</v>
      </c>
      <c r="C386" t="s">
        <v>2319</v>
      </c>
      <c r="D386">
        <v>2023</v>
      </c>
      <c r="E386" t="s">
        <v>1049</v>
      </c>
      <c r="F386" t="s">
        <v>2320</v>
      </c>
      <c r="G386" t="s">
        <v>2321</v>
      </c>
      <c r="H386" t="s">
        <v>1052</v>
      </c>
      <c r="I386" t="s">
        <v>2636</v>
      </c>
      <c r="J386" t="s">
        <v>2637</v>
      </c>
      <c r="K386">
        <v>10435</v>
      </c>
      <c r="L386" t="s">
        <v>869</v>
      </c>
      <c r="M386" t="s">
        <v>1519</v>
      </c>
      <c r="N386" t="s">
        <v>2638</v>
      </c>
      <c r="O386">
        <v>12</v>
      </c>
      <c r="P386" t="s">
        <v>872</v>
      </c>
      <c r="Q386" t="s">
        <v>873</v>
      </c>
      <c r="R386" t="s">
        <v>133</v>
      </c>
      <c r="S386" t="s">
        <v>133</v>
      </c>
      <c r="U386" t="s">
        <v>875</v>
      </c>
      <c r="W386" s="247">
        <v>45265</v>
      </c>
      <c r="Y386" t="s">
        <v>876</v>
      </c>
      <c r="Z386">
        <v>0</v>
      </c>
      <c r="AA386" t="s">
        <v>2323</v>
      </c>
      <c r="AB386" t="s">
        <v>2639</v>
      </c>
      <c r="AD386">
        <f t="shared" ref="AD386:AD449" ca="1" si="18">ROUND(YEARFRAC(W386,TODAY(),3)*12,0)</f>
        <v>5</v>
      </c>
      <c r="AE386">
        <f t="shared" ref="AE386:AE449" si="19">MONTH(W386)</f>
        <v>12</v>
      </c>
      <c r="AF386">
        <f t="shared" ref="AF386:AF449" si="20">DAY(W386)</f>
        <v>5</v>
      </c>
    </row>
    <row r="387" spans="1:32" x14ac:dyDescent="0.25">
      <c r="A387" t="s">
        <v>2640</v>
      </c>
      <c r="B387" t="s">
        <v>2641</v>
      </c>
      <c r="D387">
        <v>2023</v>
      </c>
      <c r="E387" t="s">
        <v>1049</v>
      </c>
      <c r="F387" t="s">
        <v>1106</v>
      </c>
      <c r="G387" t="s">
        <v>1107</v>
      </c>
      <c r="H387" t="s">
        <v>2175</v>
      </c>
      <c r="I387" t="s">
        <v>2642</v>
      </c>
      <c r="J387" t="s">
        <v>934</v>
      </c>
      <c r="K387">
        <v>21635</v>
      </c>
      <c r="L387" t="s">
        <v>869</v>
      </c>
      <c r="M387" t="s">
        <v>1519</v>
      </c>
      <c r="N387">
        <v>45353</v>
      </c>
      <c r="O387">
        <v>2</v>
      </c>
      <c r="P387" t="s">
        <v>872</v>
      </c>
      <c r="Q387" t="s">
        <v>873</v>
      </c>
      <c r="R387" t="s">
        <v>133</v>
      </c>
      <c r="S387" t="s">
        <v>133</v>
      </c>
      <c r="U387" t="s">
        <v>875</v>
      </c>
      <c r="W387" s="247">
        <v>45261</v>
      </c>
      <c r="Y387" t="s">
        <v>876</v>
      </c>
      <c r="Z387">
        <v>0</v>
      </c>
      <c r="AB387" t="s">
        <v>877</v>
      </c>
      <c r="AD387">
        <f t="shared" ca="1" si="18"/>
        <v>5</v>
      </c>
      <c r="AE387">
        <f t="shared" si="19"/>
        <v>12</v>
      </c>
      <c r="AF387">
        <f t="shared" si="20"/>
        <v>1</v>
      </c>
    </row>
    <row r="388" spans="1:32" x14ac:dyDescent="0.25">
      <c r="A388" t="s">
        <v>2643</v>
      </c>
      <c r="B388" t="s">
        <v>2644</v>
      </c>
      <c r="D388">
        <v>2023</v>
      </c>
      <c r="E388" t="s">
        <v>1049</v>
      </c>
      <c r="F388" t="s">
        <v>1106</v>
      </c>
      <c r="G388" t="s">
        <v>1107</v>
      </c>
      <c r="H388" t="s">
        <v>2175</v>
      </c>
      <c r="I388" t="s">
        <v>2645</v>
      </c>
      <c r="J388" t="s">
        <v>1029</v>
      </c>
      <c r="K388">
        <v>33315</v>
      </c>
      <c r="L388" t="s">
        <v>1900</v>
      </c>
      <c r="M388" t="s">
        <v>1519</v>
      </c>
      <c r="N388">
        <v>45414</v>
      </c>
      <c r="O388">
        <v>1</v>
      </c>
      <c r="P388" t="s">
        <v>872</v>
      </c>
      <c r="Q388" t="s">
        <v>873</v>
      </c>
      <c r="R388" t="s">
        <v>133</v>
      </c>
      <c r="S388" t="s">
        <v>105</v>
      </c>
      <c r="U388" t="s">
        <v>875</v>
      </c>
      <c r="W388" s="247">
        <v>45261</v>
      </c>
      <c r="Y388" t="s">
        <v>876</v>
      </c>
      <c r="Z388">
        <v>0</v>
      </c>
      <c r="AB388" t="s">
        <v>877</v>
      </c>
      <c r="AD388">
        <f t="shared" ca="1" si="18"/>
        <v>5</v>
      </c>
      <c r="AE388">
        <f t="shared" si="19"/>
        <v>12</v>
      </c>
      <c r="AF388">
        <f t="shared" si="20"/>
        <v>1</v>
      </c>
    </row>
    <row r="389" spans="1:32" x14ac:dyDescent="0.25">
      <c r="A389" t="s">
        <v>2646</v>
      </c>
      <c r="B389" t="s">
        <v>2647</v>
      </c>
      <c r="D389">
        <v>2023</v>
      </c>
      <c r="E389" t="s">
        <v>1049</v>
      </c>
      <c r="F389" t="s">
        <v>1106</v>
      </c>
      <c r="G389" t="s">
        <v>1107</v>
      </c>
      <c r="H389" t="s">
        <v>1123</v>
      </c>
      <c r="I389" t="s">
        <v>2648</v>
      </c>
      <c r="J389" t="s">
        <v>1067</v>
      </c>
      <c r="K389">
        <v>7338</v>
      </c>
      <c r="L389" t="s">
        <v>869</v>
      </c>
      <c r="M389" t="s">
        <v>1519</v>
      </c>
      <c r="N389" t="s">
        <v>2649</v>
      </c>
      <c r="O389">
        <v>104</v>
      </c>
      <c r="P389" t="s">
        <v>872</v>
      </c>
      <c r="Q389" t="s">
        <v>873</v>
      </c>
      <c r="R389" t="s">
        <v>202</v>
      </c>
      <c r="S389" t="s">
        <v>202</v>
      </c>
      <c r="U389" t="s">
        <v>875</v>
      </c>
      <c r="W389" s="247">
        <v>45267</v>
      </c>
      <c r="Y389" t="s">
        <v>876</v>
      </c>
      <c r="Z389">
        <v>0</v>
      </c>
      <c r="AB389" t="s">
        <v>877</v>
      </c>
      <c r="AD389">
        <f t="shared" ca="1" si="18"/>
        <v>5</v>
      </c>
      <c r="AE389">
        <f t="shared" si="19"/>
        <v>12</v>
      </c>
      <c r="AF389">
        <f t="shared" si="20"/>
        <v>7</v>
      </c>
    </row>
    <row r="390" spans="1:32" x14ac:dyDescent="0.25">
      <c r="A390" t="s">
        <v>2650</v>
      </c>
      <c r="B390" t="s">
        <v>2651</v>
      </c>
      <c r="D390">
        <v>2019</v>
      </c>
      <c r="E390" t="s">
        <v>1616</v>
      </c>
      <c r="F390" t="s">
        <v>2652</v>
      </c>
      <c r="G390" t="s">
        <v>2653</v>
      </c>
      <c r="H390" t="s">
        <v>2654</v>
      </c>
      <c r="I390" t="s">
        <v>2655</v>
      </c>
      <c r="J390" t="s">
        <v>896</v>
      </c>
      <c r="K390">
        <v>92270</v>
      </c>
      <c r="L390" t="s">
        <v>1900</v>
      </c>
      <c r="M390" t="s">
        <v>1519</v>
      </c>
      <c r="N390">
        <v>45267</v>
      </c>
      <c r="O390">
        <v>208</v>
      </c>
      <c r="P390" t="s">
        <v>872</v>
      </c>
      <c r="Q390" t="s">
        <v>2656</v>
      </c>
      <c r="R390" t="s">
        <v>139</v>
      </c>
      <c r="S390" t="s">
        <v>139</v>
      </c>
      <c r="U390" t="s">
        <v>875</v>
      </c>
      <c r="W390" s="247">
        <v>45265</v>
      </c>
      <c r="X390" t="s">
        <v>2657</v>
      </c>
      <c r="Y390" t="s">
        <v>2658</v>
      </c>
      <c r="Z390">
        <v>10998</v>
      </c>
      <c r="AA390" t="s">
        <v>2659</v>
      </c>
      <c r="AD390">
        <f t="shared" ca="1" si="18"/>
        <v>5</v>
      </c>
      <c r="AE390">
        <f t="shared" si="19"/>
        <v>12</v>
      </c>
      <c r="AF390">
        <f t="shared" si="20"/>
        <v>5</v>
      </c>
    </row>
    <row r="391" spans="1:32" x14ac:dyDescent="0.25">
      <c r="A391" t="s">
        <v>2660</v>
      </c>
      <c r="B391" t="s">
        <v>2661</v>
      </c>
      <c r="C391" t="s">
        <v>2319</v>
      </c>
      <c r="D391">
        <v>2023</v>
      </c>
      <c r="E391" t="s">
        <v>1049</v>
      </c>
      <c r="F391" t="s">
        <v>2320</v>
      </c>
      <c r="G391" t="s">
        <v>2321</v>
      </c>
      <c r="H391" t="s">
        <v>1052</v>
      </c>
      <c r="I391" t="s">
        <v>2662</v>
      </c>
      <c r="J391" t="s">
        <v>1527</v>
      </c>
      <c r="K391">
        <v>14657</v>
      </c>
      <c r="L391" t="s">
        <v>869</v>
      </c>
      <c r="M391" t="s">
        <v>1519</v>
      </c>
      <c r="N391">
        <v>45353</v>
      </c>
      <c r="O391">
        <v>2</v>
      </c>
      <c r="P391" t="s">
        <v>872</v>
      </c>
      <c r="Q391" t="s">
        <v>873</v>
      </c>
      <c r="R391" t="s">
        <v>116</v>
      </c>
      <c r="S391" t="s">
        <v>113</v>
      </c>
      <c r="U391" t="s">
        <v>875</v>
      </c>
      <c r="W391" s="247">
        <v>45265</v>
      </c>
      <c r="Y391" t="s">
        <v>876</v>
      </c>
      <c r="Z391">
        <v>0</v>
      </c>
      <c r="AA391" t="s">
        <v>2323</v>
      </c>
      <c r="AB391" t="s">
        <v>2663</v>
      </c>
      <c r="AD391">
        <f t="shared" ca="1" si="18"/>
        <v>5</v>
      </c>
      <c r="AE391">
        <f t="shared" si="19"/>
        <v>12</v>
      </c>
      <c r="AF391">
        <f t="shared" si="20"/>
        <v>5</v>
      </c>
    </row>
    <row r="392" spans="1:32" x14ac:dyDescent="0.25">
      <c r="A392" t="s">
        <v>2664</v>
      </c>
      <c r="B392" t="s">
        <v>2665</v>
      </c>
      <c r="D392">
        <v>2024</v>
      </c>
      <c r="E392" t="s">
        <v>1061</v>
      </c>
      <c r="F392" t="s">
        <v>1062</v>
      </c>
      <c r="G392" t="s">
        <v>1063</v>
      </c>
      <c r="H392" t="s">
        <v>866</v>
      </c>
      <c r="I392" t="s">
        <v>2666</v>
      </c>
      <c r="J392" t="s">
        <v>1054</v>
      </c>
      <c r="K392">
        <v>109</v>
      </c>
      <c r="L392" t="s">
        <v>869</v>
      </c>
      <c r="M392" t="s">
        <v>2667</v>
      </c>
      <c r="N392" t="s">
        <v>1040</v>
      </c>
      <c r="O392">
        <v>4</v>
      </c>
      <c r="P392" t="s">
        <v>872</v>
      </c>
      <c r="Q392" t="s">
        <v>873</v>
      </c>
      <c r="R392" t="s">
        <v>105</v>
      </c>
      <c r="S392" t="s">
        <v>105</v>
      </c>
      <c r="T392" t="s">
        <v>2668</v>
      </c>
      <c r="U392" t="s">
        <v>1067</v>
      </c>
      <c r="V392" t="s">
        <v>190</v>
      </c>
      <c r="W392" s="247">
        <v>45225</v>
      </c>
      <c r="Y392" t="s">
        <v>876</v>
      </c>
      <c r="Z392">
        <v>0</v>
      </c>
      <c r="AA392" t="s">
        <v>2669</v>
      </c>
      <c r="AB392" t="s">
        <v>877</v>
      </c>
      <c r="AD392">
        <f t="shared" ca="1" si="18"/>
        <v>6</v>
      </c>
      <c r="AE392">
        <f t="shared" si="19"/>
        <v>10</v>
      </c>
      <c r="AF392">
        <f t="shared" si="20"/>
        <v>26</v>
      </c>
    </row>
    <row r="393" spans="1:32" x14ac:dyDescent="0.25">
      <c r="A393" t="s">
        <v>2670</v>
      </c>
      <c r="B393" t="s">
        <v>2671</v>
      </c>
      <c r="D393">
        <v>2024</v>
      </c>
      <c r="E393" t="s">
        <v>1061</v>
      </c>
      <c r="F393" t="s">
        <v>1062</v>
      </c>
      <c r="G393" t="s">
        <v>1063</v>
      </c>
      <c r="H393" t="s">
        <v>866</v>
      </c>
      <c r="I393" t="s">
        <v>2672</v>
      </c>
      <c r="J393" t="s">
        <v>1038</v>
      </c>
      <c r="K393">
        <v>113</v>
      </c>
      <c r="L393" t="s">
        <v>869</v>
      </c>
      <c r="M393" t="s">
        <v>2673</v>
      </c>
      <c r="N393" t="s">
        <v>1040</v>
      </c>
      <c r="O393">
        <v>4</v>
      </c>
      <c r="P393" t="s">
        <v>872</v>
      </c>
      <c r="Q393" t="s">
        <v>873</v>
      </c>
      <c r="R393" t="s">
        <v>105</v>
      </c>
      <c r="S393" t="s">
        <v>105</v>
      </c>
      <c r="T393" t="s">
        <v>2674</v>
      </c>
      <c r="U393" t="s">
        <v>1067</v>
      </c>
      <c r="V393" t="s">
        <v>2675</v>
      </c>
      <c r="W393" s="247">
        <v>45225</v>
      </c>
      <c r="Y393" t="s">
        <v>876</v>
      </c>
      <c r="Z393">
        <v>0</v>
      </c>
      <c r="AA393" t="s">
        <v>2669</v>
      </c>
      <c r="AB393" t="s">
        <v>877</v>
      </c>
      <c r="AD393">
        <f t="shared" ca="1" si="18"/>
        <v>6</v>
      </c>
      <c r="AE393">
        <f t="shared" si="19"/>
        <v>10</v>
      </c>
      <c r="AF393">
        <f t="shared" si="20"/>
        <v>26</v>
      </c>
    </row>
    <row r="394" spans="1:32" x14ac:dyDescent="0.25">
      <c r="A394" t="s">
        <v>2676</v>
      </c>
      <c r="B394" t="s">
        <v>2677</v>
      </c>
      <c r="D394">
        <v>2024</v>
      </c>
      <c r="E394" t="s">
        <v>1061</v>
      </c>
      <c r="F394" t="s">
        <v>1062</v>
      </c>
      <c r="G394" t="s">
        <v>1063</v>
      </c>
      <c r="H394" t="s">
        <v>866</v>
      </c>
      <c r="I394" t="s">
        <v>2678</v>
      </c>
      <c r="J394" t="s">
        <v>1054</v>
      </c>
      <c r="K394">
        <v>113</v>
      </c>
      <c r="L394" t="s">
        <v>869</v>
      </c>
      <c r="M394" t="s">
        <v>2679</v>
      </c>
      <c r="N394" t="s">
        <v>1040</v>
      </c>
      <c r="O394">
        <v>4</v>
      </c>
      <c r="P394" t="s">
        <v>872</v>
      </c>
      <c r="Q394" t="s">
        <v>873</v>
      </c>
      <c r="R394" t="s">
        <v>105</v>
      </c>
      <c r="S394" t="s">
        <v>105</v>
      </c>
      <c r="T394" t="s">
        <v>2680</v>
      </c>
      <c r="U394" t="s">
        <v>1067</v>
      </c>
      <c r="V394" t="s">
        <v>190</v>
      </c>
      <c r="W394" s="247">
        <v>45225</v>
      </c>
      <c r="Y394" t="s">
        <v>876</v>
      </c>
      <c r="Z394">
        <v>0</v>
      </c>
      <c r="AA394" t="s">
        <v>2669</v>
      </c>
      <c r="AB394" t="s">
        <v>877</v>
      </c>
      <c r="AD394">
        <f t="shared" ca="1" si="18"/>
        <v>6</v>
      </c>
      <c r="AE394">
        <f t="shared" si="19"/>
        <v>10</v>
      </c>
      <c r="AF394">
        <f t="shared" si="20"/>
        <v>26</v>
      </c>
    </row>
    <row r="395" spans="1:32" x14ac:dyDescent="0.25">
      <c r="A395" t="s">
        <v>2681</v>
      </c>
      <c r="B395" t="s">
        <v>2682</v>
      </c>
      <c r="D395">
        <v>2024</v>
      </c>
      <c r="E395" t="s">
        <v>1061</v>
      </c>
      <c r="F395" t="s">
        <v>1062</v>
      </c>
      <c r="G395" t="s">
        <v>1063</v>
      </c>
      <c r="H395" t="s">
        <v>866</v>
      </c>
      <c r="I395" t="s">
        <v>2683</v>
      </c>
      <c r="J395" t="s">
        <v>1054</v>
      </c>
      <c r="K395">
        <v>110</v>
      </c>
      <c r="L395" t="s">
        <v>869</v>
      </c>
      <c r="M395" t="s">
        <v>2684</v>
      </c>
      <c r="N395" t="s">
        <v>1040</v>
      </c>
      <c r="O395">
        <v>4</v>
      </c>
      <c r="P395" t="s">
        <v>872</v>
      </c>
      <c r="Q395" t="s">
        <v>873</v>
      </c>
      <c r="R395" t="s">
        <v>105</v>
      </c>
      <c r="S395" t="s">
        <v>105</v>
      </c>
      <c r="T395" t="s">
        <v>2685</v>
      </c>
      <c r="U395" t="s">
        <v>1067</v>
      </c>
      <c r="V395" t="s">
        <v>190</v>
      </c>
      <c r="W395" s="247">
        <v>45225</v>
      </c>
      <c r="Y395" t="s">
        <v>876</v>
      </c>
      <c r="Z395">
        <v>0</v>
      </c>
      <c r="AA395" t="s">
        <v>2669</v>
      </c>
      <c r="AB395" t="s">
        <v>877</v>
      </c>
      <c r="AD395">
        <f t="shared" ca="1" si="18"/>
        <v>6</v>
      </c>
      <c r="AE395">
        <f t="shared" si="19"/>
        <v>10</v>
      </c>
      <c r="AF395">
        <f t="shared" si="20"/>
        <v>26</v>
      </c>
    </row>
    <row r="396" spans="1:32" x14ac:dyDescent="0.25">
      <c r="A396" t="s">
        <v>2686</v>
      </c>
      <c r="B396" t="s">
        <v>2687</v>
      </c>
      <c r="D396">
        <v>2024</v>
      </c>
      <c r="E396" t="s">
        <v>1061</v>
      </c>
      <c r="F396" t="s">
        <v>1062</v>
      </c>
      <c r="G396" t="s">
        <v>1063</v>
      </c>
      <c r="H396" t="s">
        <v>866</v>
      </c>
      <c r="I396" t="s">
        <v>2688</v>
      </c>
      <c r="J396" t="s">
        <v>1054</v>
      </c>
      <c r="K396">
        <v>108</v>
      </c>
      <c r="L396" t="s">
        <v>869</v>
      </c>
      <c r="M396" t="s">
        <v>2689</v>
      </c>
      <c r="N396" t="s">
        <v>1040</v>
      </c>
      <c r="O396">
        <v>4</v>
      </c>
      <c r="P396" t="s">
        <v>872</v>
      </c>
      <c r="Q396" t="s">
        <v>873</v>
      </c>
      <c r="R396" t="s">
        <v>105</v>
      </c>
      <c r="S396" t="s">
        <v>105</v>
      </c>
      <c r="T396" t="s">
        <v>2690</v>
      </c>
      <c r="U396" t="s">
        <v>1067</v>
      </c>
      <c r="V396" t="s">
        <v>190</v>
      </c>
      <c r="W396" s="247">
        <v>45225</v>
      </c>
      <c r="Y396" t="s">
        <v>876</v>
      </c>
      <c r="Z396">
        <v>0</v>
      </c>
      <c r="AA396" t="s">
        <v>2669</v>
      </c>
      <c r="AB396" t="s">
        <v>877</v>
      </c>
      <c r="AD396">
        <f t="shared" ca="1" si="18"/>
        <v>6</v>
      </c>
      <c r="AE396">
        <f t="shared" si="19"/>
        <v>10</v>
      </c>
      <c r="AF396">
        <f t="shared" si="20"/>
        <v>26</v>
      </c>
    </row>
    <row r="397" spans="1:32" x14ac:dyDescent="0.25">
      <c r="A397" t="s">
        <v>2691</v>
      </c>
      <c r="B397" t="s">
        <v>2692</v>
      </c>
      <c r="D397">
        <v>2024</v>
      </c>
      <c r="E397" t="s">
        <v>1034</v>
      </c>
      <c r="F397" t="s">
        <v>2060</v>
      </c>
      <c r="G397" t="s">
        <v>1880</v>
      </c>
      <c r="H397" t="s">
        <v>866</v>
      </c>
      <c r="I397" t="s">
        <v>2693</v>
      </c>
      <c r="J397" t="s">
        <v>1054</v>
      </c>
      <c r="K397">
        <v>5894</v>
      </c>
      <c r="L397" t="s">
        <v>869</v>
      </c>
      <c r="M397" t="s">
        <v>2694</v>
      </c>
      <c r="N397" t="s">
        <v>1040</v>
      </c>
      <c r="O397">
        <v>4</v>
      </c>
      <c r="P397" t="s">
        <v>872</v>
      </c>
      <c r="Q397" t="s">
        <v>873</v>
      </c>
      <c r="R397" t="s">
        <v>105</v>
      </c>
      <c r="S397" t="s">
        <v>105</v>
      </c>
      <c r="T397" t="s">
        <v>2241</v>
      </c>
      <c r="U397" t="s">
        <v>875</v>
      </c>
      <c r="V397" t="s">
        <v>2096</v>
      </c>
      <c r="W397" s="247">
        <v>45234</v>
      </c>
      <c r="Y397" t="s">
        <v>876</v>
      </c>
      <c r="Z397">
        <v>0</v>
      </c>
      <c r="AB397" t="s">
        <v>877</v>
      </c>
      <c r="AD397">
        <f t="shared" ca="1" si="18"/>
        <v>6</v>
      </c>
      <c r="AE397">
        <f t="shared" si="19"/>
        <v>11</v>
      </c>
      <c r="AF397">
        <f t="shared" si="20"/>
        <v>4</v>
      </c>
    </row>
    <row r="398" spans="1:32" x14ac:dyDescent="0.25">
      <c r="A398" t="s">
        <v>2695</v>
      </c>
      <c r="B398" t="s">
        <v>2696</v>
      </c>
      <c r="D398">
        <v>2024</v>
      </c>
      <c r="E398" t="s">
        <v>1034</v>
      </c>
      <c r="F398" t="s">
        <v>2060</v>
      </c>
      <c r="G398" t="s">
        <v>1880</v>
      </c>
      <c r="H398" t="s">
        <v>866</v>
      </c>
      <c r="I398" t="s">
        <v>2697</v>
      </c>
      <c r="J398" t="s">
        <v>896</v>
      </c>
      <c r="K398">
        <v>18696</v>
      </c>
      <c r="L398" t="s">
        <v>869</v>
      </c>
      <c r="M398" t="s">
        <v>2698</v>
      </c>
      <c r="N398">
        <v>45414</v>
      </c>
      <c r="O398">
        <v>2</v>
      </c>
      <c r="P398" t="s">
        <v>872</v>
      </c>
      <c r="Q398" t="s">
        <v>873</v>
      </c>
      <c r="R398" t="s">
        <v>105</v>
      </c>
      <c r="S398" t="s">
        <v>110</v>
      </c>
      <c r="T398" t="s">
        <v>2699</v>
      </c>
      <c r="U398" t="s">
        <v>875</v>
      </c>
      <c r="V398" t="s">
        <v>2700</v>
      </c>
      <c r="W398" s="247">
        <v>45234</v>
      </c>
      <c r="Y398" t="s">
        <v>876</v>
      </c>
      <c r="Z398">
        <v>0</v>
      </c>
      <c r="AB398" t="s">
        <v>877</v>
      </c>
      <c r="AD398">
        <f t="shared" ca="1" si="18"/>
        <v>6</v>
      </c>
      <c r="AE398">
        <f t="shared" si="19"/>
        <v>11</v>
      </c>
      <c r="AF398">
        <f t="shared" si="20"/>
        <v>4</v>
      </c>
    </row>
    <row r="399" spans="1:32" x14ac:dyDescent="0.25">
      <c r="A399" t="s">
        <v>2701</v>
      </c>
      <c r="B399" t="s">
        <v>2702</v>
      </c>
      <c r="D399">
        <v>2024</v>
      </c>
      <c r="E399" t="s">
        <v>1034</v>
      </c>
      <c r="F399" t="s">
        <v>2060</v>
      </c>
      <c r="G399" t="s">
        <v>1880</v>
      </c>
      <c r="H399" t="s">
        <v>866</v>
      </c>
      <c r="I399" t="s">
        <v>2703</v>
      </c>
      <c r="J399" t="s">
        <v>1054</v>
      </c>
      <c r="K399">
        <v>621</v>
      </c>
      <c r="L399" t="s">
        <v>869</v>
      </c>
      <c r="M399" t="s">
        <v>2704</v>
      </c>
      <c r="N399" t="s">
        <v>1040</v>
      </c>
      <c r="O399">
        <v>4</v>
      </c>
      <c r="P399" t="s">
        <v>872</v>
      </c>
      <c r="Q399" t="s">
        <v>873</v>
      </c>
      <c r="R399" t="s">
        <v>105</v>
      </c>
      <c r="S399" t="s">
        <v>105</v>
      </c>
      <c r="T399" t="s">
        <v>2705</v>
      </c>
      <c r="U399" t="s">
        <v>875</v>
      </c>
      <c r="V399" t="s">
        <v>2706</v>
      </c>
      <c r="W399" s="247">
        <v>45234</v>
      </c>
      <c r="Y399" t="s">
        <v>876</v>
      </c>
      <c r="Z399">
        <v>0</v>
      </c>
      <c r="AB399" t="s">
        <v>877</v>
      </c>
      <c r="AD399">
        <f t="shared" ca="1" si="18"/>
        <v>6</v>
      </c>
      <c r="AE399">
        <f t="shared" si="19"/>
        <v>11</v>
      </c>
      <c r="AF399">
        <f t="shared" si="20"/>
        <v>4</v>
      </c>
    </row>
    <row r="400" spans="1:32" x14ac:dyDescent="0.25">
      <c r="A400" t="s">
        <v>2707</v>
      </c>
      <c r="B400" t="s">
        <v>2708</v>
      </c>
      <c r="D400">
        <v>2024</v>
      </c>
      <c r="E400" t="s">
        <v>1034</v>
      </c>
      <c r="F400" t="s">
        <v>2060</v>
      </c>
      <c r="G400" t="s">
        <v>1880</v>
      </c>
      <c r="H400" t="s">
        <v>866</v>
      </c>
      <c r="I400" t="s">
        <v>2709</v>
      </c>
      <c r="J400" t="s">
        <v>1527</v>
      </c>
      <c r="K400">
        <v>13333</v>
      </c>
      <c r="L400" t="s">
        <v>869</v>
      </c>
      <c r="M400" t="s">
        <v>2710</v>
      </c>
      <c r="N400">
        <v>45325</v>
      </c>
      <c r="O400">
        <v>4</v>
      </c>
      <c r="P400" t="s">
        <v>872</v>
      </c>
      <c r="Q400" t="s">
        <v>873</v>
      </c>
      <c r="R400" t="s">
        <v>105</v>
      </c>
      <c r="S400" t="s">
        <v>105</v>
      </c>
      <c r="T400" t="s">
        <v>2711</v>
      </c>
      <c r="U400" t="s">
        <v>875</v>
      </c>
      <c r="W400" s="247">
        <v>45234</v>
      </c>
      <c r="Y400" t="s">
        <v>876</v>
      </c>
      <c r="Z400">
        <v>0</v>
      </c>
      <c r="AB400" t="s">
        <v>877</v>
      </c>
      <c r="AD400">
        <f t="shared" ca="1" si="18"/>
        <v>6</v>
      </c>
      <c r="AE400">
        <f t="shared" si="19"/>
        <v>11</v>
      </c>
      <c r="AF400">
        <f t="shared" si="20"/>
        <v>4</v>
      </c>
    </row>
    <row r="401" spans="1:32" x14ac:dyDescent="0.25">
      <c r="A401" t="s">
        <v>2712</v>
      </c>
      <c r="B401" t="s">
        <v>2713</v>
      </c>
      <c r="D401">
        <v>2024</v>
      </c>
      <c r="E401" t="s">
        <v>1034</v>
      </c>
      <c r="F401" t="s">
        <v>2060</v>
      </c>
      <c r="G401" t="s">
        <v>1880</v>
      </c>
      <c r="H401" t="s">
        <v>866</v>
      </c>
      <c r="I401" t="s">
        <v>2714</v>
      </c>
      <c r="J401" t="s">
        <v>868</v>
      </c>
      <c r="K401">
        <v>37392</v>
      </c>
      <c r="L401" t="s">
        <v>1900</v>
      </c>
      <c r="M401" t="s">
        <v>2715</v>
      </c>
      <c r="N401">
        <v>45445</v>
      </c>
      <c r="O401">
        <v>7</v>
      </c>
      <c r="P401" t="s">
        <v>872</v>
      </c>
      <c r="Q401" t="s">
        <v>873</v>
      </c>
      <c r="R401" t="s">
        <v>105</v>
      </c>
      <c r="S401" t="s">
        <v>105</v>
      </c>
      <c r="T401" t="s">
        <v>2716</v>
      </c>
      <c r="U401" t="s">
        <v>875</v>
      </c>
      <c r="W401" s="247">
        <v>45234</v>
      </c>
      <c r="Y401" t="s">
        <v>876</v>
      </c>
      <c r="Z401">
        <v>0</v>
      </c>
      <c r="AB401" t="s">
        <v>877</v>
      </c>
      <c r="AD401">
        <f t="shared" ca="1" si="18"/>
        <v>6</v>
      </c>
      <c r="AE401">
        <f t="shared" si="19"/>
        <v>11</v>
      </c>
      <c r="AF401">
        <f t="shared" si="20"/>
        <v>4</v>
      </c>
    </row>
    <row r="402" spans="1:32" x14ac:dyDescent="0.25">
      <c r="A402" t="s">
        <v>2717</v>
      </c>
      <c r="B402" t="s">
        <v>2718</v>
      </c>
      <c r="D402">
        <v>2024</v>
      </c>
      <c r="E402" t="s">
        <v>1034</v>
      </c>
      <c r="F402" t="s">
        <v>2060</v>
      </c>
      <c r="G402" t="s">
        <v>1880</v>
      </c>
      <c r="H402" t="s">
        <v>866</v>
      </c>
      <c r="I402" t="s">
        <v>2719</v>
      </c>
      <c r="J402" t="s">
        <v>1054</v>
      </c>
      <c r="K402">
        <v>1246</v>
      </c>
      <c r="L402" t="s">
        <v>869</v>
      </c>
      <c r="M402" t="s">
        <v>2720</v>
      </c>
      <c r="N402" t="s">
        <v>1040</v>
      </c>
      <c r="O402">
        <v>4</v>
      </c>
      <c r="P402" t="s">
        <v>872</v>
      </c>
      <c r="Q402" t="s">
        <v>873</v>
      </c>
      <c r="R402" t="s">
        <v>105</v>
      </c>
      <c r="S402" t="s">
        <v>105</v>
      </c>
      <c r="T402" t="s">
        <v>2721</v>
      </c>
      <c r="U402" t="s">
        <v>875</v>
      </c>
      <c r="V402" t="s">
        <v>199</v>
      </c>
      <c r="W402" s="247">
        <v>45234</v>
      </c>
      <c r="Y402" t="s">
        <v>876</v>
      </c>
      <c r="Z402">
        <v>0</v>
      </c>
      <c r="AB402" t="s">
        <v>877</v>
      </c>
      <c r="AD402">
        <f t="shared" ca="1" si="18"/>
        <v>6</v>
      </c>
      <c r="AE402">
        <f t="shared" si="19"/>
        <v>11</v>
      </c>
      <c r="AF402">
        <f t="shared" si="20"/>
        <v>4</v>
      </c>
    </row>
    <row r="403" spans="1:32" x14ac:dyDescent="0.25">
      <c r="A403" t="s">
        <v>2722</v>
      </c>
      <c r="B403" t="s">
        <v>2723</v>
      </c>
      <c r="D403">
        <v>2024</v>
      </c>
      <c r="E403" t="s">
        <v>1034</v>
      </c>
      <c r="F403" t="s">
        <v>2060</v>
      </c>
      <c r="G403" t="s">
        <v>1880</v>
      </c>
      <c r="H403" t="s">
        <v>866</v>
      </c>
      <c r="I403" t="s">
        <v>2724</v>
      </c>
      <c r="J403" t="s">
        <v>1054</v>
      </c>
      <c r="K403">
        <v>3726</v>
      </c>
      <c r="L403" t="s">
        <v>869</v>
      </c>
      <c r="M403" t="s">
        <v>2725</v>
      </c>
      <c r="N403" t="s">
        <v>1040</v>
      </c>
      <c r="O403">
        <v>4</v>
      </c>
      <c r="P403" t="s">
        <v>872</v>
      </c>
      <c r="Q403" t="s">
        <v>873</v>
      </c>
      <c r="R403" t="s">
        <v>105</v>
      </c>
      <c r="S403" t="s">
        <v>105</v>
      </c>
      <c r="T403" t="s">
        <v>2726</v>
      </c>
      <c r="U403" t="s">
        <v>875</v>
      </c>
      <c r="V403" t="s">
        <v>227</v>
      </c>
      <c r="W403" s="247">
        <v>45234</v>
      </c>
      <c r="Y403" t="s">
        <v>876</v>
      </c>
      <c r="Z403">
        <v>0</v>
      </c>
      <c r="AB403" t="s">
        <v>877</v>
      </c>
      <c r="AD403">
        <f t="shared" ca="1" si="18"/>
        <v>6</v>
      </c>
      <c r="AE403">
        <f t="shared" si="19"/>
        <v>11</v>
      </c>
      <c r="AF403">
        <f t="shared" si="20"/>
        <v>4</v>
      </c>
    </row>
    <row r="404" spans="1:32" x14ac:dyDescent="0.25">
      <c r="A404" t="s">
        <v>2727</v>
      </c>
      <c r="B404" t="s">
        <v>2728</v>
      </c>
      <c r="D404">
        <v>2024</v>
      </c>
      <c r="E404" t="s">
        <v>1034</v>
      </c>
      <c r="F404" t="s">
        <v>2060</v>
      </c>
      <c r="G404" t="s">
        <v>1880</v>
      </c>
      <c r="H404" t="s">
        <v>866</v>
      </c>
      <c r="I404" t="s">
        <v>2729</v>
      </c>
      <c r="J404" t="s">
        <v>1240</v>
      </c>
      <c r="K404">
        <v>24597</v>
      </c>
      <c r="L404" t="s">
        <v>869</v>
      </c>
      <c r="M404" t="s">
        <v>2730</v>
      </c>
      <c r="N404">
        <v>45537</v>
      </c>
      <c r="O404">
        <v>11</v>
      </c>
      <c r="P404" t="s">
        <v>872</v>
      </c>
      <c r="Q404" t="s">
        <v>873</v>
      </c>
      <c r="R404" t="s">
        <v>105</v>
      </c>
      <c r="S404" t="s">
        <v>105</v>
      </c>
      <c r="T404" t="s">
        <v>2731</v>
      </c>
      <c r="U404" t="s">
        <v>875</v>
      </c>
      <c r="W404" s="247">
        <v>45234</v>
      </c>
      <c r="Y404" t="s">
        <v>876</v>
      </c>
      <c r="Z404">
        <v>0</v>
      </c>
      <c r="AB404" t="s">
        <v>877</v>
      </c>
      <c r="AD404">
        <f t="shared" ca="1" si="18"/>
        <v>6</v>
      </c>
      <c r="AE404">
        <f t="shared" si="19"/>
        <v>11</v>
      </c>
      <c r="AF404">
        <f t="shared" si="20"/>
        <v>4</v>
      </c>
    </row>
    <row r="405" spans="1:32" x14ac:dyDescent="0.25">
      <c r="A405" t="s">
        <v>2732</v>
      </c>
      <c r="B405" t="s">
        <v>2733</v>
      </c>
      <c r="D405">
        <v>2024</v>
      </c>
      <c r="E405" t="s">
        <v>1034</v>
      </c>
      <c r="F405" t="s">
        <v>2060</v>
      </c>
      <c r="G405" t="s">
        <v>1880</v>
      </c>
      <c r="H405" t="s">
        <v>866</v>
      </c>
      <c r="I405" t="s">
        <v>2734</v>
      </c>
      <c r="J405" t="s">
        <v>1054</v>
      </c>
      <c r="K405">
        <v>604</v>
      </c>
      <c r="L405" t="s">
        <v>869</v>
      </c>
      <c r="M405" t="s">
        <v>2735</v>
      </c>
      <c r="N405" t="s">
        <v>1040</v>
      </c>
      <c r="O405">
        <v>4</v>
      </c>
      <c r="P405" t="s">
        <v>872</v>
      </c>
      <c r="Q405" t="s">
        <v>873</v>
      </c>
      <c r="R405" t="s">
        <v>105</v>
      </c>
      <c r="S405" t="s">
        <v>105</v>
      </c>
      <c r="T405" t="s">
        <v>2736</v>
      </c>
      <c r="U405" t="s">
        <v>875</v>
      </c>
      <c r="V405" t="s">
        <v>199</v>
      </c>
      <c r="W405" s="247">
        <v>45234</v>
      </c>
      <c r="Y405" t="s">
        <v>876</v>
      </c>
      <c r="Z405">
        <v>0</v>
      </c>
      <c r="AB405" t="s">
        <v>877</v>
      </c>
      <c r="AD405">
        <f t="shared" ca="1" si="18"/>
        <v>6</v>
      </c>
      <c r="AE405">
        <f t="shared" si="19"/>
        <v>11</v>
      </c>
      <c r="AF405">
        <f t="shared" si="20"/>
        <v>4</v>
      </c>
    </row>
    <row r="406" spans="1:32" x14ac:dyDescent="0.25">
      <c r="A406" t="s">
        <v>2737</v>
      </c>
      <c r="B406" t="s">
        <v>2738</v>
      </c>
      <c r="D406">
        <v>2024</v>
      </c>
      <c r="E406" t="s">
        <v>1034</v>
      </c>
      <c r="F406" t="s">
        <v>2060</v>
      </c>
      <c r="G406" t="s">
        <v>1880</v>
      </c>
      <c r="H406" t="s">
        <v>866</v>
      </c>
      <c r="I406" t="s">
        <v>2739</v>
      </c>
      <c r="J406" t="s">
        <v>1054</v>
      </c>
      <c r="K406">
        <v>13730</v>
      </c>
      <c r="L406" t="s">
        <v>869</v>
      </c>
      <c r="M406" t="s">
        <v>2740</v>
      </c>
      <c r="N406" t="s">
        <v>1251</v>
      </c>
      <c r="O406">
        <v>21</v>
      </c>
      <c r="P406" t="s">
        <v>872</v>
      </c>
      <c r="Q406" t="s">
        <v>873</v>
      </c>
      <c r="R406" t="s">
        <v>105</v>
      </c>
      <c r="S406" t="s">
        <v>105</v>
      </c>
      <c r="T406" t="s">
        <v>2741</v>
      </c>
      <c r="U406" t="s">
        <v>875</v>
      </c>
      <c r="V406" t="s">
        <v>223</v>
      </c>
      <c r="W406" s="247">
        <v>45234</v>
      </c>
      <c r="Y406" t="s">
        <v>876</v>
      </c>
      <c r="Z406">
        <v>0</v>
      </c>
      <c r="AB406" t="s">
        <v>877</v>
      </c>
      <c r="AD406">
        <f t="shared" ca="1" si="18"/>
        <v>6</v>
      </c>
      <c r="AE406">
        <f t="shared" si="19"/>
        <v>11</v>
      </c>
      <c r="AF406">
        <f t="shared" si="20"/>
        <v>4</v>
      </c>
    </row>
    <row r="407" spans="1:32" x14ac:dyDescent="0.25">
      <c r="A407" t="s">
        <v>2742</v>
      </c>
      <c r="B407" t="s">
        <v>2743</v>
      </c>
      <c r="D407">
        <v>2024</v>
      </c>
      <c r="E407" t="s">
        <v>1034</v>
      </c>
      <c r="F407" t="s">
        <v>2060</v>
      </c>
      <c r="G407" t="s">
        <v>1880</v>
      </c>
      <c r="H407" t="s">
        <v>866</v>
      </c>
      <c r="I407" t="s">
        <v>2744</v>
      </c>
      <c r="J407" t="s">
        <v>1054</v>
      </c>
      <c r="K407">
        <v>16324</v>
      </c>
      <c r="L407" t="s">
        <v>869</v>
      </c>
      <c r="M407" t="s">
        <v>2745</v>
      </c>
      <c r="N407" t="s">
        <v>1251</v>
      </c>
      <c r="O407">
        <v>21</v>
      </c>
      <c r="P407" t="s">
        <v>872</v>
      </c>
      <c r="Q407" t="s">
        <v>873</v>
      </c>
      <c r="R407" t="s">
        <v>105</v>
      </c>
      <c r="S407" t="s">
        <v>105</v>
      </c>
      <c r="T407" t="s">
        <v>2746</v>
      </c>
      <c r="U407" t="s">
        <v>875</v>
      </c>
      <c r="V407" t="s">
        <v>2747</v>
      </c>
      <c r="W407" s="247">
        <v>45234</v>
      </c>
      <c r="Y407" t="s">
        <v>876</v>
      </c>
      <c r="Z407">
        <v>0</v>
      </c>
      <c r="AB407" t="s">
        <v>877</v>
      </c>
      <c r="AD407">
        <f t="shared" ca="1" si="18"/>
        <v>6</v>
      </c>
      <c r="AE407">
        <f t="shared" si="19"/>
        <v>11</v>
      </c>
      <c r="AF407">
        <f t="shared" si="20"/>
        <v>4</v>
      </c>
    </row>
    <row r="408" spans="1:32" x14ac:dyDescent="0.25">
      <c r="A408" t="s">
        <v>2748</v>
      </c>
      <c r="B408" t="s">
        <v>2749</v>
      </c>
      <c r="D408">
        <v>2024</v>
      </c>
      <c r="E408" t="s">
        <v>1034</v>
      </c>
      <c r="F408" t="s">
        <v>2060</v>
      </c>
      <c r="G408" t="s">
        <v>1880</v>
      </c>
      <c r="H408" t="s">
        <v>866</v>
      </c>
      <c r="I408" t="s">
        <v>2750</v>
      </c>
      <c r="J408" t="s">
        <v>1054</v>
      </c>
      <c r="K408">
        <v>842</v>
      </c>
      <c r="L408" t="s">
        <v>869</v>
      </c>
      <c r="M408" t="s">
        <v>2751</v>
      </c>
      <c r="N408" t="s">
        <v>1040</v>
      </c>
      <c r="O408">
        <v>4</v>
      </c>
      <c r="P408" t="s">
        <v>872</v>
      </c>
      <c r="Q408" t="s">
        <v>873</v>
      </c>
      <c r="R408" t="s">
        <v>105</v>
      </c>
      <c r="S408" t="s">
        <v>105</v>
      </c>
      <c r="T408" t="s">
        <v>2752</v>
      </c>
      <c r="U408" t="s">
        <v>875</v>
      </c>
      <c r="V408" t="s">
        <v>199</v>
      </c>
      <c r="W408" s="247">
        <v>45234</v>
      </c>
      <c r="Y408" t="s">
        <v>876</v>
      </c>
      <c r="Z408">
        <v>0</v>
      </c>
      <c r="AB408" t="s">
        <v>877</v>
      </c>
      <c r="AD408">
        <f t="shared" ca="1" si="18"/>
        <v>6</v>
      </c>
      <c r="AE408">
        <f t="shared" si="19"/>
        <v>11</v>
      </c>
      <c r="AF408">
        <f t="shared" si="20"/>
        <v>4</v>
      </c>
    </row>
    <row r="409" spans="1:32" x14ac:dyDescent="0.25">
      <c r="A409" t="s">
        <v>2753</v>
      </c>
      <c r="B409" t="s">
        <v>2754</v>
      </c>
      <c r="D409">
        <v>2024</v>
      </c>
      <c r="E409" t="s">
        <v>1049</v>
      </c>
      <c r="F409" t="s">
        <v>1070</v>
      </c>
      <c r="G409" t="s">
        <v>1071</v>
      </c>
      <c r="H409" t="s">
        <v>1123</v>
      </c>
      <c r="I409" t="s">
        <v>2755</v>
      </c>
      <c r="J409" t="s">
        <v>1074</v>
      </c>
      <c r="K409">
        <v>1</v>
      </c>
      <c r="L409" t="s">
        <v>869</v>
      </c>
      <c r="M409" t="s">
        <v>2756</v>
      </c>
      <c r="N409" t="s">
        <v>2757</v>
      </c>
      <c r="O409">
        <v>105</v>
      </c>
      <c r="P409" t="s">
        <v>872</v>
      </c>
      <c r="Q409" t="s">
        <v>873</v>
      </c>
      <c r="R409" t="s">
        <v>105</v>
      </c>
      <c r="S409" t="s">
        <v>105</v>
      </c>
      <c r="T409" t="s">
        <v>2157</v>
      </c>
      <c r="U409" t="s">
        <v>1067</v>
      </c>
      <c r="V409" t="s">
        <v>2158</v>
      </c>
      <c r="W409" s="247">
        <v>45222</v>
      </c>
      <c r="Y409" t="s">
        <v>876</v>
      </c>
      <c r="Z409">
        <v>0</v>
      </c>
      <c r="AB409" t="s">
        <v>1077</v>
      </c>
      <c r="AD409">
        <f t="shared" ca="1" si="18"/>
        <v>6</v>
      </c>
      <c r="AE409">
        <f t="shared" si="19"/>
        <v>10</v>
      </c>
      <c r="AF409">
        <f t="shared" si="20"/>
        <v>23</v>
      </c>
    </row>
    <row r="410" spans="1:32" x14ac:dyDescent="0.25">
      <c r="A410" t="s">
        <v>2758</v>
      </c>
      <c r="B410" t="s">
        <v>2759</v>
      </c>
      <c r="D410">
        <v>2023</v>
      </c>
      <c r="E410" t="s">
        <v>863</v>
      </c>
      <c r="F410" t="s">
        <v>1434</v>
      </c>
      <c r="G410" t="s">
        <v>1435</v>
      </c>
      <c r="H410" t="s">
        <v>956</v>
      </c>
      <c r="I410" t="s">
        <v>2760</v>
      </c>
      <c r="J410" t="s">
        <v>1074</v>
      </c>
      <c r="K410">
        <v>2</v>
      </c>
      <c r="L410" t="s">
        <v>869</v>
      </c>
      <c r="M410" t="s">
        <v>2761</v>
      </c>
      <c r="N410">
        <v>45874</v>
      </c>
      <c r="O410">
        <v>268</v>
      </c>
      <c r="P410" t="s">
        <v>872</v>
      </c>
      <c r="Q410" t="s">
        <v>873</v>
      </c>
      <c r="R410" t="s">
        <v>105</v>
      </c>
      <c r="S410" t="s">
        <v>105</v>
      </c>
      <c r="T410" t="s">
        <v>2762</v>
      </c>
      <c r="U410" t="s">
        <v>1067</v>
      </c>
      <c r="V410" t="s">
        <v>2763</v>
      </c>
      <c r="W410" s="247">
        <v>45235</v>
      </c>
      <c r="Y410" t="s">
        <v>876</v>
      </c>
      <c r="Z410">
        <v>0</v>
      </c>
      <c r="AD410">
        <f t="shared" ca="1" si="18"/>
        <v>6</v>
      </c>
      <c r="AE410">
        <f t="shared" si="19"/>
        <v>11</v>
      </c>
      <c r="AF410">
        <f t="shared" si="20"/>
        <v>5</v>
      </c>
    </row>
    <row r="411" spans="1:32" x14ac:dyDescent="0.25">
      <c r="A411" t="s">
        <v>2764</v>
      </c>
      <c r="B411" t="s">
        <v>2765</v>
      </c>
      <c r="D411">
        <v>2024</v>
      </c>
      <c r="E411" t="s">
        <v>1034</v>
      </c>
      <c r="F411" t="s">
        <v>2060</v>
      </c>
      <c r="G411" t="s">
        <v>1880</v>
      </c>
      <c r="H411" t="s">
        <v>866</v>
      </c>
      <c r="I411" t="s">
        <v>2766</v>
      </c>
      <c r="J411" t="s">
        <v>1029</v>
      </c>
      <c r="K411">
        <v>23000</v>
      </c>
      <c r="L411" t="s">
        <v>869</v>
      </c>
      <c r="M411" t="s">
        <v>1519</v>
      </c>
      <c r="N411">
        <v>45384</v>
      </c>
      <c r="O411">
        <v>1</v>
      </c>
      <c r="P411" t="s">
        <v>872</v>
      </c>
      <c r="Q411" t="s">
        <v>873</v>
      </c>
      <c r="R411" t="s">
        <v>110</v>
      </c>
      <c r="S411" t="s">
        <v>105</v>
      </c>
      <c r="U411" t="s">
        <v>875</v>
      </c>
      <c r="W411" s="247">
        <v>45234</v>
      </c>
      <c r="Y411" t="s">
        <v>876</v>
      </c>
      <c r="Z411">
        <v>0</v>
      </c>
      <c r="AB411" t="s">
        <v>877</v>
      </c>
      <c r="AD411">
        <f t="shared" ca="1" si="18"/>
        <v>6</v>
      </c>
      <c r="AE411">
        <f t="shared" si="19"/>
        <v>11</v>
      </c>
      <c r="AF411">
        <f t="shared" si="20"/>
        <v>4</v>
      </c>
    </row>
    <row r="412" spans="1:32" x14ac:dyDescent="0.25">
      <c r="A412" t="s">
        <v>2767</v>
      </c>
      <c r="B412" t="s">
        <v>2768</v>
      </c>
      <c r="D412">
        <v>2024</v>
      </c>
      <c r="E412" t="s">
        <v>1034</v>
      </c>
      <c r="F412" t="s">
        <v>2060</v>
      </c>
      <c r="G412" t="s">
        <v>1880</v>
      </c>
      <c r="H412" t="s">
        <v>866</v>
      </c>
      <c r="I412" t="s">
        <v>2769</v>
      </c>
      <c r="J412" t="s">
        <v>1067</v>
      </c>
      <c r="K412">
        <v>23158</v>
      </c>
      <c r="L412" t="s">
        <v>869</v>
      </c>
      <c r="M412" t="s">
        <v>1519</v>
      </c>
      <c r="N412">
        <v>45353</v>
      </c>
      <c r="O412">
        <v>2</v>
      </c>
      <c r="P412" t="s">
        <v>872</v>
      </c>
      <c r="Q412" t="s">
        <v>873</v>
      </c>
      <c r="R412" t="s">
        <v>110</v>
      </c>
      <c r="S412" t="s">
        <v>133</v>
      </c>
      <c r="U412" t="s">
        <v>875</v>
      </c>
      <c r="W412" s="247">
        <v>45234</v>
      </c>
      <c r="Y412" t="s">
        <v>876</v>
      </c>
      <c r="Z412">
        <v>0</v>
      </c>
      <c r="AB412" t="s">
        <v>877</v>
      </c>
      <c r="AD412">
        <f t="shared" ca="1" si="18"/>
        <v>6</v>
      </c>
      <c r="AE412">
        <f t="shared" si="19"/>
        <v>11</v>
      </c>
      <c r="AF412">
        <f t="shared" si="20"/>
        <v>4</v>
      </c>
    </row>
    <row r="413" spans="1:32" x14ac:dyDescent="0.25">
      <c r="A413" t="s">
        <v>2770</v>
      </c>
      <c r="B413" t="s">
        <v>2771</v>
      </c>
      <c r="D413">
        <v>2020</v>
      </c>
      <c r="E413" t="s">
        <v>1049</v>
      </c>
      <c r="F413" t="s">
        <v>1879</v>
      </c>
      <c r="G413" t="s">
        <v>1917</v>
      </c>
      <c r="H413" t="s">
        <v>2772</v>
      </c>
      <c r="I413" t="s">
        <v>2773</v>
      </c>
      <c r="J413" t="s">
        <v>1240</v>
      </c>
      <c r="K413">
        <v>99219</v>
      </c>
      <c r="L413" t="s">
        <v>1900</v>
      </c>
      <c r="M413" t="s">
        <v>1519</v>
      </c>
      <c r="N413" t="s">
        <v>2774</v>
      </c>
      <c r="O413">
        <v>75</v>
      </c>
      <c r="P413" t="s">
        <v>872</v>
      </c>
      <c r="Q413" t="s">
        <v>2656</v>
      </c>
      <c r="R413" t="s">
        <v>121</v>
      </c>
      <c r="S413" t="s">
        <v>121</v>
      </c>
      <c r="U413" t="s">
        <v>875</v>
      </c>
      <c r="W413" s="247">
        <v>45245</v>
      </c>
      <c r="Y413" t="s">
        <v>876</v>
      </c>
      <c r="Z413">
        <v>0</v>
      </c>
      <c r="AA413" t="s">
        <v>2775</v>
      </c>
      <c r="AD413">
        <f t="shared" ca="1" si="18"/>
        <v>5</v>
      </c>
      <c r="AE413">
        <f t="shared" si="19"/>
        <v>11</v>
      </c>
      <c r="AF413">
        <f t="shared" si="20"/>
        <v>15</v>
      </c>
    </row>
    <row r="414" spans="1:32" x14ac:dyDescent="0.25">
      <c r="A414" t="s">
        <v>2776</v>
      </c>
      <c r="B414" t="s">
        <v>2777</v>
      </c>
      <c r="D414">
        <v>2024</v>
      </c>
      <c r="E414" t="s">
        <v>1034</v>
      </c>
      <c r="F414" t="s">
        <v>2060</v>
      </c>
      <c r="G414" t="s">
        <v>1880</v>
      </c>
      <c r="H414" t="s">
        <v>866</v>
      </c>
      <c r="I414" t="s">
        <v>2778</v>
      </c>
      <c r="J414" t="s">
        <v>1527</v>
      </c>
      <c r="K414">
        <v>35933</v>
      </c>
      <c r="L414" t="s">
        <v>869</v>
      </c>
      <c r="M414" t="s">
        <v>1519</v>
      </c>
      <c r="N414" t="s">
        <v>913</v>
      </c>
      <c r="O414">
        <v>5</v>
      </c>
      <c r="P414" t="s">
        <v>872</v>
      </c>
      <c r="Q414" t="s">
        <v>873</v>
      </c>
      <c r="R414" t="s">
        <v>141</v>
      </c>
      <c r="S414" t="s">
        <v>141</v>
      </c>
      <c r="U414" t="s">
        <v>875</v>
      </c>
      <c r="W414" s="247">
        <v>45234</v>
      </c>
      <c r="Y414" t="s">
        <v>876</v>
      </c>
      <c r="Z414">
        <v>0</v>
      </c>
      <c r="AB414" t="s">
        <v>877</v>
      </c>
      <c r="AD414">
        <f t="shared" ca="1" si="18"/>
        <v>6</v>
      </c>
      <c r="AE414">
        <f t="shared" si="19"/>
        <v>11</v>
      </c>
      <c r="AF414">
        <f t="shared" si="20"/>
        <v>4</v>
      </c>
    </row>
    <row r="415" spans="1:32" x14ac:dyDescent="0.25">
      <c r="A415" t="s">
        <v>2779</v>
      </c>
      <c r="B415" t="s">
        <v>2780</v>
      </c>
      <c r="D415">
        <v>2024</v>
      </c>
      <c r="E415" t="s">
        <v>863</v>
      </c>
      <c r="F415" t="s">
        <v>864</v>
      </c>
      <c r="G415" t="s">
        <v>865</v>
      </c>
      <c r="H415" t="s">
        <v>956</v>
      </c>
      <c r="I415" t="s">
        <v>2781</v>
      </c>
      <c r="J415" t="s">
        <v>934</v>
      </c>
      <c r="K415">
        <v>8816</v>
      </c>
      <c r="L415" t="s">
        <v>869</v>
      </c>
      <c r="M415" t="s">
        <v>2782</v>
      </c>
      <c r="N415">
        <v>45445</v>
      </c>
      <c r="O415">
        <v>3</v>
      </c>
      <c r="P415" t="s">
        <v>872</v>
      </c>
      <c r="Q415" t="s">
        <v>873</v>
      </c>
      <c r="R415" t="s">
        <v>105</v>
      </c>
      <c r="S415" t="s">
        <v>105</v>
      </c>
      <c r="T415" t="s">
        <v>2783</v>
      </c>
      <c r="U415" t="s">
        <v>875</v>
      </c>
      <c r="W415" s="247">
        <v>45215</v>
      </c>
      <c r="Y415" t="s">
        <v>876</v>
      </c>
      <c r="Z415">
        <v>0</v>
      </c>
      <c r="AB415" t="s">
        <v>877</v>
      </c>
      <c r="AD415">
        <f t="shared" ca="1" si="18"/>
        <v>6</v>
      </c>
      <c r="AE415">
        <f t="shared" si="19"/>
        <v>10</v>
      </c>
      <c r="AF415">
        <f t="shared" si="20"/>
        <v>16</v>
      </c>
    </row>
    <row r="416" spans="1:32" x14ac:dyDescent="0.25">
      <c r="A416" t="s">
        <v>2784</v>
      </c>
      <c r="B416" t="s">
        <v>2785</v>
      </c>
      <c r="D416">
        <v>2024</v>
      </c>
      <c r="E416" t="s">
        <v>863</v>
      </c>
      <c r="F416" t="s">
        <v>864</v>
      </c>
      <c r="G416" t="s">
        <v>865</v>
      </c>
      <c r="H416" t="s">
        <v>866</v>
      </c>
      <c r="I416" t="s">
        <v>2786</v>
      </c>
      <c r="J416" t="s">
        <v>945</v>
      </c>
      <c r="K416">
        <v>8343</v>
      </c>
      <c r="L416" t="s">
        <v>1900</v>
      </c>
      <c r="M416" t="s">
        <v>2787</v>
      </c>
      <c r="N416">
        <v>45384</v>
      </c>
      <c r="O416">
        <v>7</v>
      </c>
      <c r="P416" t="s">
        <v>872</v>
      </c>
      <c r="Q416" t="s">
        <v>873</v>
      </c>
      <c r="R416" t="s">
        <v>105</v>
      </c>
      <c r="S416" t="s">
        <v>105</v>
      </c>
      <c r="T416" t="s">
        <v>2788</v>
      </c>
      <c r="U416" t="s">
        <v>875</v>
      </c>
      <c r="V416" t="s">
        <v>2789</v>
      </c>
      <c r="W416" s="247">
        <v>45215</v>
      </c>
      <c r="Y416" t="s">
        <v>876</v>
      </c>
      <c r="Z416">
        <v>0</v>
      </c>
      <c r="AB416" t="s">
        <v>877</v>
      </c>
      <c r="AD416">
        <f t="shared" ca="1" si="18"/>
        <v>6</v>
      </c>
      <c r="AE416">
        <f t="shared" si="19"/>
        <v>10</v>
      </c>
      <c r="AF416">
        <f t="shared" si="20"/>
        <v>16</v>
      </c>
    </row>
    <row r="417" spans="1:32" x14ac:dyDescent="0.25">
      <c r="A417" t="s">
        <v>2790</v>
      </c>
      <c r="B417" t="s">
        <v>2791</v>
      </c>
      <c r="D417">
        <v>2024</v>
      </c>
      <c r="E417" t="s">
        <v>863</v>
      </c>
      <c r="F417" t="s">
        <v>864</v>
      </c>
      <c r="G417" t="s">
        <v>865</v>
      </c>
      <c r="H417" t="s">
        <v>866</v>
      </c>
      <c r="I417" t="s">
        <v>2792</v>
      </c>
      <c r="J417" t="s">
        <v>2082</v>
      </c>
      <c r="K417">
        <v>4064</v>
      </c>
      <c r="L417" t="s">
        <v>869</v>
      </c>
      <c r="M417" t="s">
        <v>2793</v>
      </c>
      <c r="N417">
        <v>45325</v>
      </c>
      <c r="O417">
        <v>4</v>
      </c>
      <c r="P417" t="s">
        <v>872</v>
      </c>
      <c r="Q417" t="s">
        <v>873</v>
      </c>
      <c r="R417" t="s">
        <v>105</v>
      </c>
      <c r="S417" t="s">
        <v>105</v>
      </c>
      <c r="T417" t="s">
        <v>2794</v>
      </c>
      <c r="U417" t="s">
        <v>875</v>
      </c>
      <c r="W417" s="247">
        <v>45215</v>
      </c>
      <c r="Y417" t="s">
        <v>876</v>
      </c>
      <c r="Z417">
        <v>0</v>
      </c>
      <c r="AB417" t="s">
        <v>877</v>
      </c>
      <c r="AD417">
        <f t="shared" ca="1" si="18"/>
        <v>6</v>
      </c>
      <c r="AE417">
        <f t="shared" si="19"/>
        <v>10</v>
      </c>
      <c r="AF417">
        <f t="shared" si="20"/>
        <v>16</v>
      </c>
    </row>
    <row r="418" spans="1:32" x14ac:dyDescent="0.25">
      <c r="A418" t="s">
        <v>2795</v>
      </c>
      <c r="B418" t="s">
        <v>2796</v>
      </c>
      <c r="D418">
        <v>2024</v>
      </c>
      <c r="E418" t="s">
        <v>863</v>
      </c>
      <c r="F418" t="s">
        <v>864</v>
      </c>
      <c r="G418" t="s">
        <v>865</v>
      </c>
      <c r="H418" t="s">
        <v>866</v>
      </c>
      <c r="I418" t="s">
        <v>2797</v>
      </c>
      <c r="J418" t="s">
        <v>918</v>
      </c>
      <c r="K418">
        <v>6311</v>
      </c>
      <c r="L418" t="s">
        <v>869</v>
      </c>
      <c r="M418" t="s">
        <v>2798</v>
      </c>
      <c r="N418">
        <v>45506</v>
      </c>
      <c r="O418">
        <v>7</v>
      </c>
      <c r="P418" t="s">
        <v>872</v>
      </c>
      <c r="Q418" t="s">
        <v>873</v>
      </c>
      <c r="R418" t="s">
        <v>105</v>
      </c>
      <c r="S418" t="s">
        <v>105</v>
      </c>
      <c r="T418" t="s">
        <v>2799</v>
      </c>
      <c r="U418" t="s">
        <v>875</v>
      </c>
      <c r="V418" t="s">
        <v>108</v>
      </c>
      <c r="W418" s="247">
        <v>45215</v>
      </c>
      <c r="Y418" t="s">
        <v>876</v>
      </c>
      <c r="Z418">
        <v>0</v>
      </c>
      <c r="AB418" t="s">
        <v>877</v>
      </c>
      <c r="AD418">
        <f t="shared" ca="1" si="18"/>
        <v>6</v>
      </c>
      <c r="AE418">
        <f t="shared" si="19"/>
        <v>10</v>
      </c>
      <c r="AF418">
        <f t="shared" si="20"/>
        <v>16</v>
      </c>
    </row>
    <row r="419" spans="1:32" x14ac:dyDescent="0.25">
      <c r="A419" t="s">
        <v>2800</v>
      </c>
      <c r="B419" t="s">
        <v>2801</v>
      </c>
      <c r="D419">
        <v>2024</v>
      </c>
      <c r="E419" t="s">
        <v>863</v>
      </c>
      <c r="F419" t="s">
        <v>864</v>
      </c>
      <c r="G419" t="s">
        <v>865</v>
      </c>
      <c r="H419" t="s">
        <v>866</v>
      </c>
      <c r="I419" t="s">
        <v>2802</v>
      </c>
      <c r="J419" t="s">
        <v>1038</v>
      </c>
      <c r="K419">
        <v>1</v>
      </c>
      <c r="L419" t="s">
        <v>869</v>
      </c>
      <c r="M419" t="s">
        <v>2803</v>
      </c>
      <c r="N419" t="s">
        <v>2804</v>
      </c>
      <c r="O419">
        <v>98</v>
      </c>
      <c r="P419" t="s">
        <v>872</v>
      </c>
      <c r="Q419" t="s">
        <v>873</v>
      </c>
      <c r="R419" t="s">
        <v>105</v>
      </c>
      <c r="S419" t="s">
        <v>105</v>
      </c>
      <c r="T419" t="s">
        <v>2805</v>
      </c>
      <c r="U419" t="s">
        <v>875</v>
      </c>
      <c r="V419" t="s">
        <v>221</v>
      </c>
      <c r="W419" s="247">
        <v>45215</v>
      </c>
      <c r="Y419" t="s">
        <v>876</v>
      </c>
      <c r="Z419">
        <v>0</v>
      </c>
      <c r="AB419" t="s">
        <v>877</v>
      </c>
      <c r="AD419">
        <f t="shared" ca="1" si="18"/>
        <v>6</v>
      </c>
      <c r="AE419">
        <f t="shared" si="19"/>
        <v>10</v>
      </c>
      <c r="AF419">
        <f t="shared" si="20"/>
        <v>16</v>
      </c>
    </row>
    <row r="420" spans="1:32" x14ac:dyDescent="0.25">
      <c r="A420" t="s">
        <v>2806</v>
      </c>
      <c r="B420" t="s">
        <v>2807</v>
      </c>
      <c r="D420">
        <v>2024</v>
      </c>
      <c r="E420" t="s">
        <v>863</v>
      </c>
      <c r="F420" t="s">
        <v>864</v>
      </c>
      <c r="G420" t="s">
        <v>865</v>
      </c>
      <c r="H420" t="s">
        <v>956</v>
      </c>
      <c r="I420" t="s">
        <v>2808</v>
      </c>
      <c r="J420" t="s">
        <v>934</v>
      </c>
      <c r="K420">
        <v>8570</v>
      </c>
      <c r="L420" t="s">
        <v>869</v>
      </c>
      <c r="M420" t="s">
        <v>2809</v>
      </c>
      <c r="N420">
        <v>45445</v>
      </c>
      <c r="O420">
        <v>4</v>
      </c>
      <c r="P420" t="s">
        <v>872</v>
      </c>
      <c r="Q420" t="s">
        <v>873</v>
      </c>
      <c r="R420" t="s">
        <v>105</v>
      </c>
      <c r="S420" t="s">
        <v>105</v>
      </c>
      <c r="T420" t="s">
        <v>2810</v>
      </c>
      <c r="U420" t="s">
        <v>875</v>
      </c>
      <c r="V420" t="s">
        <v>118</v>
      </c>
      <c r="W420" s="247">
        <v>45215</v>
      </c>
      <c r="Y420" t="s">
        <v>876</v>
      </c>
      <c r="Z420">
        <v>0</v>
      </c>
      <c r="AB420" t="s">
        <v>877</v>
      </c>
      <c r="AD420">
        <f t="shared" ca="1" si="18"/>
        <v>6</v>
      </c>
      <c r="AE420">
        <f t="shared" si="19"/>
        <v>10</v>
      </c>
      <c r="AF420">
        <f t="shared" si="20"/>
        <v>16</v>
      </c>
    </row>
    <row r="421" spans="1:32" x14ac:dyDescent="0.25">
      <c r="A421" t="s">
        <v>2811</v>
      </c>
      <c r="B421" t="s">
        <v>2812</v>
      </c>
      <c r="D421">
        <v>2024</v>
      </c>
      <c r="E421" t="s">
        <v>863</v>
      </c>
      <c r="F421" t="s">
        <v>864</v>
      </c>
      <c r="G421" t="s">
        <v>865</v>
      </c>
      <c r="H421" t="s">
        <v>956</v>
      </c>
      <c r="I421" t="s">
        <v>2813</v>
      </c>
      <c r="J421" t="s">
        <v>1054</v>
      </c>
      <c r="K421">
        <v>4681</v>
      </c>
      <c r="L421" t="s">
        <v>869</v>
      </c>
      <c r="M421" t="s">
        <v>2814</v>
      </c>
      <c r="N421" t="s">
        <v>1040</v>
      </c>
      <c r="O421">
        <v>4</v>
      </c>
      <c r="P421" t="s">
        <v>872</v>
      </c>
      <c r="Q421" t="s">
        <v>873</v>
      </c>
      <c r="R421" t="s">
        <v>105</v>
      </c>
      <c r="S421" t="s">
        <v>105</v>
      </c>
      <c r="T421" t="s">
        <v>2815</v>
      </c>
      <c r="U421" t="s">
        <v>875</v>
      </c>
      <c r="V421" t="s">
        <v>158</v>
      </c>
      <c r="W421" s="247">
        <v>45215</v>
      </c>
      <c r="Y421" t="s">
        <v>876</v>
      </c>
      <c r="Z421">
        <v>0</v>
      </c>
      <c r="AB421" t="s">
        <v>877</v>
      </c>
      <c r="AD421">
        <f t="shared" ca="1" si="18"/>
        <v>6</v>
      </c>
      <c r="AE421">
        <f t="shared" si="19"/>
        <v>10</v>
      </c>
      <c r="AF421">
        <f t="shared" si="20"/>
        <v>16</v>
      </c>
    </row>
    <row r="422" spans="1:32" x14ac:dyDescent="0.25">
      <c r="A422" t="s">
        <v>2816</v>
      </c>
      <c r="B422" t="s">
        <v>2817</v>
      </c>
      <c r="D422">
        <v>2024</v>
      </c>
      <c r="E422" t="s">
        <v>863</v>
      </c>
      <c r="F422" t="s">
        <v>864</v>
      </c>
      <c r="G422" t="s">
        <v>865</v>
      </c>
      <c r="H422" t="s">
        <v>956</v>
      </c>
      <c r="I422" t="s">
        <v>2818</v>
      </c>
      <c r="J422" t="s">
        <v>1054</v>
      </c>
      <c r="K422">
        <v>6629</v>
      </c>
      <c r="L422" t="s">
        <v>869</v>
      </c>
      <c r="M422" t="s">
        <v>2819</v>
      </c>
      <c r="N422" t="s">
        <v>1040</v>
      </c>
      <c r="O422">
        <v>4</v>
      </c>
      <c r="P422" t="s">
        <v>872</v>
      </c>
      <c r="Q422" t="s">
        <v>873</v>
      </c>
      <c r="R422" t="s">
        <v>105</v>
      </c>
      <c r="S422" t="s">
        <v>105</v>
      </c>
      <c r="T422" t="s">
        <v>2820</v>
      </c>
      <c r="U422" t="s">
        <v>875</v>
      </c>
      <c r="V422" t="s">
        <v>2096</v>
      </c>
      <c r="W422" s="247">
        <v>45215</v>
      </c>
      <c r="Y422" t="s">
        <v>876</v>
      </c>
      <c r="Z422">
        <v>0</v>
      </c>
      <c r="AB422" t="s">
        <v>877</v>
      </c>
      <c r="AD422">
        <f t="shared" ca="1" si="18"/>
        <v>6</v>
      </c>
      <c r="AE422">
        <f t="shared" si="19"/>
        <v>10</v>
      </c>
      <c r="AF422">
        <f t="shared" si="20"/>
        <v>16</v>
      </c>
    </row>
    <row r="423" spans="1:32" x14ac:dyDescent="0.25">
      <c r="A423" t="s">
        <v>2821</v>
      </c>
      <c r="B423" t="s">
        <v>2822</v>
      </c>
      <c r="D423">
        <v>2024</v>
      </c>
      <c r="E423" t="s">
        <v>863</v>
      </c>
      <c r="F423" t="s">
        <v>864</v>
      </c>
      <c r="G423" t="s">
        <v>865</v>
      </c>
      <c r="H423" t="s">
        <v>956</v>
      </c>
      <c r="I423" t="s">
        <v>2823</v>
      </c>
      <c r="J423" t="s">
        <v>896</v>
      </c>
      <c r="K423">
        <v>6773</v>
      </c>
      <c r="L423" t="s">
        <v>869</v>
      </c>
      <c r="M423" t="s">
        <v>2824</v>
      </c>
      <c r="N423">
        <v>45445</v>
      </c>
      <c r="O423">
        <v>2</v>
      </c>
      <c r="P423" t="s">
        <v>872</v>
      </c>
      <c r="Q423" t="s">
        <v>873</v>
      </c>
      <c r="R423" t="s">
        <v>105</v>
      </c>
      <c r="S423" t="s">
        <v>110</v>
      </c>
      <c r="T423" t="s">
        <v>2825</v>
      </c>
      <c r="U423" t="s">
        <v>875</v>
      </c>
      <c r="V423" t="s">
        <v>118</v>
      </c>
      <c r="W423" s="247">
        <v>45215</v>
      </c>
      <c r="Y423" t="s">
        <v>876</v>
      </c>
      <c r="Z423">
        <v>0</v>
      </c>
      <c r="AB423" t="s">
        <v>877</v>
      </c>
      <c r="AD423">
        <f t="shared" ca="1" si="18"/>
        <v>6</v>
      </c>
      <c r="AE423">
        <f t="shared" si="19"/>
        <v>10</v>
      </c>
      <c r="AF423">
        <f t="shared" si="20"/>
        <v>16</v>
      </c>
    </row>
    <row r="424" spans="1:32" x14ac:dyDescent="0.25">
      <c r="A424" t="s">
        <v>2826</v>
      </c>
      <c r="B424" t="s">
        <v>2827</v>
      </c>
      <c r="D424">
        <v>2024</v>
      </c>
      <c r="E424" t="s">
        <v>863</v>
      </c>
      <c r="F424" t="s">
        <v>864</v>
      </c>
      <c r="G424" t="s">
        <v>865</v>
      </c>
      <c r="H424" t="s">
        <v>956</v>
      </c>
      <c r="I424" t="s">
        <v>2828</v>
      </c>
      <c r="J424" t="s">
        <v>918</v>
      </c>
      <c r="K424">
        <v>6918</v>
      </c>
      <c r="L424" t="s">
        <v>869</v>
      </c>
      <c r="M424">
        <v>5449097</v>
      </c>
      <c r="N424">
        <v>45445</v>
      </c>
      <c r="O424">
        <v>14</v>
      </c>
      <c r="P424" t="s">
        <v>872</v>
      </c>
      <c r="Q424" t="s">
        <v>873</v>
      </c>
      <c r="R424" t="s">
        <v>105</v>
      </c>
      <c r="S424" t="s">
        <v>105</v>
      </c>
      <c r="T424" t="s">
        <v>2829</v>
      </c>
      <c r="U424" t="s">
        <v>875</v>
      </c>
      <c r="V424" t="s">
        <v>143</v>
      </c>
      <c r="W424" s="247">
        <v>45215</v>
      </c>
      <c r="Y424" t="s">
        <v>876</v>
      </c>
      <c r="Z424">
        <v>0</v>
      </c>
      <c r="AB424" t="s">
        <v>877</v>
      </c>
      <c r="AD424">
        <f t="shared" ca="1" si="18"/>
        <v>6</v>
      </c>
      <c r="AE424">
        <f t="shared" si="19"/>
        <v>10</v>
      </c>
      <c r="AF424">
        <f t="shared" si="20"/>
        <v>16</v>
      </c>
    </row>
    <row r="425" spans="1:32" x14ac:dyDescent="0.25">
      <c r="A425" t="s">
        <v>2830</v>
      </c>
      <c r="B425" t="s">
        <v>2831</v>
      </c>
      <c r="D425">
        <v>2024</v>
      </c>
      <c r="E425" t="s">
        <v>1616</v>
      </c>
      <c r="F425" t="s">
        <v>1617</v>
      </c>
      <c r="G425" t="s">
        <v>1695</v>
      </c>
      <c r="H425" t="s">
        <v>866</v>
      </c>
      <c r="I425" t="s">
        <v>2832</v>
      </c>
      <c r="J425" t="s">
        <v>1038</v>
      </c>
      <c r="K425">
        <v>244</v>
      </c>
      <c r="L425" t="s">
        <v>869</v>
      </c>
      <c r="M425" t="s">
        <v>2833</v>
      </c>
      <c r="N425" t="s">
        <v>2834</v>
      </c>
      <c r="O425">
        <v>66</v>
      </c>
      <c r="P425" t="s">
        <v>872</v>
      </c>
      <c r="Q425" t="s">
        <v>873</v>
      </c>
      <c r="R425" t="s">
        <v>105</v>
      </c>
      <c r="S425" t="s">
        <v>105</v>
      </c>
      <c r="T425" t="s">
        <v>2835</v>
      </c>
      <c r="U425" t="s">
        <v>875</v>
      </c>
      <c r="V425" t="s">
        <v>147</v>
      </c>
      <c r="W425" s="247">
        <v>45196</v>
      </c>
      <c r="Y425" t="s">
        <v>876</v>
      </c>
      <c r="Z425">
        <v>0</v>
      </c>
      <c r="AA425" t="s">
        <v>1700</v>
      </c>
      <c r="AB425" t="s">
        <v>877</v>
      </c>
      <c r="AD425">
        <f t="shared" ca="1" si="18"/>
        <v>7</v>
      </c>
      <c r="AE425">
        <f t="shared" si="19"/>
        <v>9</v>
      </c>
      <c r="AF425">
        <f t="shared" si="20"/>
        <v>27</v>
      </c>
    </row>
    <row r="426" spans="1:32" x14ac:dyDescent="0.25">
      <c r="A426" t="s">
        <v>2836</v>
      </c>
      <c r="B426" t="s">
        <v>2837</v>
      </c>
      <c r="D426">
        <v>2024</v>
      </c>
      <c r="E426" t="s">
        <v>1616</v>
      </c>
      <c r="F426" t="s">
        <v>1617</v>
      </c>
      <c r="G426" t="s">
        <v>1695</v>
      </c>
      <c r="H426" t="s">
        <v>866</v>
      </c>
      <c r="I426" t="s">
        <v>2838</v>
      </c>
      <c r="J426" t="s">
        <v>1038</v>
      </c>
      <c r="K426">
        <v>209</v>
      </c>
      <c r="L426" t="s">
        <v>869</v>
      </c>
      <c r="M426" t="s">
        <v>2839</v>
      </c>
      <c r="N426" t="s">
        <v>2840</v>
      </c>
      <c r="O426">
        <v>96</v>
      </c>
      <c r="P426" t="s">
        <v>872</v>
      </c>
      <c r="Q426" t="s">
        <v>873</v>
      </c>
      <c r="R426" t="s">
        <v>105</v>
      </c>
      <c r="S426" t="s">
        <v>105</v>
      </c>
      <c r="T426" t="s">
        <v>2835</v>
      </c>
      <c r="U426" t="s">
        <v>875</v>
      </c>
      <c r="V426" t="s">
        <v>147</v>
      </c>
      <c r="W426" s="247">
        <v>45196</v>
      </c>
      <c r="Y426" t="s">
        <v>876</v>
      </c>
      <c r="Z426">
        <v>0</v>
      </c>
      <c r="AA426" t="s">
        <v>1700</v>
      </c>
      <c r="AB426" t="s">
        <v>877</v>
      </c>
      <c r="AD426">
        <f t="shared" ca="1" si="18"/>
        <v>7</v>
      </c>
      <c r="AE426">
        <f t="shared" si="19"/>
        <v>9</v>
      </c>
      <c r="AF426">
        <f t="shared" si="20"/>
        <v>27</v>
      </c>
    </row>
    <row r="427" spans="1:32" x14ac:dyDescent="0.25">
      <c r="A427" t="s">
        <v>2841</v>
      </c>
      <c r="B427" t="s">
        <v>2842</v>
      </c>
      <c r="D427">
        <v>2024</v>
      </c>
      <c r="E427" t="s">
        <v>1616</v>
      </c>
      <c r="F427" t="s">
        <v>1617</v>
      </c>
      <c r="G427" t="s">
        <v>1695</v>
      </c>
      <c r="H427" t="s">
        <v>866</v>
      </c>
      <c r="I427" t="s">
        <v>2843</v>
      </c>
      <c r="J427" t="s">
        <v>1038</v>
      </c>
      <c r="K427">
        <v>199</v>
      </c>
      <c r="L427" t="s">
        <v>869</v>
      </c>
      <c r="M427" t="s">
        <v>2844</v>
      </c>
      <c r="N427" t="s">
        <v>2840</v>
      </c>
      <c r="O427">
        <v>96</v>
      </c>
      <c r="P427" t="s">
        <v>872</v>
      </c>
      <c r="Q427" t="s">
        <v>873</v>
      </c>
      <c r="R427" t="s">
        <v>105</v>
      </c>
      <c r="S427" t="s">
        <v>105</v>
      </c>
      <c r="T427" t="s">
        <v>2845</v>
      </c>
      <c r="U427" t="s">
        <v>875</v>
      </c>
      <c r="V427" t="s">
        <v>147</v>
      </c>
      <c r="W427" s="247">
        <v>45196</v>
      </c>
      <c r="Y427" t="s">
        <v>876</v>
      </c>
      <c r="Z427">
        <v>0</v>
      </c>
      <c r="AA427" t="s">
        <v>1700</v>
      </c>
      <c r="AB427" t="s">
        <v>877</v>
      </c>
      <c r="AD427">
        <f t="shared" ca="1" si="18"/>
        <v>7</v>
      </c>
      <c r="AE427">
        <f t="shared" si="19"/>
        <v>9</v>
      </c>
      <c r="AF427">
        <f t="shared" si="20"/>
        <v>27</v>
      </c>
    </row>
    <row r="428" spans="1:32" x14ac:dyDescent="0.25">
      <c r="A428" t="s">
        <v>2846</v>
      </c>
      <c r="B428" t="s">
        <v>2847</v>
      </c>
      <c r="D428">
        <v>2024</v>
      </c>
      <c r="E428" t="s">
        <v>1616</v>
      </c>
      <c r="F428" t="s">
        <v>1617</v>
      </c>
      <c r="G428" t="s">
        <v>1695</v>
      </c>
      <c r="H428" t="s">
        <v>866</v>
      </c>
      <c r="I428" t="s">
        <v>2848</v>
      </c>
      <c r="J428" t="s">
        <v>1038</v>
      </c>
      <c r="K428">
        <v>268</v>
      </c>
      <c r="L428" t="s">
        <v>869</v>
      </c>
      <c r="M428" t="s">
        <v>2849</v>
      </c>
      <c r="N428" t="s">
        <v>2840</v>
      </c>
      <c r="O428">
        <v>96</v>
      </c>
      <c r="P428" t="s">
        <v>872</v>
      </c>
      <c r="Q428" t="s">
        <v>873</v>
      </c>
      <c r="R428" t="s">
        <v>105</v>
      </c>
      <c r="S428" t="s">
        <v>105</v>
      </c>
      <c r="T428" t="s">
        <v>2845</v>
      </c>
      <c r="U428" t="s">
        <v>875</v>
      </c>
      <c r="V428" t="s">
        <v>147</v>
      </c>
      <c r="W428" s="247">
        <v>45196</v>
      </c>
      <c r="Y428" t="s">
        <v>876</v>
      </c>
      <c r="Z428">
        <v>0</v>
      </c>
      <c r="AA428" t="s">
        <v>1700</v>
      </c>
      <c r="AB428" t="s">
        <v>877</v>
      </c>
      <c r="AD428">
        <f t="shared" ca="1" si="18"/>
        <v>7</v>
      </c>
      <c r="AE428">
        <f t="shared" si="19"/>
        <v>9</v>
      </c>
      <c r="AF428">
        <f t="shared" si="20"/>
        <v>27</v>
      </c>
    </row>
    <row r="429" spans="1:32" x14ac:dyDescent="0.25">
      <c r="A429" t="s">
        <v>2850</v>
      </c>
      <c r="B429" t="s">
        <v>2851</v>
      </c>
      <c r="D429">
        <v>2024</v>
      </c>
      <c r="E429" t="s">
        <v>1616</v>
      </c>
      <c r="F429" t="s">
        <v>1617</v>
      </c>
      <c r="G429" t="s">
        <v>1695</v>
      </c>
      <c r="H429" t="s">
        <v>866</v>
      </c>
      <c r="I429" t="s">
        <v>2852</v>
      </c>
      <c r="J429" t="s">
        <v>1038</v>
      </c>
      <c r="K429">
        <v>261</v>
      </c>
      <c r="L429" t="s">
        <v>869</v>
      </c>
      <c r="M429" t="s">
        <v>2853</v>
      </c>
      <c r="N429" t="s">
        <v>2840</v>
      </c>
      <c r="O429">
        <v>96</v>
      </c>
      <c r="P429" t="s">
        <v>872</v>
      </c>
      <c r="Q429" t="s">
        <v>873</v>
      </c>
      <c r="R429" t="s">
        <v>105</v>
      </c>
      <c r="S429" t="s">
        <v>105</v>
      </c>
      <c r="T429" t="s">
        <v>2854</v>
      </c>
      <c r="U429" t="s">
        <v>875</v>
      </c>
      <c r="V429" t="s">
        <v>147</v>
      </c>
      <c r="W429" s="247">
        <v>45196</v>
      </c>
      <c r="Y429" t="s">
        <v>876</v>
      </c>
      <c r="Z429">
        <v>0</v>
      </c>
      <c r="AA429" t="s">
        <v>1700</v>
      </c>
      <c r="AB429" t="s">
        <v>877</v>
      </c>
      <c r="AD429">
        <f t="shared" ca="1" si="18"/>
        <v>7</v>
      </c>
      <c r="AE429">
        <f t="shared" si="19"/>
        <v>9</v>
      </c>
      <c r="AF429">
        <f t="shared" si="20"/>
        <v>27</v>
      </c>
    </row>
    <row r="430" spans="1:32" x14ac:dyDescent="0.25">
      <c r="A430" t="s">
        <v>2855</v>
      </c>
      <c r="B430" t="s">
        <v>2856</v>
      </c>
      <c r="D430">
        <v>2024</v>
      </c>
      <c r="E430" t="s">
        <v>1616</v>
      </c>
      <c r="F430" t="s">
        <v>1617</v>
      </c>
      <c r="G430" t="s">
        <v>1695</v>
      </c>
      <c r="H430" t="s">
        <v>866</v>
      </c>
      <c r="I430" t="s">
        <v>2857</v>
      </c>
      <c r="J430" t="s">
        <v>1038</v>
      </c>
      <c r="K430">
        <v>229</v>
      </c>
      <c r="L430" t="s">
        <v>869</v>
      </c>
      <c r="M430" t="s">
        <v>2858</v>
      </c>
      <c r="N430" t="s">
        <v>2840</v>
      </c>
      <c r="O430">
        <v>96</v>
      </c>
      <c r="P430" t="s">
        <v>872</v>
      </c>
      <c r="Q430" t="s">
        <v>873</v>
      </c>
      <c r="R430" t="s">
        <v>105</v>
      </c>
      <c r="S430" t="s">
        <v>105</v>
      </c>
      <c r="T430" t="s">
        <v>2854</v>
      </c>
      <c r="U430" t="s">
        <v>875</v>
      </c>
      <c r="V430" t="s">
        <v>147</v>
      </c>
      <c r="W430" s="247">
        <v>45198</v>
      </c>
      <c r="Y430" t="s">
        <v>876</v>
      </c>
      <c r="Z430">
        <v>0</v>
      </c>
      <c r="AA430" t="s">
        <v>1700</v>
      </c>
      <c r="AB430" t="s">
        <v>877</v>
      </c>
      <c r="AD430">
        <f t="shared" ca="1" si="18"/>
        <v>7</v>
      </c>
      <c r="AE430">
        <f t="shared" si="19"/>
        <v>9</v>
      </c>
      <c r="AF430">
        <f t="shared" si="20"/>
        <v>29</v>
      </c>
    </row>
    <row r="431" spans="1:32" x14ac:dyDescent="0.25">
      <c r="A431" t="s">
        <v>2859</v>
      </c>
      <c r="B431" t="s">
        <v>2860</v>
      </c>
      <c r="D431">
        <v>2024</v>
      </c>
      <c r="E431" t="s">
        <v>1616</v>
      </c>
      <c r="F431" t="s">
        <v>1617</v>
      </c>
      <c r="G431" t="s">
        <v>1695</v>
      </c>
      <c r="H431" t="s">
        <v>866</v>
      </c>
      <c r="I431" t="s">
        <v>2861</v>
      </c>
      <c r="J431" t="s">
        <v>1038</v>
      </c>
      <c r="K431">
        <v>244</v>
      </c>
      <c r="L431" t="s">
        <v>869</v>
      </c>
      <c r="M431" t="s">
        <v>2862</v>
      </c>
      <c r="N431" t="s">
        <v>2834</v>
      </c>
      <c r="O431">
        <v>66</v>
      </c>
      <c r="P431" t="s">
        <v>872</v>
      </c>
      <c r="Q431" t="s">
        <v>873</v>
      </c>
      <c r="R431" t="s">
        <v>105</v>
      </c>
      <c r="S431" t="s">
        <v>105</v>
      </c>
      <c r="T431" t="s">
        <v>2863</v>
      </c>
      <c r="U431" t="s">
        <v>875</v>
      </c>
      <c r="V431" t="s">
        <v>147</v>
      </c>
      <c r="W431" s="247">
        <v>45196</v>
      </c>
      <c r="Y431" t="s">
        <v>876</v>
      </c>
      <c r="Z431">
        <v>0</v>
      </c>
      <c r="AA431" t="s">
        <v>1700</v>
      </c>
      <c r="AB431" t="s">
        <v>877</v>
      </c>
      <c r="AD431">
        <f t="shared" ca="1" si="18"/>
        <v>7</v>
      </c>
      <c r="AE431">
        <f t="shared" si="19"/>
        <v>9</v>
      </c>
      <c r="AF431">
        <f t="shared" si="20"/>
        <v>27</v>
      </c>
    </row>
    <row r="432" spans="1:32" x14ac:dyDescent="0.25">
      <c r="A432" t="s">
        <v>2864</v>
      </c>
      <c r="B432" t="s">
        <v>2865</v>
      </c>
      <c r="D432">
        <v>2024</v>
      </c>
      <c r="E432" t="s">
        <v>1616</v>
      </c>
      <c r="F432" t="s">
        <v>1617</v>
      </c>
      <c r="G432" t="s">
        <v>1695</v>
      </c>
      <c r="H432" t="s">
        <v>866</v>
      </c>
      <c r="I432" t="s">
        <v>2866</v>
      </c>
      <c r="J432" t="s">
        <v>1038</v>
      </c>
      <c r="K432">
        <v>200</v>
      </c>
      <c r="L432" t="s">
        <v>869</v>
      </c>
      <c r="M432" t="s">
        <v>2867</v>
      </c>
      <c r="N432" t="s">
        <v>2834</v>
      </c>
      <c r="O432">
        <v>66</v>
      </c>
      <c r="P432" t="s">
        <v>872</v>
      </c>
      <c r="Q432" t="s">
        <v>873</v>
      </c>
      <c r="R432" t="s">
        <v>105</v>
      </c>
      <c r="S432" t="s">
        <v>105</v>
      </c>
      <c r="T432" t="s">
        <v>2868</v>
      </c>
      <c r="U432" t="s">
        <v>875</v>
      </c>
      <c r="V432" t="s">
        <v>147</v>
      </c>
      <c r="W432" s="247">
        <v>45198</v>
      </c>
      <c r="Y432" t="s">
        <v>876</v>
      </c>
      <c r="Z432">
        <v>0</v>
      </c>
      <c r="AA432" t="s">
        <v>1700</v>
      </c>
      <c r="AB432" t="s">
        <v>877</v>
      </c>
      <c r="AD432">
        <f t="shared" ca="1" si="18"/>
        <v>7</v>
      </c>
      <c r="AE432">
        <f t="shared" si="19"/>
        <v>9</v>
      </c>
      <c r="AF432">
        <f t="shared" si="20"/>
        <v>29</v>
      </c>
    </row>
    <row r="433" spans="1:32" x14ac:dyDescent="0.25">
      <c r="A433" t="s">
        <v>2869</v>
      </c>
      <c r="B433" t="s">
        <v>2870</v>
      </c>
      <c r="D433">
        <v>2024</v>
      </c>
      <c r="E433" t="s">
        <v>1616</v>
      </c>
      <c r="F433" t="s">
        <v>1617</v>
      </c>
      <c r="G433" t="s">
        <v>1695</v>
      </c>
      <c r="H433" t="s">
        <v>866</v>
      </c>
      <c r="I433" t="s">
        <v>2871</v>
      </c>
      <c r="J433" t="s">
        <v>1038</v>
      </c>
      <c r="K433">
        <v>243</v>
      </c>
      <c r="L433" t="s">
        <v>869</v>
      </c>
      <c r="M433" t="s">
        <v>2872</v>
      </c>
      <c r="N433" t="s">
        <v>2834</v>
      </c>
      <c r="O433">
        <v>66</v>
      </c>
      <c r="P433" t="s">
        <v>872</v>
      </c>
      <c r="Q433" t="s">
        <v>873</v>
      </c>
      <c r="R433" t="s">
        <v>105</v>
      </c>
      <c r="S433" t="s">
        <v>105</v>
      </c>
      <c r="T433" t="s">
        <v>2863</v>
      </c>
      <c r="U433" t="s">
        <v>875</v>
      </c>
      <c r="V433" t="s">
        <v>147</v>
      </c>
      <c r="W433" s="247">
        <v>45198</v>
      </c>
      <c r="Y433" t="s">
        <v>876</v>
      </c>
      <c r="Z433">
        <v>0</v>
      </c>
      <c r="AA433" t="s">
        <v>1700</v>
      </c>
      <c r="AB433" t="s">
        <v>877</v>
      </c>
      <c r="AD433">
        <f t="shared" ca="1" si="18"/>
        <v>7</v>
      </c>
      <c r="AE433">
        <f t="shared" si="19"/>
        <v>9</v>
      </c>
      <c r="AF433">
        <f t="shared" si="20"/>
        <v>29</v>
      </c>
    </row>
    <row r="434" spans="1:32" x14ac:dyDescent="0.25">
      <c r="A434" t="s">
        <v>2873</v>
      </c>
      <c r="B434" t="s">
        <v>2874</v>
      </c>
      <c r="D434">
        <v>2024</v>
      </c>
      <c r="E434" t="s">
        <v>1616</v>
      </c>
      <c r="F434" t="s">
        <v>1617</v>
      </c>
      <c r="G434" t="s">
        <v>1695</v>
      </c>
      <c r="H434" t="s">
        <v>866</v>
      </c>
      <c r="I434" t="s">
        <v>2875</v>
      </c>
      <c r="J434" t="s">
        <v>1038</v>
      </c>
      <c r="K434">
        <v>246</v>
      </c>
      <c r="L434" t="s">
        <v>869</v>
      </c>
      <c r="M434" t="s">
        <v>2876</v>
      </c>
      <c r="N434" t="s">
        <v>2834</v>
      </c>
      <c r="O434">
        <v>66</v>
      </c>
      <c r="P434" t="s">
        <v>872</v>
      </c>
      <c r="Q434" t="s">
        <v>873</v>
      </c>
      <c r="R434" t="s">
        <v>105</v>
      </c>
      <c r="S434" t="s">
        <v>105</v>
      </c>
      <c r="T434" t="s">
        <v>2863</v>
      </c>
      <c r="U434" t="s">
        <v>875</v>
      </c>
      <c r="V434" t="s">
        <v>147</v>
      </c>
      <c r="W434" s="247">
        <v>45198</v>
      </c>
      <c r="Y434" t="s">
        <v>876</v>
      </c>
      <c r="Z434">
        <v>0</v>
      </c>
      <c r="AA434" t="s">
        <v>1700</v>
      </c>
      <c r="AB434" t="s">
        <v>877</v>
      </c>
      <c r="AD434">
        <f t="shared" ca="1" si="18"/>
        <v>7</v>
      </c>
      <c r="AE434">
        <f t="shared" si="19"/>
        <v>9</v>
      </c>
      <c r="AF434">
        <f t="shared" si="20"/>
        <v>29</v>
      </c>
    </row>
    <row r="435" spans="1:32" x14ac:dyDescent="0.25">
      <c r="A435" t="s">
        <v>2877</v>
      </c>
      <c r="B435" t="s">
        <v>2878</v>
      </c>
      <c r="D435">
        <v>2024</v>
      </c>
      <c r="E435" t="s">
        <v>1616</v>
      </c>
      <c r="F435" t="s">
        <v>1617</v>
      </c>
      <c r="G435" t="s">
        <v>1618</v>
      </c>
      <c r="H435" t="s">
        <v>866</v>
      </c>
      <c r="I435" t="s">
        <v>2879</v>
      </c>
      <c r="J435" t="s">
        <v>1038</v>
      </c>
      <c r="K435">
        <v>236</v>
      </c>
      <c r="L435" t="s">
        <v>869</v>
      </c>
      <c r="M435" t="s">
        <v>2880</v>
      </c>
      <c r="N435" t="s">
        <v>2834</v>
      </c>
      <c r="O435">
        <v>66</v>
      </c>
      <c r="P435" t="s">
        <v>872</v>
      </c>
      <c r="Q435" t="s">
        <v>873</v>
      </c>
      <c r="R435" t="s">
        <v>105</v>
      </c>
      <c r="S435" t="s">
        <v>105</v>
      </c>
      <c r="T435" t="s">
        <v>2863</v>
      </c>
      <c r="U435" t="s">
        <v>875</v>
      </c>
      <c r="V435" t="s">
        <v>147</v>
      </c>
      <c r="W435" s="247">
        <v>45198</v>
      </c>
      <c r="Y435" t="s">
        <v>876</v>
      </c>
      <c r="Z435">
        <v>0</v>
      </c>
      <c r="AB435" t="s">
        <v>877</v>
      </c>
      <c r="AD435">
        <f t="shared" ca="1" si="18"/>
        <v>7</v>
      </c>
      <c r="AE435">
        <f t="shared" si="19"/>
        <v>9</v>
      </c>
      <c r="AF435">
        <f t="shared" si="20"/>
        <v>29</v>
      </c>
    </row>
    <row r="436" spans="1:32" x14ac:dyDescent="0.25">
      <c r="A436" t="s">
        <v>2881</v>
      </c>
      <c r="B436" t="s">
        <v>2882</v>
      </c>
      <c r="D436">
        <v>2024</v>
      </c>
      <c r="E436" t="s">
        <v>1616</v>
      </c>
      <c r="F436" t="s">
        <v>1617</v>
      </c>
      <c r="G436" t="s">
        <v>1695</v>
      </c>
      <c r="H436" t="s">
        <v>866</v>
      </c>
      <c r="I436" t="s">
        <v>2883</v>
      </c>
      <c r="J436" t="s">
        <v>1038</v>
      </c>
      <c r="K436">
        <v>251</v>
      </c>
      <c r="L436" t="s">
        <v>869</v>
      </c>
      <c r="M436" t="s">
        <v>2884</v>
      </c>
      <c r="N436" t="s">
        <v>2840</v>
      </c>
      <c r="O436">
        <v>96</v>
      </c>
      <c r="P436" t="s">
        <v>872</v>
      </c>
      <c r="Q436" t="s">
        <v>873</v>
      </c>
      <c r="R436" t="s">
        <v>105</v>
      </c>
      <c r="S436" t="s">
        <v>105</v>
      </c>
      <c r="T436" t="s">
        <v>2835</v>
      </c>
      <c r="U436" t="s">
        <v>875</v>
      </c>
      <c r="V436" t="s">
        <v>147</v>
      </c>
      <c r="W436" s="247">
        <v>45198</v>
      </c>
      <c r="Y436" t="s">
        <v>876</v>
      </c>
      <c r="Z436">
        <v>0</v>
      </c>
      <c r="AA436" t="s">
        <v>1700</v>
      </c>
      <c r="AB436" t="s">
        <v>877</v>
      </c>
      <c r="AD436">
        <f t="shared" ca="1" si="18"/>
        <v>7</v>
      </c>
      <c r="AE436">
        <f t="shared" si="19"/>
        <v>9</v>
      </c>
      <c r="AF436">
        <f t="shared" si="20"/>
        <v>29</v>
      </c>
    </row>
    <row r="437" spans="1:32" x14ac:dyDescent="0.25">
      <c r="A437" t="s">
        <v>2885</v>
      </c>
      <c r="B437" t="s">
        <v>2886</v>
      </c>
      <c r="D437">
        <v>2024</v>
      </c>
      <c r="E437" t="s">
        <v>1616</v>
      </c>
      <c r="F437" t="s">
        <v>1617</v>
      </c>
      <c r="G437" t="s">
        <v>1695</v>
      </c>
      <c r="H437" t="s">
        <v>866</v>
      </c>
      <c r="I437" t="s">
        <v>2887</v>
      </c>
      <c r="J437" t="s">
        <v>1038</v>
      </c>
      <c r="K437">
        <v>330</v>
      </c>
      <c r="L437" t="s">
        <v>869</v>
      </c>
      <c r="M437" t="s">
        <v>2888</v>
      </c>
      <c r="N437" t="s">
        <v>2834</v>
      </c>
      <c r="O437">
        <v>66</v>
      </c>
      <c r="P437" t="s">
        <v>872</v>
      </c>
      <c r="Q437" t="s">
        <v>873</v>
      </c>
      <c r="R437" t="s">
        <v>105</v>
      </c>
      <c r="S437" t="s">
        <v>105</v>
      </c>
      <c r="T437" t="s">
        <v>2868</v>
      </c>
      <c r="U437" t="s">
        <v>875</v>
      </c>
      <c r="V437" t="s">
        <v>147</v>
      </c>
      <c r="W437" s="247">
        <v>45198</v>
      </c>
      <c r="Y437" t="s">
        <v>876</v>
      </c>
      <c r="Z437">
        <v>0</v>
      </c>
      <c r="AA437" t="s">
        <v>1700</v>
      </c>
      <c r="AB437" t="s">
        <v>877</v>
      </c>
      <c r="AD437">
        <f t="shared" ca="1" si="18"/>
        <v>7</v>
      </c>
      <c r="AE437">
        <f t="shared" si="19"/>
        <v>9</v>
      </c>
      <c r="AF437">
        <f t="shared" si="20"/>
        <v>29</v>
      </c>
    </row>
    <row r="438" spans="1:32" x14ac:dyDescent="0.25">
      <c r="A438" t="s">
        <v>2889</v>
      </c>
      <c r="B438" t="s">
        <v>2890</v>
      </c>
      <c r="D438">
        <v>2024</v>
      </c>
      <c r="E438" t="s">
        <v>1616</v>
      </c>
      <c r="F438" t="s">
        <v>1617</v>
      </c>
      <c r="G438" t="s">
        <v>1618</v>
      </c>
      <c r="H438" t="s">
        <v>866</v>
      </c>
      <c r="I438" t="s">
        <v>2891</v>
      </c>
      <c r="J438" t="s">
        <v>945</v>
      </c>
      <c r="K438">
        <v>3549</v>
      </c>
      <c r="L438" t="s">
        <v>869</v>
      </c>
      <c r="M438" t="s">
        <v>2892</v>
      </c>
      <c r="N438" t="s">
        <v>1291</v>
      </c>
      <c r="O438">
        <v>12</v>
      </c>
      <c r="P438" t="s">
        <v>872</v>
      </c>
      <c r="Q438" t="s">
        <v>873</v>
      </c>
      <c r="R438" t="s">
        <v>105</v>
      </c>
      <c r="S438" t="s">
        <v>105</v>
      </c>
      <c r="T438" t="s">
        <v>2893</v>
      </c>
      <c r="U438" t="s">
        <v>875</v>
      </c>
      <c r="V438" t="s">
        <v>2894</v>
      </c>
      <c r="W438" s="247">
        <v>45198</v>
      </c>
      <c r="Y438" t="s">
        <v>876</v>
      </c>
      <c r="Z438">
        <v>0</v>
      </c>
      <c r="AA438" t="s">
        <v>2895</v>
      </c>
      <c r="AB438" t="s">
        <v>877</v>
      </c>
      <c r="AD438">
        <f t="shared" ca="1" si="18"/>
        <v>7</v>
      </c>
      <c r="AE438">
        <f t="shared" si="19"/>
        <v>9</v>
      </c>
      <c r="AF438">
        <f t="shared" si="20"/>
        <v>29</v>
      </c>
    </row>
    <row r="439" spans="1:32" x14ac:dyDescent="0.25">
      <c r="A439" t="s">
        <v>2896</v>
      </c>
      <c r="B439" t="s">
        <v>2897</v>
      </c>
      <c r="D439">
        <v>2024</v>
      </c>
      <c r="E439" t="s">
        <v>1616</v>
      </c>
      <c r="F439" t="s">
        <v>1617</v>
      </c>
      <c r="G439" t="s">
        <v>1618</v>
      </c>
      <c r="H439" t="s">
        <v>866</v>
      </c>
      <c r="I439" t="s">
        <v>2898</v>
      </c>
      <c r="J439" t="s">
        <v>1038</v>
      </c>
      <c r="K439">
        <v>295</v>
      </c>
      <c r="L439" t="s">
        <v>869</v>
      </c>
      <c r="M439" t="s">
        <v>2899</v>
      </c>
      <c r="N439" t="s">
        <v>2900</v>
      </c>
      <c r="O439">
        <v>35</v>
      </c>
      <c r="P439" t="s">
        <v>872</v>
      </c>
      <c r="Q439" t="s">
        <v>873</v>
      </c>
      <c r="R439" t="s">
        <v>105</v>
      </c>
      <c r="S439" t="s">
        <v>105</v>
      </c>
      <c r="T439" t="s">
        <v>2901</v>
      </c>
      <c r="U439" t="s">
        <v>875</v>
      </c>
      <c r="V439" t="s">
        <v>148</v>
      </c>
      <c r="W439" s="247">
        <v>45198</v>
      </c>
      <c r="Y439" t="s">
        <v>876</v>
      </c>
      <c r="Z439">
        <v>0</v>
      </c>
      <c r="AB439" t="s">
        <v>877</v>
      </c>
      <c r="AD439">
        <f t="shared" ca="1" si="18"/>
        <v>7</v>
      </c>
      <c r="AE439">
        <f t="shared" si="19"/>
        <v>9</v>
      </c>
      <c r="AF439">
        <f t="shared" si="20"/>
        <v>29</v>
      </c>
    </row>
    <row r="440" spans="1:32" x14ac:dyDescent="0.25">
      <c r="A440" t="s">
        <v>2902</v>
      </c>
      <c r="B440" t="s">
        <v>2903</v>
      </c>
      <c r="D440">
        <v>2024</v>
      </c>
      <c r="E440" t="s">
        <v>1034</v>
      </c>
      <c r="F440" t="s">
        <v>1035</v>
      </c>
      <c r="G440" t="s">
        <v>1036</v>
      </c>
      <c r="H440" t="s">
        <v>866</v>
      </c>
      <c r="I440" t="s">
        <v>2904</v>
      </c>
      <c r="J440" t="s">
        <v>1038</v>
      </c>
      <c r="K440">
        <v>1</v>
      </c>
      <c r="L440" t="s">
        <v>869</v>
      </c>
      <c r="M440" t="s">
        <v>2905</v>
      </c>
      <c r="N440" t="s">
        <v>1040</v>
      </c>
      <c r="O440">
        <v>4</v>
      </c>
      <c r="P440" t="s">
        <v>872</v>
      </c>
      <c r="Q440" t="s">
        <v>873</v>
      </c>
      <c r="R440" t="s">
        <v>105</v>
      </c>
      <c r="S440" t="s">
        <v>105</v>
      </c>
      <c r="T440" t="s">
        <v>1041</v>
      </c>
      <c r="U440" t="s">
        <v>875</v>
      </c>
      <c r="V440" t="s">
        <v>140</v>
      </c>
      <c r="W440" s="247">
        <v>45198</v>
      </c>
      <c r="Y440" t="s">
        <v>876</v>
      </c>
      <c r="Z440">
        <v>0</v>
      </c>
      <c r="AA440" t="s">
        <v>1042</v>
      </c>
      <c r="AB440" t="s">
        <v>877</v>
      </c>
      <c r="AD440">
        <f t="shared" ca="1" si="18"/>
        <v>7</v>
      </c>
      <c r="AE440">
        <f t="shared" si="19"/>
        <v>9</v>
      </c>
      <c r="AF440">
        <f t="shared" si="20"/>
        <v>29</v>
      </c>
    </row>
    <row r="441" spans="1:32" x14ac:dyDescent="0.25">
      <c r="A441" t="s">
        <v>2906</v>
      </c>
      <c r="B441" t="s">
        <v>2907</v>
      </c>
      <c r="D441">
        <v>2024</v>
      </c>
      <c r="E441" t="s">
        <v>863</v>
      </c>
      <c r="F441" t="s">
        <v>2908</v>
      </c>
      <c r="G441" t="s">
        <v>1724</v>
      </c>
      <c r="H441" t="s">
        <v>956</v>
      </c>
      <c r="I441" t="s">
        <v>2909</v>
      </c>
      <c r="J441" t="s">
        <v>1136</v>
      </c>
      <c r="K441">
        <v>7201</v>
      </c>
      <c r="L441" t="s">
        <v>869</v>
      </c>
      <c r="M441" t="s">
        <v>2910</v>
      </c>
      <c r="N441" t="s">
        <v>1251</v>
      </c>
      <c r="O441">
        <v>12</v>
      </c>
      <c r="P441" t="s">
        <v>872</v>
      </c>
      <c r="Q441" t="s">
        <v>873</v>
      </c>
      <c r="R441" t="s">
        <v>105</v>
      </c>
      <c r="S441" t="s">
        <v>105</v>
      </c>
      <c r="T441" t="s">
        <v>2911</v>
      </c>
      <c r="U441" t="s">
        <v>1067</v>
      </c>
      <c r="W441" s="247">
        <v>45215</v>
      </c>
      <c r="Y441" t="s">
        <v>876</v>
      </c>
      <c r="Z441">
        <v>0</v>
      </c>
      <c r="AB441" t="s">
        <v>877</v>
      </c>
      <c r="AD441">
        <f t="shared" ca="1" si="18"/>
        <v>6</v>
      </c>
      <c r="AE441">
        <f t="shared" si="19"/>
        <v>10</v>
      </c>
      <c r="AF441">
        <f t="shared" si="20"/>
        <v>16</v>
      </c>
    </row>
    <row r="442" spans="1:32" x14ac:dyDescent="0.25">
      <c r="A442" t="s">
        <v>2912</v>
      </c>
      <c r="B442" t="s">
        <v>2913</v>
      </c>
      <c r="D442">
        <v>2024</v>
      </c>
      <c r="E442" t="s">
        <v>863</v>
      </c>
      <c r="F442" t="s">
        <v>2908</v>
      </c>
      <c r="G442" t="s">
        <v>1724</v>
      </c>
      <c r="H442" t="s">
        <v>956</v>
      </c>
      <c r="I442" t="s">
        <v>2914</v>
      </c>
      <c r="J442" t="s">
        <v>2082</v>
      </c>
      <c r="K442">
        <v>8430</v>
      </c>
      <c r="L442" t="s">
        <v>869</v>
      </c>
      <c r="M442" t="s">
        <v>2915</v>
      </c>
      <c r="N442">
        <v>45538</v>
      </c>
      <c r="O442">
        <v>7</v>
      </c>
      <c r="P442" t="s">
        <v>872</v>
      </c>
      <c r="Q442" t="s">
        <v>873</v>
      </c>
      <c r="R442" t="s">
        <v>105</v>
      </c>
      <c r="S442" t="s">
        <v>105</v>
      </c>
      <c r="T442" t="s">
        <v>2916</v>
      </c>
      <c r="U442" t="s">
        <v>1067</v>
      </c>
      <c r="V442" t="s">
        <v>142</v>
      </c>
      <c r="W442" s="247">
        <v>45215</v>
      </c>
      <c r="Y442" t="s">
        <v>876</v>
      </c>
      <c r="Z442">
        <v>0</v>
      </c>
      <c r="AB442" t="s">
        <v>877</v>
      </c>
      <c r="AD442">
        <f t="shared" ca="1" si="18"/>
        <v>6</v>
      </c>
      <c r="AE442">
        <f t="shared" si="19"/>
        <v>10</v>
      </c>
      <c r="AF442">
        <f t="shared" si="20"/>
        <v>16</v>
      </c>
    </row>
    <row r="443" spans="1:32" x14ac:dyDescent="0.25">
      <c r="A443" t="s">
        <v>2917</v>
      </c>
      <c r="B443" t="s">
        <v>2918</v>
      </c>
      <c r="D443">
        <v>2024</v>
      </c>
      <c r="E443" t="s">
        <v>863</v>
      </c>
      <c r="F443" t="s">
        <v>2908</v>
      </c>
      <c r="G443" t="s">
        <v>1724</v>
      </c>
      <c r="H443" t="s">
        <v>956</v>
      </c>
      <c r="I443" t="s">
        <v>2919</v>
      </c>
      <c r="J443" t="s">
        <v>1054</v>
      </c>
      <c r="K443">
        <v>2626</v>
      </c>
      <c r="L443" t="s">
        <v>869</v>
      </c>
      <c r="M443" t="s">
        <v>2920</v>
      </c>
      <c r="N443" t="s">
        <v>1040</v>
      </c>
      <c r="O443">
        <v>4</v>
      </c>
      <c r="P443" t="s">
        <v>872</v>
      </c>
      <c r="Q443" t="s">
        <v>873</v>
      </c>
      <c r="R443" t="s">
        <v>105</v>
      </c>
      <c r="S443" t="s">
        <v>105</v>
      </c>
      <c r="T443" t="s">
        <v>2921</v>
      </c>
      <c r="U443" t="s">
        <v>1067</v>
      </c>
      <c r="V443" t="s">
        <v>2096</v>
      </c>
      <c r="W443" s="247">
        <v>45215</v>
      </c>
      <c r="Y443" t="s">
        <v>876</v>
      </c>
      <c r="Z443">
        <v>0</v>
      </c>
      <c r="AB443" t="s">
        <v>877</v>
      </c>
      <c r="AD443">
        <f t="shared" ca="1" si="18"/>
        <v>6</v>
      </c>
      <c r="AE443">
        <f t="shared" si="19"/>
        <v>10</v>
      </c>
      <c r="AF443">
        <f t="shared" si="20"/>
        <v>16</v>
      </c>
    </row>
    <row r="444" spans="1:32" x14ac:dyDescent="0.25">
      <c r="A444" t="s">
        <v>2922</v>
      </c>
      <c r="B444" t="s">
        <v>2923</v>
      </c>
      <c r="D444">
        <v>2023</v>
      </c>
      <c r="E444" t="s">
        <v>1049</v>
      </c>
      <c r="F444" t="s">
        <v>1050</v>
      </c>
      <c r="G444" t="s">
        <v>1051</v>
      </c>
      <c r="H444" t="s">
        <v>1052</v>
      </c>
      <c r="I444" t="s">
        <v>2924</v>
      </c>
      <c r="J444" t="s">
        <v>1054</v>
      </c>
      <c r="K444">
        <v>1445</v>
      </c>
      <c r="L444" t="s">
        <v>869</v>
      </c>
      <c r="M444" t="s">
        <v>2925</v>
      </c>
      <c r="N444" t="s">
        <v>1040</v>
      </c>
      <c r="O444">
        <v>4</v>
      </c>
      <c r="P444" t="s">
        <v>872</v>
      </c>
      <c r="Q444" t="s">
        <v>873</v>
      </c>
      <c r="R444" t="s">
        <v>105</v>
      </c>
      <c r="S444" t="s">
        <v>105</v>
      </c>
      <c r="T444" t="s">
        <v>2926</v>
      </c>
      <c r="U444" t="s">
        <v>875</v>
      </c>
      <c r="V444" t="s">
        <v>162</v>
      </c>
      <c r="W444" s="247">
        <v>45203</v>
      </c>
      <c r="Y444" t="s">
        <v>876</v>
      </c>
      <c r="Z444">
        <v>0</v>
      </c>
      <c r="AB444" t="s">
        <v>877</v>
      </c>
      <c r="AD444">
        <f t="shared" ca="1" si="18"/>
        <v>7</v>
      </c>
      <c r="AE444">
        <f t="shared" si="19"/>
        <v>10</v>
      </c>
      <c r="AF444">
        <f t="shared" si="20"/>
        <v>4</v>
      </c>
    </row>
    <row r="445" spans="1:32" x14ac:dyDescent="0.25">
      <c r="A445" t="s">
        <v>2927</v>
      </c>
      <c r="B445" t="s">
        <v>2928</v>
      </c>
      <c r="D445">
        <v>2024</v>
      </c>
      <c r="E445" t="s">
        <v>1049</v>
      </c>
      <c r="F445" t="s">
        <v>1050</v>
      </c>
      <c r="G445" t="s">
        <v>1051</v>
      </c>
      <c r="H445" t="s">
        <v>1052</v>
      </c>
      <c r="I445" t="s">
        <v>2929</v>
      </c>
      <c r="J445" t="s">
        <v>1054</v>
      </c>
      <c r="K445">
        <v>7348</v>
      </c>
      <c r="L445" t="s">
        <v>869</v>
      </c>
      <c r="M445" t="s">
        <v>2930</v>
      </c>
      <c r="N445" t="s">
        <v>1040</v>
      </c>
      <c r="O445">
        <v>4</v>
      </c>
      <c r="P445" t="s">
        <v>872</v>
      </c>
      <c r="Q445" t="s">
        <v>873</v>
      </c>
      <c r="R445" t="s">
        <v>105</v>
      </c>
      <c r="S445" t="s">
        <v>105</v>
      </c>
      <c r="T445" t="s">
        <v>2931</v>
      </c>
      <c r="U445" t="s">
        <v>875</v>
      </c>
      <c r="V445" t="s">
        <v>217</v>
      </c>
      <c r="W445" s="247">
        <v>45215</v>
      </c>
      <c r="Y445" t="s">
        <v>876</v>
      </c>
      <c r="Z445">
        <v>0</v>
      </c>
      <c r="AB445" t="s">
        <v>877</v>
      </c>
      <c r="AD445">
        <f t="shared" ca="1" si="18"/>
        <v>6</v>
      </c>
      <c r="AE445">
        <f t="shared" si="19"/>
        <v>10</v>
      </c>
      <c r="AF445">
        <f t="shared" si="20"/>
        <v>16</v>
      </c>
    </row>
    <row r="446" spans="1:32" x14ac:dyDescent="0.25">
      <c r="A446" t="s">
        <v>2932</v>
      </c>
      <c r="B446" t="s">
        <v>2933</v>
      </c>
      <c r="C446" t="s">
        <v>2319</v>
      </c>
      <c r="D446">
        <v>2024</v>
      </c>
      <c r="E446" t="s">
        <v>863</v>
      </c>
      <c r="F446" t="s">
        <v>2418</v>
      </c>
      <c r="G446" t="s">
        <v>2419</v>
      </c>
      <c r="H446" t="s">
        <v>956</v>
      </c>
      <c r="I446" t="s">
        <v>2934</v>
      </c>
      <c r="J446" t="s">
        <v>875</v>
      </c>
      <c r="K446">
        <v>8692</v>
      </c>
      <c r="L446" t="s">
        <v>869</v>
      </c>
      <c r="M446" t="s">
        <v>2935</v>
      </c>
      <c r="N446">
        <v>45414</v>
      </c>
      <c r="O446">
        <v>2</v>
      </c>
      <c r="P446" t="s">
        <v>872</v>
      </c>
      <c r="Q446" t="s">
        <v>873</v>
      </c>
      <c r="R446" t="s">
        <v>105</v>
      </c>
      <c r="S446" t="s">
        <v>110</v>
      </c>
      <c r="T446" t="s">
        <v>2936</v>
      </c>
      <c r="U446" t="s">
        <v>875</v>
      </c>
      <c r="W446" s="247">
        <v>45191</v>
      </c>
      <c r="Y446" t="s">
        <v>876</v>
      </c>
      <c r="Z446">
        <v>0</v>
      </c>
      <c r="AB446" t="s">
        <v>877</v>
      </c>
      <c r="AD446">
        <f t="shared" ca="1" si="18"/>
        <v>7</v>
      </c>
      <c r="AE446">
        <f t="shared" si="19"/>
        <v>9</v>
      </c>
      <c r="AF446">
        <f t="shared" si="20"/>
        <v>22</v>
      </c>
    </row>
    <row r="447" spans="1:32" x14ac:dyDescent="0.25">
      <c r="A447" t="s">
        <v>2937</v>
      </c>
      <c r="B447" t="s">
        <v>2938</v>
      </c>
      <c r="C447" t="s">
        <v>2319</v>
      </c>
      <c r="D447">
        <v>2024</v>
      </c>
      <c r="E447" t="s">
        <v>863</v>
      </c>
      <c r="F447" t="s">
        <v>2418</v>
      </c>
      <c r="G447" t="s">
        <v>2419</v>
      </c>
      <c r="H447" t="s">
        <v>956</v>
      </c>
      <c r="I447" t="s">
        <v>2939</v>
      </c>
      <c r="J447" t="s">
        <v>868</v>
      </c>
      <c r="K447">
        <v>5976</v>
      </c>
      <c r="L447" t="s">
        <v>869</v>
      </c>
      <c r="M447" t="s">
        <v>2940</v>
      </c>
      <c r="N447">
        <v>45445</v>
      </c>
      <c r="O447">
        <v>3</v>
      </c>
      <c r="P447" t="s">
        <v>872</v>
      </c>
      <c r="Q447" t="s">
        <v>873</v>
      </c>
      <c r="R447" t="s">
        <v>105</v>
      </c>
      <c r="S447" t="s">
        <v>105</v>
      </c>
      <c r="T447" t="s">
        <v>2941</v>
      </c>
      <c r="U447" t="s">
        <v>875</v>
      </c>
      <c r="V447" t="s">
        <v>118</v>
      </c>
      <c r="W447" s="247">
        <v>45191</v>
      </c>
      <c r="Y447" t="s">
        <v>876</v>
      </c>
      <c r="Z447">
        <v>0</v>
      </c>
      <c r="AB447" t="s">
        <v>877</v>
      </c>
      <c r="AD447">
        <f t="shared" ca="1" si="18"/>
        <v>7</v>
      </c>
      <c r="AE447">
        <f t="shared" si="19"/>
        <v>9</v>
      </c>
      <c r="AF447">
        <f t="shared" si="20"/>
        <v>22</v>
      </c>
    </row>
    <row r="448" spans="1:32" x14ac:dyDescent="0.25">
      <c r="A448" t="s">
        <v>2942</v>
      </c>
      <c r="B448" t="s">
        <v>2943</v>
      </c>
      <c r="C448" t="s">
        <v>2319</v>
      </c>
      <c r="D448">
        <v>2024</v>
      </c>
      <c r="E448" t="s">
        <v>863</v>
      </c>
      <c r="F448" t="s">
        <v>2418</v>
      </c>
      <c r="G448" t="s">
        <v>2419</v>
      </c>
      <c r="H448" t="s">
        <v>866</v>
      </c>
      <c r="I448" t="s">
        <v>2944</v>
      </c>
      <c r="J448" t="s">
        <v>1054</v>
      </c>
      <c r="K448">
        <v>4602</v>
      </c>
      <c r="L448" t="s">
        <v>869</v>
      </c>
      <c r="M448" t="s">
        <v>2945</v>
      </c>
      <c r="N448" t="s">
        <v>1040</v>
      </c>
      <c r="O448">
        <v>4</v>
      </c>
      <c r="P448" t="s">
        <v>872</v>
      </c>
      <c r="Q448" t="s">
        <v>873</v>
      </c>
      <c r="R448" t="s">
        <v>105</v>
      </c>
      <c r="S448" t="s">
        <v>105</v>
      </c>
      <c r="T448" t="s">
        <v>2946</v>
      </c>
      <c r="U448" t="s">
        <v>875</v>
      </c>
      <c r="V448" t="s">
        <v>172</v>
      </c>
      <c r="W448" s="247">
        <v>45191</v>
      </c>
      <c r="Y448" t="s">
        <v>876</v>
      </c>
      <c r="Z448">
        <v>0</v>
      </c>
      <c r="AB448" t="s">
        <v>877</v>
      </c>
      <c r="AD448">
        <f t="shared" ca="1" si="18"/>
        <v>7</v>
      </c>
      <c r="AE448">
        <f t="shared" si="19"/>
        <v>9</v>
      </c>
      <c r="AF448">
        <f t="shared" si="20"/>
        <v>22</v>
      </c>
    </row>
    <row r="449" spans="1:32" x14ac:dyDescent="0.25">
      <c r="A449" t="s">
        <v>2947</v>
      </c>
      <c r="B449" t="s">
        <v>2948</v>
      </c>
      <c r="C449" t="s">
        <v>2319</v>
      </c>
      <c r="D449">
        <v>2024</v>
      </c>
      <c r="E449" t="s">
        <v>863</v>
      </c>
      <c r="F449" t="s">
        <v>2418</v>
      </c>
      <c r="G449" t="s">
        <v>2419</v>
      </c>
      <c r="H449" t="s">
        <v>866</v>
      </c>
      <c r="I449" t="s">
        <v>2949</v>
      </c>
      <c r="J449" t="s">
        <v>1054</v>
      </c>
      <c r="K449">
        <v>5610</v>
      </c>
      <c r="L449" t="s">
        <v>869</v>
      </c>
      <c r="M449" t="s">
        <v>2950</v>
      </c>
      <c r="N449" t="s">
        <v>1040</v>
      </c>
      <c r="O449">
        <v>4</v>
      </c>
      <c r="P449" t="s">
        <v>872</v>
      </c>
      <c r="Q449" t="s">
        <v>873</v>
      </c>
      <c r="R449" t="s">
        <v>105</v>
      </c>
      <c r="S449" t="s">
        <v>105</v>
      </c>
      <c r="T449" t="s">
        <v>2951</v>
      </c>
      <c r="U449" t="s">
        <v>875</v>
      </c>
      <c r="V449" t="s">
        <v>181</v>
      </c>
      <c r="W449" s="247">
        <v>45191</v>
      </c>
      <c r="Y449" t="s">
        <v>876</v>
      </c>
      <c r="Z449">
        <v>0</v>
      </c>
      <c r="AB449" t="s">
        <v>877</v>
      </c>
      <c r="AD449">
        <f t="shared" ca="1" si="18"/>
        <v>7</v>
      </c>
      <c r="AE449">
        <f t="shared" si="19"/>
        <v>9</v>
      </c>
      <c r="AF449">
        <f t="shared" si="20"/>
        <v>22</v>
      </c>
    </row>
    <row r="450" spans="1:32" x14ac:dyDescent="0.25">
      <c r="A450" t="s">
        <v>2952</v>
      </c>
      <c r="B450" t="s">
        <v>2953</v>
      </c>
      <c r="C450" t="s">
        <v>2319</v>
      </c>
      <c r="D450">
        <v>2024</v>
      </c>
      <c r="E450" t="s">
        <v>863</v>
      </c>
      <c r="F450" t="s">
        <v>2418</v>
      </c>
      <c r="G450" t="s">
        <v>2419</v>
      </c>
      <c r="H450" t="s">
        <v>956</v>
      </c>
      <c r="I450" t="s">
        <v>2954</v>
      </c>
      <c r="J450" t="s">
        <v>1054</v>
      </c>
      <c r="K450">
        <v>2143</v>
      </c>
      <c r="L450" t="s">
        <v>869</v>
      </c>
      <c r="M450">
        <v>5449363</v>
      </c>
      <c r="N450" t="s">
        <v>1040</v>
      </c>
      <c r="O450">
        <v>4</v>
      </c>
      <c r="P450" t="s">
        <v>872</v>
      </c>
      <c r="Q450" t="s">
        <v>873</v>
      </c>
      <c r="R450" t="s">
        <v>105</v>
      </c>
      <c r="S450" t="s">
        <v>105</v>
      </c>
      <c r="T450" t="s">
        <v>2955</v>
      </c>
      <c r="U450" t="s">
        <v>875</v>
      </c>
      <c r="V450" t="s">
        <v>2956</v>
      </c>
      <c r="W450" s="247">
        <v>45191</v>
      </c>
      <c r="Y450" t="s">
        <v>876</v>
      </c>
      <c r="Z450">
        <v>0</v>
      </c>
      <c r="AB450" t="s">
        <v>877</v>
      </c>
      <c r="AD450">
        <f t="shared" ref="AD450:AD513" ca="1" si="21">ROUND(YEARFRAC(W450,TODAY(),3)*12,0)</f>
        <v>7</v>
      </c>
      <c r="AE450">
        <f t="shared" ref="AE450:AE513" si="22">MONTH(W450)</f>
        <v>9</v>
      </c>
      <c r="AF450">
        <f t="shared" ref="AF450:AF513" si="23">DAY(W450)</f>
        <v>22</v>
      </c>
    </row>
    <row r="451" spans="1:32" x14ac:dyDescent="0.25">
      <c r="A451" t="s">
        <v>2957</v>
      </c>
      <c r="B451" t="s">
        <v>2958</v>
      </c>
      <c r="C451" t="s">
        <v>2319</v>
      </c>
      <c r="D451">
        <v>2024</v>
      </c>
      <c r="E451" t="s">
        <v>863</v>
      </c>
      <c r="F451" t="s">
        <v>2418</v>
      </c>
      <c r="G451" t="s">
        <v>2419</v>
      </c>
      <c r="H451" t="s">
        <v>866</v>
      </c>
      <c r="I451" t="s">
        <v>2959</v>
      </c>
      <c r="J451" t="s">
        <v>918</v>
      </c>
      <c r="K451">
        <v>5031</v>
      </c>
      <c r="L451" t="s">
        <v>869</v>
      </c>
      <c r="M451" t="s">
        <v>2960</v>
      </c>
      <c r="N451">
        <v>45567</v>
      </c>
      <c r="O451">
        <v>6</v>
      </c>
      <c r="P451" t="s">
        <v>872</v>
      </c>
      <c r="Q451" t="s">
        <v>873</v>
      </c>
      <c r="R451" t="s">
        <v>105</v>
      </c>
      <c r="S451" t="s">
        <v>105</v>
      </c>
      <c r="T451" t="s">
        <v>2961</v>
      </c>
      <c r="U451" t="s">
        <v>875</v>
      </c>
      <c r="V451" t="s">
        <v>153</v>
      </c>
      <c r="W451" s="247">
        <v>45192</v>
      </c>
      <c r="Y451" t="s">
        <v>876</v>
      </c>
      <c r="Z451">
        <v>0</v>
      </c>
      <c r="AB451" t="s">
        <v>877</v>
      </c>
      <c r="AD451">
        <f t="shared" ca="1" si="21"/>
        <v>7</v>
      </c>
      <c r="AE451">
        <f t="shared" si="22"/>
        <v>9</v>
      </c>
      <c r="AF451">
        <f t="shared" si="23"/>
        <v>23</v>
      </c>
    </row>
    <row r="452" spans="1:32" x14ac:dyDescent="0.25">
      <c r="A452" t="s">
        <v>2962</v>
      </c>
      <c r="B452" t="s">
        <v>2963</v>
      </c>
      <c r="C452" t="s">
        <v>2319</v>
      </c>
      <c r="D452">
        <v>2024</v>
      </c>
      <c r="E452" t="s">
        <v>863</v>
      </c>
      <c r="F452" t="s">
        <v>2418</v>
      </c>
      <c r="G452" t="s">
        <v>2419</v>
      </c>
      <c r="H452" t="s">
        <v>866</v>
      </c>
      <c r="I452" t="s">
        <v>2964</v>
      </c>
      <c r="J452" t="s">
        <v>918</v>
      </c>
      <c r="K452">
        <v>7550</v>
      </c>
      <c r="L452" t="s">
        <v>869</v>
      </c>
      <c r="M452">
        <v>5449129</v>
      </c>
      <c r="N452">
        <v>45353</v>
      </c>
      <c r="O452">
        <v>13</v>
      </c>
      <c r="P452" t="s">
        <v>872</v>
      </c>
      <c r="Q452" t="s">
        <v>873</v>
      </c>
      <c r="R452" t="s">
        <v>105</v>
      </c>
      <c r="S452" t="s">
        <v>105</v>
      </c>
      <c r="T452" t="s">
        <v>2965</v>
      </c>
      <c r="U452" t="s">
        <v>875</v>
      </c>
      <c r="V452" t="s">
        <v>153</v>
      </c>
      <c r="W452" s="247">
        <v>45192</v>
      </c>
      <c r="Y452" t="s">
        <v>876</v>
      </c>
      <c r="Z452">
        <v>0</v>
      </c>
      <c r="AB452" t="s">
        <v>877</v>
      </c>
      <c r="AD452">
        <f t="shared" ca="1" si="21"/>
        <v>7</v>
      </c>
      <c r="AE452">
        <f t="shared" si="22"/>
        <v>9</v>
      </c>
      <c r="AF452">
        <f t="shared" si="23"/>
        <v>23</v>
      </c>
    </row>
    <row r="453" spans="1:32" x14ac:dyDescent="0.25">
      <c r="A453" t="s">
        <v>2966</v>
      </c>
      <c r="B453" t="s">
        <v>2967</v>
      </c>
      <c r="C453" t="s">
        <v>2319</v>
      </c>
      <c r="D453">
        <v>2024</v>
      </c>
      <c r="E453" t="s">
        <v>863</v>
      </c>
      <c r="F453" t="s">
        <v>2418</v>
      </c>
      <c r="G453" t="s">
        <v>2419</v>
      </c>
      <c r="H453" t="s">
        <v>866</v>
      </c>
      <c r="I453" t="s">
        <v>2968</v>
      </c>
      <c r="J453" t="s">
        <v>868</v>
      </c>
      <c r="K453">
        <v>5494</v>
      </c>
      <c r="L453" t="s">
        <v>869</v>
      </c>
      <c r="M453" t="s">
        <v>2969</v>
      </c>
      <c r="N453" t="s">
        <v>1251</v>
      </c>
      <c r="O453">
        <v>6</v>
      </c>
      <c r="P453" t="s">
        <v>872</v>
      </c>
      <c r="Q453" t="s">
        <v>873</v>
      </c>
      <c r="R453" t="s">
        <v>105</v>
      </c>
      <c r="S453" t="s">
        <v>105</v>
      </c>
      <c r="T453" t="s">
        <v>2970</v>
      </c>
      <c r="U453" t="s">
        <v>875</v>
      </c>
      <c r="V453" t="s">
        <v>118</v>
      </c>
      <c r="W453" s="247">
        <v>45215</v>
      </c>
      <c r="Y453" t="s">
        <v>876</v>
      </c>
      <c r="Z453">
        <v>0</v>
      </c>
      <c r="AB453" t="s">
        <v>877</v>
      </c>
      <c r="AD453">
        <f t="shared" ca="1" si="21"/>
        <v>6</v>
      </c>
      <c r="AE453">
        <f t="shared" si="22"/>
        <v>10</v>
      </c>
      <c r="AF453">
        <f t="shared" si="23"/>
        <v>16</v>
      </c>
    </row>
    <row r="454" spans="1:32" x14ac:dyDescent="0.25">
      <c r="A454" t="s">
        <v>2971</v>
      </c>
      <c r="B454" t="s">
        <v>2972</v>
      </c>
      <c r="C454" t="s">
        <v>2319</v>
      </c>
      <c r="D454">
        <v>2024</v>
      </c>
      <c r="E454" t="s">
        <v>863</v>
      </c>
      <c r="F454" t="s">
        <v>2418</v>
      </c>
      <c r="G454" t="s">
        <v>2419</v>
      </c>
      <c r="H454" t="s">
        <v>866</v>
      </c>
      <c r="I454" t="s">
        <v>2973</v>
      </c>
      <c r="J454" t="s">
        <v>934</v>
      </c>
      <c r="K454">
        <v>6623</v>
      </c>
      <c r="L454" t="s">
        <v>869</v>
      </c>
      <c r="M454" t="s">
        <v>2974</v>
      </c>
      <c r="N454">
        <v>45506</v>
      </c>
      <c r="O454">
        <v>2</v>
      </c>
      <c r="P454" t="s">
        <v>872</v>
      </c>
      <c r="Q454" t="s">
        <v>873</v>
      </c>
      <c r="R454" t="s">
        <v>105</v>
      </c>
      <c r="S454" t="s">
        <v>113</v>
      </c>
      <c r="T454" t="s">
        <v>2975</v>
      </c>
      <c r="U454" t="s">
        <v>875</v>
      </c>
      <c r="W454" s="247">
        <v>45215</v>
      </c>
      <c r="Y454" t="s">
        <v>876</v>
      </c>
      <c r="Z454">
        <v>0</v>
      </c>
      <c r="AB454" t="s">
        <v>877</v>
      </c>
      <c r="AD454">
        <f t="shared" ca="1" si="21"/>
        <v>6</v>
      </c>
      <c r="AE454">
        <f t="shared" si="22"/>
        <v>10</v>
      </c>
      <c r="AF454">
        <f t="shared" si="23"/>
        <v>16</v>
      </c>
    </row>
    <row r="455" spans="1:32" x14ac:dyDescent="0.25">
      <c r="A455" t="s">
        <v>2976</v>
      </c>
      <c r="B455" t="s">
        <v>2977</v>
      </c>
      <c r="C455" t="s">
        <v>2319</v>
      </c>
      <c r="D455">
        <v>2024</v>
      </c>
      <c r="E455" t="s">
        <v>863</v>
      </c>
      <c r="F455" t="s">
        <v>2418</v>
      </c>
      <c r="G455" t="s">
        <v>2419</v>
      </c>
      <c r="H455" t="s">
        <v>866</v>
      </c>
      <c r="I455" t="s">
        <v>2978</v>
      </c>
      <c r="J455" t="s">
        <v>1054</v>
      </c>
      <c r="K455">
        <v>493</v>
      </c>
      <c r="L455" t="s">
        <v>869</v>
      </c>
      <c r="M455" t="s">
        <v>2979</v>
      </c>
      <c r="N455" t="s">
        <v>1040</v>
      </c>
      <c r="O455">
        <v>4</v>
      </c>
      <c r="P455" t="s">
        <v>872</v>
      </c>
      <c r="Q455" t="s">
        <v>873</v>
      </c>
      <c r="R455" t="s">
        <v>105</v>
      </c>
      <c r="S455" t="s">
        <v>105</v>
      </c>
      <c r="T455" t="s">
        <v>2980</v>
      </c>
      <c r="U455" t="s">
        <v>875</v>
      </c>
      <c r="V455" t="s">
        <v>172</v>
      </c>
      <c r="W455" s="247">
        <v>45215</v>
      </c>
      <c r="Y455" t="s">
        <v>876</v>
      </c>
      <c r="Z455">
        <v>0</v>
      </c>
      <c r="AB455" t="s">
        <v>877</v>
      </c>
      <c r="AD455">
        <f t="shared" ca="1" si="21"/>
        <v>6</v>
      </c>
      <c r="AE455">
        <f t="shared" si="22"/>
        <v>10</v>
      </c>
      <c r="AF455">
        <f t="shared" si="23"/>
        <v>16</v>
      </c>
    </row>
    <row r="456" spans="1:32" x14ac:dyDescent="0.25">
      <c r="A456" t="s">
        <v>2981</v>
      </c>
      <c r="B456" t="s">
        <v>2982</v>
      </c>
      <c r="C456" t="s">
        <v>2319</v>
      </c>
      <c r="D456">
        <v>2024</v>
      </c>
      <c r="E456" t="s">
        <v>863</v>
      </c>
      <c r="F456" t="s">
        <v>2418</v>
      </c>
      <c r="G456" t="s">
        <v>2419</v>
      </c>
      <c r="H456" t="s">
        <v>866</v>
      </c>
      <c r="I456" t="s">
        <v>2983</v>
      </c>
      <c r="J456" t="s">
        <v>881</v>
      </c>
      <c r="K456">
        <v>7889</v>
      </c>
      <c r="L456" t="s">
        <v>869</v>
      </c>
      <c r="M456">
        <v>5449437</v>
      </c>
      <c r="N456">
        <v>45537</v>
      </c>
      <c r="O456">
        <v>2</v>
      </c>
      <c r="P456" t="s">
        <v>872</v>
      </c>
      <c r="Q456" t="s">
        <v>873</v>
      </c>
      <c r="R456" t="s">
        <v>105</v>
      </c>
      <c r="S456" t="s">
        <v>110</v>
      </c>
      <c r="T456" t="s">
        <v>2984</v>
      </c>
      <c r="U456" t="s">
        <v>875</v>
      </c>
      <c r="W456" s="247">
        <v>45215</v>
      </c>
      <c r="Y456" t="s">
        <v>876</v>
      </c>
      <c r="Z456">
        <v>0</v>
      </c>
      <c r="AB456" t="s">
        <v>877</v>
      </c>
      <c r="AD456">
        <f t="shared" ca="1" si="21"/>
        <v>6</v>
      </c>
      <c r="AE456">
        <f t="shared" si="22"/>
        <v>10</v>
      </c>
      <c r="AF456">
        <f t="shared" si="23"/>
        <v>16</v>
      </c>
    </row>
    <row r="457" spans="1:32" x14ac:dyDescent="0.25">
      <c r="A457" t="s">
        <v>2985</v>
      </c>
      <c r="B457" t="s">
        <v>2986</v>
      </c>
      <c r="C457" t="s">
        <v>2319</v>
      </c>
      <c r="D457">
        <v>2024</v>
      </c>
      <c r="E457" t="s">
        <v>863</v>
      </c>
      <c r="F457" t="s">
        <v>2418</v>
      </c>
      <c r="G457" t="s">
        <v>2419</v>
      </c>
      <c r="H457" t="s">
        <v>866</v>
      </c>
      <c r="I457" t="s">
        <v>2987</v>
      </c>
      <c r="J457" t="s">
        <v>918</v>
      </c>
      <c r="K457">
        <v>3988</v>
      </c>
      <c r="L457" t="s">
        <v>869</v>
      </c>
      <c r="M457" t="s">
        <v>2988</v>
      </c>
      <c r="N457">
        <v>45414</v>
      </c>
      <c r="O457">
        <v>11</v>
      </c>
      <c r="P457" t="s">
        <v>872</v>
      </c>
      <c r="Q457" t="s">
        <v>873</v>
      </c>
      <c r="R457" t="s">
        <v>105</v>
      </c>
      <c r="S457" t="s">
        <v>105</v>
      </c>
      <c r="T457" t="s">
        <v>2989</v>
      </c>
      <c r="U457" t="s">
        <v>875</v>
      </c>
      <c r="V457" t="s">
        <v>153</v>
      </c>
      <c r="W457" s="247">
        <v>45215</v>
      </c>
      <c r="Y457" t="s">
        <v>876</v>
      </c>
      <c r="Z457">
        <v>0</v>
      </c>
      <c r="AB457" t="s">
        <v>877</v>
      </c>
      <c r="AD457">
        <f t="shared" ca="1" si="21"/>
        <v>6</v>
      </c>
      <c r="AE457">
        <f t="shared" si="22"/>
        <v>10</v>
      </c>
      <c r="AF457">
        <f t="shared" si="23"/>
        <v>16</v>
      </c>
    </row>
    <row r="458" spans="1:32" x14ac:dyDescent="0.25">
      <c r="A458" t="s">
        <v>2990</v>
      </c>
      <c r="B458" t="s">
        <v>2991</v>
      </c>
      <c r="C458" t="s">
        <v>2319</v>
      </c>
      <c r="D458">
        <v>2024</v>
      </c>
      <c r="E458" t="s">
        <v>863</v>
      </c>
      <c r="F458" t="s">
        <v>2418</v>
      </c>
      <c r="G458" t="s">
        <v>2419</v>
      </c>
      <c r="H458" t="s">
        <v>866</v>
      </c>
      <c r="I458" t="s">
        <v>2992</v>
      </c>
      <c r="J458" t="s">
        <v>868</v>
      </c>
      <c r="K458">
        <v>4507</v>
      </c>
      <c r="L458" t="s">
        <v>869</v>
      </c>
      <c r="M458" t="s">
        <v>2993</v>
      </c>
      <c r="N458" t="s">
        <v>2994</v>
      </c>
      <c r="O458">
        <v>16</v>
      </c>
      <c r="P458" t="s">
        <v>872</v>
      </c>
      <c r="Q458" t="s">
        <v>873</v>
      </c>
      <c r="R458" t="s">
        <v>105</v>
      </c>
      <c r="S458" t="s">
        <v>105</v>
      </c>
      <c r="T458" t="s">
        <v>2995</v>
      </c>
      <c r="U458" t="s">
        <v>875</v>
      </c>
      <c r="V458" t="s">
        <v>134</v>
      </c>
      <c r="W458" s="247">
        <v>45215</v>
      </c>
      <c r="Y458" t="s">
        <v>876</v>
      </c>
      <c r="Z458">
        <v>0</v>
      </c>
      <c r="AB458" t="s">
        <v>877</v>
      </c>
      <c r="AD458">
        <f t="shared" ca="1" si="21"/>
        <v>6</v>
      </c>
      <c r="AE458">
        <f t="shared" si="22"/>
        <v>10</v>
      </c>
      <c r="AF458">
        <f t="shared" si="23"/>
        <v>16</v>
      </c>
    </row>
    <row r="459" spans="1:32" x14ac:dyDescent="0.25">
      <c r="A459" t="s">
        <v>2996</v>
      </c>
      <c r="B459" t="s">
        <v>2997</v>
      </c>
      <c r="C459" t="s">
        <v>2319</v>
      </c>
      <c r="D459">
        <v>2024</v>
      </c>
      <c r="E459" t="s">
        <v>863</v>
      </c>
      <c r="F459" t="s">
        <v>2418</v>
      </c>
      <c r="G459" t="s">
        <v>2419</v>
      </c>
      <c r="H459" t="s">
        <v>956</v>
      </c>
      <c r="I459" t="s">
        <v>2998</v>
      </c>
      <c r="J459" t="s">
        <v>918</v>
      </c>
      <c r="K459">
        <v>4746</v>
      </c>
      <c r="L459" t="s">
        <v>869</v>
      </c>
      <c r="M459">
        <v>5449127</v>
      </c>
      <c r="N459">
        <v>45475</v>
      </c>
      <c r="O459">
        <v>13</v>
      </c>
      <c r="P459" t="s">
        <v>872</v>
      </c>
      <c r="Q459" t="s">
        <v>873</v>
      </c>
      <c r="R459" t="s">
        <v>105</v>
      </c>
      <c r="S459" t="s">
        <v>105</v>
      </c>
      <c r="T459" t="s">
        <v>2999</v>
      </c>
      <c r="U459" t="s">
        <v>875</v>
      </c>
      <c r="V459" t="s">
        <v>108</v>
      </c>
      <c r="W459" s="247">
        <v>45215</v>
      </c>
      <c r="Y459" t="s">
        <v>876</v>
      </c>
      <c r="Z459">
        <v>0</v>
      </c>
      <c r="AB459" t="s">
        <v>877</v>
      </c>
      <c r="AD459">
        <f t="shared" ca="1" si="21"/>
        <v>6</v>
      </c>
      <c r="AE459">
        <f t="shared" si="22"/>
        <v>10</v>
      </c>
      <c r="AF459">
        <f t="shared" si="23"/>
        <v>16</v>
      </c>
    </row>
    <row r="460" spans="1:32" x14ac:dyDescent="0.25">
      <c r="A460" t="s">
        <v>3000</v>
      </c>
      <c r="B460" t="s">
        <v>3001</v>
      </c>
      <c r="C460" t="s">
        <v>2319</v>
      </c>
      <c r="D460">
        <v>2024</v>
      </c>
      <c r="E460" t="s">
        <v>863</v>
      </c>
      <c r="F460" t="s">
        <v>2418</v>
      </c>
      <c r="G460" t="s">
        <v>2419</v>
      </c>
      <c r="H460" t="s">
        <v>956</v>
      </c>
      <c r="I460" t="s">
        <v>3002</v>
      </c>
      <c r="J460" t="s">
        <v>881</v>
      </c>
      <c r="K460">
        <v>7297</v>
      </c>
      <c r="L460" t="s">
        <v>869</v>
      </c>
      <c r="M460">
        <v>5449281</v>
      </c>
      <c r="N460" t="s">
        <v>2077</v>
      </c>
      <c r="O460">
        <v>7</v>
      </c>
      <c r="P460" t="s">
        <v>872</v>
      </c>
      <c r="Q460" t="s">
        <v>873</v>
      </c>
      <c r="R460" t="s">
        <v>105</v>
      </c>
      <c r="S460" t="s">
        <v>105</v>
      </c>
      <c r="T460" t="s">
        <v>3003</v>
      </c>
      <c r="U460" t="s">
        <v>875</v>
      </c>
      <c r="V460" t="s">
        <v>142</v>
      </c>
      <c r="W460" s="247">
        <v>45215</v>
      </c>
      <c r="Y460" t="s">
        <v>876</v>
      </c>
      <c r="Z460">
        <v>0</v>
      </c>
      <c r="AB460" t="s">
        <v>877</v>
      </c>
      <c r="AD460">
        <f t="shared" ca="1" si="21"/>
        <v>6</v>
      </c>
      <c r="AE460">
        <f t="shared" si="22"/>
        <v>10</v>
      </c>
      <c r="AF460">
        <f t="shared" si="23"/>
        <v>16</v>
      </c>
    </row>
    <row r="461" spans="1:32" x14ac:dyDescent="0.25">
      <c r="A461" t="s">
        <v>3004</v>
      </c>
      <c r="B461" t="s">
        <v>3005</v>
      </c>
      <c r="C461" t="s">
        <v>2319</v>
      </c>
      <c r="D461">
        <v>2024</v>
      </c>
      <c r="E461" t="s">
        <v>863</v>
      </c>
      <c r="F461" t="s">
        <v>2418</v>
      </c>
      <c r="G461" t="s">
        <v>2419</v>
      </c>
      <c r="H461" t="s">
        <v>866</v>
      </c>
      <c r="I461" t="s">
        <v>3006</v>
      </c>
      <c r="J461" t="s">
        <v>1029</v>
      </c>
      <c r="K461">
        <v>3953</v>
      </c>
      <c r="L461" t="s">
        <v>869</v>
      </c>
      <c r="M461" t="s">
        <v>3007</v>
      </c>
      <c r="N461">
        <v>45628</v>
      </c>
      <c r="O461">
        <v>3</v>
      </c>
      <c r="P461" t="s">
        <v>872</v>
      </c>
      <c r="Q461" t="s">
        <v>873</v>
      </c>
      <c r="R461" t="s">
        <v>105</v>
      </c>
      <c r="S461" t="s">
        <v>105</v>
      </c>
      <c r="T461" t="s">
        <v>3008</v>
      </c>
      <c r="U461" t="s">
        <v>875</v>
      </c>
      <c r="V461" t="s">
        <v>153</v>
      </c>
      <c r="W461" s="247">
        <v>45215</v>
      </c>
      <c r="Y461" t="s">
        <v>876</v>
      </c>
      <c r="Z461">
        <v>0</v>
      </c>
      <c r="AB461" t="s">
        <v>877</v>
      </c>
      <c r="AD461">
        <f t="shared" ca="1" si="21"/>
        <v>6</v>
      </c>
      <c r="AE461">
        <f t="shared" si="22"/>
        <v>10</v>
      </c>
      <c r="AF461">
        <f t="shared" si="23"/>
        <v>16</v>
      </c>
    </row>
    <row r="462" spans="1:32" x14ac:dyDescent="0.25">
      <c r="A462" t="s">
        <v>3009</v>
      </c>
      <c r="B462" t="s">
        <v>3010</v>
      </c>
      <c r="C462" t="s">
        <v>2319</v>
      </c>
      <c r="D462">
        <v>2024</v>
      </c>
      <c r="E462" t="s">
        <v>863</v>
      </c>
      <c r="F462" t="s">
        <v>2418</v>
      </c>
      <c r="G462" t="s">
        <v>2419</v>
      </c>
      <c r="H462" t="s">
        <v>866</v>
      </c>
      <c r="I462" t="s">
        <v>3011</v>
      </c>
      <c r="J462" t="s">
        <v>945</v>
      </c>
      <c r="K462">
        <v>5608</v>
      </c>
      <c r="L462" t="s">
        <v>869</v>
      </c>
      <c r="M462">
        <v>5449369</v>
      </c>
      <c r="N462">
        <v>45325</v>
      </c>
      <c r="O462">
        <v>4</v>
      </c>
      <c r="P462" t="s">
        <v>872</v>
      </c>
      <c r="Q462" t="s">
        <v>873</v>
      </c>
      <c r="R462" t="s">
        <v>105</v>
      </c>
      <c r="S462" t="s">
        <v>105</v>
      </c>
      <c r="T462" t="s">
        <v>3012</v>
      </c>
      <c r="U462" t="s">
        <v>875</v>
      </c>
      <c r="V462" t="s">
        <v>225</v>
      </c>
      <c r="W462" s="247">
        <v>45215</v>
      </c>
      <c r="Y462" t="s">
        <v>876</v>
      </c>
      <c r="Z462">
        <v>0</v>
      </c>
      <c r="AB462" t="s">
        <v>877</v>
      </c>
      <c r="AD462">
        <f t="shared" ca="1" si="21"/>
        <v>6</v>
      </c>
      <c r="AE462">
        <f t="shared" si="22"/>
        <v>10</v>
      </c>
      <c r="AF462">
        <f t="shared" si="23"/>
        <v>16</v>
      </c>
    </row>
    <row r="463" spans="1:32" x14ac:dyDescent="0.25">
      <c r="A463" t="s">
        <v>3013</v>
      </c>
      <c r="B463" t="s">
        <v>3014</v>
      </c>
      <c r="C463" t="s">
        <v>2319</v>
      </c>
      <c r="D463">
        <v>2024</v>
      </c>
      <c r="E463" t="s">
        <v>863</v>
      </c>
      <c r="F463" t="s">
        <v>2418</v>
      </c>
      <c r="G463" t="s">
        <v>2419</v>
      </c>
      <c r="H463" t="s">
        <v>866</v>
      </c>
      <c r="I463" t="s">
        <v>3015</v>
      </c>
      <c r="J463" t="s">
        <v>1054</v>
      </c>
      <c r="K463">
        <v>1696</v>
      </c>
      <c r="L463" t="s">
        <v>869</v>
      </c>
      <c r="M463" t="s">
        <v>3016</v>
      </c>
      <c r="N463" t="s">
        <v>1040</v>
      </c>
      <c r="O463">
        <v>4</v>
      </c>
      <c r="P463" t="s">
        <v>872</v>
      </c>
      <c r="Q463" t="s">
        <v>873</v>
      </c>
      <c r="R463" t="s">
        <v>105</v>
      </c>
      <c r="S463" t="s">
        <v>105</v>
      </c>
      <c r="T463" t="s">
        <v>3017</v>
      </c>
      <c r="U463" t="s">
        <v>875</v>
      </c>
      <c r="V463" t="s">
        <v>172</v>
      </c>
      <c r="W463" s="247">
        <v>45215</v>
      </c>
      <c r="Y463" t="s">
        <v>876</v>
      </c>
      <c r="Z463">
        <v>0</v>
      </c>
      <c r="AB463" t="s">
        <v>877</v>
      </c>
      <c r="AD463">
        <f t="shared" ca="1" si="21"/>
        <v>6</v>
      </c>
      <c r="AE463">
        <f t="shared" si="22"/>
        <v>10</v>
      </c>
      <c r="AF463">
        <f t="shared" si="23"/>
        <v>16</v>
      </c>
    </row>
    <row r="464" spans="1:32" x14ac:dyDescent="0.25">
      <c r="A464" t="s">
        <v>3018</v>
      </c>
      <c r="B464" t="s">
        <v>3019</v>
      </c>
      <c r="C464" t="s">
        <v>2319</v>
      </c>
      <c r="D464">
        <v>2024</v>
      </c>
      <c r="E464" t="s">
        <v>863</v>
      </c>
      <c r="F464" t="s">
        <v>2418</v>
      </c>
      <c r="G464" t="s">
        <v>2419</v>
      </c>
      <c r="H464" t="s">
        <v>956</v>
      </c>
      <c r="I464" t="s">
        <v>3020</v>
      </c>
      <c r="J464" t="s">
        <v>1054</v>
      </c>
      <c r="K464">
        <v>7342</v>
      </c>
      <c r="L464" t="s">
        <v>869</v>
      </c>
      <c r="M464" t="s">
        <v>3021</v>
      </c>
      <c r="N464">
        <v>45598</v>
      </c>
      <c r="O464">
        <v>24</v>
      </c>
      <c r="P464" t="s">
        <v>872</v>
      </c>
      <c r="Q464" t="s">
        <v>873</v>
      </c>
      <c r="R464" t="s">
        <v>105</v>
      </c>
      <c r="S464" t="s">
        <v>105</v>
      </c>
      <c r="T464" t="s">
        <v>3022</v>
      </c>
      <c r="U464" t="s">
        <v>875</v>
      </c>
      <c r="V464" t="s">
        <v>148</v>
      </c>
      <c r="W464" s="247">
        <v>45215</v>
      </c>
      <c r="Y464" t="s">
        <v>876</v>
      </c>
      <c r="Z464">
        <v>0</v>
      </c>
      <c r="AB464" t="s">
        <v>877</v>
      </c>
      <c r="AD464">
        <f t="shared" ca="1" si="21"/>
        <v>6</v>
      </c>
      <c r="AE464">
        <f t="shared" si="22"/>
        <v>10</v>
      </c>
      <c r="AF464">
        <f t="shared" si="23"/>
        <v>16</v>
      </c>
    </row>
    <row r="465" spans="1:32" x14ac:dyDescent="0.25">
      <c r="A465" t="s">
        <v>3023</v>
      </c>
      <c r="B465" t="s">
        <v>3024</v>
      </c>
      <c r="C465" t="s">
        <v>2319</v>
      </c>
      <c r="D465">
        <v>2024</v>
      </c>
      <c r="E465" t="s">
        <v>863</v>
      </c>
      <c r="F465" t="s">
        <v>2418</v>
      </c>
      <c r="G465" t="s">
        <v>2419</v>
      </c>
      <c r="H465" t="s">
        <v>956</v>
      </c>
      <c r="I465" t="s">
        <v>3025</v>
      </c>
      <c r="J465" t="s">
        <v>1054</v>
      </c>
      <c r="K465">
        <v>615</v>
      </c>
      <c r="L465" t="s">
        <v>869</v>
      </c>
      <c r="M465" t="s">
        <v>3026</v>
      </c>
      <c r="N465" t="s">
        <v>2077</v>
      </c>
      <c r="O465">
        <v>5</v>
      </c>
      <c r="P465" t="s">
        <v>872</v>
      </c>
      <c r="Q465" t="s">
        <v>873</v>
      </c>
      <c r="R465" t="s">
        <v>105</v>
      </c>
      <c r="S465" t="s">
        <v>105</v>
      </c>
      <c r="T465" t="s">
        <v>3027</v>
      </c>
      <c r="U465" t="s">
        <v>875</v>
      </c>
      <c r="V465" t="s">
        <v>172</v>
      </c>
      <c r="W465" s="247">
        <v>45215</v>
      </c>
      <c r="Y465" t="s">
        <v>876</v>
      </c>
      <c r="Z465">
        <v>0</v>
      </c>
      <c r="AB465" t="s">
        <v>877</v>
      </c>
      <c r="AD465">
        <f t="shared" ca="1" si="21"/>
        <v>6</v>
      </c>
      <c r="AE465">
        <f t="shared" si="22"/>
        <v>10</v>
      </c>
      <c r="AF465">
        <f t="shared" si="23"/>
        <v>16</v>
      </c>
    </row>
    <row r="466" spans="1:32" x14ac:dyDescent="0.25">
      <c r="A466" t="s">
        <v>3028</v>
      </c>
      <c r="B466" t="s">
        <v>3029</v>
      </c>
      <c r="D466">
        <v>2024</v>
      </c>
      <c r="E466" t="s">
        <v>863</v>
      </c>
      <c r="F466" t="s">
        <v>2418</v>
      </c>
      <c r="G466" t="s">
        <v>2419</v>
      </c>
      <c r="H466" t="s">
        <v>956</v>
      </c>
      <c r="I466" t="s">
        <v>3030</v>
      </c>
      <c r="J466" t="s">
        <v>918</v>
      </c>
      <c r="K466">
        <v>7500</v>
      </c>
      <c r="L466" t="s">
        <v>869</v>
      </c>
      <c r="M466" t="s">
        <v>3031</v>
      </c>
      <c r="N466">
        <v>45567</v>
      </c>
      <c r="O466">
        <v>5</v>
      </c>
      <c r="P466" t="s">
        <v>872</v>
      </c>
      <c r="Q466" t="s">
        <v>873</v>
      </c>
      <c r="R466" t="s">
        <v>105</v>
      </c>
      <c r="S466" t="s">
        <v>105</v>
      </c>
      <c r="T466" t="s">
        <v>3032</v>
      </c>
      <c r="U466" t="s">
        <v>875</v>
      </c>
      <c r="V466" t="s">
        <v>108</v>
      </c>
      <c r="W466" s="247">
        <v>45217</v>
      </c>
      <c r="Y466" t="s">
        <v>876</v>
      </c>
      <c r="Z466">
        <v>0</v>
      </c>
      <c r="AB466" t="s">
        <v>877</v>
      </c>
      <c r="AD466">
        <f t="shared" ca="1" si="21"/>
        <v>6</v>
      </c>
      <c r="AE466">
        <f t="shared" si="22"/>
        <v>10</v>
      </c>
      <c r="AF466">
        <f t="shared" si="23"/>
        <v>18</v>
      </c>
    </row>
    <row r="467" spans="1:32" x14ac:dyDescent="0.25">
      <c r="A467" t="s">
        <v>3033</v>
      </c>
      <c r="B467" t="s">
        <v>3034</v>
      </c>
      <c r="D467">
        <v>2024</v>
      </c>
      <c r="E467" t="s">
        <v>863</v>
      </c>
      <c r="F467" t="s">
        <v>2418</v>
      </c>
      <c r="G467" t="s">
        <v>2419</v>
      </c>
      <c r="H467" t="s">
        <v>956</v>
      </c>
      <c r="I467" t="s">
        <v>3035</v>
      </c>
      <c r="J467" t="s">
        <v>1054</v>
      </c>
      <c r="K467">
        <v>1474</v>
      </c>
      <c r="L467" t="s">
        <v>869</v>
      </c>
      <c r="M467" t="s">
        <v>3036</v>
      </c>
      <c r="N467" t="s">
        <v>1040</v>
      </c>
      <c r="O467">
        <v>4</v>
      </c>
      <c r="P467" t="s">
        <v>872</v>
      </c>
      <c r="Q467" t="s">
        <v>873</v>
      </c>
      <c r="R467" t="s">
        <v>105</v>
      </c>
      <c r="S467" t="s">
        <v>105</v>
      </c>
      <c r="T467" t="s">
        <v>219</v>
      </c>
      <c r="U467" t="s">
        <v>875</v>
      </c>
      <c r="V467" t="s">
        <v>219</v>
      </c>
      <c r="W467" s="247">
        <v>45217</v>
      </c>
      <c r="Y467" t="s">
        <v>876</v>
      </c>
      <c r="Z467">
        <v>0</v>
      </c>
      <c r="AA467" t="s">
        <v>3037</v>
      </c>
      <c r="AB467" t="s">
        <v>877</v>
      </c>
      <c r="AD467">
        <f t="shared" ca="1" si="21"/>
        <v>6</v>
      </c>
      <c r="AE467">
        <f t="shared" si="22"/>
        <v>10</v>
      </c>
      <c r="AF467">
        <f t="shared" si="23"/>
        <v>18</v>
      </c>
    </row>
    <row r="468" spans="1:32" x14ac:dyDescent="0.25">
      <c r="A468" t="s">
        <v>3038</v>
      </c>
      <c r="B468" t="s">
        <v>3039</v>
      </c>
      <c r="D468">
        <v>2024</v>
      </c>
      <c r="E468" t="s">
        <v>863</v>
      </c>
      <c r="F468" t="s">
        <v>2418</v>
      </c>
      <c r="G468" t="s">
        <v>2419</v>
      </c>
      <c r="H468" t="s">
        <v>956</v>
      </c>
      <c r="I468" t="s">
        <v>3040</v>
      </c>
      <c r="J468" t="s">
        <v>1054</v>
      </c>
      <c r="K468">
        <v>4897</v>
      </c>
      <c r="L468" t="s">
        <v>869</v>
      </c>
      <c r="M468" t="s">
        <v>3041</v>
      </c>
      <c r="N468" t="s">
        <v>1040</v>
      </c>
      <c r="O468">
        <v>4</v>
      </c>
      <c r="P468" t="s">
        <v>872</v>
      </c>
      <c r="Q468" t="s">
        <v>873</v>
      </c>
      <c r="R468" t="s">
        <v>105</v>
      </c>
      <c r="S468" t="s">
        <v>105</v>
      </c>
      <c r="T468" t="s">
        <v>3042</v>
      </c>
      <c r="U468" t="s">
        <v>875</v>
      </c>
      <c r="V468" t="s">
        <v>181</v>
      </c>
      <c r="W468" s="247">
        <v>45217</v>
      </c>
      <c r="Y468" t="s">
        <v>876</v>
      </c>
      <c r="Z468">
        <v>0</v>
      </c>
      <c r="AB468" t="s">
        <v>877</v>
      </c>
      <c r="AD468">
        <f t="shared" ca="1" si="21"/>
        <v>6</v>
      </c>
      <c r="AE468">
        <f t="shared" si="22"/>
        <v>10</v>
      </c>
      <c r="AF468">
        <f t="shared" si="23"/>
        <v>18</v>
      </c>
    </row>
    <row r="469" spans="1:32" x14ac:dyDescent="0.25">
      <c r="A469" t="s">
        <v>3043</v>
      </c>
      <c r="B469" t="s">
        <v>3044</v>
      </c>
      <c r="D469">
        <v>2023</v>
      </c>
      <c r="E469" t="s">
        <v>1049</v>
      </c>
      <c r="F469" t="s">
        <v>3045</v>
      </c>
      <c r="G469" t="s">
        <v>3046</v>
      </c>
      <c r="H469" t="s">
        <v>866</v>
      </c>
      <c r="I469" t="s">
        <v>3047</v>
      </c>
      <c r="J469" t="s">
        <v>1054</v>
      </c>
      <c r="K469">
        <v>9076</v>
      </c>
      <c r="L469" t="s">
        <v>869</v>
      </c>
      <c r="M469" t="s">
        <v>3048</v>
      </c>
      <c r="N469" t="s">
        <v>1985</v>
      </c>
      <c r="O469">
        <v>11</v>
      </c>
      <c r="P469" t="s">
        <v>872</v>
      </c>
      <c r="Q469" t="s">
        <v>873</v>
      </c>
      <c r="R469" t="s">
        <v>105</v>
      </c>
      <c r="S469" t="s">
        <v>105</v>
      </c>
      <c r="T469" t="s">
        <v>3049</v>
      </c>
      <c r="U469" t="s">
        <v>1067</v>
      </c>
      <c r="V469" t="s">
        <v>3050</v>
      </c>
      <c r="W469" s="247">
        <v>45203</v>
      </c>
      <c r="Y469" t="s">
        <v>876</v>
      </c>
      <c r="Z469">
        <v>0</v>
      </c>
      <c r="AB469" t="s">
        <v>877</v>
      </c>
      <c r="AD469">
        <f t="shared" ca="1" si="21"/>
        <v>7</v>
      </c>
      <c r="AE469">
        <f t="shared" si="22"/>
        <v>10</v>
      </c>
      <c r="AF469">
        <f t="shared" si="23"/>
        <v>4</v>
      </c>
    </row>
    <row r="470" spans="1:32" x14ac:dyDescent="0.25">
      <c r="A470" t="s">
        <v>3051</v>
      </c>
      <c r="B470" t="s">
        <v>3052</v>
      </c>
      <c r="D470">
        <v>2023</v>
      </c>
      <c r="E470" t="s">
        <v>1049</v>
      </c>
      <c r="F470" t="s">
        <v>3045</v>
      </c>
      <c r="G470" t="s">
        <v>3046</v>
      </c>
      <c r="H470" t="s">
        <v>866</v>
      </c>
      <c r="I470" t="s">
        <v>3053</v>
      </c>
      <c r="J470" t="s">
        <v>1054</v>
      </c>
      <c r="K470">
        <v>1314</v>
      </c>
      <c r="L470" t="s">
        <v>869</v>
      </c>
      <c r="M470" t="s">
        <v>3054</v>
      </c>
      <c r="N470" t="s">
        <v>1040</v>
      </c>
      <c r="O470">
        <v>4</v>
      </c>
      <c r="P470" t="s">
        <v>872</v>
      </c>
      <c r="Q470" t="s">
        <v>873</v>
      </c>
      <c r="R470" t="s">
        <v>105</v>
      </c>
      <c r="S470" t="s">
        <v>105</v>
      </c>
      <c r="T470" t="s">
        <v>3055</v>
      </c>
      <c r="U470" t="s">
        <v>1067</v>
      </c>
      <c r="V470" t="s">
        <v>151</v>
      </c>
      <c r="W470" s="247">
        <v>45203</v>
      </c>
      <c r="Y470" t="s">
        <v>876</v>
      </c>
      <c r="Z470">
        <v>0</v>
      </c>
      <c r="AB470" t="s">
        <v>877</v>
      </c>
      <c r="AD470">
        <f t="shared" ca="1" si="21"/>
        <v>7</v>
      </c>
      <c r="AE470">
        <f t="shared" si="22"/>
        <v>10</v>
      </c>
      <c r="AF470">
        <f t="shared" si="23"/>
        <v>4</v>
      </c>
    </row>
    <row r="471" spans="1:32" x14ac:dyDescent="0.25">
      <c r="A471" t="s">
        <v>3056</v>
      </c>
      <c r="B471" t="s">
        <v>3057</v>
      </c>
      <c r="D471">
        <v>2024</v>
      </c>
      <c r="E471" t="s">
        <v>1049</v>
      </c>
      <c r="F471" t="s">
        <v>3045</v>
      </c>
      <c r="G471" t="s">
        <v>3046</v>
      </c>
      <c r="H471" t="s">
        <v>866</v>
      </c>
      <c r="I471" t="s">
        <v>3058</v>
      </c>
      <c r="J471" t="s">
        <v>1054</v>
      </c>
      <c r="K471">
        <v>53</v>
      </c>
      <c r="L471" t="s">
        <v>869</v>
      </c>
      <c r="M471" t="s">
        <v>3059</v>
      </c>
      <c r="N471" t="s">
        <v>3060</v>
      </c>
      <c r="O471">
        <v>14</v>
      </c>
      <c r="P471" t="s">
        <v>872</v>
      </c>
      <c r="Q471" t="s">
        <v>873</v>
      </c>
      <c r="R471" t="s">
        <v>105</v>
      </c>
      <c r="S471" t="s">
        <v>105</v>
      </c>
      <c r="T471" t="s">
        <v>3061</v>
      </c>
      <c r="U471" t="s">
        <v>1067</v>
      </c>
      <c r="V471" t="s">
        <v>149</v>
      </c>
      <c r="W471" s="247">
        <v>45217</v>
      </c>
      <c r="Y471" t="s">
        <v>876</v>
      </c>
      <c r="Z471">
        <v>0</v>
      </c>
      <c r="AB471" t="s">
        <v>877</v>
      </c>
      <c r="AD471">
        <f t="shared" ca="1" si="21"/>
        <v>6</v>
      </c>
      <c r="AE471">
        <f t="shared" si="22"/>
        <v>10</v>
      </c>
      <c r="AF471">
        <f t="shared" si="23"/>
        <v>18</v>
      </c>
    </row>
    <row r="472" spans="1:32" x14ac:dyDescent="0.25">
      <c r="A472" t="s">
        <v>3062</v>
      </c>
      <c r="B472" t="s">
        <v>3063</v>
      </c>
      <c r="D472">
        <v>2024</v>
      </c>
      <c r="E472" t="s">
        <v>1049</v>
      </c>
      <c r="F472" t="s">
        <v>3045</v>
      </c>
      <c r="G472" t="s">
        <v>3046</v>
      </c>
      <c r="H472" t="s">
        <v>866</v>
      </c>
      <c r="I472" t="s">
        <v>3064</v>
      </c>
      <c r="J472" t="s">
        <v>881</v>
      </c>
      <c r="K472">
        <v>6033</v>
      </c>
      <c r="L472" t="s">
        <v>869</v>
      </c>
      <c r="M472">
        <v>5449376</v>
      </c>
      <c r="N472">
        <v>45414</v>
      </c>
      <c r="O472">
        <v>3</v>
      </c>
      <c r="P472" t="s">
        <v>872</v>
      </c>
      <c r="Q472" t="s">
        <v>873</v>
      </c>
      <c r="R472" t="s">
        <v>105</v>
      </c>
      <c r="S472" t="s">
        <v>105</v>
      </c>
      <c r="T472" t="s">
        <v>3065</v>
      </c>
      <c r="U472" t="s">
        <v>1067</v>
      </c>
      <c r="W472" s="247">
        <v>45217</v>
      </c>
      <c r="Y472" t="s">
        <v>876</v>
      </c>
      <c r="Z472">
        <v>0</v>
      </c>
      <c r="AB472" t="s">
        <v>877</v>
      </c>
      <c r="AD472">
        <f t="shared" ca="1" si="21"/>
        <v>6</v>
      </c>
      <c r="AE472">
        <f t="shared" si="22"/>
        <v>10</v>
      </c>
      <c r="AF472">
        <f t="shared" si="23"/>
        <v>18</v>
      </c>
    </row>
    <row r="473" spans="1:32" x14ac:dyDescent="0.25">
      <c r="A473" t="s">
        <v>3066</v>
      </c>
      <c r="B473" t="s">
        <v>3067</v>
      </c>
      <c r="D473">
        <v>2024</v>
      </c>
      <c r="E473" t="s">
        <v>1049</v>
      </c>
      <c r="F473" t="s">
        <v>3045</v>
      </c>
      <c r="G473" t="s">
        <v>3046</v>
      </c>
      <c r="H473" t="s">
        <v>866</v>
      </c>
      <c r="I473" t="s">
        <v>3068</v>
      </c>
      <c r="J473" t="s">
        <v>945</v>
      </c>
      <c r="K473">
        <v>2534</v>
      </c>
      <c r="L473" t="s">
        <v>869</v>
      </c>
      <c r="M473" t="s">
        <v>3069</v>
      </c>
      <c r="N473">
        <v>45354</v>
      </c>
      <c r="O473">
        <v>3</v>
      </c>
      <c r="P473" t="s">
        <v>872</v>
      </c>
      <c r="Q473" t="s">
        <v>873</v>
      </c>
      <c r="R473" t="s">
        <v>105</v>
      </c>
      <c r="S473" t="s">
        <v>105</v>
      </c>
      <c r="T473" t="s">
        <v>3070</v>
      </c>
      <c r="U473" t="s">
        <v>1067</v>
      </c>
      <c r="V473" t="s">
        <v>114</v>
      </c>
      <c r="W473" s="247">
        <v>45217</v>
      </c>
      <c r="Y473" t="s">
        <v>876</v>
      </c>
      <c r="Z473">
        <v>0</v>
      </c>
      <c r="AB473" t="s">
        <v>877</v>
      </c>
      <c r="AD473">
        <f t="shared" ca="1" si="21"/>
        <v>6</v>
      </c>
      <c r="AE473">
        <f t="shared" si="22"/>
        <v>10</v>
      </c>
      <c r="AF473">
        <f t="shared" si="23"/>
        <v>18</v>
      </c>
    </row>
    <row r="474" spans="1:32" x14ac:dyDescent="0.25">
      <c r="A474" t="s">
        <v>3071</v>
      </c>
      <c r="B474" t="s">
        <v>3072</v>
      </c>
      <c r="D474">
        <v>2024</v>
      </c>
      <c r="E474" t="s">
        <v>1049</v>
      </c>
      <c r="F474" t="s">
        <v>3045</v>
      </c>
      <c r="G474" t="s">
        <v>3046</v>
      </c>
      <c r="H474" t="s">
        <v>866</v>
      </c>
      <c r="I474" t="s">
        <v>3073</v>
      </c>
      <c r="J474" t="s">
        <v>1054</v>
      </c>
      <c r="K474">
        <v>1</v>
      </c>
      <c r="L474" t="s">
        <v>869</v>
      </c>
      <c r="M474" t="s">
        <v>3074</v>
      </c>
      <c r="N474" t="s">
        <v>3075</v>
      </c>
      <c r="O474">
        <v>15</v>
      </c>
      <c r="P474" t="s">
        <v>872</v>
      </c>
      <c r="Q474" t="s">
        <v>873</v>
      </c>
      <c r="R474" t="s">
        <v>105</v>
      </c>
      <c r="S474" t="s">
        <v>105</v>
      </c>
      <c r="T474" t="s">
        <v>3076</v>
      </c>
      <c r="U474" t="s">
        <v>1067</v>
      </c>
      <c r="V474" t="s">
        <v>149</v>
      </c>
      <c r="W474" s="247">
        <v>45218</v>
      </c>
      <c r="Y474" t="s">
        <v>876</v>
      </c>
      <c r="Z474">
        <v>0</v>
      </c>
      <c r="AB474" t="s">
        <v>877</v>
      </c>
      <c r="AD474">
        <f t="shared" ca="1" si="21"/>
        <v>6</v>
      </c>
      <c r="AE474">
        <f t="shared" si="22"/>
        <v>10</v>
      </c>
      <c r="AF474">
        <f t="shared" si="23"/>
        <v>19</v>
      </c>
    </row>
    <row r="475" spans="1:32" x14ac:dyDescent="0.25">
      <c r="A475" t="s">
        <v>3077</v>
      </c>
      <c r="B475" t="s">
        <v>3078</v>
      </c>
      <c r="C475" t="s">
        <v>1799</v>
      </c>
      <c r="D475">
        <v>2024</v>
      </c>
      <c r="E475" t="s">
        <v>1049</v>
      </c>
      <c r="F475" t="s">
        <v>3079</v>
      </c>
      <c r="G475" t="s">
        <v>2087</v>
      </c>
      <c r="H475" t="s">
        <v>1082</v>
      </c>
      <c r="I475" t="s">
        <v>3080</v>
      </c>
      <c r="J475" t="s">
        <v>1906</v>
      </c>
      <c r="K475">
        <v>3754</v>
      </c>
      <c r="L475" t="s">
        <v>869</v>
      </c>
      <c r="M475" t="s">
        <v>3081</v>
      </c>
      <c r="N475" t="s">
        <v>871</v>
      </c>
      <c r="O475">
        <v>3</v>
      </c>
      <c r="P475" t="s">
        <v>872</v>
      </c>
      <c r="Q475" t="s">
        <v>873</v>
      </c>
      <c r="R475" t="s">
        <v>105</v>
      </c>
      <c r="S475" t="s">
        <v>105</v>
      </c>
      <c r="T475" t="s">
        <v>3082</v>
      </c>
      <c r="U475" t="s">
        <v>1067</v>
      </c>
      <c r="W475" s="247">
        <v>45215</v>
      </c>
      <c r="Y475" t="s">
        <v>876</v>
      </c>
      <c r="Z475">
        <v>0</v>
      </c>
      <c r="AB475" t="s">
        <v>877</v>
      </c>
      <c r="AD475">
        <f t="shared" ca="1" si="21"/>
        <v>6</v>
      </c>
      <c r="AE475">
        <f t="shared" si="22"/>
        <v>10</v>
      </c>
      <c r="AF475">
        <f t="shared" si="23"/>
        <v>16</v>
      </c>
    </row>
    <row r="476" spans="1:32" x14ac:dyDescent="0.25">
      <c r="A476" t="s">
        <v>3083</v>
      </c>
      <c r="B476" t="s">
        <v>3084</v>
      </c>
      <c r="C476" t="s">
        <v>1799</v>
      </c>
      <c r="D476">
        <v>2024</v>
      </c>
      <c r="E476" t="s">
        <v>1049</v>
      </c>
      <c r="F476" t="s">
        <v>3079</v>
      </c>
      <c r="G476" t="s">
        <v>2087</v>
      </c>
      <c r="H476" t="s">
        <v>1082</v>
      </c>
      <c r="I476" t="s">
        <v>3085</v>
      </c>
      <c r="J476" t="s">
        <v>1038</v>
      </c>
      <c r="K476">
        <v>1</v>
      </c>
      <c r="L476" t="s">
        <v>869</v>
      </c>
      <c r="M476" t="s">
        <v>3086</v>
      </c>
      <c r="N476" t="s">
        <v>1040</v>
      </c>
      <c r="O476">
        <v>4</v>
      </c>
      <c r="P476" t="s">
        <v>872</v>
      </c>
      <c r="Q476" t="s">
        <v>873</v>
      </c>
      <c r="R476" t="s">
        <v>105</v>
      </c>
      <c r="S476" t="s">
        <v>105</v>
      </c>
      <c r="T476" t="s">
        <v>3087</v>
      </c>
      <c r="U476" t="s">
        <v>1067</v>
      </c>
      <c r="V476" t="s">
        <v>187</v>
      </c>
      <c r="W476" s="247">
        <v>45215</v>
      </c>
      <c r="Y476" t="s">
        <v>876</v>
      </c>
      <c r="Z476">
        <v>0</v>
      </c>
      <c r="AB476" t="s">
        <v>877</v>
      </c>
      <c r="AD476">
        <f t="shared" ca="1" si="21"/>
        <v>6</v>
      </c>
      <c r="AE476">
        <f t="shared" si="22"/>
        <v>10</v>
      </c>
      <c r="AF476">
        <f t="shared" si="23"/>
        <v>16</v>
      </c>
    </row>
    <row r="477" spans="1:32" x14ac:dyDescent="0.25">
      <c r="A477" t="s">
        <v>3088</v>
      </c>
      <c r="B477" t="s">
        <v>3089</v>
      </c>
      <c r="C477" t="s">
        <v>1799</v>
      </c>
      <c r="D477">
        <v>2024</v>
      </c>
      <c r="E477" t="s">
        <v>1049</v>
      </c>
      <c r="F477" t="s">
        <v>3079</v>
      </c>
      <c r="G477" t="s">
        <v>2087</v>
      </c>
      <c r="H477" t="s">
        <v>1082</v>
      </c>
      <c r="I477" t="s">
        <v>3090</v>
      </c>
      <c r="J477" t="s">
        <v>1029</v>
      </c>
      <c r="K477">
        <v>5861</v>
      </c>
      <c r="L477" t="s">
        <v>869</v>
      </c>
      <c r="M477" t="s">
        <v>3091</v>
      </c>
      <c r="N477">
        <v>45324</v>
      </c>
      <c r="O477">
        <v>5</v>
      </c>
      <c r="P477" t="s">
        <v>872</v>
      </c>
      <c r="Q477" t="s">
        <v>873</v>
      </c>
      <c r="R477" t="s">
        <v>105</v>
      </c>
      <c r="S477" t="s">
        <v>105</v>
      </c>
      <c r="T477" t="s">
        <v>3092</v>
      </c>
      <c r="U477" t="s">
        <v>1067</v>
      </c>
      <c r="W477" s="247">
        <v>45215</v>
      </c>
      <c r="Y477" t="s">
        <v>876</v>
      </c>
      <c r="Z477">
        <v>0</v>
      </c>
      <c r="AB477" t="s">
        <v>877</v>
      </c>
      <c r="AD477">
        <f t="shared" ca="1" si="21"/>
        <v>6</v>
      </c>
      <c r="AE477">
        <f t="shared" si="22"/>
        <v>10</v>
      </c>
      <c r="AF477">
        <f t="shared" si="23"/>
        <v>16</v>
      </c>
    </row>
    <row r="478" spans="1:32" x14ac:dyDescent="0.25">
      <c r="A478" t="s">
        <v>3093</v>
      </c>
      <c r="B478" t="s">
        <v>3094</v>
      </c>
      <c r="C478" t="s">
        <v>1799</v>
      </c>
      <c r="D478">
        <v>2024</v>
      </c>
      <c r="E478" t="s">
        <v>1049</v>
      </c>
      <c r="F478" t="s">
        <v>3079</v>
      </c>
      <c r="G478" t="s">
        <v>2087</v>
      </c>
      <c r="H478" t="s">
        <v>1082</v>
      </c>
      <c r="I478" t="s">
        <v>3095</v>
      </c>
      <c r="J478" t="s">
        <v>1054</v>
      </c>
      <c r="K478">
        <v>55</v>
      </c>
      <c r="L478" t="s">
        <v>869</v>
      </c>
      <c r="M478" t="s">
        <v>3096</v>
      </c>
      <c r="N478">
        <v>45324</v>
      </c>
      <c r="O478">
        <v>33</v>
      </c>
      <c r="P478" t="s">
        <v>872</v>
      </c>
      <c r="Q478" t="s">
        <v>873</v>
      </c>
      <c r="R478" t="s">
        <v>105</v>
      </c>
      <c r="S478" t="s">
        <v>105</v>
      </c>
      <c r="T478" t="s">
        <v>3097</v>
      </c>
      <c r="U478" t="s">
        <v>1067</v>
      </c>
      <c r="V478" t="s">
        <v>1154</v>
      </c>
      <c r="W478" s="247">
        <v>45215</v>
      </c>
      <c r="Y478" t="s">
        <v>876</v>
      </c>
      <c r="Z478">
        <v>0</v>
      </c>
      <c r="AA478" t="s">
        <v>1155</v>
      </c>
      <c r="AB478" t="s">
        <v>877</v>
      </c>
      <c r="AD478">
        <f t="shared" ca="1" si="21"/>
        <v>6</v>
      </c>
      <c r="AE478">
        <f t="shared" si="22"/>
        <v>10</v>
      </c>
      <c r="AF478">
        <f t="shared" si="23"/>
        <v>16</v>
      </c>
    </row>
    <row r="479" spans="1:32" x14ac:dyDescent="0.25">
      <c r="A479" t="s">
        <v>3098</v>
      </c>
      <c r="B479" t="s">
        <v>3099</v>
      </c>
      <c r="C479" t="s">
        <v>1799</v>
      </c>
      <c r="D479">
        <v>2024</v>
      </c>
      <c r="E479" t="s">
        <v>1049</v>
      </c>
      <c r="F479" t="s">
        <v>3079</v>
      </c>
      <c r="G479" t="s">
        <v>2087</v>
      </c>
      <c r="H479" t="s">
        <v>1082</v>
      </c>
      <c r="I479" t="s">
        <v>3100</v>
      </c>
      <c r="J479" t="s">
        <v>1054</v>
      </c>
      <c r="K479">
        <v>12622</v>
      </c>
      <c r="L479" t="s">
        <v>869</v>
      </c>
      <c r="M479" t="s">
        <v>3101</v>
      </c>
      <c r="N479" t="s">
        <v>1291</v>
      </c>
      <c r="O479">
        <v>12</v>
      </c>
      <c r="P479" t="s">
        <v>872</v>
      </c>
      <c r="Q479" t="s">
        <v>873</v>
      </c>
      <c r="R479" t="s">
        <v>105</v>
      </c>
      <c r="S479" t="s">
        <v>105</v>
      </c>
      <c r="T479" t="s">
        <v>3102</v>
      </c>
      <c r="U479" t="s">
        <v>1067</v>
      </c>
      <c r="V479" t="s">
        <v>158</v>
      </c>
      <c r="W479" s="247">
        <v>45215</v>
      </c>
      <c r="Y479" t="s">
        <v>876</v>
      </c>
      <c r="Z479">
        <v>0</v>
      </c>
      <c r="AB479" t="s">
        <v>877</v>
      </c>
      <c r="AD479">
        <f t="shared" ca="1" si="21"/>
        <v>6</v>
      </c>
      <c r="AE479">
        <f t="shared" si="22"/>
        <v>10</v>
      </c>
      <c r="AF479">
        <f t="shared" si="23"/>
        <v>16</v>
      </c>
    </row>
    <row r="480" spans="1:32" x14ac:dyDescent="0.25">
      <c r="A480" t="s">
        <v>3103</v>
      </c>
      <c r="B480" t="s">
        <v>3104</v>
      </c>
      <c r="C480" t="s">
        <v>1799</v>
      </c>
      <c r="D480">
        <v>2024</v>
      </c>
      <c r="E480" t="s">
        <v>1049</v>
      </c>
      <c r="F480" t="s">
        <v>3079</v>
      </c>
      <c r="G480" t="s">
        <v>2087</v>
      </c>
      <c r="H480" t="s">
        <v>1082</v>
      </c>
      <c r="I480" t="s">
        <v>3105</v>
      </c>
      <c r="J480" t="s">
        <v>1054</v>
      </c>
      <c r="K480">
        <v>744</v>
      </c>
      <c r="L480" t="s">
        <v>869</v>
      </c>
      <c r="M480" t="s">
        <v>3106</v>
      </c>
      <c r="N480" t="s">
        <v>1040</v>
      </c>
      <c r="O480">
        <v>4</v>
      </c>
      <c r="P480" t="s">
        <v>872</v>
      </c>
      <c r="Q480" t="s">
        <v>873</v>
      </c>
      <c r="R480" t="s">
        <v>105</v>
      </c>
      <c r="S480" t="s">
        <v>105</v>
      </c>
      <c r="T480" t="s">
        <v>3107</v>
      </c>
      <c r="U480" t="s">
        <v>1067</v>
      </c>
      <c r="V480" t="s">
        <v>3108</v>
      </c>
      <c r="W480" s="247">
        <v>45215</v>
      </c>
      <c r="Y480" t="s">
        <v>876</v>
      </c>
      <c r="Z480">
        <v>0</v>
      </c>
      <c r="AB480" t="s">
        <v>877</v>
      </c>
      <c r="AD480">
        <f t="shared" ca="1" si="21"/>
        <v>6</v>
      </c>
      <c r="AE480">
        <f t="shared" si="22"/>
        <v>10</v>
      </c>
      <c r="AF480">
        <f t="shared" si="23"/>
        <v>16</v>
      </c>
    </row>
    <row r="481" spans="1:32" x14ac:dyDescent="0.25">
      <c r="A481" t="s">
        <v>3109</v>
      </c>
      <c r="B481" t="s">
        <v>3110</v>
      </c>
      <c r="D481">
        <v>2024</v>
      </c>
      <c r="E481" t="s">
        <v>1049</v>
      </c>
      <c r="F481" t="s">
        <v>1879</v>
      </c>
      <c r="G481" t="s">
        <v>1880</v>
      </c>
      <c r="H481" t="s">
        <v>1082</v>
      </c>
      <c r="I481" t="s">
        <v>3111</v>
      </c>
      <c r="J481" t="s">
        <v>1054</v>
      </c>
      <c r="K481">
        <v>45</v>
      </c>
      <c r="L481" t="s">
        <v>869</v>
      </c>
      <c r="M481" t="s">
        <v>3112</v>
      </c>
      <c r="N481">
        <v>45325</v>
      </c>
      <c r="O481">
        <v>4</v>
      </c>
      <c r="P481" t="s">
        <v>872</v>
      </c>
      <c r="Q481" t="s">
        <v>873</v>
      </c>
      <c r="R481" t="s">
        <v>105</v>
      </c>
      <c r="S481" t="s">
        <v>105</v>
      </c>
      <c r="T481" t="s">
        <v>3113</v>
      </c>
      <c r="U481" t="s">
        <v>1067</v>
      </c>
      <c r="V481" t="s">
        <v>227</v>
      </c>
      <c r="W481" s="247">
        <v>45212</v>
      </c>
      <c r="Y481" t="s">
        <v>876</v>
      </c>
      <c r="Z481">
        <v>0</v>
      </c>
      <c r="AB481" t="s">
        <v>877</v>
      </c>
      <c r="AD481">
        <f t="shared" ca="1" si="21"/>
        <v>6</v>
      </c>
      <c r="AE481">
        <f t="shared" si="22"/>
        <v>10</v>
      </c>
      <c r="AF481">
        <f t="shared" si="23"/>
        <v>13</v>
      </c>
    </row>
    <row r="482" spans="1:32" x14ac:dyDescent="0.25">
      <c r="A482" t="s">
        <v>3114</v>
      </c>
      <c r="B482" t="s">
        <v>3115</v>
      </c>
      <c r="D482">
        <v>2024</v>
      </c>
      <c r="E482" t="s">
        <v>1049</v>
      </c>
      <c r="F482" t="s">
        <v>1879</v>
      </c>
      <c r="G482" t="s">
        <v>1880</v>
      </c>
      <c r="H482" t="s">
        <v>1082</v>
      </c>
      <c r="I482" t="s">
        <v>3116</v>
      </c>
      <c r="J482" t="s">
        <v>1054</v>
      </c>
      <c r="K482">
        <v>104</v>
      </c>
      <c r="L482" t="s">
        <v>869</v>
      </c>
      <c r="M482" t="s">
        <v>3117</v>
      </c>
      <c r="N482">
        <v>45414</v>
      </c>
      <c r="O482">
        <v>30</v>
      </c>
      <c r="P482" t="s">
        <v>872</v>
      </c>
      <c r="Q482" t="s">
        <v>873</v>
      </c>
      <c r="R482" t="s">
        <v>105</v>
      </c>
      <c r="S482" t="s">
        <v>105</v>
      </c>
      <c r="T482" t="s">
        <v>3118</v>
      </c>
      <c r="U482" t="s">
        <v>1067</v>
      </c>
      <c r="V482" t="s">
        <v>3119</v>
      </c>
      <c r="W482" s="247">
        <v>45218</v>
      </c>
      <c r="Y482" t="s">
        <v>876</v>
      </c>
      <c r="Z482">
        <v>0</v>
      </c>
      <c r="AB482" t="s">
        <v>877</v>
      </c>
      <c r="AD482">
        <f t="shared" ca="1" si="21"/>
        <v>6</v>
      </c>
      <c r="AE482">
        <f t="shared" si="22"/>
        <v>10</v>
      </c>
      <c r="AF482">
        <f t="shared" si="23"/>
        <v>19</v>
      </c>
    </row>
    <row r="483" spans="1:32" x14ac:dyDescent="0.25">
      <c r="A483" t="s">
        <v>3120</v>
      </c>
      <c r="B483" t="s">
        <v>3121</v>
      </c>
      <c r="D483">
        <v>2024</v>
      </c>
      <c r="E483" t="s">
        <v>1049</v>
      </c>
      <c r="F483" t="s">
        <v>1879</v>
      </c>
      <c r="G483" t="s">
        <v>1880</v>
      </c>
      <c r="H483" t="s">
        <v>1082</v>
      </c>
      <c r="I483" t="s">
        <v>3122</v>
      </c>
      <c r="J483" t="s">
        <v>945</v>
      </c>
      <c r="K483">
        <v>103</v>
      </c>
      <c r="L483" t="s">
        <v>869</v>
      </c>
      <c r="M483" t="s">
        <v>3123</v>
      </c>
      <c r="N483" t="s">
        <v>1131</v>
      </c>
      <c r="O483">
        <v>19</v>
      </c>
      <c r="P483" t="s">
        <v>872</v>
      </c>
      <c r="Q483" t="s">
        <v>873</v>
      </c>
      <c r="R483" t="s">
        <v>105</v>
      </c>
      <c r="S483" t="s">
        <v>105</v>
      </c>
      <c r="T483" t="s">
        <v>3124</v>
      </c>
      <c r="U483" t="s">
        <v>1067</v>
      </c>
      <c r="V483" t="s">
        <v>106</v>
      </c>
      <c r="W483" s="247">
        <v>45218</v>
      </c>
      <c r="Y483" t="s">
        <v>876</v>
      </c>
      <c r="Z483">
        <v>0</v>
      </c>
      <c r="AB483" t="s">
        <v>877</v>
      </c>
      <c r="AD483">
        <f t="shared" ca="1" si="21"/>
        <v>6</v>
      </c>
      <c r="AE483">
        <f t="shared" si="22"/>
        <v>10</v>
      </c>
      <c r="AF483">
        <f t="shared" si="23"/>
        <v>19</v>
      </c>
    </row>
    <row r="484" spans="1:32" x14ac:dyDescent="0.25">
      <c r="A484" t="s">
        <v>3125</v>
      </c>
      <c r="B484" t="s">
        <v>3126</v>
      </c>
      <c r="D484">
        <v>2024</v>
      </c>
      <c r="E484" t="s">
        <v>1049</v>
      </c>
      <c r="F484" t="s">
        <v>1879</v>
      </c>
      <c r="G484" t="s">
        <v>1961</v>
      </c>
      <c r="H484" t="s">
        <v>1082</v>
      </c>
      <c r="I484" t="s">
        <v>3127</v>
      </c>
      <c r="J484" t="s">
        <v>1038</v>
      </c>
      <c r="K484">
        <v>3967</v>
      </c>
      <c r="L484" t="s">
        <v>869</v>
      </c>
      <c r="M484" t="s">
        <v>3128</v>
      </c>
      <c r="N484">
        <v>45354</v>
      </c>
      <c r="O484">
        <v>3</v>
      </c>
      <c r="P484" t="s">
        <v>872</v>
      </c>
      <c r="Q484" t="s">
        <v>873</v>
      </c>
      <c r="R484" t="s">
        <v>105</v>
      </c>
      <c r="S484" t="s">
        <v>105</v>
      </c>
      <c r="T484" t="s">
        <v>1964</v>
      </c>
      <c r="U484" t="s">
        <v>1067</v>
      </c>
      <c r="V484" t="s">
        <v>1965</v>
      </c>
      <c r="W484" s="247">
        <v>45218</v>
      </c>
      <c r="Y484" t="s">
        <v>876</v>
      </c>
      <c r="Z484">
        <v>0</v>
      </c>
      <c r="AA484" t="s">
        <v>1700</v>
      </c>
      <c r="AB484" t="s">
        <v>877</v>
      </c>
      <c r="AD484">
        <f t="shared" ca="1" si="21"/>
        <v>6</v>
      </c>
      <c r="AE484">
        <f t="shared" si="22"/>
        <v>10</v>
      </c>
      <c r="AF484">
        <f t="shared" si="23"/>
        <v>19</v>
      </c>
    </row>
    <row r="485" spans="1:32" x14ac:dyDescent="0.25">
      <c r="A485" t="s">
        <v>3129</v>
      </c>
      <c r="B485" t="s">
        <v>3130</v>
      </c>
      <c r="D485">
        <v>2024</v>
      </c>
      <c r="E485" t="s">
        <v>1049</v>
      </c>
      <c r="F485" t="s">
        <v>1879</v>
      </c>
      <c r="G485" t="s">
        <v>1880</v>
      </c>
      <c r="H485" t="s">
        <v>1082</v>
      </c>
      <c r="I485" t="s">
        <v>3131</v>
      </c>
      <c r="J485" t="s">
        <v>875</v>
      </c>
      <c r="K485">
        <v>5969</v>
      </c>
      <c r="L485" t="s">
        <v>1900</v>
      </c>
      <c r="M485" t="s">
        <v>3132</v>
      </c>
      <c r="N485">
        <v>45353</v>
      </c>
      <c r="O485">
        <v>5</v>
      </c>
      <c r="P485" t="s">
        <v>872</v>
      </c>
      <c r="Q485" t="s">
        <v>873</v>
      </c>
      <c r="R485" t="s">
        <v>105</v>
      </c>
      <c r="S485" t="s">
        <v>105</v>
      </c>
      <c r="T485" t="s">
        <v>3133</v>
      </c>
      <c r="U485" t="s">
        <v>1067</v>
      </c>
      <c r="W485" s="247">
        <v>45218</v>
      </c>
      <c r="Y485" t="s">
        <v>876</v>
      </c>
      <c r="Z485">
        <v>0</v>
      </c>
      <c r="AB485" t="s">
        <v>877</v>
      </c>
      <c r="AD485">
        <f t="shared" ca="1" si="21"/>
        <v>6</v>
      </c>
      <c r="AE485">
        <f t="shared" si="22"/>
        <v>10</v>
      </c>
      <c r="AF485">
        <f t="shared" si="23"/>
        <v>19</v>
      </c>
    </row>
    <row r="486" spans="1:32" x14ac:dyDescent="0.25">
      <c r="A486" t="s">
        <v>3134</v>
      </c>
      <c r="B486" t="s">
        <v>3135</v>
      </c>
      <c r="D486">
        <v>2024</v>
      </c>
      <c r="E486" t="s">
        <v>1049</v>
      </c>
      <c r="F486" t="s">
        <v>1879</v>
      </c>
      <c r="G486" t="s">
        <v>1880</v>
      </c>
      <c r="H486" t="s">
        <v>1082</v>
      </c>
      <c r="I486" t="s">
        <v>3136</v>
      </c>
      <c r="J486" t="s">
        <v>1136</v>
      </c>
      <c r="K486">
        <v>5173</v>
      </c>
      <c r="L486" t="s">
        <v>1900</v>
      </c>
      <c r="M486" t="s">
        <v>3137</v>
      </c>
      <c r="N486" t="s">
        <v>3075</v>
      </c>
      <c r="O486">
        <v>10</v>
      </c>
      <c r="P486" t="s">
        <v>872</v>
      </c>
      <c r="Q486" t="s">
        <v>873</v>
      </c>
      <c r="R486" t="s">
        <v>105</v>
      </c>
      <c r="S486" t="s">
        <v>105</v>
      </c>
      <c r="T486" t="s">
        <v>3138</v>
      </c>
      <c r="U486" t="s">
        <v>1067</v>
      </c>
      <c r="W486" s="247">
        <v>45218</v>
      </c>
      <c r="Y486" t="s">
        <v>876</v>
      </c>
      <c r="Z486">
        <v>0</v>
      </c>
      <c r="AA486" t="s">
        <v>1976</v>
      </c>
      <c r="AB486" t="s">
        <v>877</v>
      </c>
      <c r="AD486">
        <f t="shared" ca="1" si="21"/>
        <v>6</v>
      </c>
      <c r="AE486">
        <f t="shared" si="22"/>
        <v>10</v>
      </c>
      <c r="AF486">
        <f t="shared" si="23"/>
        <v>19</v>
      </c>
    </row>
    <row r="487" spans="1:32" x14ac:dyDescent="0.25">
      <c r="A487" t="s">
        <v>3139</v>
      </c>
      <c r="B487" t="s">
        <v>3140</v>
      </c>
      <c r="D487">
        <v>2024</v>
      </c>
      <c r="E487" t="s">
        <v>1049</v>
      </c>
      <c r="F487" t="s">
        <v>1879</v>
      </c>
      <c r="G487" t="s">
        <v>1880</v>
      </c>
      <c r="H487" t="s">
        <v>1082</v>
      </c>
      <c r="I487" t="s">
        <v>3141</v>
      </c>
      <c r="J487" t="s">
        <v>1054</v>
      </c>
      <c r="K487">
        <v>4715</v>
      </c>
      <c r="L487" t="s">
        <v>869</v>
      </c>
      <c r="M487" t="s">
        <v>3142</v>
      </c>
      <c r="N487" t="s">
        <v>1040</v>
      </c>
      <c r="O487">
        <v>4</v>
      </c>
      <c r="P487" t="s">
        <v>872</v>
      </c>
      <c r="Q487" t="s">
        <v>873</v>
      </c>
      <c r="R487" t="s">
        <v>105</v>
      </c>
      <c r="S487" t="s">
        <v>105</v>
      </c>
      <c r="T487" t="s">
        <v>3143</v>
      </c>
      <c r="U487" t="s">
        <v>1067</v>
      </c>
      <c r="V487" t="s">
        <v>1921</v>
      </c>
      <c r="W487" s="247">
        <v>45218</v>
      </c>
      <c r="Y487" t="s">
        <v>876</v>
      </c>
      <c r="Z487">
        <v>0</v>
      </c>
      <c r="AA487" t="s">
        <v>1976</v>
      </c>
      <c r="AB487" t="s">
        <v>877</v>
      </c>
      <c r="AD487">
        <f t="shared" ca="1" si="21"/>
        <v>6</v>
      </c>
      <c r="AE487">
        <f t="shared" si="22"/>
        <v>10</v>
      </c>
      <c r="AF487">
        <f t="shared" si="23"/>
        <v>19</v>
      </c>
    </row>
    <row r="488" spans="1:32" x14ac:dyDescent="0.25">
      <c r="A488" t="s">
        <v>3144</v>
      </c>
      <c r="B488" t="s">
        <v>3145</v>
      </c>
      <c r="D488">
        <v>2024</v>
      </c>
      <c r="E488" t="s">
        <v>1049</v>
      </c>
      <c r="F488" t="s">
        <v>1879</v>
      </c>
      <c r="G488" t="s">
        <v>1880</v>
      </c>
      <c r="H488" t="s">
        <v>1082</v>
      </c>
      <c r="I488" t="s">
        <v>3146</v>
      </c>
      <c r="J488" t="s">
        <v>1054</v>
      </c>
      <c r="K488">
        <v>103</v>
      </c>
      <c r="L488" t="s">
        <v>869</v>
      </c>
      <c r="M488" t="s">
        <v>3147</v>
      </c>
      <c r="N488" t="s">
        <v>1040</v>
      </c>
      <c r="O488">
        <v>4</v>
      </c>
      <c r="P488" t="s">
        <v>872</v>
      </c>
      <c r="Q488" t="s">
        <v>873</v>
      </c>
      <c r="R488" t="s">
        <v>105</v>
      </c>
      <c r="S488" t="s">
        <v>105</v>
      </c>
      <c r="T488" t="s">
        <v>3148</v>
      </c>
      <c r="U488" t="s">
        <v>1067</v>
      </c>
      <c r="V488" t="s">
        <v>208</v>
      </c>
      <c r="W488" s="247">
        <v>45218</v>
      </c>
      <c r="Y488" t="s">
        <v>876</v>
      </c>
      <c r="Z488">
        <v>0</v>
      </c>
      <c r="AB488" t="s">
        <v>877</v>
      </c>
      <c r="AD488">
        <f t="shared" ca="1" si="21"/>
        <v>6</v>
      </c>
      <c r="AE488">
        <f t="shared" si="22"/>
        <v>10</v>
      </c>
      <c r="AF488">
        <f t="shared" si="23"/>
        <v>19</v>
      </c>
    </row>
    <row r="489" spans="1:32" x14ac:dyDescent="0.25">
      <c r="A489" t="s">
        <v>3149</v>
      </c>
      <c r="B489" t="s">
        <v>3150</v>
      </c>
      <c r="D489">
        <v>2024</v>
      </c>
      <c r="E489" t="s">
        <v>1049</v>
      </c>
      <c r="F489" t="s">
        <v>1879</v>
      </c>
      <c r="G489" t="s">
        <v>1880</v>
      </c>
      <c r="H489" t="s">
        <v>1082</v>
      </c>
      <c r="I489" t="s">
        <v>3151</v>
      </c>
      <c r="J489" t="s">
        <v>1054</v>
      </c>
      <c r="K489">
        <v>111</v>
      </c>
      <c r="L489" t="s">
        <v>869</v>
      </c>
      <c r="M489" t="s">
        <v>3152</v>
      </c>
      <c r="N489" t="s">
        <v>1040</v>
      </c>
      <c r="O489">
        <v>4</v>
      </c>
      <c r="P489" t="s">
        <v>872</v>
      </c>
      <c r="Q489" t="s">
        <v>873</v>
      </c>
      <c r="R489" t="s">
        <v>105</v>
      </c>
      <c r="S489" t="s">
        <v>105</v>
      </c>
      <c r="T489" t="s">
        <v>3153</v>
      </c>
      <c r="U489" t="s">
        <v>1067</v>
      </c>
      <c r="V489" t="s">
        <v>199</v>
      </c>
      <c r="W489" s="247">
        <v>45218</v>
      </c>
      <c r="Y489" t="s">
        <v>876</v>
      </c>
      <c r="Z489">
        <v>0</v>
      </c>
      <c r="AB489" t="s">
        <v>877</v>
      </c>
      <c r="AD489">
        <f t="shared" ca="1" si="21"/>
        <v>6</v>
      </c>
      <c r="AE489">
        <f t="shared" si="22"/>
        <v>10</v>
      </c>
      <c r="AF489">
        <f t="shared" si="23"/>
        <v>19</v>
      </c>
    </row>
    <row r="490" spans="1:32" x14ac:dyDescent="0.25">
      <c r="A490" t="s">
        <v>3154</v>
      </c>
      <c r="B490" t="s">
        <v>3155</v>
      </c>
      <c r="D490">
        <v>2024</v>
      </c>
      <c r="E490" t="s">
        <v>1049</v>
      </c>
      <c r="F490" t="s">
        <v>1879</v>
      </c>
      <c r="G490" t="s">
        <v>1880</v>
      </c>
      <c r="H490" t="s">
        <v>1082</v>
      </c>
      <c r="I490" t="s">
        <v>3156</v>
      </c>
      <c r="J490" t="s">
        <v>1054</v>
      </c>
      <c r="K490">
        <v>1</v>
      </c>
      <c r="L490" t="s">
        <v>869</v>
      </c>
      <c r="M490" t="s">
        <v>3157</v>
      </c>
      <c r="N490" t="s">
        <v>1040</v>
      </c>
      <c r="O490">
        <v>4</v>
      </c>
      <c r="P490" t="s">
        <v>872</v>
      </c>
      <c r="Q490" t="s">
        <v>873</v>
      </c>
      <c r="R490" t="s">
        <v>105</v>
      </c>
      <c r="S490" t="s">
        <v>105</v>
      </c>
      <c r="T490" t="s">
        <v>3158</v>
      </c>
      <c r="U490" t="s">
        <v>1067</v>
      </c>
      <c r="V490" t="s">
        <v>1953</v>
      </c>
      <c r="W490" s="247">
        <v>45218</v>
      </c>
      <c r="Y490" t="s">
        <v>876</v>
      </c>
      <c r="Z490">
        <v>0</v>
      </c>
      <c r="AB490" t="s">
        <v>877</v>
      </c>
      <c r="AD490">
        <f t="shared" ca="1" si="21"/>
        <v>6</v>
      </c>
      <c r="AE490">
        <f t="shared" si="22"/>
        <v>10</v>
      </c>
      <c r="AF490">
        <f t="shared" si="23"/>
        <v>19</v>
      </c>
    </row>
    <row r="491" spans="1:32" x14ac:dyDescent="0.25">
      <c r="A491" t="s">
        <v>3159</v>
      </c>
      <c r="B491" t="s">
        <v>3160</v>
      </c>
      <c r="D491">
        <v>2024</v>
      </c>
      <c r="E491" t="s">
        <v>1049</v>
      </c>
      <c r="F491" t="s">
        <v>1879</v>
      </c>
      <c r="G491" t="s">
        <v>1880</v>
      </c>
      <c r="H491" t="s">
        <v>1082</v>
      </c>
      <c r="I491" t="s">
        <v>3161</v>
      </c>
      <c r="J491" t="s">
        <v>945</v>
      </c>
      <c r="K491">
        <v>4842</v>
      </c>
      <c r="L491" t="s">
        <v>869</v>
      </c>
      <c r="M491">
        <v>5449360</v>
      </c>
      <c r="N491">
        <v>45384</v>
      </c>
      <c r="O491">
        <v>4</v>
      </c>
      <c r="P491" t="s">
        <v>872</v>
      </c>
      <c r="Q491" t="s">
        <v>873</v>
      </c>
      <c r="R491" t="s">
        <v>105</v>
      </c>
      <c r="S491" t="s">
        <v>105</v>
      </c>
      <c r="T491" t="s">
        <v>3162</v>
      </c>
      <c r="U491" t="s">
        <v>1067</v>
      </c>
      <c r="V491" t="s">
        <v>3163</v>
      </c>
      <c r="W491" s="247">
        <v>45218</v>
      </c>
      <c r="Y491" t="s">
        <v>876</v>
      </c>
      <c r="Z491">
        <v>0</v>
      </c>
      <c r="AA491" t="s">
        <v>1976</v>
      </c>
      <c r="AB491" t="s">
        <v>877</v>
      </c>
      <c r="AD491">
        <f t="shared" ca="1" si="21"/>
        <v>6</v>
      </c>
      <c r="AE491">
        <f t="shared" si="22"/>
        <v>10</v>
      </c>
      <c r="AF491">
        <f t="shared" si="23"/>
        <v>19</v>
      </c>
    </row>
    <row r="492" spans="1:32" x14ac:dyDescent="0.25">
      <c r="A492" t="s">
        <v>3164</v>
      </c>
      <c r="B492" t="s">
        <v>3165</v>
      </c>
      <c r="D492">
        <v>2024</v>
      </c>
      <c r="E492" t="s">
        <v>1049</v>
      </c>
      <c r="F492" t="s">
        <v>1879</v>
      </c>
      <c r="G492" t="s">
        <v>1880</v>
      </c>
      <c r="H492" t="s">
        <v>1082</v>
      </c>
      <c r="I492" t="s">
        <v>3166</v>
      </c>
      <c r="J492" t="s">
        <v>1054</v>
      </c>
      <c r="K492">
        <v>3747</v>
      </c>
      <c r="L492" t="s">
        <v>869</v>
      </c>
      <c r="M492" t="s">
        <v>3167</v>
      </c>
      <c r="N492" t="s">
        <v>1040</v>
      </c>
      <c r="O492">
        <v>4</v>
      </c>
      <c r="P492" t="s">
        <v>872</v>
      </c>
      <c r="Q492" t="s">
        <v>873</v>
      </c>
      <c r="R492" t="s">
        <v>105</v>
      </c>
      <c r="S492" t="s">
        <v>105</v>
      </c>
      <c r="T492" t="s">
        <v>3168</v>
      </c>
      <c r="U492" t="s">
        <v>1067</v>
      </c>
      <c r="V492" t="s">
        <v>1921</v>
      </c>
      <c r="W492" s="247">
        <v>45218</v>
      </c>
      <c r="Y492" t="s">
        <v>876</v>
      </c>
      <c r="Z492">
        <v>0</v>
      </c>
      <c r="AA492" t="s">
        <v>1976</v>
      </c>
      <c r="AB492" t="s">
        <v>877</v>
      </c>
      <c r="AD492">
        <f t="shared" ca="1" si="21"/>
        <v>6</v>
      </c>
      <c r="AE492">
        <f t="shared" si="22"/>
        <v>10</v>
      </c>
      <c r="AF492">
        <f t="shared" si="23"/>
        <v>19</v>
      </c>
    </row>
    <row r="493" spans="1:32" x14ac:dyDescent="0.25">
      <c r="A493" t="s">
        <v>3169</v>
      </c>
      <c r="B493" t="s">
        <v>3170</v>
      </c>
      <c r="D493">
        <v>2024</v>
      </c>
      <c r="E493" t="s">
        <v>1049</v>
      </c>
      <c r="F493" t="s">
        <v>1879</v>
      </c>
      <c r="G493" t="s">
        <v>1880</v>
      </c>
      <c r="H493" t="s">
        <v>1082</v>
      </c>
      <c r="I493" t="s">
        <v>3171</v>
      </c>
      <c r="J493" t="s">
        <v>1054</v>
      </c>
      <c r="K493">
        <v>4880</v>
      </c>
      <c r="L493" t="s">
        <v>869</v>
      </c>
      <c r="M493" t="s">
        <v>3172</v>
      </c>
      <c r="N493" t="s">
        <v>1040</v>
      </c>
      <c r="O493">
        <v>4</v>
      </c>
      <c r="P493" t="s">
        <v>872</v>
      </c>
      <c r="Q493" t="s">
        <v>873</v>
      </c>
      <c r="R493" t="s">
        <v>105</v>
      </c>
      <c r="S493" t="s">
        <v>105</v>
      </c>
      <c r="T493" t="s">
        <v>1997</v>
      </c>
      <c r="U493" t="s">
        <v>1067</v>
      </c>
      <c r="V493" t="s">
        <v>1921</v>
      </c>
      <c r="W493" s="247">
        <v>45218</v>
      </c>
      <c r="Y493" t="s">
        <v>876</v>
      </c>
      <c r="Z493">
        <v>0</v>
      </c>
      <c r="AA493" t="s">
        <v>1976</v>
      </c>
      <c r="AB493" t="s">
        <v>877</v>
      </c>
      <c r="AD493">
        <f t="shared" ca="1" si="21"/>
        <v>6</v>
      </c>
      <c r="AE493">
        <f t="shared" si="22"/>
        <v>10</v>
      </c>
      <c r="AF493">
        <f t="shared" si="23"/>
        <v>19</v>
      </c>
    </row>
    <row r="494" spans="1:32" x14ac:dyDescent="0.25">
      <c r="A494" t="s">
        <v>3173</v>
      </c>
      <c r="B494" t="s">
        <v>3174</v>
      </c>
      <c r="D494">
        <v>2024</v>
      </c>
      <c r="E494" t="s">
        <v>1049</v>
      </c>
      <c r="F494" t="s">
        <v>1879</v>
      </c>
      <c r="G494" t="s">
        <v>1880</v>
      </c>
      <c r="H494" t="s">
        <v>1082</v>
      </c>
      <c r="I494" t="s">
        <v>3175</v>
      </c>
      <c r="J494" t="s">
        <v>1054</v>
      </c>
      <c r="K494">
        <v>2864</v>
      </c>
      <c r="L494" t="s">
        <v>869</v>
      </c>
      <c r="M494" t="s">
        <v>3176</v>
      </c>
      <c r="N494" t="s">
        <v>1040</v>
      </c>
      <c r="O494">
        <v>4</v>
      </c>
      <c r="P494" t="s">
        <v>872</v>
      </c>
      <c r="Q494" t="s">
        <v>873</v>
      </c>
      <c r="R494" t="s">
        <v>105</v>
      </c>
      <c r="S494" t="s">
        <v>105</v>
      </c>
      <c r="T494" t="s">
        <v>3177</v>
      </c>
      <c r="U494" t="s">
        <v>1067</v>
      </c>
      <c r="V494" t="s">
        <v>1921</v>
      </c>
      <c r="W494" s="247">
        <v>45218</v>
      </c>
      <c r="Y494" t="s">
        <v>876</v>
      </c>
      <c r="Z494">
        <v>0</v>
      </c>
      <c r="AA494" t="s">
        <v>1976</v>
      </c>
      <c r="AB494" t="s">
        <v>877</v>
      </c>
      <c r="AD494">
        <f t="shared" ca="1" si="21"/>
        <v>6</v>
      </c>
      <c r="AE494">
        <f t="shared" si="22"/>
        <v>10</v>
      </c>
      <c r="AF494">
        <f t="shared" si="23"/>
        <v>19</v>
      </c>
    </row>
    <row r="495" spans="1:32" x14ac:dyDescent="0.25">
      <c r="A495" t="s">
        <v>3178</v>
      </c>
      <c r="B495" t="s">
        <v>3179</v>
      </c>
      <c r="D495">
        <v>2024</v>
      </c>
      <c r="E495" t="s">
        <v>1049</v>
      </c>
      <c r="F495" t="s">
        <v>1879</v>
      </c>
      <c r="G495" t="s">
        <v>1880</v>
      </c>
      <c r="H495" t="s">
        <v>1082</v>
      </c>
      <c r="I495" t="s">
        <v>3180</v>
      </c>
      <c r="J495" t="s">
        <v>1038</v>
      </c>
      <c r="K495">
        <v>387</v>
      </c>
      <c r="L495" t="s">
        <v>869</v>
      </c>
      <c r="M495" t="s">
        <v>3181</v>
      </c>
      <c r="N495" t="s">
        <v>1970</v>
      </c>
      <c r="O495">
        <v>35</v>
      </c>
      <c r="P495" t="s">
        <v>872</v>
      </c>
      <c r="Q495" t="s">
        <v>873</v>
      </c>
      <c r="R495" t="s">
        <v>105</v>
      </c>
      <c r="S495" t="s">
        <v>105</v>
      </c>
      <c r="T495" t="s">
        <v>3182</v>
      </c>
      <c r="U495" t="s">
        <v>1067</v>
      </c>
      <c r="V495" t="s">
        <v>3183</v>
      </c>
      <c r="W495" s="247">
        <v>45218</v>
      </c>
      <c r="Y495" t="s">
        <v>876</v>
      </c>
      <c r="Z495">
        <v>0</v>
      </c>
      <c r="AB495" t="s">
        <v>877</v>
      </c>
      <c r="AD495">
        <f t="shared" ca="1" si="21"/>
        <v>6</v>
      </c>
      <c r="AE495">
        <f t="shared" si="22"/>
        <v>10</v>
      </c>
      <c r="AF495">
        <f t="shared" si="23"/>
        <v>19</v>
      </c>
    </row>
    <row r="496" spans="1:32" x14ac:dyDescent="0.25">
      <c r="A496" t="s">
        <v>3184</v>
      </c>
      <c r="B496" t="s">
        <v>3185</v>
      </c>
      <c r="D496">
        <v>2024</v>
      </c>
      <c r="E496" t="s">
        <v>1049</v>
      </c>
      <c r="F496" t="s">
        <v>1879</v>
      </c>
      <c r="G496" t="s">
        <v>1880</v>
      </c>
      <c r="H496" t="s">
        <v>1082</v>
      </c>
      <c r="I496" t="s">
        <v>3186</v>
      </c>
      <c r="J496" t="s">
        <v>1029</v>
      </c>
      <c r="K496">
        <v>10690</v>
      </c>
      <c r="L496" t="s">
        <v>1900</v>
      </c>
      <c r="M496" t="s">
        <v>3187</v>
      </c>
      <c r="N496">
        <v>45414</v>
      </c>
      <c r="O496">
        <v>1</v>
      </c>
      <c r="P496" t="s">
        <v>872</v>
      </c>
      <c r="Q496" t="s">
        <v>873</v>
      </c>
      <c r="R496" t="s">
        <v>105</v>
      </c>
      <c r="S496" t="s">
        <v>113</v>
      </c>
      <c r="T496" t="s">
        <v>3188</v>
      </c>
      <c r="U496" t="s">
        <v>1067</v>
      </c>
      <c r="W496" s="247">
        <v>45218</v>
      </c>
      <c r="Y496" t="s">
        <v>876</v>
      </c>
      <c r="Z496">
        <v>0</v>
      </c>
      <c r="AA496" t="s">
        <v>1976</v>
      </c>
      <c r="AB496" t="s">
        <v>877</v>
      </c>
      <c r="AD496">
        <f t="shared" ca="1" si="21"/>
        <v>6</v>
      </c>
      <c r="AE496">
        <f t="shared" si="22"/>
        <v>10</v>
      </c>
      <c r="AF496">
        <f t="shared" si="23"/>
        <v>19</v>
      </c>
    </row>
    <row r="497" spans="1:32" x14ac:dyDescent="0.25">
      <c r="A497" t="s">
        <v>3189</v>
      </c>
      <c r="B497" t="s">
        <v>3190</v>
      </c>
      <c r="D497">
        <v>2024</v>
      </c>
      <c r="E497" t="s">
        <v>1049</v>
      </c>
      <c r="F497" t="s">
        <v>1879</v>
      </c>
      <c r="G497" t="s">
        <v>1880</v>
      </c>
      <c r="H497" t="s">
        <v>1082</v>
      </c>
      <c r="I497" t="s">
        <v>3191</v>
      </c>
      <c r="J497" t="s">
        <v>1054</v>
      </c>
      <c r="K497">
        <v>60</v>
      </c>
      <c r="L497" t="s">
        <v>869</v>
      </c>
      <c r="M497" t="s">
        <v>3192</v>
      </c>
      <c r="N497">
        <v>45628</v>
      </c>
      <c r="O497">
        <v>23</v>
      </c>
      <c r="P497" t="s">
        <v>872</v>
      </c>
      <c r="Q497" t="s">
        <v>873</v>
      </c>
      <c r="R497" t="s">
        <v>105</v>
      </c>
      <c r="S497" t="s">
        <v>105</v>
      </c>
      <c r="T497" t="s">
        <v>3193</v>
      </c>
      <c r="U497" t="s">
        <v>1067</v>
      </c>
      <c r="V497" t="s">
        <v>212</v>
      </c>
      <c r="W497" s="247">
        <v>45218</v>
      </c>
      <c r="Y497" t="s">
        <v>876</v>
      </c>
      <c r="Z497">
        <v>0</v>
      </c>
      <c r="AB497" t="s">
        <v>877</v>
      </c>
      <c r="AD497">
        <f t="shared" ca="1" si="21"/>
        <v>6</v>
      </c>
      <c r="AE497">
        <f t="shared" si="22"/>
        <v>10</v>
      </c>
      <c r="AF497">
        <f t="shared" si="23"/>
        <v>19</v>
      </c>
    </row>
    <row r="498" spans="1:32" x14ac:dyDescent="0.25">
      <c r="A498" t="s">
        <v>3194</v>
      </c>
      <c r="B498" t="s">
        <v>3195</v>
      </c>
      <c r="D498">
        <v>2024</v>
      </c>
      <c r="E498" t="s">
        <v>1049</v>
      </c>
      <c r="F498" t="s">
        <v>1879</v>
      </c>
      <c r="G498" t="s">
        <v>1880</v>
      </c>
      <c r="H498" t="s">
        <v>1082</v>
      </c>
      <c r="I498" t="s">
        <v>3196</v>
      </c>
      <c r="J498" t="s">
        <v>1054</v>
      </c>
      <c r="K498">
        <v>1700</v>
      </c>
      <c r="L498" t="s">
        <v>869</v>
      </c>
      <c r="M498" t="s">
        <v>3197</v>
      </c>
      <c r="N498" t="s">
        <v>1040</v>
      </c>
      <c r="O498">
        <v>4</v>
      </c>
      <c r="P498" t="s">
        <v>872</v>
      </c>
      <c r="Q498" t="s">
        <v>873</v>
      </c>
      <c r="R498" t="s">
        <v>105</v>
      </c>
      <c r="S498" t="s">
        <v>105</v>
      </c>
      <c r="T498" t="s">
        <v>3198</v>
      </c>
      <c r="U498" t="s">
        <v>1067</v>
      </c>
      <c r="V498" t="s">
        <v>1921</v>
      </c>
      <c r="W498" s="247">
        <v>45218</v>
      </c>
      <c r="Y498" t="s">
        <v>876</v>
      </c>
      <c r="Z498">
        <v>0</v>
      </c>
      <c r="AA498" t="s">
        <v>1976</v>
      </c>
      <c r="AB498" t="s">
        <v>877</v>
      </c>
      <c r="AD498">
        <f t="shared" ca="1" si="21"/>
        <v>6</v>
      </c>
      <c r="AE498">
        <f t="shared" si="22"/>
        <v>10</v>
      </c>
      <c r="AF498">
        <f t="shared" si="23"/>
        <v>19</v>
      </c>
    </row>
    <row r="499" spans="1:32" x14ac:dyDescent="0.25">
      <c r="A499" t="s">
        <v>3199</v>
      </c>
      <c r="B499" t="s">
        <v>3200</v>
      </c>
      <c r="D499">
        <v>2024</v>
      </c>
      <c r="E499" t="s">
        <v>1049</v>
      </c>
      <c r="F499" t="s">
        <v>1879</v>
      </c>
      <c r="G499" t="s">
        <v>1880</v>
      </c>
      <c r="H499" t="s">
        <v>1082</v>
      </c>
      <c r="I499" t="s">
        <v>3201</v>
      </c>
      <c r="J499" t="s">
        <v>1054</v>
      </c>
      <c r="K499">
        <v>100</v>
      </c>
      <c r="L499" t="s">
        <v>869</v>
      </c>
      <c r="M499" t="s">
        <v>3202</v>
      </c>
      <c r="N499" t="s">
        <v>1040</v>
      </c>
      <c r="O499">
        <v>4</v>
      </c>
      <c r="P499" t="s">
        <v>872</v>
      </c>
      <c r="Q499" t="s">
        <v>873</v>
      </c>
      <c r="R499" t="s">
        <v>105</v>
      </c>
      <c r="S499" t="s">
        <v>105</v>
      </c>
      <c r="T499" t="s">
        <v>3203</v>
      </c>
      <c r="U499" t="s">
        <v>1067</v>
      </c>
      <c r="V499" t="s">
        <v>208</v>
      </c>
      <c r="W499" s="247">
        <v>45218</v>
      </c>
      <c r="Y499" t="s">
        <v>876</v>
      </c>
      <c r="Z499">
        <v>0</v>
      </c>
      <c r="AB499" t="s">
        <v>877</v>
      </c>
      <c r="AD499">
        <f t="shared" ca="1" si="21"/>
        <v>6</v>
      </c>
      <c r="AE499">
        <f t="shared" si="22"/>
        <v>10</v>
      </c>
      <c r="AF499">
        <f t="shared" si="23"/>
        <v>19</v>
      </c>
    </row>
    <row r="500" spans="1:32" x14ac:dyDescent="0.25">
      <c r="A500" t="s">
        <v>3204</v>
      </c>
      <c r="B500" t="s">
        <v>3205</v>
      </c>
      <c r="D500">
        <v>2024</v>
      </c>
      <c r="E500" t="s">
        <v>1049</v>
      </c>
      <c r="F500" t="s">
        <v>1879</v>
      </c>
      <c r="G500" t="s">
        <v>1880</v>
      </c>
      <c r="H500" t="s">
        <v>1082</v>
      </c>
      <c r="I500" t="s">
        <v>3206</v>
      </c>
      <c r="J500" t="s">
        <v>1054</v>
      </c>
      <c r="K500">
        <v>2746</v>
      </c>
      <c r="L500" t="s">
        <v>869</v>
      </c>
      <c r="M500" t="s">
        <v>3207</v>
      </c>
      <c r="N500" t="s">
        <v>1040</v>
      </c>
      <c r="O500">
        <v>4</v>
      </c>
      <c r="P500" t="s">
        <v>872</v>
      </c>
      <c r="Q500" t="s">
        <v>873</v>
      </c>
      <c r="R500" t="s">
        <v>105</v>
      </c>
      <c r="S500" t="s">
        <v>105</v>
      </c>
      <c r="T500" t="s">
        <v>3208</v>
      </c>
      <c r="U500" t="s">
        <v>1067</v>
      </c>
      <c r="V500" t="s">
        <v>1921</v>
      </c>
      <c r="W500" s="247">
        <v>45218</v>
      </c>
      <c r="Y500" t="s">
        <v>876</v>
      </c>
      <c r="Z500">
        <v>0</v>
      </c>
      <c r="AA500" t="s">
        <v>1976</v>
      </c>
      <c r="AB500" t="s">
        <v>877</v>
      </c>
      <c r="AD500">
        <f t="shared" ca="1" si="21"/>
        <v>6</v>
      </c>
      <c r="AE500">
        <f t="shared" si="22"/>
        <v>10</v>
      </c>
      <c r="AF500">
        <f t="shared" si="23"/>
        <v>19</v>
      </c>
    </row>
    <row r="501" spans="1:32" x14ac:dyDescent="0.25">
      <c r="A501" t="s">
        <v>3209</v>
      </c>
      <c r="B501" t="s">
        <v>3210</v>
      </c>
      <c r="D501">
        <v>2024</v>
      </c>
      <c r="E501" t="s">
        <v>1049</v>
      </c>
      <c r="F501" t="s">
        <v>1879</v>
      </c>
      <c r="G501" t="s">
        <v>1880</v>
      </c>
      <c r="H501" t="s">
        <v>1082</v>
      </c>
      <c r="I501" t="s">
        <v>3211</v>
      </c>
      <c r="J501" t="s">
        <v>1054</v>
      </c>
      <c r="K501">
        <v>5088</v>
      </c>
      <c r="L501" t="s">
        <v>1900</v>
      </c>
      <c r="M501" t="s">
        <v>3212</v>
      </c>
      <c r="N501" t="s">
        <v>1040</v>
      </c>
      <c r="O501">
        <v>4</v>
      </c>
      <c r="P501" t="s">
        <v>872</v>
      </c>
      <c r="Q501" t="s">
        <v>873</v>
      </c>
      <c r="R501" t="s">
        <v>105</v>
      </c>
      <c r="S501" t="s">
        <v>105</v>
      </c>
      <c r="T501" t="s">
        <v>3213</v>
      </c>
      <c r="U501" t="s">
        <v>1067</v>
      </c>
      <c r="V501" t="s">
        <v>207</v>
      </c>
      <c r="W501" s="247">
        <v>45218</v>
      </c>
      <c r="Y501" t="s">
        <v>876</v>
      </c>
      <c r="Z501">
        <v>0</v>
      </c>
      <c r="AA501" t="s">
        <v>1976</v>
      </c>
      <c r="AB501" t="s">
        <v>877</v>
      </c>
      <c r="AD501">
        <f t="shared" ca="1" si="21"/>
        <v>6</v>
      </c>
      <c r="AE501">
        <f t="shared" si="22"/>
        <v>10</v>
      </c>
      <c r="AF501">
        <f t="shared" si="23"/>
        <v>19</v>
      </c>
    </row>
    <row r="502" spans="1:32" x14ac:dyDescent="0.25">
      <c r="A502" t="s">
        <v>3214</v>
      </c>
      <c r="B502" t="s">
        <v>3215</v>
      </c>
      <c r="D502">
        <v>2024</v>
      </c>
      <c r="E502" t="s">
        <v>1049</v>
      </c>
      <c r="F502" t="s">
        <v>1879</v>
      </c>
      <c r="G502" t="s">
        <v>1880</v>
      </c>
      <c r="H502" t="s">
        <v>1082</v>
      </c>
      <c r="I502" t="s">
        <v>3216</v>
      </c>
      <c r="J502" t="s">
        <v>1054</v>
      </c>
      <c r="K502">
        <v>98</v>
      </c>
      <c r="L502" t="s">
        <v>869</v>
      </c>
      <c r="M502" t="s">
        <v>3217</v>
      </c>
      <c r="N502" t="s">
        <v>1040</v>
      </c>
      <c r="O502">
        <v>4</v>
      </c>
      <c r="P502" t="s">
        <v>872</v>
      </c>
      <c r="Q502" t="s">
        <v>873</v>
      </c>
      <c r="R502" t="s">
        <v>105</v>
      </c>
      <c r="S502" t="s">
        <v>105</v>
      </c>
      <c r="T502" t="s">
        <v>3148</v>
      </c>
      <c r="U502" t="s">
        <v>1067</v>
      </c>
      <c r="V502" t="s">
        <v>208</v>
      </c>
      <c r="W502" s="247">
        <v>45218</v>
      </c>
      <c r="Y502" t="s">
        <v>876</v>
      </c>
      <c r="Z502">
        <v>0</v>
      </c>
      <c r="AB502" t="s">
        <v>877</v>
      </c>
      <c r="AD502">
        <f t="shared" ca="1" si="21"/>
        <v>6</v>
      </c>
      <c r="AE502">
        <f t="shared" si="22"/>
        <v>10</v>
      </c>
      <c r="AF502">
        <f t="shared" si="23"/>
        <v>19</v>
      </c>
    </row>
    <row r="503" spans="1:32" x14ac:dyDescent="0.25">
      <c r="A503" t="s">
        <v>3218</v>
      </c>
      <c r="B503" t="s">
        <v>3219</v>
      </c>
      <c r="D503">
        <v>2024</v>
      </c>
      <c r="E503" t="s">
        <v>1049</v>
      </c>
      <c r="F503" t="s">
        <v>1879</v>
      </c>
      <c r="G503" t="s">
        <v>1880</v>
      </c>
      <c r="H503" t="s">
        <v>1082</v>
      </c>
      <c r="I503" t="s">
        <v>3220</v>
      </c>
      <c r="J503" t="s">
        <v>881</v>
      </c>
      <c r="K503">
        <v>3417</v>
      </c>
      <c r="L503" t="s">
        <v>869</v>
      </c>
      <c r="M503">
        <v>5448706</v>
      </c>
      <c r="N503">
        <v>45445</v>
      </c>
      <c r="O503">
        <v>29</v>
      </c>
      <c r="P503" t="s">
        <v>872</v>
      </c>
      <c r="Q503" t="s">
        <v>873</v>
      </c>
      <c r="R503" t="s">
        <v>105</v>
      </c>
      <c r="S503" t="s">
        <v>105</v>
      </c>
      <c r="T503" t="s">
        <v>3221</v>
      </c>
      <c r="U503" t="s">
        <v>1067</v>
      </c>
      <c r="W503" s="247">
        <v>45218</v>
      </c>
      <c r="Y503" t="s">
        <v>876</v>
      </c>
      <c r="Z503">
        <v>0</v>
      </c>
      <c r="AA503" t="s">
        <v>1976</v>
      </c>
      <c r="AB503" t="s">
        <v>877</v>
      </c>
      <c r="AD503">
        <f t="shared" ca="1" si="21"/>
        <v>6</v>
      </c>
      <c r="AE503">
        <f t="shared" si="22"/>
        <v>10</v>
      </c>
      <c r="AF503">
        <f t="shared" si="23"/>
        <v>19</v>
      </c>
    </row>
    <row r="504" spans="1:32" x14ac:dyDescent="0.25">
      <c r="A504" t="s">
        <v>3222</v>
      </c>
      <c r="B504" t="s">
        <v>3223</v>
      </c>
      <c r="D504">
        <v>2024</v>
      </c>
      <c r="E504" t="s">
        <v>1049</v>
      </c>
      <c r="F504" t="s">
        <v>1879</v>
      </c>
      <c r="G504" t="s">
        <v>1880</v>
      </c>
      <c r="H504" t="s">
        <v>1082</v>
      </c>
      <c r="I504" t="s">
        <v>3224</v>
      </c>
      <c r="J504" t="s">
        <v>1054</v>
      </c>
      <c r="K504">
        <v>4396</v>
      </c>
      <c r="L504" t="s">
        <v>869</v>
      </c>
      <c r="M504" t="s">
        <v>3225</v>
      </c>
      <c r="N504" t="s">
        <v>1040</v>
      </c>
      <c r="O504">
        <v>4</v>
      </c>
      <c r="P504" t="s">
        <v>872</v>
      </c>
      <c r="Q504" t="s">
        <v>873</v>
      </c>
      <c r="R504" t="s">
        <v>105</v>
      </c>
      <c r="S504" t="s">
        <v>105</v>
      </c>
      <c r="T504" t="s">
        <v>3226</v>
      </c>
      <c r="U504" t="s">
        <v>1067</v>
      </c>
      <c r="V504" t="s">
        <v>208</v>
      </c>
      <c r="W504" s="247">
        <v>45218</v>
      </c>
      <c r="Y504" t="s">
        <v>876</v>
      </c>
      <c r="Z504">
        <v>0</v>
      </c>
      <c r="AB504" t="s">
        <v>877</v>
      </c>
      <c r="AD504">
        <f t="shared" ca="1" si="21"/>
        <v>6</v>
      </c>
      <c r="AE504">
        <f t="shared" si="22"/>
        <v>10</v>
      </c>
      <c r="AF504">
        <f t="shared" si="23"/>
        <v>19</v>
      </c>
    </row>
    <row r="505" spans="1:32" x14ac:dyDescent="0.25">
      <c r="A505" t="s">
        <v>3227</v>
      </c>
      <c r="B505" t="s">
        <v>3228</v>
      </c>
      <c r="D505">
        <v>2024</v>
      </c>
      <c r="E505" t="s">
        <v>1049</v>
      </c>
      <c r="F505" t="s">
        <v>1879</v>
      </c>
      <c r="G505" t="s">
        <v>1880</v>
      </c>
      <c r="H505" t="s">
        <v>1082</v>
      </c>
      <c r="I505" t="s">
        <v>3229</v>
      </c>
      <c r="J505" t="s">
        <v>1038</v>
      </c>
      <c r="K505">
        <v>100</v>
      </c>
      <c r="L505" t="s">
        <v>869</v>
      </c>
      <c r="M505" t="s">
        <v>3230</v>
      </c>
      <c r="N505" t="s">
        <v>1040</v>
      </c>
      <c r="O505">
        <v>4</v>
      </c>
      <c r="P505" t="s">
        <v>872</v>
      </c>
      <c r="Q505" t="s">
        <v>873</v>
      </c>
      <c r="R505" t="s">
        <v>105</v>
      </c>
      <c r="S505" t="s">
        <v>105</v>
      </c>
      <c r="T505" t="s">
        <v>3231</v>
      </c>
      <c r="U505" t="s">
        <v>1067</v>
      </c>
      <c r="V505" t="s">
        <v>208</v>
      </c>
      <c r="W505" s="247">
        <v>45218</v>
      </c>
      <c r="Y505" t="s">
        <v>876</v>
      </c>
      <c r="Z505">
        <v>0</v>
      </c>
      <c r="AB505" t="s">
        <v>877</v>
      </c>
      <c r="AD505">
        <f t="shared" ca="1" si="21"/>
        <v>6</v>
      </c>
      <c r="AE505">
        <f t="shared" si="22"/>
        <v>10</v>
      </c>
      <c r="AF505">
        <f t="shared" si="23"/>
        <v>19</v>
      </c>
    </row>
    <row r="506" spans="1:32" x14ac:dyDescent="0.25">
      <c r="A506" t="s">
        <v>3232</v>
      </c>
      <c r="B506" t="s">
        <v>3233</v>
      </c>
      <c r="D506">
        <v>2024</v>
      </c>
      <c r="E506" t="s">
        <v>1049</v>
      </c>
      <c r="F506" t="s">
        <v>1879</v>
      </c>
      <c r="G506" t="s">
        <v>1880</v>
      </c>
      <c r="H506" t="s">
        <v>1082</v>
      </c>
      <c r="I506" t="s">
        <v>3234</v>
      </c>
      <c r="J506" t="s">
        <v>1054</v>
      </c>
      <c r="K506">
        <v>1801</v>
      </c>
      <c r="L506" t="s">
        <v>869</v>
      </c>
      <c r="M506" t="s">
        <v>3235</v>
      </c>
      <c r="N506" t="s">
        <v>1040</v>
      </c>
      <c r="O506">
        <v>4</v>
      </c>
      <c r="P506" t="s">
        <v>872</v>
      </c>
      <c r="Q506" t="s">
        <v>873</v>
      </c>
      <c r="R506" t="s">
        <v>105</v>
      </c>
      <c r="S506" t="s">
        <v>105</v>
      </c>
      <c r="T506" t="s">
        <v>3236</v>
      </c>
      <c r="U506" t="s">
        <v>1067</v>
      </c>
      <c r="V506" t="s">
        <v>3237</v>
      </c>
      <c r="W506" s="247">
        <v>45218</v>
      </c>
      <c r="Y506" t="s">
        <v>876</v>
      </c>
      <c r="Z506">
        <v>0</v>
      </c>
      <c r="AB506" t="s">
        <v>877</v>
      </c>
      <c r="AD506">
        <f t="shared" ca="1" si="21"/>
        <v>6</v>
      </c>
      <c r="AE506">
        <f t="shared" si="22"/>
        <v>10</v>
      </c>
      <c r="AF506">
        <f t="shared" si="23"/>
        <v>19</v>
      </c>
    </row>
    <row r="507" spans="1:32" x14ac:dyDescent="0.25">
      <c r="A507" t="s">
        <v>3238</v>
      </c>
      <c r="B507" t="s">
        <v>3239</v>
      </c>
      <c r="D507">
        <v>2024</v>
      </c>
      <c r="E507" t="s">
        <v>1049</v>
      </c>
      <c r="F507" t="s">
        <v>1879</v>
      </c>
      <c r="G507" t="s">
        <v>1880</v>
      </c>
      <c r="H507" t="s">
        <v>1082</v>
      </c>
      <c r="I507" t="s">
        <v>3240</v>
      </c>
      <c r="J507" t="s">
        <v>918</v>
      </c>
      <c r="K507">
        <v>10398</v>
      </c>
      <c r="L507" t="s">
        <v>1900</v>
      </c>
      <c r="M507" t="s">
        <v>3241</v>
      </c>
      <c r="N507">
        <v>45598</v>
      </c>
      <c r="O507">
        <v>6</v>
      </c>
      <c r="P507" t="s">
        <v>872</v>
      </c>
      <c r="Q507" t="s">
        <v>873</v>
      </c>
      <c r="R507" t="s">
        <v>105</v>
      </c>
      <c r="S507" t="s">
        <v>105</v>
      </c>
      <c r="T507" t="s">
        <v>3242</v>
      </c>
      <c r="U507" t="s">
        <v>1067</v>
      </c>
      <c r="V507" t="s">
        <v>119</v>
      </c>
      <c r="W507" s="247">
        <v>45218</v>
      </c>
      <c r="Y507" t="s">
        <v>876</v>
      </c>
      <c r="Z507">
        <v>0</v>
      </c>
      <c r="AB507" t="s">
        <v>877</v>
      </c>
      <c r="AD507">
        <f t="shared" ca="1" si="21"/>
        <v>6</v>
      </c>
      <c r="AE507">
        <f t="shared" si="22"/>
        <v>10</v>
      </c>
      <c r="AF507">
        <f t="shared" si="23"/>
        <v>19</v>
      </c>
    </row>
    <row r="508" spans="1:32" x14ac:dyDescent="0.25">
      <c r="A508" t="s">
        <v>3243</v>
      </c>
      <c r="B508" t="s">
        <v>3244</v>
      </c>
      <c r="D508">
        <v>2023</v>
      </c>
      <c r="E508" t="s">
        <v>3245</v>
      </c>
      <c r="F508" t="s">
        <v>3246</v>
      </c>
      <c r="G508" t="s">
        <v>1880</v>
      </c>
      <c r="H508" t="s">
        <v>3247</v>
      </c>
      <c r="I508" t="s">
        <v>3248</v>
      </c>
      <c r="J508" t="s">
        <v>1074</v>
      </c>
      <c r="K508">
        <v>1</v>
      </c>
      <c r="L508" t="s">
        <v>1900</v>
      </c>
      <c r="M508" t="s">
        <v>3249</v>
      </c>
      <c r="N508" t="s">
        <v>3250</v>
      </c>
      <c r="O508">
        <v>219</v>
      </c>
      <c r="P508" t="s">
        <v>872</v>
      </c>
      <c r="Q508" t="s">
        <v>873</v>
      </c>
      <c r="R508" t="s">
        <v>105</v>
      </c>
      <c r="S508" t="s">
        <v>105</v>
      </c>
      <c r="T508" t="s">
        <v>3251</v>
      </c>
      <c r="U508" t="s">
        <v>875</v>
      </c>
      <c r="V508" t="s">
        <v>3252</v>
      </c>
      <c r="W508" s="247">
        <v>45206</v>
      </c>
      <c r="Y508" t="s">
        <v>876</v>
      </c>
      <c r="Z508">
        <v>0</v>
      </c>
      <c r="AA508" t="s">
        <v>3253</v>
      </c>
      <c r="AD508">
        <f t="shared" ca="1" si="21"/>
        <v>7</v>
      </c>
      <c r="AE508">
        <f t="shared" si="22"/>
        <v>10</v>
      </c>
      <c r="AF508">
        <f t="shared" si="23"/>
        <v>7</v>
      </c>
    </row>
    <row r="509" spans="1:32" x14ac:dyDescent="0.25">
      <c r="A509" t="s">
        <v>3254</v>
      </c>
      <c r="B509" t="s">
        <v>3255</v>
      </c>
      <c r="D509">
        <v>2021</v>
      </c>
      <c r="E509" t="s">
        <v>3256</v>
      </c>
      <c r="F509" t="s">
        <v>3257</v>
      </c>
      <c r="G509" t="s">
        <v>1107</v>
      </c>
      <c r="H509" t="s">
        <v>3258</v>
      </c>
      <c r="I509" t="s">
        <v>3259</v>
      </c>
      <c r="J509" t="s">
        <v>1074</v>
      </c>
      <c r="K509">
        <v>1</v>
      </c>
      <c r="L509" t="s">
        <v>869</v>
      </c>
      <c r="M509" t="s">
        <v>3260</v>
      </c>
      <c r="N509" t="s">
        <v>3261</v>
      </c>
      <c r="O509">
        <v>179</v>
      </c>
      <c r="P509" t="s">
        <v>872</v>
      </c>
      <c r="Q509" t="s">
        <v>873</v>
      </c>
      <c r="R509" t="s">
        <v>105</v>
      </c>
      <c r="S509" t="s">
        <v>105</v>
      </c>
      <c r="T509" t="s">
        <v>3262</v>
      </c>
      <c r="U509" t="s">
        <v>1067</v>
      </c>
      <c r="V509" t="s">
        <v>3263</v>
      </c>
      <c r="W509" s="247">
        <v>45207</v>
      </c>
      <c r="Y509" t="s">
        <v>876</v>
      </c>
      <c r="Z509">
        <v>0</v>
      </c>
      <c r="AA509" t="s">
        <v>3264</v>
      </c>
      <c r="AB509" t="s">
        <v>1856</v>
      </c>
      <c r="AD509">
        <f t="shared" ca="1" si="21"/>
        <v>7</v>
      </c>
      <c r="AE509">
        <f t="shared" si="22"/>
        <v>10</v>
      </c>
      <c r="AF509">
        <f t="shared" si="23"/>
        <v>8</v>
      </c>
    </row>
    <row r="510" spans="1:32" x14ac:dyDescent="0.25">
      <c r="A510" t="s">
        <v>3265</v>
      </c>
      <c r="B510" t="s">
        <v>3266</v>
      </c>
      <c r="D510">
        <v>2024</v>
      </c>
      <c r="E510" t="s">
        <v>1049</v>
      </c>
      <c r="F510" t="s">
        <v>1070</v>
      </c>
      <c r="G510" t="s">
        <v>1071</v>
      </c>
      <c r="H510" t="s">
        <v>1123</v>
      </c>
      <c r="I510" t="s">
        <v>3267</v>
      </c>
      <c r="J510" t="s">
        <v>1074</v>
      </c>
      <c r="K510">
        <v>1</v>
      </c>
      <c r="L510" t="s">
        <v>869</v>
      </c>
      <c r="M510" t="s">
        <v>3268</v>
      </c>
      <c r="N510">
        <v>46572</v>
      </c>
      <c r="O510">
        <v>30</v>
      </c>
      <c r="P510" t="s">
        <v>872</v>
      </c>
      <c r="Q510" t="s">
        <v>873</v>
      </c>
      <c r="R510" t="s">
        <v>105</v>
      </c>
      <c r="S510" t="s">
        <v>105</v>
      </c>
      <c r="T510" t="s">
        <v>3269</v>
      </c>
      <c r="U510" t="s">
        <v>1067</v>
      </c>
      <c r="V510" t="s">
        <v>3270</v>
      </c>
      <c r="W510" s="247">
        <v>45444</v>
      </c>
      <c r="Y510" t="s">
        <v>876</v>
      </c>
      <c r="Z510">
        <v>0</v>
      </c>
      <c r="AB510" t="s">
        <v>1077</v>
      </c>
      <c r="AD510">
        <f t="shared" ca="1" si="21"/>
        <v>1</v>
      </c>
      <c r="AE510">
        <f t="shared" si="22"/>
        <v>6</v>
      </c>
      <c r="AF510">
        <f t="shared" si="23"/>
        <v>1</v>
      </c>
    </row>
    <row r="511" spans="1:32" x14ac:dyDescent="0.25">
      <c r="A511" t="s">
        <v>3271</v>
      </c>
      <c r="B511" t="s">
        <v>3272</v>
      </c>
      <c r="D511">
        <v>2023</v>
      </c>
      <c r="E511" t="s">
        <v>3273</v>
      </c>
      <c r="F511" t="s">
        <v>3274</v>
      </c>
      <c r="G511" t="s">
        <v>1081</v>
      </c>
      <c r="H511" t="s">
        <v>1097</v>
      </c>
      <c r="I511" t="s">
        <v>3275</v>
      </c>
      <c r="J511" t="s">
        <v>1074</v>
      </c>
      <c r="K511">
        <v>65</v>
      </c>
      <c r="L511" t="s">
        <v>869</v>
      </c>
      <c r="M511" t="s">
        <v>3276</v>
      </c>
      <c r="N511" t="s">
        <v>3277</v>
      </c>
      <c r="O511">
        <v>119</v>
      </c>
      <c r="P511" t="s">
        <v>872</v>
      </c>
      <c r="Q511" t="s">
        <v>873</v>
      </c>
      <c r="R511" t="s">
        <v>105</v>
      </c>
      <c r="S511" t="s">
        <v>105</v>
      </c>
      <c r="T511" t="s">
        <v>3278</v>
      </c>
      <c r="U511" t="s">
        <v>1067</v>
      </c>
      <c r="W511" s="247">
        <v>45212</v>
      </c>
      <c r="Y511" t="s">
        <v>876</v>
      </c>
      <c r="Z511">
        <v>0</v>
      </c>
      <c r="AD511">
        <f t="shared" ca="1" si="21"/>
        <v>6</v>
      </c>
      <c r="AE511">
        <f t="shared" si="22"/>
        <v>10</v>
      </c>
      <c r="AF511">
        <f t="shared" si="23"/>
        <v>13</v>
      </c>
    </row>
    <row r="512" spans="1:32" x14ac:dyDescent="0.25">
      <c r="A512" t="s">
        <v>3279</v>
      </c>
      <c r="B512" t="s">
        <v>3280</v>
      </c>
      <c r="D512">
        <v>2023</v>
      </c>
      <c r="E512" t="s">
        <v>3281</v>
      </c>
      <c r="F512" t="s">
        <v>3282</v>
      </c>
      <c r="G512" t="s">
        <v>1096</v>
      </c>
      <c r="H512" t="s">
        <v>3283</v>
      </c>
      <c r="I512" t="s">
        <v>3284</v>
      </c>
      <c r="J512" t="s">
        <v>1074</v>
      </c>
      <c r="K512">
        <v>1</v>
      </c>
      <c r="L512" t="s">
        <v>1900</v>
      </c>
      <c r="M512" t="s">
        <v>3285</v>
      </c>
      <c r="N512">
        <v>46276</v>
      </c>
      <c r="O512">
        <v>179</v>
      </c>
      <c r="P512" t="s">
        <v>872</v>
      </c>
      <c r="Q512" t="s">
        <v>873</v>
      </c>
      <c r="R512" t="s">
        <v>105</v>
      </c>
      <c r="S512" t="s">
        <v>105</v>
      </c>
      <c r="T512" t="s">
        <v>3286</v>
      </c>
      <c r="U512" t="s">
        <v>1067</v>
      </c>
      <c r="W512" s="247">
        <v>45207</v>
      </c>
      <c r="Y512" t="s">
        <v>876</v>
      </c>
      <c r="Z512">
        <v>0</v>
      </c>
      <c r="AD512">
        <f t="shared" ca="1" si="21"/>
        <v>7</v>
      </c>
      <c r="AE512">
        <f t="shared" si="22"/>
        <v>10</v>
      </c>
      <c r="AF512">
        <f t="shared" si="23"/>
        <v>8</v>
      </c>
    </row>
    <row r="513" spans="1:32" x14ac:dyDescent="0.25">
      <c r="A513" t="s">
        <v>3287</v>
      </c>
      <c r="B513" t="s">
        <v>3288</v>
      </c>
      <c r="D513">
        <v>2024</v>
      </c>
      <c r="E513" t="s">
        <v>3289</v>
      </c>
      <c r="F513" t="s">
        <v>3290</v>
      </c>
      <c r="G513" t="s">
        <v>1071</v>
      </c>
      <c r="H513" t="s">
        <v>3291</v>
      </c>
      <c r="I513" t="s">
        <v>3292</v>
      </c>
      <c r="J513" t="s">
        <v>1074</v>
      </c>
      <c r="K513">
        <v>1</v>
      </c>
      <c r="L513" t="s">
        <v>869</v>
      </c>
      <c r="M513" t="s">
        <v>3293</v>
      </c>
      <c r="N513">
        <v>46572</v>
      </c>
      <c r="O513">
        <v>30</v>
      </c>
      <c r="P513" t="s">
        <v>872</v>
      </c>
      <c r="Q513" t="s">
        <v>873</v>
      </c>
      <c r="R513" t="s">
        <v>105</v>
      </c>
      <c r="S513" t="s">
        <v>105</v>
      </c>
      <c r="T513" t="s">
        <v>3294</v>
      </c>
      <c r="U513" t="s">
        <v>1067</v>
      </c>
      <c r="V513" t="s">
        <v>3295</v>
      </c>
      <c r="W513" s="247">
        <v>45444</v>
      </c>
      <c r="Y513" t="s">
        <v>876</v>
      </c>
      <c r="Z513">
        <v>0</v>
      </c>
      <c r="AB513" t="s">
        <v>1077</v>
      </c>
      <c r="AD513">
        <f t="shared" ca="1" si="21"/>
        <v>1</v>
      </c>
      <c r="AE513">
        <f t="shared" si="22"/>
        <v>6</v>
      </c>
      <c r="AF513">
        <f t="shared" si="23"/>
        <v>1</v>
      </c>
    </row>
    <row r="514" spans="1:32" x14ac:dyDescent="0.25">
      <c r="A514" t="s">
        <v>3296</v>
      </c>
      <c r="B514" t="s">
        <v>3297</v>
      </c>
      <c r="D514">
        <v>2023</v>
      </c>
      <c r="E514" t="s">
        <v>1049</v>
      </c>
      <c r="F514" t="s">
        <v>1080</v>
      </c>
      <c r="G514" t="s">
        <v>1081</v>
      </c>
      <c r="H514" t="s">
        <v>1123</v>
      </c>
      <c r="I514" t="s">
        <v>3298</v>
      </c>
      <c r="J514" t="s">
        <v>1074</v>
      </c>
      <c r="K514">
        <v>1</v>
      </c>
      <c r="L514" t="s">
        <v>869</v>
      </c>
      <c r="M514" t="s">
        <v>3299</v>
      </c>
      <c r="N514">
        <v>46388</v>
      </c>
      <c r="O514">
        <v>126</v>
      </c>
      <c r="P514" t="s">
        <v>872</v>
      </c>
      <c r="Q514" t="s">
        <v>873</v>
      </c>
      <c r="R514" t="s">
        <v>105</v>
      </c>
      <c r="S514" t="s">
        <v>105</v>
      </c>
      <c r="T514" t="s">
        <v>3300</v>
      </c>
      <c r="U514" t="s">
        <v>875</v>
      </c>
      <c r="V514" t="s">
        <v>3301</v>
      </c>
      <c r="W514" s="247">
        <v>45198</v>
      </c>
      <c r="Y514" t="s">
        <v>876</v>
      </c>
      <c r="Z514">
        <v>0</v>
      </c>
      <c r="AB514" t="s">
        <v>877</v>
      </c>
      <c r="AD514">
        <f t="shared" ref="AD514:AD577" ca="1" si="24">ROUND(YEARFRAC(W514,TODAY(),3)*12,0)</f>
        <v>7</v>
      </c>
      <c r="AE514">
        <f t="shared" ref="AE514:AE577" si="25">MONTH(W514)</f>
        <v>9</v>
      </c>
      <c r="AF514">
        <f t="shared" ref="AF514:AF577" si="26">DAY(W514)</f>
        <v>29</v>
      </c>
    </row>
    <row r="515" spans="1:32" x14ac:dyDescent="0.25">
      <c r="A515" t="s">
        <v>3302</v>
      </c>
      <c r="B515" t="s">
        <v>3303</v>
      </c>
      <c r="D515">
        <v>2023</v>
      </c>
      <c r="E515" t="s">
        <v>1049</v>
      </c>
      <c r="F515" t="s">
        <v>1080</v>
      </c>
      <c r="G515" t="s">
        <v>1081</v>
      </c>
      <c r="H515" t="s">
        <v>1072</v>
      </c>
      <c r="I515" t="s">
        <v>3304</v>
      </c>
      <c r="J515" t="s">
        <v>1074</v>
      </c>
      <c r="K515">
        <v>73</v>
      </c>
      <c r="L515" t="s">
        <v>869</v>
      </c>
      <c r="M515" t="s">
        <v>3305</v>
      </c>
      <c r="N515" t="s">
        <v>3306</v>
      </c>
      <c r="O515">
        <v>124</v>
      </c>
      <c r="P515" t="s">
        <v>872</v>
      </c>
      <c r="Q515" t="s">
        <v>873</v>
      </c>
      <c r="R515" t="s">
        <v>105</v>
      </c>
      <c r="S515" t="s">
        <v>105</v>
      </c>
      <c r="T515" t="s">
        <v>3307</v>
      </c>
      <c r="U515" t="s">
        <v>875</v>
      </c>
      <c r="V515" t="s">
        <v>3308</v>
      </c>
      <c r="W515" s="247">
        <v>45212</v>
      </c>
      <c r="Y515" t="s">
        <v>876</v>
      </c>
      <c r="Z515">
        <v>0</v>
      </c>
      <c r="AD515">
        <f t="shared" ca="1" si="24"/>
        <v>6</v>
      </c>
      <c r="AE515">
        <f t="shared" si="25"/>
        <v>10</v>
      </c>
      <c r="AF515">
        <f t="shared" si="26"/>
        <v>13</v>
      </c>
    </row>
    <row r="516" spans="1:32" x14ac:dyDescent="0.25">
      <c r="A516" t="s">
        <v>3309</v>
      </c>
      <c r="B516" t="s">
        <v>3310</v>
      </c>
      <c r="D516">
        <v>2023</v>
      </c>
      <c r="E516" t="s">
        <v>1049</v>
      </c>
      <c r="F516" t="s">
        <v>1080</v>
      </c>
      <c r="G516" t="s">
        <v>1081</v>
      </c>
      <c r="H516" t="s">
        <v>1072</v>
      </c>
      <c r="I516" t="s">
        <v>3311</v>
      </c>
      <c r="J516" t="s">
        <v>1074</v>
      </c>
      <c r="K516">
        <v>1</v>
      </c>
      <c r="L516" t="s">
        <v>869</v>
      </c>
      <c r="M516" t="s">
        <v>3312</v>
      </c>
      <c r="N516" t="s">
        <v>2757</v>
      </c>
      <c r="O516">
        <v>105</v>
      </c>
      <c r="P516" t="s">
        <v>872</v>
      </c>
      <c r="Q516" t="s">
        <v>873</v>
      </c>
      <c r="R516" t="s">
        <v>105</v>
      </c>
      <c r="S516" t="s">
        <v>105</v>
      </c>
      <c r="T516" t="s">
        <v>3313</v>
      </c>
      <c r="U516" t="s">
        <v>875</v>
      </c>
      <c r="V516" t="s">
        <v>3314</v>
      </c>
      <c r="W516" s="247">
        <v>45216</v>
      </c>
      <c r="Y516" t="s">
        <v>876</v>
      </c>
      <c r="Z516">
        <v>0</v>
      </c>
      <c r="AB516" t="s">
        <v>877</v>
      </c>
      <c r="AD516">
        <f t="shared" ca="1" si="24"/>
        <v>6</v>
      </c>
      <c r="AE516">
        <f t="shared" si="25"/>
        <v>10</v>
      </c>
      <c r="AF516">
        <f t="shared" si="26"/>
        <v>17</v>
      </c>
    </row>
    <row r="517" spans="1:32" x14ac:dyDescent="0.25">
      <c r="A517" t="s">
        <v>3315</v>
      </c>
      <c r="B517" t="s">
        <v>3316</v>
      </c>
      <c r="D517">
        <v>2024</v>
      </c>
      <c r="E517" t="s">
        <v>1049</v>
      </c>
      <c r="F517" t="s">
        <v>1106</v>
      </c>
      <c r="G517" t="s">
        <v>1107</v>
      </c>
      <c r="H517" t="s">
        <v>1108</v>
      </c>
      <c r="I517" t="s">
        <v>3317</v>
      </c>
      <c r="J517" t="s">
        <v>1074</v>
      </c>
      <c r="K517">
        <v>1</v>
      </c>
      <c r="L517" t="s">
        <v>1900</v>
      </c>
      <c r="M517" t="s">
        <v>3318</v>
      </c>
      <c r="N517">
        <v>46726</v>
      </c>
      <c r="O517">
        <v>128</v>
      </c>
      <c r="P517" t="s">
        <v>872</v>
      </c>
      <c r="Q517" t="s">
        <v>873</v>
      </c>
      <c r="R517" t="s">
        <v>105</v>
      </c>
      <c r="S517" t="s">
        <v>105</v>
      </c>
      <c r="T517" t="s">
        <v>3319</v>
      </c>
      <c r="U517" t="s">
        <v>1067</v>
      </c>
      <c r="V517" t="s">
        <v>3320</v>
      </c>
      <c r="W517" s="247">
        <v>45199</v>
      </c>
      <c r="Y517" t="s">
        <v>876</v>
      </c>
      <c r="Z517">
        <v>0</v>
      </c>
      <c r="AD517">
        <f t="shared" ca="1" si="24"/>
        <v>7</v>
      </c>
      <c r="AE517">
        <f t="shared" si="25"/>
        <v>9</v>
      </c>
      <c r="AF517">
        <f t="shared" si="26"/>
        <v>30</v>
      </c>
    </row>
    <row r="518" spans="1:32" x14ac:dyDescent="0.25">
      <c r="A518" t="s">
        <v>3321</v>
      </c>
      <c r="B518" t="s">
        <v>3322</v>
      </c>
      <c r="D518">
        <v>2024</v>
      </c>
      <c r="E518" t="s">
        <v>1049</v>
      </c>
      <c r="F518" t="s">
        <v>1106</v>
      </c>
      <c r="G518" t="s">
        <v>1107</v>
      </c>
      <c r="H518" t="s">
        <v>3323</v>
      </c>
      <c r="I518" t="s">
        <v>3324</v>
      </c>
      <c r="J518" t="s">
        <v>1074</v>
      </c>
      <c r="K518">
        <v>1</v>
      </c>
      <c r="L518" t="s">
        <v>1900</v>
      </c>
      <c r="M518" t="s">
        <v>3325</v>
      </c>
      <c r="N518" t="s">
        <v>3326</v>
      </c>
      <c r="O518">
        <v>128</v>
      </c>
      <c r="P518" t="s">
        <v>872</v>
      </c>
      <c r="Q518" t="s">
        <v>873</v>
      </c>
      <c r="R518" t="s">
        <v>105</v>
      </c>
      <c r="S518" t="s">
        <v>105</v>
      </c>
      <c r="T518" t="s">
        <v>3319</v>
      </c>
      <c r="U518" t="s">
        <v>1067</v>
      </c>
      <c r="V518" t="s">
        <v>3320</v>
      </c>
      <c r="W518" s="247">
        <v>45199</v>
      </c>
      <c r="Y518" t="s">
        <v>876</v>
      </c>
      <c r="Z518">
        <v>0</v>
      </c>
      <c r="AD518">
        <f t="shared" ca="1" si="24"/>
        <v>7</v>
      </c>
      <c r="AE518">
        <f t="shared" si="25"/>
        <v>9</v>
      </c>
      <c r="AF518">
        <f t="shared" si="26"/>
        <v>30</v>
      </c>
    </row>
    <row r="519" spans="1:32" x14ac:dyDescent="0.25">
      <c r="A519" t="s">
        <v>3327</v>
      </c>
      <c r="B519" t="s">
        <v>3328</v>
      </c>
      <c r="D519">
        <v>2024</v>
      </c>
      <c r="E519" t="s">
        <v>1049</v>
      </c>
      <c r="F519" t="s">
        <v>1106</v>
      </c>
      <c r="G519" t="s">
        <v>1107</v>
      </c>
      <c r="H519" t="s">
        <v>1108</v>
      </c>
      <c r="I519" t="s">
        <v>3329</v>
      </c>
      <c r="J519" t="s">
        <v>1074</v>
      </c>
      <c r="K519">
        <v>1</v>
      </c>
      <c r="L519" t="s">
        <v>1900</v>
      </c>
      <c r="M519" t="s">
        <v>3330</v>
      </c>
      <c r="N519" t="s">
        <v>3331</v>
      </c>
      <c r="O519">
        <v>129</v>
      </c>
      <c r="P519" t="s">
        <v>872</v>
      </c>
      <c r="Q519" t="s">
        <v>873</v>
      </c>
      <c r="R519" t="s">
        <v>105</v>
      </c>
      <c r="S519" t="s">
        <v>105</v>
      </c>
      <c r="T519" t="s">
        <v>3332</v>
      </c>
      <c r="U519" t="s">
        <v>1067</v>
      </c>
      <c r="W519" s="247">
        <v>45199</v>
      </c>
      <c r="Y519" t="s">
        <v>876</v>
      </c>
      <c r="Z519">
        <v>0</v>
      </c>
      <c r="AD519">
        <f t="shared" ca="1" si="24"/>
        <v>7</v>
      </c>
      <c r="AE519">
        <f t="shared" si="25"/>
        <v>9</v>
      </c>
      <c r="AF519">
        <f t="shared" si="26"/>
        <v>30</v>
      </c>
    </row>
    <row r="520" spans="1:32" x14ac:dyDescent="0.25">
      <c r="A520" t="s">
        <v>3333</v>
      </c>
      <c r="B520" t="s">
        <v>3334</v>
      </c>
      <c r="D520">
        <v>2024</v>
      </c>
      <c r="E520" t="s">
        <v>1049</v>
      </c>
      <c r="F520" t="s">
        <v>1106</v>
      </c>
      <c r="G520" t="s">
        <v>1107</v>
      </c>
      <c r="H520" t="s">
        <v>1123</v>
      </c>
      <c r="I520" t="s">
        <v>3335</v>
      </c>
      <c r="J520" t="s">
        <v>1074</v>
      </c>
      <c r="K520">
        <v>1</v>
      </c>
      <c r="L520" t="s">
        <v>1900</v>
      </c>
      <c r="M520" t="s">
        <v>3336</v>
      </c>
      <c r="N520" t="s">
        <v>3306</v>
      </c>
      <c r="O520">
        <v>124</v>
      </c>
      <c r="P520" t="s">
        <v>872</v>
      </c>
      <c r="Q520" t="s">
        <v>873</v>
      </c>
      <c r="R520" t="s">
        <v>105</v>
      </c>
      <c r="S520" t="s">
        <v>105</v>
      </c>
      <c r="T520" t="s">
        <v>3337</v>
      </c>
      <c r="U520" t="s">
        <v>1067</v>
      </c>
      <c r="V520" t="s">
        <v>3338</v>
      </c>
      <c r="W520" s="247">
        <v>45212</v>
      </c>
      <c r="Y520" t="s">
        <v>876</v>
      </c>
      <c r="Z520">
        <v>0</v>
      </c>
      <c r="AD520">
        <f t="shared" ca="1" si="24"/>
        <v>6</v>
      </c>
      <c r="AE520">
        <f t="shared" si="25"/>
        <v>10</v>
      </c>
      <c r="AF520">
        <f t="shared" si="26"/>
        <v>13</v>
      </c>
    </row>
    <row r="521" spans="1:32" x14ac:dyDescent="0.25">
      <c r="A521" t="s">
        <v>3339</v>
      </c>
      <c r="B521" t="s">
        <v>3340</v>
      </c>
      <c r="D521">
        <v>2024</v>
      </c>
      <c r="E521" t="s">
        <v>3341</v>
      </c>
      <c r="F521" t="s">
        <v>3342</v>
      </c>
      <c r="G521" t="s">
        <v>1071</v>
      </c>
      <c r="H521" t="s">
        <v>3343</v>
      </c>
      <c r="I521" t="s">
        <v>3344</v>
      </c>
      <c r="J521" t="s">
        <v>1074</v>
      </c>
      <c r="K521">
        <v>1</v>
      </c>
      <c r="L521" t="s">
        <v>869</v>
      </c>
      <c r="M521" t="s">
        <v>3345</v>
      </c>
      <c r="N521">
        <v>46276</v>
      </c>
      <c r="O521">
        <v>179</v>
      </c>
      <c r="P521" t="s">
        <v>872</v>
      </c>
      <c r="Q521" t="s">
        <v>873</v>
      </c>
      <c r="R521" t="s">
        <v>105</v>
      </c>
      <c r="S521" t="s">
        <v>105</v>
      </c>
      <c r="T521" t="s">
        <v>3346</v>
      </c>
      <c r="U521" t="s">
        <v>1074</v>
      </c>
      <c r="V521" t="s">
        <v>3347</v>
      </c>
      <c r="W521" s="247">
        <v>45207</v>
      </c>
      <c r="Y521" t="s">
        <v>876</v>
      </c>
      <c r="Z521">
        <v>0</v>
      </c>
      <c r="AD521">
        <f t="shared" ca="1" si="24"/>
        <v>7</v>
      </c>
      <c r="AE521">
        <f t="shared" si="25"/>
        <v>10</v>
      </c>
      <c r="AF521">
        <f t="shared" si="26"/>
        <v>8</v>
      </c>
    </row>
    <row r="522" spans="1:32" x14ac:dyDescent="0.25">
      <c r="A522" t="s">
        <v>3348</v>
      </c>
      <c r="B522" t="s">
        <v>3349</v>
      </c>
      <c r="D522">
        <v>2024</v>
      </c>
      <c r="E522" t="s">
        <v>3341</v>
      </c>
      <c r="F522" t="s">
        <v>3350</v>
      </c>
      <c r="G522" t="s">
        <v>1107</v>
      </c>
      <c r="H522" t="s">
        <v>3343</v>
      </c>
      <c r="I522" t="s">
        <v>3351</v>
      </c>
      <c r="J522" t="s">
        <v>1074</v>
      </c>
      <c r="K522">
        <v>1</v>
      </c>
      <c r="L522" t="s">
        <v>1900</v>
      </c>
      <c r="M522" t="s">
        <v>3352</v>
      </c>
      <c r="N522">
        <v>46276</v>
      </c>
      <c r="O522">
        <v>179</v>
      </c>
      <c r="P522" t="s">
        <v>872</v>
      </c>
      <c r="Q522" t="s">
        <v>873</v>
      </c>
      <c r="R522" t="s">
        <v>105</v>
      </c>
      <c r="S522" t="s">
        <v>105</v>
      </c>
      <c r="T522" t="s">
        <v>3353</v>
      </c>
      <c r="U522" t="s">
        <v>1067</v>
      </c>
      <c r="V522" t="s">
        <v>3347</v>
      </c>
      <c r="W522" s="247">
        <v>45207</v>
      </c>
      <c r="Y522" t="s">
        <v>876</v>
      </c>
      <c r="Z522">
        <v>0</v>
      </c>
      <c r="AD522">
        <f t="shared" ca="1" si="24"/>
        <v>7</v>
      </c>
      <c r="AE522">
        <f t="shared" si="25"/>
        <v>10</v>
      </c>
      <c r="AF522">
        <f t="shared" si="26"/>
        <v>8</v>
      </c>
    </row>
    <row r="523" spans="1:32" x14ac:dyDescent="0.25">
      <c r="A523" t="s">
        <v>3354</v>
      </c>
      <c r="B523" t="s">
        <v>3355</v>
      </c>
      <c r="D523">
        <v>2024</v>
      </c>
      <c r="E523" t="s">
        <v>1049</v>
      </c>
      <c r="F523" t="s">
        <v>1106</v>
      </c>
      <c r="G523" t="s">
        <v>1107</v>
      </c>
      <c r="H523" t="s">
        <v>1108</v>
      </c>
      <c r="I523" t="s">
        <v>3356</v>
      </c>
      <c r="J523" t="s">
        <v>945</v>
      </c>
      <c r="K523">
        <v>5882</v>
      </c>
      <c r="L523" t="s">
        <v>1900</v>
      </c>
      <c r="M523">
        <v>5448927</v>
      </c>
      <c r="N523" t="s">
        <v>1251</v>
      </c>
      <c r="O523">
        <v>14</v>
      </c>
      <c r="P523" t="s">
        <v>872</v>
      </c>
      <c r="Q523" t="s">
        <v>873</v>
      </c>
      <c r="R523" t="s">
        <v>105</v>
      </c>
      <c r="S523" t="s">
        <v>105</v>
      </c>
      <c r="T523" t="s">
        <v>3357</v>
      </c>
      <c r="U523" t="s">
        <v>1067</v>
      </c>
      <c r="V523" t="s">
        <v>1154</v>
      </c>
      <c r="W523" s="247">
        <v>45218</v>
      </c>
      <c r="Y523" t="s">
        <v>876</v>
      </c>
      <c r="Z523">
        <v>0</v>
      </c>
      <c r="AB523" t="s">
        <v>877</v>
      </c>
      <c r="AD523">
        <f t="shared" ca="1" si="24"/>
        <v>6</v>
      </c>
      <c r="AE523">
        <f t="shared" si="25"/>
        <v>10</v>
      </c>
      <c r="AF523">
        <f t="shared" si="26"/>
        <v>19</v>
      </c>
    </row>
    <row r="524" spans="1:32" x14ac:dyDescent="0.25">
      <c r="A524" t="s">
        <v>3358</v>
      </c>
      <c r="B524" t="s">
        <v>3359</v>
      </c>
      <c r="D524">
        <v>2024</v>
      </c>
      <c r="E524" t="s">
        <v>1049</v>
      </c>
      <c r="F524" t="s">
        <v>1106</v>
      </c>
      <c r="G524" t="s">
        <v>1107</v>
      </c>
      <c r="H524" t="s">
        <v>1108</v>
      </c>
      <c r="I524" t="s">
        <v>3360</v>
      </c>
      <c r="J524" t="s">
        <v>1054</v>
      </c>
      <c r="K524">
        <v>115</v>
      </c>
      <c r="L524" t="s">
        <v>869</v>
      </c>
      <c r="M524" t="s">
        <v>3361</v>
      </c>
      <c r="N524" t="s">
        <v>2026</v>
      </c>
      <c r="O524">
        <v>10</v>
      </c>
      <c r="P524" t="s">
        <v>872</v>
      </c>
      <c r="Q524" t="s">
        <v>873</v>
      </c>
      <c r="R524" t="s">
        <v>105</v>
      </c>
      <c r="S524" t="s">
        <v>105</v>
      </c>
      <c r="T524" t="s">
        <v>3362</v>
      </c>
      <c r="U524" t="s">
        <v>1067</v>
      </c>
      <c r="V524" t="s">
        <v>1154</v>
      </c>
      <c r="W524" s="247">
        <v>45218</v>
      </c>
      <c r="Y524" t="s">
        <v>876</v>
      </c>
      <c r="Z524">
        <v>0</v>
      </c>
      <c r="AB524" t="s">
        <v>877</v>
      </c>
      <c r="AD524">
        <f t="shared" ca="1" si="24"/>
        <v>6</v>
      </c>
      <c r="AE524">
        <f t="shared" si="25"/>
        <v>10</v>
      </c>
      <c r="AF524">
        <f t="shared" si="26"/>
        <v>19</v>
      </c>
    </row>
    <row r="525" spans="1:32" x14ac:dyDescent="0.25">
      <c r="A525" t="s">
        <v>3363</v>
      </c>
      <c r="B525" t="s">
        <v>3364</v>
      </c>
      <c r="D525">
        <v>2024</v>
      </c>
      <c r="E525" t="s">
        <v>1049</v>
      </c>
      <c r="F525" t="s">
        <v>1106</v>
      </c>
      <c r="G525" t="s">
        <v>1107</v>
      </c>
      <c r="H525" t="s">
        <v>1108</v>
      </c>
      <c r="I525" t="s">
        <v>3365</v>
      </c>
      <c r="J525" t="s">
        <v>1054</v>
      </c>
      <c r="K525">
        <v>56</v>
      </c>
      <c r="L525" t="s">
        <v>869</v>
      </c>
      <c r="M525" t="s">
        <v>3366</v>
      </c>
      <c r="N525">
        <v>45384</v>
      </c>
      <c r="O525">
        <v>31</v>
      </c>
      <c r="P525" t="s">
        <v>872</v>
      </c>
      <c r="Q525" t="s">
        <v>873</v>
      </c>
      <c r="R525" t="s">
        <v>105</v>
      </c>
      <c r="S525" t="s">
        <v>105</v>
      </c>
      <c r="T525" t="s">
        <v>3367</v>
      </c>
      <c r="U525" t="s">
        <v>1067</v>
      </c>
      <c r="V525" t="s">
        <v>1154</v>
      </c>
      <c r="W525" s="247">
        <v>45218</v>
      </c>
      <c r="Y525" t="s">
        <v>876</v>
      </c>
      <c r="Z525">
        <v>0</v>
      </c>
      <c r="AB525" t="s">
        <v>877</v>
      </c>
      <c r="AD525">
        <f t="shared" ca="1" si="24"/>
        <v>6</v>
      </c>
      <c r="AE525">
        <f t="shared" si="25"/>
        <v>10</v>
      </c>
      <c r="AF525">
        <f t="shared" si="26"/>
        <v>19</v>
      </c>
    </row>
    <row r="526" spans="1:32" x14ac:dyDescent="0.25">
      <c r="A526" t="s">
        <v>3368</v>
      </c>
      <c r="B526" t="s">
        <v>3369</v>
      </c>
      <c r="D526">
        <v>2024</v>
      </c>
      <c r="E526" t="s">
        <v>1049</v>
      </c>
      <c r="F526" t="s">
        <v>1106</v>
      </c>
      <c r="G526" t="s">
        <v>1107</v>
      </c>
      <c r="H526" t="s">
        <v>1671</v>
      </c>
      <c r="I526" t="s">
        <v>3370</v>
      </c>
      <c r="J526" t="s">
        <v>918</v>
      </c>
      <c r="K526">
        <v>2997</v>
      </c>
      <c r="L526" t="s">
        <v>869</v>
      </c>
      <c r="M526" t="s">
        <v>3371</v>
      </c>
      <c r="N526">
        <v>45445</v>
      </c>
      <c r="O526">
        <v>14</v>
      </c>
      <c r="P526" t="s">
        <v>872</v>
      </c>
      <c r="Q526" t="s">
        <v>873</v>
      </c>
      <c r="R526" t="s">
        <v>105</v>
      </c>
      <c r="S526" t="s">
        <v>105</v>
      </c>
      <c r="T526" t="s">
        <v>3372</v>
      </c>
      <c r="U526" t="s">
        <v>1067</v>
      </c>
      <c r="V526" t="s">
        <v>108</v>
      </c>
      <c r="W526" s="247">
        <v>45218</v>
      </c>
      <c r="Y526" t="s">
        <v>876</v>
      </c>
      <c r="Z526">
        <v>0</v>
      </c>
      <c r="AB526" t="s">
        <v>877</v>
      </c>
      <c r="AD526">
        <f t="shared" ca="1" si="24"/>
        <v>6</v>
      </c>
      <c r="AE526">
        <f t="shared" si="25"/>
        <v>10</v>
      </c>
      <c r="AF526">
        <f t="shared" si="26"/>
        <v>19</v>
      </c>
    </row>
    <row r="527" spans="1:32" x14ac:dyDescent="0.25">
      <c r="A527" t="s">
        <v>3373</v>
      </c>
      <c r="B527" t="s">
        <v>3374</v>
      </c>
      <c r="D527">
        <v>2024</v>
      </c>
      <c r="E527" t="s">
        <v>1049</v>
      </c>
      <c r="F527" t="s">
        <v>1106</v>
      </c>
      <c r="G527" t="s">
        <v>1107</v>
      </c>
      <c r="H527" t="s">
        <v>1671</v>
      </c>
      <c r="I527" t="s">
        <v>3375</v>
      </c>
      <c r="J527" t="s">
        <v>1054</v>
      </c>
      <c r="K527">
        <v>722</v>
      </c>
      <c r="L527" t="s">
        <v>869</v>
      </c>
      <c r="M527" t="s">
        <v>3376</v>
      </c>
      <c r="N527" t="s">
        <v>2994</v>
      </c>
      <c r="O527">
        <v>16</v>
      </c>
      <c r="P527" t="s">
        <v>872</v>
      </c>
      <c r="Q527" t="s">
        <v>873</v>
      </c>
      <c r="R527" t="s">
        <v>105</v>
      </c>
      <c r="S527" t="s">
        <v>105</v>
      </c>
      <c r="T527" t="s">
        <v>3377</v>
      </c>
      <c r="U527" t="s">
        <v>1067</v>
      </c>
      <c r="V527" t="s">
        <v>3378</v>
      </c>
      <c r="W527" s="247">
        <v>45218</v>
      </c>
      <c r="Y527" t="s">
        <v>876</v>
      </c>
      <c r="Z527">
        <v>0</v>
      </c>
      <c r="AB527" t="s">
        <v>877</v>
      </c>
      <c r="AD527">
        <f t="shared" ca="1" si="24"/>
        <v>6</v>
      </c>
      <c r="AE527">
        <f t="shared" si="25"/>
        <v>10</v>
      </c>
      <c r="AF527">
        <f t="shared" si="26"/>
        <v>19</v>
      </c>
    </row>
    <row r="528" spans="1:32" x14ac:dyDescent="0.25">
      <c r="A528" t="s">
        <v>3379</v>
      </c>
      <c r="B528" t="s">
        <v>3380</v>
      </c>
      <c r="D528">
        <v>2024</v>
      </c>
      <c r="E528" t="s">
        <v>1049</v>
      </c>
      <c r="F528" t="s">
        <v>1106</v>
      </c>
      <c r="G528" t="s">
        <v>1107</v>
      </c>
      <c r="H528" t="s">
        <v>1671</v>
      </c>
      <c r="I528" t="s">
        <v>3381</v>
      </c>
      <c r="J528" t="s">
        <v>1054</v>
      </c>
      <c r="K528">
        <v>1</v>
      </c>
      <c r="L528" t="s">
        <v>869</v>
      </c>
      <c r="M528" t="s">
        <v>3382</v>
      </c>
      <c r="N528">
        <v>45414</v>
      </c>
      <c r="O528">
        <v>30</v>
      </c>
      <c r="P528" t="s">
        <v>872</v>
      </c>
      <c r="Q528" t="s">
        <v>873</v>
      </c>
      <c r="R528" t="s">
        <v>105</v>
      </c>
      <c r="S528" t="s">
        <v>105</v>
      </c>
      <c r="T528" t="s">
        <v>3383</v>
      </c>
      <c r="U528" t="s">
        <v>1067</v>
      </c>
      <c r="V528" t="s">
        <v>2210</v>
      </c>
      <c r="W528" s="247">
        <v>45218</v>
      </c>
      <c r="Y528" t="s">
        <v>876</v>
      </c>
      <c r="Z528">
        <v>0</v>
      </c>
      <c r="AB528" t="s">
        <v>877</v>
      </c>
      <c r="AD528">
        <f t="shared" ca="1" si="24"/>
        <v>6</v>
      </c>
      <c r="AE528">
        <f t="shared" si="25"/>
        <v>10</v>
      </c>
      <c r="AF528">
        <f t="shared" si="26"/>
        <v>19</v>
      </c>
    </row>
    <row r="529" spans="1:32" x14ac:dyDescent="0.25">
      <c r="A529" t="s">
        <v>3384</v>
      </c>
      <c r="B529" t="s">
        <v>3385</v>
      </c>
      <c r="D529">
        <v>2024</v>
      </c>
      <c r="E529" t="s">
        <v>1049</v>
      </c>
      <c r="F529" t="s">
        <v>1106</v>
      </c>
      <c r="G529" t="s">
        <v>1107</v>
      </c>
      <c r="H529" t="s">
        <v>1123</v>
      </c>
      <c r="I529" t="s">
        <v>3386</v>
      </c>
      <c r="J529" t="s">
        <v>868</v>
      </c>
      <c r="K529">
        <v>3060</v>
      </c>
      <c r="L529" t="s">
        <v>869</v>
      </c>
      <c r="M529" t="s">
        <v>3387</v>
      </c>
      <c r="N529">
        <v>45628</v>
      </c>
      <c r="O529">
        <v>4</v>
      </c>
      <c r="P529" t="s">
        <v>872</v>
      </c>
      <c r="Q529" t="s">
        <v>873</v>
      </c>
      <c r="R529" t="s">
        <v>105</v>
      </c>
      <c r="S529" t="s">
        <v>105</v>
      </c>
      <c r="T529" t="s">
        <v>3388</v>
      </c>
      <c r="U529" t="s">
        <v>875</v>
      </c>
      <c r="V529" t="s">
        <v>134</v>
      </c>
      <c r="W529" s="247">
        <v>45218</v>
      </c>
      <c r="Y529" t="s">
        <v>876</v>
      </c>
      <c r="Z529">
        <v>0</v>
      </c>
      <c r="AB529" t="s">
        <v>877</v>
      </c>
      <c r="AD529">
        <f t="shared" ca="1" si="24"/>
        <v>6</v>
      </c>
      <c r="AE529">
        <f t="shared" si="25"/>
        <v>10</v>
      </c>
      <c r="AF529">
        <f t="shared" si="26"/>
        <v>19</v>
      </c>
    </row>
    <row r="530" spans="1:32" x14ac:dyDescent="0.25">
      <c r="A530" t="s">
        <v>3389</v>
      </c>
      <c r="B530" t="s">
        <v>3390</v>
      </c>
      <c r="D530">
        <v>2024</v>
      </c>
      <c r="E530" t="s">
        <v>1049</v>
      </c>
      <c r="F530" t="s">
        <v>1106</v>
      </c>
      <c r="G530" t="s">
        <v>1107</v>
      </c>
      <c r="H530" t="s">
        <v>1123</v>
      </c>
      <c r="I530" t="s">
        <v>3391</v>
      </c>
      <c r="J530" t="s">
        <v>868</v>
      </c>
      <c r="K530">
        <v>6041</v>
      </c>
      <c r="L530" t="s">
        <v>869</v>
      </c>
      <c r="M530" t="s">
        <v>3392</v>
      </c>
      <c r="N530">
        <v>45325</v>
      </c>
      <c r="O530">
        <v>4</v>
      </c>
      <c r="P530" t="s">
        <v>872</v>
      </c>
      <c r="Q530" t="s">
        <v>873</v>
      </c>
      <c r="R530" t="s">
        <v>105</v>
      </c>
      <c r="S530" t="s">
        <v>105</v>
      </c>
      <c r="T530" t="s">
        <v>3393</v>
      </c>
      <c r="U530" t="s">
        <v>875</v>
      </c>
      <c r="V530" t="s">
        <v>134</v>
      </c>
      <c r="W530" s="247">
        <v>45218</v>
      </c>
      <c r="Y530" t="s">
        <v>876</v>
      </c>
      <c r="Z530">
        <v>0</v>
      </c>
      <c r="AB530" t="s">
        <v>877</v>
      </c>
      <c r="AD530">
        <f t="shared" ca="1" si="24"/>
        <v>6</v>
      </c>
      <c r="AE530">
        <f t="shared" si="25"/>
        <v>10</v>
      </c>
      <c r="AF530">
        <f t="shared" si="26"/>
        <v>19</v>
      </c>
    </row>
    <row r="531" spans="1:32" x14ac:dyDescent="0.25">
      <c r="A531" t="s">
        <v>3394</v>
      </c>
      <c r="B531" t="s">
        <v>3395</v>
      </c>
      <c r="D531">
        <v>2024</v>
      </c>
      <c r="E531" t="s">
        <v>1049</v>
      </c>
      <c r="F531" t="s">
        <v>1106</v>
      </c>
      <c r="G531" t="s">
        <v>1107</v>
      </c>
      <c r="H531" t="s">
        <v>3396</v>
      </c>
      <c r="I531" t="s">
        <v>3397</v>
      </c>
      <c r="J531" t="s">
        <v>1054</v>
      </c>
      <c r="K531">
        <v>93</v>
      </c>
      <c r="L531" t="s">
        <v>869</v>
      </c>
      <c r="M531" t="s">
        <v>3398</v>
      </c>
      <c r="N531">
        <v>45415</v>
      </c>
      <c r="O531">
        <v>1</v>
      </c>
      <c r="P531" t="s">
        <v>872</v>
      </c>
      <c r="Q531" t="s">
        <v>873</v>
      </c>
      <c r="R531" t="s">
        <v>105</v>
      </c>
      <c r="S531" t="s">
        <v>105</v>
      </c>
      <c r="T531" t="s">
        <v>3399</v>
      </c>
      <c r="U531" t="s">
        <v>875</v>
      </c>
      <c r="V531" t="s">
        <v>1884</v>
      </c>
      <c r="W531" s="247">
        <v>45218</v>
      </c>
      <c r="Y531" t="s">
        <v>876</v>
      </c>
      <c r="Z531">
        <v>0</v>
      </c>
      <c r="AA531" t="s">
        <v>3400</v>
      </c>
      <c r="AB531" t="s">
        <v>877</v>
      </c>
      <c r="AD531">
        <f t="shared" ca="1" si="24"/>
        <v>6</v>
      </c>
      <c r="AE531">
        <f t="shared" si="25"/>
        <v>10</v>
      </c>
      <c r="AF531">
        <f t="shared" si="26"/>
        <v>19</v>
      </c>
    </row>
    <row r="532" spans="1:32" x14ac:dyDescent="0.25">
      <c r="A532" t="s">
        <v>3401</v>
      </c>
      <c r="B532" t="s">
        <v>3402</v>
      </c>
      <c r="D532">
        <v>2024</v>
      </c>
      <c r="E532" t="s">
        <v>1061</v>
      </c>
      <c r="F532" t="s">
        <v>2233</v>
      </c>
      <c r="G532" t="s">
        <v>865</v>
      </c>
      <c r="H532" t="s">
        <v>866</v>
      </c>
      <c r="I532" t="s">
        <v>3403</v>
      </c>
      <c r="J532" t="s">
        <v>2082</v>
      </c>
      <c r="K532">
        <v>6993</v>
      </c>
      <c r="L532" t="s">
        <v>869</v>
      </c>
      <c r="M532" t="s">
        <v>3404</v>
      </c>
      <c r="N532" t="s">
        <v>986</v>
      </c>
      <c r="O532">
        <v>18</v>
      </c>
      <c r="P532" t="s">
        <v>872</v>
      </c>
      <c r="Q532" t="s">
        <v>873</v>
      </c>
      <c r="R532" t="s">
        <v>105</v>
      </c>
      <c r="S532" t="s">
        <v>105</v>
      </c>
      <c r="T532" t="s">
        <v>3405</v>
      </c>
      <c r="U532" t="s">
        <v>875</v>
      </c>
      <c r="W532" s="247">
        <v>45209</v>
      </c>
      <c r="Y532" t="s">
        <v>876</v>
      </c>
      <c r="Z532">
        <v>0</v>
      </c>
      <c r="AB532" t="s">
        <v>877</v>
      </c>
      <c r="AD532">
        <f t="shared" ca="1" si="24"/>
        <v>7</v>
      </c>
      <c r="AE532">
        <f t="shared" si="25"/>
        <v>10</v>
      </c>
      <c r="AF532">
        <f t="shared" si="26"/>
        <v>10</v>
      </c>
    </row>
    <row r="533" spans="1:32" x14ac:dyDescent="0.25">
      <c r="A533" t="s">
        <v>3406</v>
      </c>
      <c r="B533" t="s">
        <v>3407</v>
      </c>
      <c r="D533">
        <v>2024</v>
      </c>
      <c r="E533" t="s">
        <v>1061</v>
      </c>
      <c r="F533" t="s">
        <v>2233</v>
      </c>
      <c r="G533" t="s">
        <v>865</v>
      </c>
      <c r="H533" t="s">
        <v>2249</v>
      </c>
      <c r="I533" t="s">
        <v>3408</v>
      </c>
      <c r="J533" t="s">
        <v>868</v>
      </c>
      <c r="K533">
        <v>7830</v>
      </c>
      <c r="L533" t="s">
        <v>869</v>
      </c>
      <c r="M533" t="s">
        <v>3409</v>
      </c>
      <c r="N533">
        <v>45445</v>
      </c>
      <c r="O533">
        <v>4</v>
      </c>
      <c r="P533" t="s">
        <v>872</v>
      </c>
      <c r="Q533" t="s">
        <v>873</v>
      </c>
      <c r="R533" t="s">
        <v>105</v>
      </c>
      <c r="S533" t="s">
        <v>105</v>
      </c>
      <c r="T533" t="s">
        <v>3410</v>
      </c>
      <c r="U533" t="s">
        <v>875</v>
      </c>
      <c r="W533" s="247">
        <v>45209</v>
      </c>
      <c r="Y533" t="s">
        <v>876</v>
      </c>
      <c r="Z533">
        <v>0</v>
      </c>
      <c r="AB533" t="s">
        <v>877</v>
      </c>
      <c r="AD533">
        <f t="shared" ca="1" si="24"/>
        <v>7</v>
      </c>
      <c r="AE533">
        <f t="shared" si="25"/>
        <v>10</v>
      </c>
      <c r="AF533">
        <f t="shared" si="26"/>
        <v>10</v>
      </c>
    </row>
    <row r="534" spans="1:32" x14ac:dyDescent="0.25">
      <c r="A534" t="s">
        <v>3411</v>
      </c>
      <c r="B534" t="s">
        <v>3412</v>
      </c>
      <c r="D534">
        <v>2024</v>
      </c>
      <c r="E534" t="s">
        <v>1061</v>
      </c>
      <c r="F534" t="s">
        <v>2233</v>
      </c>
      <c r="G534" t="s">
        <v>865</v>
      </c>
      <c r="H534" t="s">
        <v>866</v>
      </c>
      <c r="I534" t="s">
        <v>3413</v>
      </c>
      <c r="J534" t="s">
        <v>1054</v>
      </c>
      <c r="K534">
        <v>345</v>
      </c>
      <c r="L534" t="s">
        <v>869</v>
      </c>
      <c r="M534" t="s">
        <v>3414</v>
      </c>
      <c r="N534" t="s">
        <v>1040</v>
      </c>
      <c r="O534">
        <v>4</v>
      </c>
      <c r="P534" t="s">
        <v>872</v>
      </c>
      <c r="Q534" t="s">
        <v>873</v>
      </c>
      <c r="R534" t="s">
        <v>105</v>
      </c>
      <c r="S534" t="s">
        <v>105</v>
      </c>
      <c r="T534" t="s">
        <v>3415</v>
      </c>
      <c r="U534" t="s">
        <v>875</v>
      </c>
      <c r="V534" t="s">
        <v>2096</v>
      </c>
      <c r="W534" s="247">
        <v>45209</v>
      </c>
      <c r="Y534" t="s">
        <v>876</v>
      </c>
      <c r="Z534">
        <v>0</v>
      </c>
      <c r="AB534" t="s">
        <v>877</v>
      </c>
      <c r="AD534">
        <f t="shared" ca="1" si="24"/>
        <v>7</v>
      </c>
      <c r="AE534">
        <f t="shared" si="25"/>
        <v>10</v>
      </c>
      <c r="AF534">
        <f t="shared" si="26"/>
        <v>10</v>
      </c>
    </row>
    <row r="535" spans="1:32" x14ac:dyDescent="0.25">
      <c r="A535" t="s">
        <v>3416</v>
      </c>
      <c r="B535" t="s">
        <v>3417</v>
      </c>
      <c r="D535">
        <v>2024</v>
      </c>
      <c r="E535" t="s">
        <v>1049</v>
      </c>
      <c r="F535" t="s">
        <v>3418</v>
      </c>
      <c r="G535" t="s">
        <v>3419</v>
      </c>
      <c r="H535" t="s">
        <v>866</v>
      </c>
      <c r="I535" t="s">
        <v>3420</v>
      </c>
      <c r="J535" t="s">
        <v>1054</v>
      </c>
      <c r="K535">
        <v>422</v>
      </c>
      <c r="L535" t="s">
        <v>869</v>
      </c>
      <c r="M535" t="s">
        <v>3421</v>
      </c>
      <c r="N535" t="s">
        <v>1640</v>
      </c>
      <c r="O535">
        <v>7</v>
      </c>
      <c r="P535" t="s">
        <v>872</v>
      </c>
      <c r="Q535" t="s">
        <v>873</v>
      </c>
      <c r="R535" t="s">
        <v>105</v>
      </c>
      <c r="S535" t="s">
        <v>105</v>
      </c>
      <c r="T535" t="s">
        <v>3422</v>
      </c>
      <c r="U535" t="s">
        <v>875</v>
      </c>
      <c r="V535" t="s">
        <v>3423</v>
      </c>
      <c r="W535" s="247">
        <v>45217</v>
      </c>
      <c r="Y535" t="s">
        <v>876</v>
      </c>
      <c r="Z535">
        <v>0</v>
      </c>
      <c r="AA535" t="s">
        <v>2119</v>
      </c>
      <c r="AB535" t="s">
        <v>877</v>
      </c>
      <c r="AD535">
        <f t="shared" ca="1" si="24"/>
        <v>6</v>
      </c>
      <c r="AE535">
        <f t="shared" si="25"/>
        <v>10</v>
      </c>
      <c r="AF535">
        <f t="shared" si="26"/>
        <v>18</v>
      </c>
    </row>
    <row r="536" spans="1:32" x14ac:dyDescent="0.25">
      <c r="A536" t="s">
        <v>3424</v>
      </c>
      <c r="B536" t="s">
        <v>3425</v>
      </c>
      <c r="D536">
        <v>2024</v>
      </c>
      <c r="E536" t="s">
        <v>1049</v>
      </c>
      <c r="F536" t="s">
        <v>3418</v>
      </c>
      <c r="G536" t="s">
        <v>3419</v>
      </c>
      <c r="H536" t="s">
        <v>866</v>
      </c>
      <c r="I536" t="s">
        <v>3426</v>
      </c>
      <c r="J536" t="s">
        <v>1054</v>
      </c>
      <c r="K536">
        <v>63</v>
      </c>
      <c r="L536" t="s">
        <v>869</v>
      </c>
      <c r="M536" t="s">
        <v>3427</v>
      </c>
      <c r="N536" t="s">
        <v>1640</v>
      </c>
      <c r="O536">
        <v>7</v>
      </c>
      <c r="P536" t="s">
        <v>872</v>
      </c>
      <c r="Q536" t="s">
        <v>873</v>
      </c>
      <c r="R536" t="s">
        <v>105</v>
      </c>
      <c r="S536" t="s">
        <v>105</v>
      </c>
      <c r="T536" t="s">
        <v>3428</v>
      </c>
      <c r="U536" t="s">
        <v>875</v>
      </c>
      <c r="V536" t="s">
        <v>3423</v>
      </c>
      <c r="W536" s="247">
        <v>45217</v>
      </c>
      <c r="Y536" t="s">
        <v>876</v>
      </c>
      <c r="Z536">
        <v>0</v>
      </c>
      <c r="AA536" t="s">
        <v>2119</v>
      </c>
      <c r="AB536" t="s">
        <v>877</v>
      </c>
      <c r="AD536">
        <f t="shared" ca="1" si="24"/>
        <v>6</v>
      </c>
      <c r="AE536">
        <f t="shared" si="25"/>
        <v>10</v>
      </c>
      <c r="AF536">
        <f t="shared" si="26"/>
        <v>18</v>
      </c>
    </row>
    <row r="537" spans="1:32" x14ac:dyDescent="0.25">
      <c r="A537" t="s">
        <v>3429</v>
      </c>
      <c r="B537" t="s">
        <v>3430</v>
      </c>
      <c r="D537">
        <v>2024</v>
      </c>
      <c r="E537" t="s">
        <v>1049</v>
      </c>
      <c r="F537" t="s">
        <v>1070</v>
      </c>
      <c r="G537" t="s">
        <v>1071</v>
      </c>
      <c r="H537" t="s">
        <v>1123</v>
      </c>
      <c r="I537" t="s">
        <v>3431</v>
      </c>
      <c r="J537" t="s">
        <v>1240</v>
      </c>
      <c r="K537">
        <v>5000</v>
      </c>
      <c r="L537" t="s">
        <v>869</v>
      </c>
      <c r="M537" t="s">
        <v>3432</v>
      </c>
      <c r="N537">
        <v>45567</v>
      </c>
      <c r="O537">
        <v>6</v>
      </c>
      <c r="P537" t="s">
        <v>872</v>
      </c>
      <c r="Q537" t="s">
        <v>873</v>
      </c>
      <c r="R537" t="s">
        <v>105</v>
      </c>
      <c r="S537" t="s">
        <v>105</v>
      </c>
      <c r="T537" t="s">
        <v>3433</v>
      </c>
      <c r="U537" t="s">
        <v>1067</v>
      </c>
      <c r="W537" s="247">
        <v>45214</v>
      </c>
      <c r="Y537" t="s">
        <v>876</v>
      </c>
      <c r="Z537">
        <v>0</v>
      </c>
      <c r="AB537" t="s">
        <v>877</v>
      </c>
      <c r="AD537">
        <f t="shared" ca="1" si="24"/>
        <v>6</v>
      </c>
      <c r="AE537">
        <f t="shared" si="25"/>
        <v>10</v>
      </c>
      <c r="AF537">
        <f t="shared" si="26"/>
        <v>15</v>
      </c>
    </row>
    <row r="538" spans="1:32" x14ac:dyDescent="0.25">
      <c r="A538" t="s">
        <v>3434</v>
      </c>
      <c r="B538" t="s">
        <v>3435</v>
      </c>
      <c r="D538">
        <v>2024</v>
      </c>
      <c r="E538" t="s">
        <v>1049</v>
      </c>
      <c r="F538" t="s">
        <v>1070</v>
      </c>
      <c r="G538" t="s">
        <v>1071</v>
      </c>
      <c r="H538" t="s">
        <v>1082</v>
      </c>
      <c r="I538" t="s">
        <v>3436</v>
      </c>
      <c r="J538" t="s">
        <v>868</v>
      </c>
      <c r="K538">
        <v>8255</v>
      </c>
      <c r="L538" t="s">
        <v>869</v>
      </c>
      <c r="M538" t="s">
        <v>3437</v>
      </c>
      <c r="N538">
        <v>45414</v>
      </c>
      <c r="O538">
        <v>3</v>
      </c>
      <c r="P538" t="s">
        <v>872</v>
      </c>
      <c r="Q538" t="s">
        <v>873</v>
      </c>
      <c r="R538" t="s">
        <v>105</v>
      </c>
      <c r="S538" t="s">
        <v>105</v>
      </c>
      <c r="T538" t="s">
        <v>3438</v>
      </c>
      <c r="U538" t="s">
        <v>1067</v>
      </c>
      <c r="W538" s="247">
        <v>45214</v>
      </c>
      <c r="Y538" t="s">
        <v>876</v>
      </c>
      <c r="Z538">
        <v>0</v>
      </c>
      <c r="AB538" t="s">
        <v>877</v>
      </c>
      <c r="AD538">
        <f t="shared" ca="1" si="24"/>
        <v>6</v>
      </c>
      <c r="AE538">
        <f t="shared" si="25"/>
        <v>10</v>
      </c>
      <c r="AF538">
        <f t="shared" si="26"/>
        <v>15</v>
      </c>
    </row>
    <row r="539" spans="1:32" x14ac:dyDescent="0.25">
      <c r="A539" t="s">
        <v>3439</v>
      </c>
      <c r="B539" t="s">
        <v>3440</v>
      </c>
      <c r="D539">
        <v>2024</v>
      </c>
      <c r="E539" t="s">
        <v>1049</v>
      </c>
      <c r="F539" t="s">
        <v>1070</v>
      </c>
      <c r="G539" t="s">
        <v>1071</v>
      </c>
      <c r="H539" t="s">
        <v>1082</v>
      </c>
      <c r="I539" t="s">
        <v>3441</v>
      </c>
      <c r="J539" t="s">
        <v>1054</v>
      </c>
      <c r="K539">
        <v>1759</v>
      </c>
      <c r="L539" t="s">
        <v>869</v>
      </c>
      <c r="M539" t="s">
        <v>3442</v>
      </c>
      <c r="N539" t="s">
        <v>1040</v>
      </c>
      <c r="O539">
        <v>4</v>
      </c>
      <c r="P539" t="s">
        <v>872</v>
      </c>
      <c r="Q539" t="s">
        <v>873</v>
      </c>
      <c r="R539" t="s">
        <v>105</v>
      </c>
      <c r="S539" t="s">
        <v>105</v>
      </c>
      <c r="T539" t="s">
        <v>3443</v>
      </c>
      <c r="U539" t="s">
        <v>1067</v>
      </c>
      <c r="V539" t="s">
        <v>208</v>
      </c>
      <c r="W539" s="247">
        <v>45214</v>
      </c>
      <c r="Y539" t="s">
        <v>876</v>
      </c>
      <c r="Z539">
        <v>0</v>
      </c>
      <c r="AB539" t="s">
        <v>877</v>
      </c>
      <c r="AD539">
        <f t="shared" ca="1" si="24"/>
        <v>6</v>
      </c>
      <c r="AE539">
        <f t="shared" si="25"/>
        <v>10</v>
      </c>
      <c r="AF539">
        <f t="shared" si="26"/>
        <v>15</v>
      </c>
    </row>
    <row r="540" spans="1:32" x14ac:dyDescent="0.25">
      <c r="A540" t="s">
        <v>3444</v>
      </c>
      <c r="B540" t="s">
        <v>3445</v>
      </c>
      <c r="D540">
        <v>2024</v>
      </c>
      <c r="E540" t="s">
        <v>1049</v>
      </c>
      <c r="F540" t="s">
        <v>1070</v>
      </c>
      <c r="G540" t="s">
        <v>1071</v>
      </c>
      <c r="H540" t="s">
        <v>1108</v>
      </c>
      <c r="I540" t="s">
        <v>3446</v>
      </c>
      <c r="J540" t="s">
        <v>1054</v>
      </c>
      <c r="K540">
        <v>596</v>
      </c>
      <c r="L540" t="s">
        <v>869</v>
      </c>
      <c r="M540" t="s">
        <v>3447</v>
      </c>
      <c r="N540" t="s">
        <v>3448</v>
      </c>
      <c r="O540">
        <v>90</v>
      </c>
      <c r="P540" t="s">
        <v>872</v>
      </c>
      <c r="Q540" t="s">
        <v>873</v>
      </c>
      <c r="R540" t="s">
        <v>105</v>
      </c>
      <c r="S540" t="s">
        <v>105</v>
      </c>
      <c r="T540" t="s">
        <v>3449</v>
      </c>
      <c r="U540" t="s">
        <v>1067</v>
      </c>
      <c r="V540" t="s">
        <v>157</v>
      </c>
      <c r="W540" s="247">
        <v>45214</v>
      </c>
      <c r="Y540" t="s">
        <v>876</v>
      </c>
      <c r="Z540">
        <v>0</v>
      </c>
      <c r="AB540" t="s">
        <v>877</v>
      </c>
      <c r="AD540">
        <f t="shared" ca="1" si="24"/>
        <v>6</v>
      </c>
      <c r="AE540">
        <f t="shared" si="25"/>
        <v>10</v>
      </c>
      <c r="AF540">
        <f t="shared" si="26"/>
        <v>15</v>
      </c>
    </row>
    <row r="541" spans="1:32" x14ac:dyDescent="0.25">
      <c r="A541" t="s">
        <v>3450</v>
      </c>
      <c r="B541" t="s">
        <v>3451</v>
      </c>
      <c r="D541">
        <v>2024</v>
      </c>
      <c r="E541" t="s">
        <v>1049</v>
      </c>
      <c r="F541" t="s">
        <v>1070</v>
      </c>
      <c r="G541" t="s">
        <v>1071</v>
      </c>
      <c r="H541" t="s">
        <v>1108</v>
      </c>
      <c r="I541" t="s">
        <v>3452</v>
      </c>
      <c r="J541" t="s">
        <v>1054</v>
      </c>
      <c r="K541">
        <v>1482</v>
      </c>
      <c r="L541" t="s">
        <v>869</v>
      </c>
      <c r="M541" t="s">
        <v>3453</v>
      </c>
      <c r="N541" t="s">
        <v>3454</v>
      </c>
      <c r="O541">
        <v>17</v>
      </c>
      <c r="P541" t="s">
        <v>872</v>
      </c>
      <c r="Q541" t="s">
        <v>873</v>
      </c>
      <c r="R541" t="s">
        <v>105</v>
      </c>
      <c r="S541" t="s">
        <v>105</v>
      </c>
      <c r="T541" t="s">
        <v>3455</v>
      </c>
      <c r="U541" t="s">
        <v>1067</v>
      </c>
      <c r="V541" t="s">
        <v>3456</v>
      </c>
      <c r="W541" s="247">
        <v>45214</v>
      </c>
      <c r="Y541" t="s">
        <v>876</v>
      </c>
      <c r="Z541">
        <v>0</v>
      </c>
      <c r="AB541" t="s">
        <v>877</v>
      </c>
      <c r="AD541">
        <f t="shared" ca="1" si="24"/>
        <v>6</v>
      </c>
      <c r="AE541">
        <f t="shared" si="25"/>
        <v>10</v>
      </c>
      <c r="AF541">
        <f t="shared" si="26"/>
        <v>15</v>
      </c>
    </row>
    <row r="542" spans="1:32" x14ac:dyDescent="0.25">
      <c r="A542" t="s">
        <v>3457</v>
      </c>
      <c r="B542" t="s">
        <v>3458</v>
      </c>
      <c r="C542" t="s">
        <v>3459</v>
      </c>
      <c r="D542">
        <v>2024</v>
      </c>
      <c r="E542" t="s">
        <v>3460</v>
      </c>
      <c r="F542" t="s">
        <v>3461</v>
      </c>
      <c r="G542" t="s">
        <v>3462</v>
      </c>
      <c r="H542" t="s">
        <v>866</v>
      </c>
      <c r="I542" t="s">
        <v>3463</v>
      </c>
      <c r="J542" t="s">
        <v>3464</v>
      </c>
      <c r="K542">
        <v>322</v>
      </c>
      <c r="L542" t="s">
        <v>869</v>
      </c>
      <c r="M542" t="s">
        <v>3465</v>
      </c>
      <c r="N542" t="s">
        <v>3466</v>
      </c>
      <c r="O542">
        <v>96</v>
      </c>
      <c r="P542" t="s">
        <v>872</v>
      </c>
      <c r="Q542" t="s">
        <v>873</v>
      </c>
      <c r="R542" t="s">
        <v>105</v>
      </c>
      <c r="S542" t="s">
        <v>105</v>
      </c>
      <c r="T542" t="s">
        <v>3467</v>
      </c>
      <c r="U542" t="s">
        <v>875</v>
      </c>
      <c r="V542" t="s">
        <v>132</v>
      </c>
      <c r="W542" s="247">
        <v>45198</v>
      </c>
      <c r="Y542" t="s">
        <v>876</v>
      </c>
      <c r="Z542">
        <v>0</v>
      </c>
      <c r="AA542" t="s">
        <v>2323</v>
      </c>
      <c r="AB542" t="s">
        <v>3468</v>
      </c>
      <c r="AD542">
        <f t="shared" ca="1" si="24"/>
        <v>7</v>
      </c>
      <c r="AE542">
        <f t="shared" si="25"/>
        <v>9</v>
      </c>
      <c r="AF542">
        <f t="shared" si="26"/>
        <v>29</v>
      </c>
    </row>
    <row r="543" spans="1:32" x14ac:dyDescent="0.25">
      <c r="A543" t="s">
        <v>3469</v>
      </c>
      <c r="B543" t="s">
        <v>3470</v>
      </c>
      <c r="C543" t="s">
        <v>3459</v>
      </c>
      <c r="D543">
        <v>2024</v>
      </c>
      <c r="E543" t="s">
        <v>3460</v>
      </c>
      <c r="F543" t="s">
        <v>3461</v>
      </c>
      <c r="G543" t="s">
        <v>3462</v>
      </c>
      <c r="H543" t="s">
        <v>866</v>
      </c>
      <c r="I543" t="s">
        <v>3471</v>
      </c>
      <c r="J543" t="s">
        <v>3464</v>
      </c>
      <c r="K543">
        <v>318</v>
      </c>
      <c r="L543" t="s">
        <v>869</v>
      </c>
      <c r="M543" t="s">
        <v>3472</v>
      </c>
      <c r="N543" t="s">
        <v>3466</v>
      </c>
      <c r="O543">
        <v>96</v>
      </c>
      <c r="P543" t="s">
        <v>872</v>
      </c>
      <c r="Q543" t="s">
        <v>873</v>
      </c>
      <c r="R543" t="s">
        <v>105</v>
      </c>
      <c r="S543" t="s">
        <v>105</v>
      </c>
      <c r="T543" t="s">
        <v>3467</v>
      </c>
      <c r="U543" t="s">
        <v>875</v>
      </c>
      <c r="V543" t="s">
        <v>132</v>
      </c>
      <c r="W543" s="247">
        <v>45198</v>
      </c>
      <c r="Y543" t="s">
        <v>876</v>
      </c>
      <c r="Z543">
        <v>0</v>
      </c>
      <c r="AA543" t="s">
        <v>2323</v>
      </c>
      <c r="AB543" t="s">
        <v>3473</v>
      </c>
      <c r="AD543">
        <f t="shared" ca="1" si="24"/>
        <v>7</v>
      </c>
      <c r="AE543">
        <f t="shared" si="25"/>
        <v>9</v>
      </c>
      <c r="AF543">
        <f t="shared" si="26"/>
        <v>29</v>
      </c>
    </row>
    <row r="544" spans="1:32" x14ac:dyDescent="0.25">
      <c r="A544" t="s">
        <v>3474</v>
      </c>
      <c r="B544" t="s">
        <v>3475</v>
      </c>
      <c r="C544" t="s">
        <v>3459</v>
      </c>
      <c r="D544">
        <v>2023</v>
      </c>
      <c r="E544" t="s">
        <v>3460</v>
      </c>
      <c r="F544" t="s">
        <v>3461</v>
      </c>
      <c r="G544" t="s">
        <v>3462</v>
      </c>
      <c r="H544" t="s">
        <v>866</v>
      </c>
      <c r="I544" t="s">
        <v>3476</v>
      </c>
      <c r="J544" t="s">
        <v>3464</v>
      </c>
      <c r="K544">
        <v>318</v>
      </c>
      <c r="L544" t="s">
        <v>869</v>
      </c>
      <c r="M544" t="s">
        <v>3477</v>
      </c>
      <c r="N544" t="s">
        <v>3466</v>
      </c>
      <c r="O544">
        <v>96</v>
      </c>
      <c r="P544" t="s">
        <v>872</v>
      </c>
      <c r="Q544" t="s">
        <v>873</v>
      </c>
      <c r="R544" t="s">
        <v>105</v>
      </c>
      <c r="S544" t="s">
        <v>105</v>
      </c>
      <c r="T544" t="s">
        <v>3467</v>
      </c>
      <c r="U544" t="s">
        <v>875</v>
      </c>
      <c r="V544" t="s">
        <v>132</v>
      </c>
      <c r="W544" s="247">
        <v>45198</v>
      </c>
      <c r="Y544" t="s">
        <v>876</v>
      </c>
      <c r="Z544">
        <v>0</v>
      </c>
      <c r="AA544" t="s">
        <v>2323</v>
      </c>
      <c r="AB544" t="s">
        <v>3478</v>
      </c>
      <c r="AD544">
        <f t="shared" ca="1" si="24"/>
        <v>7</v>
      </c>
      <c r="AE544">
        <f t="shared" si="25"/>
        <v>9</v>
      </c>
      <c r="AF544">
        <f t="shared" si="26"/>
        <v>29</v>
      </c>
    </row>
    <row r="545" spans="1:32" x14ac:dyDescent="0.25">
      <c r="A545" t="s">
        <v>3479</v>
      </c>
      <c r="B545" t="s">
        <v>3480</v>
      </c>
      <c r="D545">
        <v>2023</v>
      </c>
      <c r="E545" t="s">
        <v>1049</v>
      </c>
      <c r="F545" t="s">
        <v>1080</v>
      </c>
      <c r="G545" t="s">
        <v>1081</v>
      </c>
      <c r="H545" t="s">
        <v>1082</v>
      </c>
      <c r="I545" t="s">
        <v>3481</v>
      </c>
      <c r="J545" t="s">
        <v>868</v>
      </c>
      <c r="K545">
        <v>9290</v>
      </c>
      <c r="L545" t="s">
        <v>869</v>
      </c>
      <c r="M545" t="s">
        <v>3482</v>
      </c>
      <c r="N545" t="s">
        <v>913</v>
      </c>
      <c r="O545">
        <v>6</v>
      </c>
      <c r="P545" t="s">
        <v>872</v>
      </c>
      <c r="Q545" t="s">
        <v>873</v>
      </c>
      <c r="R545" t="s">
        <v>105</v>
      </c>
      <c r="S545" t="s">
        <v>105</v>
      </c>
      <c r="T545" t="s">
        <v>3483</v>
      </c>
      <c r="U545" t="s">
        <v>875</v>
      </c>
      <c r="W545" s="247">
        <v>45217</v>
      </c>
      <c r="Y545" t="s">
        <v>876</v>
      </c>
      <c r="Z545">
        <v>0</v>
      </c>
      <c r="AB545" t="s">
        <v>877</v>
      </c>
      <c r="AD545">
        <f t="shared" ca="1" si="24"/>
        <v>6</v>
      </c>
      <c r="AE545">
        <f t="shared" si="25"/>
        <v>10</v>
      </c>
      <c r="AF545">
        <f t="shared" si="26"/>
        <v>18</v>
      </c>
    </row>
    <row r="546" spans="1:32" x14ac:dyDescent="0.25">
      <c r="A546" t="s">
        <v>3484</v>
      </c>
      <c r="B546" t="s">
        <v>3485</v>
      </c>
      <c r="D546">
        <v>2023</v>
      </c>
      <c r="E546" t="s">
        <v>1049</v>
      </c>
      <c r="F546" t="s">
        <v>1080</v>
      </c>
      <c r="G546" t="s">
        <v>1081</v>
      </c>
      <c r="H546" t="s">
        <v>3486</v>
      </c>
      <c r="I546" t="s">
        <v>3487</v>
      </c>
      <c r="J546" t="s">
        <v>1054</v>
      </c>
      <c r="K546">
        <v>2323</v>
      </c>
      <c r="L546" t="s">
        <v>869</v>
      </c>
      <c r="M546" t="s">
        <v>3488</v>
      </c>
      <c r="N546">
        <v>45567</v>
      </c>
      <c r="O546">
        <v>25</v>
      </c>
      <c r="P546" t="s">
        <v>872</v>
      </c>
      <c r="Q546" t="s">
        <v>873</v>
      </c>
      <c r="R546" t="s">
        <v>105</v>
      </c>
      <c r="S546" t="s">
        <v>105</v>
      </c>
      <c r="T546" t="s">
        <v>3489</v>
      </c>
      <c r="U546" t="s">
        <v>875</v>
      </c>
      <c r="V546" t="s">
        <v>3490</v>
      </c>
      <c r="W546" s="247">
        <v>45217</v>
      </c>
      <c r="Y546" t="s">
        <v>876</v>
      </c>
      <c r="Z546">
        <v>0</v>
      </c>
      <c r="AB546" t="s">
        <v>877</v>
      </c>
      <c r="AD546">
        <f t="shared" ca="1" si="24"/>
        <v>6</v>
      </c>
      <c r="AE546">
        <f t="shared" si="25"/>
        <v>10</v>
      </c>
      <c r="AF546">
        <f t="shared" si="26"/>
        <v>18</v>
      </c>
    </row>
    <row r="547" spans="1:32" x14ac:dyDescent="0.25">
      <c r="A547" t="s">
        <v>3491</v>
      </c>
      <c r="B547" t="s">
        <v>3492</v>
      </c>
      <c r="D547">
        <v>2023</v>
      </c>
      <c r="E547" t="s">
        <v>1049</v>
      </c>
      <c r="F547" t="s">
        <v>1080</v>
      </c>
      <c r="G547" t="s">
        <v>1081</v>
      </c>
      <c r="H547" t="s">
        <v>1082</v>
      </c>
      <c r="I547" t="s">
        <v>3493</v>
      </c>
      <c r="J547" t="s">
        <v>868</v>
      </c>
      <c r="K547">
        <v>4121</v>
      </c>
      <c r="L547" t="s">
        <v>869</v>
      </c>
      <c r="M547" t="s">
        <v>3494</v>
      </c>
      <c r="N547">
        <v>45414</v>
      </c>
      <c r="O547">
        <v>1</v>
      </c>
      <c r="P547" t="s">
        <v>872</v>
      </c>
      <c r="Q547" t="s">
        <v>873</v>
      </c>
      <c r="R547" t="s">
        <v>105</v>
      </c>
      <c r="S547" t="s">
        <v>110</v>
      </c>
      <c r="T547" t="s">
        <v>3495</v>
      </c>
      <c r="U547" t="s">
        <v>875</v>
      </c>
      <c r="W547" s="247">
        <v>45217</v>
      </c>
      <c r="Y547" t="s">
        <v>876</v>
      </c>
      <c r="Z547">
        <v>0</v>
      </c>
      <c r="AB547" t="s">
        <v>877</v>
      </c>
      <c r="AD547">
        <f t="shared" ca="1" si="24"/>
        <v>6</v>
      </c>
      <c r="AE547">
        <f t="shared" si="25"/>
        <v>10</v>
      </c>
      <c r="AF547">
        <f t="shared" si="26"/>
        <v>18</v>
      </c>
    </row>
    <row r="548" spans="1:32" x14ac:dyDescent="0.25">
      <c r="A548" t="s">
        <v>3496</v>
      </c>
      <c r="B548" t="s">
        <v>3497</v>
      </c>
      <c r="D548">
        <v>2023</v>
      </c>
      <c r="E548" t="s">
        <v>1049</v>
      </c>
      <c r="F548" t="s">
        <v>1080</v>
      </c>
      <c r="G548" t="s">
        <v>1081</v>
      </c>
      <c r="H548" t="s">
        <v>1082</v>
      </c>
      <c r="I548" t="s">
        <v>3498</v>
      </c>
      <c r="J548" t="s">
        <v>918</v>
      </c>
      <c r="K548">
        <v>7531</v>
      </c>
      <c r="L548" t="s">
        <v>869</v>
      </c>
      <c r="M548" t="s">
        <v>3499</v>
      </c>
      <c r="N548" t="s">
        <v>3454</v>
      </c>
      <c r="O548">
        <v>2</v>
      </c>
      <c r="P548" t="s">
        <v>872</v>
      </c>
      <c r="Q548" t="s">
        <v>873</v>
      </c>
      <c r="R548" t="s">
        <v>105</v>
      </c>
      <c r="S548" t="s">
        <v>110</v>
      </c>
      <c r="T548" t="s">
        <v>3500</v>
      </c>
      <c r="U548" t="s">
        <v>875</v>
      </c>
      <c r="V548" t="s">
        <v>119</v>
      </c>
      <c r="W548" s="247">
        <v>45217</v>
      </c>
      <c r="Y548" t="s">
        <v>876</v>
      </c>
      <c r="Z548">
        <v>0</v>
      </c>
      <c r="AB548" t="s">
        <v>877</v>
      </c>
      <c r="AD548">
        <f t="shared" ca="1" si="24"/>
        <v>6</v>
      </c>
      <c r="AE548">
        <f t="shared" si="25"/>
        <v>10</v>
      </c>
      <c r="AF548">
        <f t="shared" si="26"/>
        <v>18</v>
      </c>
    </row>
    <row r="549" spans="1:32" x14ac:dyDescent="0.25">
      <c r="A549" t="s">
        <v>3501</v>
      </c>
      <c r="B549" t="s">
        <v>3502</v>
      </c>
      <c r="D549">
        <v>2023</v>
      </c>
      <c r="E549" t="s">
        <v>1049</v>
      </c>
      <c r="F549" t="s">
        <v>1080</v>
      </c>
      <c r="G549" t="s">
        <v>1081</v>
      </c>
      <c r="H549" t="s">
        <v>1082</v>
      </c>
      <c r="I549" t="s">
        <v>3503</v>
      </c>
      <c r="J549" t="s">
        <v>945</v>
      </c>
      <c r="K549">
        <v>5456</v>
      </c>
      <c r="L549" t="s">
        <v>869</v>
      </c>
      <c r="M549">
        <v>5449451</v>
      </c>
      <c r="N549">
        <v>45475</v>
      </c>
      <c r="O549">
        <v>1</v>
      </c>
      <c r="P549" t="s">
        <v>872</v>
      </c>
      <c r="Q549" t="s">
        <v>873</v>
      </c>
      <c r="R549" t="s">
        <v>105</v>
      </c>
      <c r="S549" t="s">
        <v>105</v>
      </c>
      <c r="T549" t="s">
        <v>3504</v>
      </c>
      <c r="U549" t="s">
        <v>875</v>
      </c>
      <c r="V549" t="s">
        <v>3163</v>
      </c>
      <c r="W549" s="247">
        <v>45217</v>
      </c>
      <c r="Y549" t="s">
        <v>876</v>
      </c>
      <c r="Z549">
        <v>0</v>
      </c>
      <c r="AB549" t="s">
        <v>877</v>
      </c>
      <c r="AD549">
        <f t="shared" ca="1" si="24"/>
        <v>6</v>
      </c>
      <c r="AE549">
        <f t="shared" si="25"/>
        <v>10</v>
      </c>
      <c r="AF549">
        <f t="shared" si="26"/>
        <v>18</v>
      </c>
    </row>
    <row r="550" spans="1:32" x14ac:dyDescent="0.25">
      <c r="A550" t="s">
        <v>3505</v>
      </c>
      <c r="B550" t="s">
        <v>3506</v>
      </c>
      <c r="D550">
        <v>2024</v>
      </c>
      <c r="E550" t="s">
        <v>863</v>
      </c>
      <c r="F550" t="s">
        <v>1434</v>
      </c>
      <c r="G550" t="s">
        <v>1435</v>
      </c>
      <c r="H550" t="s">
        <v>866</v>
      </c>
      <c r="I550" t="s">
        <v>3507</v>
      </c>
      <c r="J550" t="s">
        <v>1054</v>
      </c>
      <c r="K550">
        <v>191</v>
      </c>
      <c r="L550" t="s">
        <v>869</v>
      </c>
      <c r="M550" t="s">
        <v>3508</v>
      </c>
      <c r="N550" t="s">
        <v>1040</v>
      </c>
      <c r="O550">
        <v>4</v>
      </c>
      <c r="P550" t="s">
        <v>872</v>
      </c>
      <c r="Q550" t="s">
        <v>873</v>
      </c>
      <c r="R550" t="s">
        <v>105</v>
      </c>
      <c r="S550" t="s">
        <v>105</v>
      </c>
      <c r="T550" t="s">
        <v>3509</v>
      </c>
      <c r="U550" t="s">
        <v>875</v>
      </c>
      <c r="V550" t="s">
        <v>207</v>
      </c>
      <c r="W550" s="247">
        <v>45217</v>
      </c>
      <c r="Y550" t="s">
        <v>876</v>
      </c>
      <c r="Z550">
        <v>0</v>
      </c>
      <c r="AB550" t="s">
        <v>877</v>
      </c>
      <c r="AD550">
        <f t="shared" ca="1" si="24"/>
        <v>6</v>
      </c>
      <c r="AE550">
        <f t="shared" si="25"/>
        <v>10</v>
      </c>
      <c r="AF550">
        <f t="shared" si="26"/>
        <v>18</v>
      </c>
    </row>
    <row r="551" spans="1:32" x14ac:dyDescent="0.25">
      <c r="A551" t="s">
        <v>3510</v>
      </c>
      <c r="B551" t="s">
        <v>3511</v>
      </c>
      <c r="D551">
        <v>2024</v>
      </c>
      <c r="E551" t="s">
        <v>863</v>
      </c>
      <c r="F551" t="s">
        <v>1434</v>
      </c>
      <c r="G551" t="s">
        <v>1435</v>
      </c>
      <c r="H551" t="s">
        <v>866</v>
      </c>
      <c r="I551" t="s">
        <v>3512</v>
      </c>
      <c r="J551" t="s">
        <v>1054</v>
      </c>
      <c r="K551">
        <v>705</v>
      </c>
      <c r="L551" t="s">
        <v>869</v>
      </c>
      <c r="M551" t="s">
        <v>3513</v>
      </c>
      <c r="N551" t="s">
        <v>1040</v>
      </c>
      <c r="O551">
        <v>4</v>
      </c>
      <c r="P551" t="s">
        <v>872</v>
      </c>
      <c r="Q551" t="s">
        <v>873</v>
      </c>
      <c r="R551" t="s">
        <v>105</v>
      </c>
      <c r="S551" t="s">
        <v>105</v>
      </c>
      <c r="T551" t="s">
        <v>3514</v>
      </c>
      <c r="U551" t="s">
        <v>875</v>
      </c>
      <c r="V551" t="s">
        <v>207</v>
      </c>
      <c r="W551" s="247">
        <v>45217</v>
      </c>
      <c r="Y551" t="s">
        <v>876</v>
      </c>
      <c r="Z551">
        <v>0</v>
      </c>
      <c r="AB551" t="s">
        <v>877</v>
      </c>
      <c r="AD551">
        <f t="shared" ca="1" si="24"/>
        <v>6</v>
      </c>
      <c r="AE551">
        <f t="shared" si="25"/>
        <v>10</v>
      </c>
      <c r="AF551">
        <f t="shared" si="26"/>
        <v>18</v>
      </c>
    </row>
    <row r="552" spans="1:32" x14ac:dyDescent="0.25">
      <c r="A552" t="s">
        <v>3515</v>
      </c>
      <c r="B552" t="s">
        <v>3516</v>
      </c>
      <c r="D552">
        <v>2024</v>
      </c>
      <c r="E552" t="s">
        <v>863</v>
      </c>
      <c r="F552" t="s">
        <v>1434</v>
      </c>
      <c r="G552" t="s">
        <v>1435</v>
      </c>
      <c r="H552" t="s">
        <v>866</v>
      </c>
      <c r="I552" t="s">
        <v>3517</v>
      </c>
      <c r="J552" t="s">
        <v>868</v>
      </c>
      <c r="K552">
        <v>5453</v>
      </c>
      <c r="L552" t="s">
        <v>869</v>
      </c>
      <c r="M552" t="s">
        <v>3518</v>
      </c>
      <c r="N552" t="s">
        <v>1186</v>
      </c>
      <c r="O552">
        <v>1</v>
      </c>
      <c r="P552" t="s">
        <v>872</v>
      </c>
      <c r="Q552" t="s">
        <v>873</v>
      </c>
      <c r="R552" t="s">
        <v>105</v>
      </c>
      <c r="S552" t="s">
        <v>105</v>
      </c>
      <c r="T552" t="s">
        <v>3519</v>
      </c>
      <c r="U552" t="s">
        <v>875</v>
      </c>
      <c r="V552" t="s">
        <v>134</v>
      </c>
      <c r="W552" s="247">
        <v>45217</v>
      </c>
      <c r="Y552" t="s">
        <v>876</v>
      </c>
      <c r="Z552">
        <v>0</v>
      </c>
      <c r="AB552" t="s">
        <v>877</v>
      </c>
      <c r="AD552">
        <f t="shared" ca="1" si="24"/>
        <v>6</v>
      </c>
      <c r="AE552">
        <f t="shared" si="25"/>
        <v>10</v>
      </c>
      <c r="AF552">
        <f t="shared" si="26"/>
        <v>18</v>
      </c>
    </row>
    <row r="553" spans="1:32" x14ac:dyDescent="0.25">
      <c r="A553" t="s">
        <v>3520</v>
      </c>
      <c r="B553" t="s">
        <v>3521</v>
      </c>
      <c r="D553">
        <v>2024</v>
      </c>
      <c r="E553" t="s">
        <v>863</v>
      </c>
      <c r="F553" t="s">
        <v>1434</v>
      </c>
      <c r="G553" t="s">
        <v>1435</v>
      </c>
      <c r="H553" t="s">
        <v>866</v>
      </c>
      <c r="I553" t="s">
        <v>3522</v>
      </c>
      <c r="J553" t="s">
        <v>918</v>
      </c>
      <c r="K553">
        <v>4503</v>
      </c>
      <c r="L553" t="s">
        <v>869</v>
      </c>
      <c r="M553" t="s">
        <v>3523</v>
      </c>
      <c r="N553" t="s">
        <v>986</v>
      </c>
      <c r="O553">
        <v>3</v>
      </c>
      <c r="P553" t="s">
        <v>872</v>
      </c>
      <c r="Q553" t="s">
        <v>873</v>
      </c>
      <c r="R553" t="s">
        <v>105</v>
      </c>
      <c r="S553" t="s">
        <v>105</v>
      </c>
      <c r="T553" t="s">
        <v>3524</v>
      </c>
      <c r="U553" t="s">
        <v>875</v>
      </c>
      <c r="V553" t="s">
        <v>108</v>
      </c>
      <c r="W553" s="247">
        <v>45217</v>
      </c>
      <c r="Y553" t="s">
        <v>876</v>
      </c>
      <c r="Z553">
        <v>0</v>
      </c>
      <c r="AB553" t="s">
        <v>877</v>
      </c>
      <c r="AD553">
        <f t="shared" ca="1" si="24"/>
        <v>6</v>
      </c>
      <c r="AE553">
        <f t="shared" si="25"/>
        <v>10</v>
      </c>
      <c r="AF553">
        <f t="shared" si="26"/>
        <v>18</v>
      </c>
    </row>
    <row r="554" spans="1:32" x14ac:dyDescent="0.25">
      <c r="A554" t="s">
        <v>3525</v>
      </c>
      <c r="B554" t="s">
        <v>3526</v>
      </c>
      <c r="D554">
        <v>2024</v>
      </c>
      <c r="E554" t="s">
        <v>863</v>
      </c>
      <c r="F554" t="s">
        <v>1434</v>
      </c>
      <c r="G554" t="s">
        <v>1435</v>
      </c>
      <c r="H554" t="s">
        <v>866</v>
      </c>
      <c r="I554" t="s">
        <v>3527</v>
      </c>
      <c r="J554" t="s">
        <v>868</v>
      </c>
      <c r="K554">
        <v>5917</v>
      </c>
      <c r="L554" t="s">
        <v>869</v>
      </c>
      <c r="M554" t="s">
        <v>3528</v>
      </c>
      <c r="N554" t="s">
        <v>2026</v>
      </c>
      <c r="O554">
        <v>2</v>
      </c>
      <c r="P554" t="s">
        <v>872</v>
      </c>
      <c r="Q554" t="s">
        <v>873</v>
      </c>
      <c r="R554" t="s">
        <v>105</v>
      </c>
      <c r="S554" t="s">
        <v>105</v>
      </c>
      <c r="T554" t="s">
        <v>3529</v>
      </c>
      <c r="U554" t="s">
        <v>875</v>
      </c>
      <c r="W554" s="247">
        <v>45217</v>
      </c>
      <c r="Y554" t="s">
        <v>876</v>
      </c>
      <c r="Z554">
        <v>0</v>
      </c>
      <c r="AB554" t="s">
        <v>877</v>
      </c>
      <c r="AD554">
        <f t="shared" ca="1" si="24"/>
        <v>6</v>
      </c>
      <c r="AE554">
        <f t="shared" si="25"/>
        <v>10</v>
      </c>
      <c r="AF554">
        <f t="shared" si="26"/>
        <v>18</v>
      </c>
    </row>
    <row r="555" spans="1:32" x14ac:dyDescent="0.25">
      <c r="A555" t="s">
        <v>3530</v>
      </c>
      <c r="B555" t="s">
        <v>3531</v>
      </c>
      <c r="D555">
        <v>2024</v>
      </c>
      <c r="E555" t="s">
        <v>863</v>
      </c>
      <c r="F555" t="s">
        <v>1434</v>
      </c>
      <c r="G555" t="s">
        <v>1435</v>
      </c>
      <c r="H555" t="s">
        <v>956</v>
      </c>
      <c r="I555" t="s">
        <v>3532</v>
      </c>
      <c r="J555" t="s">
        <v>868</v>
      </c>
      <c r="K555">
        <v>4704</v>
      </c>
      <c r="L555" t="s">
        <v>869</v>
      </c>
      <c r="M555" t="s">
        <v>3533</v>
      </c>
      <c r="N555">
        <v>45567</v>
      </c>
      <c r="O555">
        <v>4</v>
      </c>
      <c r="P555" t="s">
        <v>872</v>
      </c>
      <c r="Q555" t="s">
        <v>873</v>
      </c>
      <c r="R555" t="s">
        <v>105</v>
      </c>
      <c r="S555" t="s">
        <v>105</v>
      </c>
      <c r="T555" t="s">
        <v>3534</v>
      </c>
      <c r="U555" t="s">
        <v>875</v>
      </c>
      <c r="V555" t="s">
        <v>118</v>
      </c>
      <c r="W555" s="247">
        <v>45217</v>
      </c>
      <c r="Y555" t="s">
        <v>876</v>
      </c>
      <c r="Z555">
        <v>0</v>
      </c>
      <c r="AB555" t="s">
        <v>877</v>
      </c>
      <c r="AD555">
        <f t="shared" ca="1" si="24"/>
        <v>6</v>
      </c>
      <c r="AE555">
        <f t="shared" si="25"/>
        <v>10</v>
      </c>
      <c r="AF555">
        <f t="shared" si="26"/>
        <v>18</v>
      </c>
    </row>
    <row r="556" spans="1:32" x14ac:dyDescent="0.25">
      <c r="A556" t="s">
        <v>3535</v>
      </c>
      <c r="B556" t="s">
        <v>3536</v>
      </c>
      <c r="D556">
        <v>2024</v>
      </c>
      <c r="E556" t="s">
        <v>863</v>
      </c>
      <c r="F556" t="s">
        <v>1434</v>
      </c>
      <c r="G556" t="s">
        <v>1435</v>
      </c>
      <c r="H556" t="s">
        <v>866</v>
      </c>
      <c r="I556" t="s">
        <v>3537</v>
      </c>
      <c r="J556" t="s">
        <v>868</v>
      </c>
      <c r="K556">
        <v>3261</v>
      </c>
      <c r="L556" t="s">
        <v>869</v>
      </c>
      <c r="M556" t="s">
        <v>3538</v>
      </c>
      <c r="N556">
        <v>45628</v>
      </c>
      <c r="O556">
        <v>23</v>
      </c>
      <c r="P556" t="s">
        <v>872</v>
      </c>
      <c r="Q556" t="s">
        <v>873</v>
      </c>
      <c r="R556" t="s">
        <v>105</v>
      </c>
      <c r="S556" t="s">
        <v>105</v>
      </c>
      <c r="T556" t="s">
        <v>3539</v>
      </c>
      <c r="U556" t="s">
        <v>875</v>
      </c>
      <c r="V556" t="s">
        <v>118</v>
      </c>
      <c r="W556" s="247">
        <v>45217</v>
      </c>
      <c r="Y556" t="s">
        <v>876</v>
      </c>
      <c r="Z556">
        <v>0</v>
      </c>
      <c r="AB556" t="s">
        <v>877</v>
      </c>
      <c r="AD556">
        <f t="shared" ca="1" si="24"/>
        <v>6</v>
      </c>
      <c r="AE556">
        <f t="shared" si="25"/>
        <v>10</v>
      </c>
      <c r="AF556">
        <f t="shared" si="26"/>
        <v>18</v>
      </c>
    </row>
    <row r="557" spans="1:32" x14ac:dyDescent="0.25">
      <c r="A557" t="s">
        <v>3540</v>
      </c>
      <c r="B557" t="s">
        <v>3541</v>
      </c>
      <c r="D557">
        <v>2024</v>
      </c>
      <c r="E557" t="s">
        <v>863</v>
      </c>
      <c r="F557" t="s">
        <v>1434</v>
      </c>
      <c r="G557" t="s">
        <v>1435</v>
      </c>
      <c r="H557" t="s">
        <v>956</v>
      </c>
      <c r="I557" t="s">
        <v>3542</v>
      </c>
      <c r="J557" t="s">
        <v>1054</v>
      </c>
      <c r="K557">
        <v>132</v>
      </c>
      <c r="L557" t="s">
        <v>869</v>
      </c>
      <c r="M557" t="s">
        <v>3543</v>
      </c>
      <c r="N557" t="s">
        <v>1040</v>
      </c>
      <c r="O557">
        <v>4</v>
      </c>
      <c r="P557" t="s">
        <v>872</v>
      </c>
      <c r="Q557" t="s">
        <v>873</v>
      </c>
      <c r="R557" t="s">
        <v>105</v>
      </c>
      <c r="S557" t="s">
        <v>105</v>
      </c>
      <c r="T557" t="s">
        <v>3544</v>
      </c>
      <c r="U557" t="s">
        <v>875</v>
      </c>
      <c r="V557" t="s">
        <v>199</v>
      </c>
      <c r="W557" s="247">
        <v>45217</v>
      </c>
      <c r="Y557" t="s">
        <v>876</v>
      </c>
      <c r="Z557">
        <v>0</v>
      </c>
      <c r="AB557" t="s">
        <v>877</v>
      </c>
      <c r="AD557">
        <f t="shared" ca="1" si="24"/>
        <v>6</v>
      </c>
      <c r="AE557">
        <f t="shared" si="25"/>
        <v>10</v>
      </c>
      <c r="AF557">
        <f t="shared" si="26"/>
        <v>18</v>
      </c>
    </row>
    <row r="558" spans="1:32" x14ac:dyDescent="0.25">
      <c r="A558" t="s">
        <v>3545</v>
      </c>
      <c r="B558" t="s">
        <v>3546</v>
      </c>
      <c r="D558">
        <v>2024</v>
      </c>
      <c r="E558" t="s">
        <v>863</v>
      </c>
      <c r="F558" t="s">
        <v>1434</v>
      </c>
      <c r="G558" t="s">
        <v>1435</v>
      </c>
      <c r="H558" t="s">
        <v>956</v>
      </c>
      <c r="I558" t="s">
        <v>3547</v>
      </c>
      <c r="J558" t="s">
        <v>1054</v>
      </c>
      <c r="K558">
        <v>1745</v>
      </c>
      <c r="L558" t="s">
        <v>869</v>
      </c>
      <c r="M558" t="s">
        <v>3548</v>
      </c>
      <c r="N558">
        <v>45635</v>
      </c>
      <c r="O558">
        <v>65</v>
      </c>
      <c r="P558" t="s">
        <v>872</v>
      </c>
      <c r="Q558" t="s">
        <v>873</v>
      </c>
      <c r="R558" t="s">
        <v>105</v>
      </c>
      <c r="S558" t="s">
        <v>105</v>
      </c>
      <c r="T558" t="s">
        <v>3549</v>
      </c>
      <c r="U558" t="s">
        <v>875</v>
      </c>
      <c r="V558" t="s">
        <v>137</v>
      </c>
      <c r="W558" s="247">
        <v>45217</v>
      </c>
      <c r="Y558" t="s">
        <v>876</v>
      </c>
      <c r="Z558">
        <v>0</v>
      </c>
      <c r="AB558" t="s">
        <v>877</v>
      </c>
      <c r="AD558">
        <f t="shared" ca="1" si="24"/>
        <v>6</v>
      </c>
      <c r="AE558">
        <f t="shared" si="25"/>
        <v>10</v>
      </c>
      <c r="AF558">
        <f t="shared" si="26"/>
        <v>18</v>
      </c>
    </row>
    <row r="559" spans="1:32" x14ac:dyDescent="0.25">
      <c r="A559" t="s">
        <v>3550</v>
      </c>
      <c r="B559" t="s">
        <v>3551</v>
      </c>
      <c r="D559">
        <v>2024</v>
      </c>
      <c r="E559" t="s">
        <v>863</v>
      </c>
      <c r="F559" t="s">
        <v>1434</v>
      </c>
      <c r="G559" t="s">
        <v>1435</v>
      </c>
      <c r="H559" t="s">
        <v>956</v>
      </c>
      <c r="I559" t="s">
        <v>3552</v>
      </c>
      <c r="J559" t="s">
        <v>1136</v>
      </c>
      <c r="K559">
        <v>8719</v>
      </c>
      <c r="L559" t="s">
        <v>869</v>
      </c>
      <c r="M559" t="s">
        <v>3553</v>
      </c>
      <c r="N559">
        <v>45475</v>
      </c>
      <c r="O559">
        <v>1</v>
      </c>
      <c r="P559" t="s">
        <v>872</v>
      </c>
      <c r="Q559" t="s">
        <v>873</v>
      </c>
      <c r="R559" t="s">
        <v>105</v>
      </c>
      <c r="S559" t="s">
        <v>105</v>
      </c>
      <c r="T559" t="s">
        <v>3554</v>
      </c>
      <c r="U559" t="s">
        <v>875</v>
      </c>
      <c r="W559" s="247">
        <v>45217</v>
      </c>
      <c r="Y559" t="s">
        <v>876</v>
      </c>
      <c r="Z559">
        <v>0</v>
      </c>
      <c r="AB559" t="s">
        <v>877</v>
      </c>
      <c r="AD559">
        <f t="shared" ca="1" si="24"/>
        <v>6</v>
      </c>
      <c r="AE559">
        <f t="shared" si="25"/>
        <v>10</v>
      </c>
      <c r="AF559">
        <f t="shared" si="26"/>
        <v>18</v>
      </c>
    </row>
    <row r="560" spans="1:32" x14ac:dyDescent="0.25">
      <c r="A560" t="s">
        <v>3555</v>
      </c>
      <c r="B560" t="s">
        <v>3556</v>
      </c>
      <c r="D560">
        <v>2024</v>
      </c>
      <c r="E560" t="s">
        <v>863</v>
      </c>
      <c r="F560" t="s">
        <v>1434</v>
      </c>
      <c r="G560" t="s">
        <v>1435</v>
      </c>
      <c r="H560" t="s">
        <v>956</v>
      </c>
      <c r="I560" t="s">
        <v>3557</v>
      </c>
      <c r="J560" t="s">
        <v>2082</v>
      </c>
      <c r="K560">
        <v>5206</v>
      </c>
      <c r="L560" t="s">
        <v>869</v>
      </c>
      <c r="M560" t="s">
        <v>3558</v>
      </c>
      <c r="N560">
        <v>45567</v>
      </c>
      <c r="O560">
        <v>9</v>
      </c>
      <c r="P560" t="s">
        <v>872</v>
      </c>
      <c r="Q560" t="s">
        <v>873</v>
      </c>
      <c r="R560" t="s">
        <v>105</v>
      </c>
      <c r="S560" t="s">
        <v>105</v>
      </c>
      <c r="T560" t="s">
        <v>3559</v>
      </c>
      <c r="U560" t="s">
        <v>875</v>
      </c>
      <c r="V560" t="s">
        <v>142</v>
      </c>
      <c r="W560" s="247">
        <v>45217</v>
      </c>
      <c r="Y560" t="s">
        <v>876</v>
      </c>
      <c r="Z560">
        <v>0</v>
      </c>
      <c r="AB560" t="s">
        <v>877</v>
      </c>
      <c r="AD560">
        <f t="shared" ca="1" si="24"/>
        <v>6</v>
      </c>
      <c r="AE560">
        <f t="shared" si="25"/>
        <v>10</v>
      </c>
      <c r="AF560">
        <f t="shared" si="26"/>
        <v>18</v>
      </c>
    </row>
    <row r="561" spans="1:32" x14ac:dyDescent="0.25">
      <c r="A561" t="s">
        <v>3560</v>
      </c>
      <c r="B561" t="s">
        <v>3561</v>
      </c>
      <c r="D561">
        <v>2024</v>
      </c>
      <c r="E561" t="s">
        <v>863</v>
      </c>
      <c r="F561" t="s">
        <v>3562</v>
      </c>
      <c r="G561" t="s">
        <v>1191</v>
      </c>
      <c r="H561" t="s">
        <v>866</v>
      </c>
      <c r="I561" t="s">
        <v>3563</v>
      </c>
      <c r="J561" t="s">
        <v>868</v>
      </c>
      <c r="K561">
        <v>7978</v>
      </c>
      <c r="L561" t="s">
        <v>869</v>
      </c>
      <c r="M561" t="s">
        <v>3564</v>
      </c>
      <c r="N561" t="s">
        <v>871</v>
      </c>
      <c r="O561">
        <v>8</v>
      </c>
      <c r="P561" t="s">
        <v>872</v>
      </c>
      <c r="Q561" t="s">
        <v>873</v>
      </c>
      <c r="R561" t="s">
        <v>105</v>
      </c>
      <c r="S561" t="s">
        <v>105</v>
      </c>
      <c r="T561" t="s">
        <v>3565</v>
      </c>
      <c r="U561" t="s">
        <v>875</v>
      </c>
      <c r="V561" t="s">
        <v>118</v>
      </c>
      <c r="W561" s="247">
        <v>45217</v>
      </c>
      <c r="Y561" t="s">
        <v>876</v>
      </c>
      <c r="Z561">
        <v>0</v>
      </c>
      <c r="AB561" t="s">
        <v>877</v>
      </c>
      <c r="AD561">
        <f t="shared" ca="1" si="24"/>
        <v>6</v>
      </c>
      <c r="AE561">
        <f t="shared" si="25"/>
        <v>10</v>
      </c>
      <c r="AF561">
        <f t="shared" si="26"/>
        <v>18</v>
      </c>
    </row>
    <row r="562" spans="1:32" x14ac:dyDescent="0.25">
      <c r="A562" t="s">
        <v>3566</v>
      </c>
      <c r="B562" t="s">
        <v>3567</v>
      </c>
      <c r="D562">
        <v>2024</v>
      </c>
      <c r="E562" t="s">
        <v>863</v>
      </c>
      <c r="F562" t="s">
        <v>3562</v>
      </c>
      <c r="G562" t="s">
        <v>1191</v>
      </c>
      <c r="H562" t="s">
        <v>866</v>
      </c>
      <c r="I562" t="s">
        <v>3568</v>
      </c>
      <c r="J562" t="s">
        <v>918</v>
      </c>
      <c r="K562">
        <v>7240</v>
      </c>
      <c r="L562" t="s">
        <v>869</v>
      </c>
      <c r="M562" t="s">
        <v>3569</v>
      </c>
      <c r="N562">
        <v>45506</v>
      </c>
      <c r="O562">
        <v>5</v>
      </c>
      <c r="P562" t="s">
        <v>872</v>
      </c>
      <c r="Q562" t="s">
        <v>873</v>
      </c>
      <c r="R562" t="s">
        <v>105</v>
      </c>
      <c r="S562" t="s">
        <v>105</v>
      </c>
      <c r="T562" t="s">
        <v>3570</v>
      </c>
      <c r="U562" t="s">
        <v>875</v>
      </c>
      <c r="V562" t="s">
        <v>3571</v>
      </c>
      <c r="W562" s="247">
        <v>45217</v>
      </c>
      <c r="Y562" t="s">
        <v>876</v>
      </c>
      <c r="Z562">
        <v>0</v>
      </c>
      <c r="AB562" t="s">
        <v>877</v>
      </c>
      <c r="AD562">
        <f t="shared" ca="1" si="24"/>
        <v>6</v>
      </c>
      <c r="AE562">
        <f t="shared" si="25"/>
        <v>10</v>
      </c>
      <c r="AF562">
        <f t="shared" si="26"/>
        <v>18</v>
      </c>
    </row>
    <row r="563" spans="1:32" x14ac:dyDescent="0.25">
      <c r="A563" t="s">
        <v>3572</v>
      </c>
      <c r="B563" t="s">
        <v>3573</v>
      </c>
      <c r="D563">
        <v>2024</v>
      </c>
      <c r="E563" t="s">
        <v>863</v>
      </c>
      <c r="F563" t="s">
        <v>3562</v>
      </c>
      <c r="G563" t="s">
        <v>1191</v>
      </c>
      <c r="H563" t="s">
        <v>866</v>
      </c>
      <c r="I563" t="s">
        <v>3574</v>
      </c>
      <c r="J563" t="s">
        <v>868</v>
      </c>
      <c r="K563">
        <v>6677</v>
      </c>
      <c r="L563" t="s">
        <v>869</v>
      </c>
      <c r="M563" t="s">
        <v>3575</v>
      </c>
      <c r="N563">
        <v>45475</v>
      </c>
      <c r="O563">
        <v>7</v>
      </c>
      <c r="P563" t="s">
        <v>872</v>
      </c>
      <c r="Q563" t="s">
        <v>873</v>
      </c>
      <c r="R563" t="s">
        <v>105</v>
      </c>
      <c r="S563" t="s">
        <v>105</v>
      </c>
      <c r="T563" t="s">
        <v>3576</v>
      </c>
      <c r="U563" t="s">
        <v>875</v>
      </c>
      <c r="V563" t="s">
        <v>118</v>
      </c>
      <c r="W563" s="247">
        <v>45217</v>
      </c>
      <c r="Y563" t="s">
        <v>876</v>
      </c>
      <c r="Z563">
        <v>0</v>
      </c>
      <c r="AB563" t="s">
        <v>877</v>
      </c>
      <c r="AD563">
        <f t="shared" ca="1" si="24"/>
        <v>6</v>
      </c>
      <c r="AE563">
        <f t="shared" si="25"/>
        <v>10</v>
      </c>
      <c r="AF563">
        <f t="shared" si="26"/>
        <v>18</v>
      </c>
    </row>
    <row r="564" spans="1:32" x14ac:dyDescent="0.25">
      <c r="A564" t="s">
        <v>3577</v>
      </c>
      <c r="B564" t="s">
        <v>3578</v>
      </c>
      <c r="D564">
        <v>2024</v>
      </c>
      <c r="E564" t="s">
        <v>863</v>
      </c>
      <c r="F564" t="s">
        <v>3562</v>
      </c>
      <c r="G564" t="s">
        <v>1191</v>
      </c>
      <c r="H564" t="s">
        <v>866</v>
      </c>
      <c r="I564" t="s">
        <v>3579</v>
      </c>
      <c r="J564" t="s">
        <v>2082</v>
      </c>
      <c r="K564">
        <v>3390</v>
      </c>
      <c r="L564" t="s">
        <v>869</v>
      </c>
      <c r="M564" t="s">
        <v>3580</v>
      </c>
      <c r="N564">
        <v>45414</v>
      </c>
      <c r="O564">
        <v>27</v>
      </c>
      <c r="P564" t="s">
        <v>872</v>
      </c>
      <c r="Q564" t="s">
        <v>873</v>
      </c>
      <c r="R564" t="s">
        <v>105</v>
      </c>
      <c r="S564" t="s">
        <v>105</v>
      </c>
      <c r="T564" t="s">
        <v>3581</v>
      </c>
      <c r="U564" t="s">
        <v>875</v>
      </c>
      <c r="W564" s="247">
        <v>45217</v>
      </c>
      <c r="Y564" t="s">
        <v>876</v>
      </c>
      <c r="Z564">
        <v>0</v>
      </c>
      <c r="AB564" t="s">
        <v>877</v>
      </c>
      <c r="AD564">
        <f t="shared" ca="1" si="24"/>
        <v>6</v>
      </c>
      <c r="AE564">
        <f t="shared" si="25"/>
        <v>10</v>
      </c>
      <c r="AF564">
        <f t="shared" si="26"/>
        <v>18</v>
      </c>
    </row>
    <row r="565" spans="1:32" x14ac:dyDescent="0.25">
      <c r="A565" t="s">
        <v>3582</v>
      </c>
      <c r="B565" t="s">
        <v>3583</v>
      </c>
      <c r="D565">
        <v>2024</v>
      </c>
      <c r="E565" t="s">
        <v>863</v>
      </c>
      <c r="F565" t="s">
        <v>3562</v>
      </c>
      <c r="G565" t="s">
        <v>1191</v>
      </c>
      <c r="H565" t="s">
        <v>956</v>
      </c>
      <c r="I565" t="s">
        <v>3584</v>
      </c>
      <c r="J565" t="s">
        <v>1029</v>
      </c>
      <c r="K565">
        <v>2944</v>
      </c>
      <c r="L565" t="s">
        <v>869</v>
      </c>
      <c r="M565" t="s">
        <v>3585</v>
      </c>
      <c r="N565">
        <v>45414</v>
      </c>
      <c r="O565">
        <v>22</v>
      </c>
      <c r="P565" t="s">
        <v>872</v>
      </c>
      <c r="Q565" t="s">
        <v>873</v>
      </c>
      <c r="R565" t="s">
        <v>105</v>
      </c>
      <c r="S565" t="s">
        <v>105</v>
      </c>
      <c r="T565" t="s">
        <v>3586</v>
      </c>
      <c r="U565" t="s">
        <v>875</v>
      </c>
      <c r="W565" s="247">
        <v>45217</v>
      </c>
      <c r="Y565" t="s">
        <v>876</v>
      </c>
      <c r="Z565">
        <v>0</v>
      </c>
      <c r="AB565" t="s">
        <v>877</v>
      </c>
      <c r="AD565">
        <f t="shared" ca="1" si="24"/>
        <v>6</v>
      </c>
      <c r="AE565">
        <f t="shared" si="25"/>
        <v>10</v>
      </c>
      <c r="AF565">
        <f t="shared" si="26"/>
        <v>18</v>
      </c>
    </row>
    <row r="566" spans="1:32" x14ac:dyDescent="0.25">
      <c r="A566" t="s">
        <v>3587</v>
      </c>
      <c r="B566" t="s">
        <v>3588</v>
      </c>
      <c r="D566">
        <v>2024</v>
      </c>
      <c r="E566" t="s">
        <v>863</v>
      </c>
      <c r="F566" t="s">
        <v>3562</v>
      </c>
      <c r="G566" t="s">
        <v>1191</v>
      </c>
      <c r="H566" t="s">
        <v>956</v>
      </c>
      <c r="I566" t="s">
        <v>3589</v>
      </c>
      <c r="J566" t="s">
        <v>881</v>
      </c>
      <c r="K566">
        <v>4452</v>
      </c>
      <c r="L566" t="s">
        <v>869</v>
      </c>
      <c r="M566">
        <v>5449379</v>
      </c>
      <c r="N566" t="s">
        <v>1186</v>
      </c>
      <c r="O566">
        <v>3</v>
      </c>
      <c r="P566" t="s">
        <v>872</v>
      </c>
      <c r="Q566" t="s">
        <v>873</v>
      </c>
      <c r="R566" t="s">
        <v>105</v>
      </c>
      <c r="S566" t="s">
        <v>105</v>
      </c>
      <c r="T566" t="s">
        <v>3590</v>
      </c>
      <c r="U566" t="s">
        <v>875</v>
      </c>
      <c r="V566" t="s">
        <v>142</v>
      </c>
      <c r="W566" s="247">
        <v>45217</v>
      </c>
      <c r="Y566" t="s">
        <v>876</v>
      </c>
      <c r="Z566">
        <v>0</v>
      </c>
      <c r="AB566" t="s">
        <v>877</v>
      </c>
      <c r="AD566">
        <f t="shared" ca="1" si="24"/>
        <v>6</v>
      </c>
      <c r="AE566">
        <f t="shared" si="25"/>
        <v>10</v>
      </c>
      <c r="AF566">
        <f t="shared" si="26"/>
        <v>18</v>
      </c>
    </row>
    <row r="567" spans="1:32" x14ac:dyDescent="0.25">
      <c r="A567" t="s">
        <v>3591</v>
      </c>
      <c r="B567" t="s">
        <v>3592</v>
      </c>
      <c r="D567">
        <v>2024</v>
      </c>
      <c r="E567" t="s">
        <v>863</v>
      </c>
      <c r="F567" t="s">
        <v>3562</v>
      </c>
      <c r="G567" t="s">
        <v>1191</v>
      </c>
      <c r="H567" t="s">
        <v>956</v>
      </c>
      <c r="I567" t="s">
        <v>3593</v>
      </c>
      <c r="J567" t="s">
        <v>881</v>
      </c>
      <c r="K567">
        <v>6639</v>
      </c>
      <c r="L567" t="s">
        <v>869</v>
      </c>
      <c r="M567">
        <v>5449280</v>
      </c>
      <c r="N567" t="s">
        <v>3594</v>
      </c>
      <c r="O567">
        <v>7</v>
      </c>
      <c r="P567" t="s">
        <v>872</v>
      </c>
      <c r="Q567" t="s">
        <v>873</v>
      </c>
      <c r="R567" t="s">
        <v>105</v>
      </c>
      <c r="S567" t="s">
        <v>105</v>
      </c>
      <c r="T567" t="s">
        <v>3595</v>
      </c>
      <c r="U567" t="s">
        <v>875</v>
      </c>
      <c r="V567" t="s">
        <v>142</v>
      </c>
      <c r="W567" s="247">
        <v>45217</v>
      </c>
      <c r="Y567" t="s">
        <v>876</v>
      </c>
      <c r="Z567">
        <v>0</v>
      </c>
      <c r="AB567" t="s">
        <v>877</v>
      </c>
      <c r="AD567">
        <f t="shared" ca="1" si="24"/>
        <v>6</v>
      </c>
      <c r="AE567">
        <f t="shared" si="25"/>
        <v>10</v>
      </c>
      <c r="AF567">
        <f t="shared" si="26"/>
        <v>18</v>
      </c>
    </row>
    <row r="568" spans="1:32" x14ac:dyDescent="0.25">
      <c r="A568" t="s">
        <v>3596</v>
      </c>
      <c r="B568" t="s">
        <v>3597</v>
      </c>
      <c r="D568">
        <v>2024</v>
      </c>
      <c r="E568" t="s">
        <v>863</v>
      </c>
      <c r="F568" t="s">
        <v>3562</v>
      </c>
      <c r="G568" t="s">
        <v>1191</v>
      </c>
      <c r="H568" t="s">
        <v>956</v>
      </c>
      <c r="I568" t="s">
        <v>3598</v>
      </c>
      <c r="J568" t="s">
        <v>1240</v>
      </c>
      <c r="K568">
        <v>7013</v>
      </c>
      <c r="L568" t="s">
        <v>869</v>
      </c>
      <c r="M568" t="s">
        <v>3599</v>
      </c>
      <c r="N568">
        <v>45414</v>
      </c>
      <c r="O568">
        <v>3</v>
      </c>
      <c r="P568" t="s">
        <v>872</v>
      </c>
      <c r="Q568" t="s">
        <v>873</v>
      </c>
      <c r="R568" t="s">
        <v>105</v>
      </c>
      <c r="S568" t="s">
        <v>105</v>
      </c>
      <c r="T568" t="s">
        <v>3600</v>
      </c>
      <c r="U568" t="s">
        <v>875</v>
      </c>
      <c r="W568" s="247">
        <v>45217</v>
      </c>
      <c r="Y568" t="s">
        <v>876</v>
      </c>
      <c r="Z568">
        <v>0</v>
      </c>
      <c r="AB568" t="s">
        <v>877</v>
      </c>
      <c r="AD568">
        <f t="shared" ca="1" si="24"/>
        <v>6</v>
      </c>
      <c r="AE568">
        <f t="shared" si="25"/>
        <v>10</v>
      </c>
      <c r="AF568">
        <f t="shared" si="26"/>
        <v>18</v>
      </c>
    </row>
    <row r="569" spans="1:32" x14ac:dyDescent="0.25">
      <c r="A569" t="s">
        <v>3601</v>
      </c>
      <c r="B569" t="s">
        <v>3602</v>
      </c>
      <c r="D569">
        <v>2024</v>
      </c>
      <c r="E569" t="s">
        <v>863</v>
      </c>
      <c r="F569" t="s">
        <v>3562</v>
      </c>
      <c r="G569" t="s">
        <v>1191</v>
      </c>
      <c r="H569" t="s">
        <v>956</v>
      </c>
      <c r="I569" t="s">
        <v>3603</v>
      </c>
      <c r="J569" t="s">
        <v>1054</v>
      </c>
      <c r="K569">
        <v>1123</v>
      </c>
      <c r="L569" t="s">
        <v>869</v>
      </c>
      <c r="M569" t="s">
        <v>3604</v>
      </c>
      <c r="N569" t="s">
        <v>1040</v>
      </c>
      <c r="O569">
        <v>4</v>
      </c>
      <c r="P569" t="s">
        <v>872</v>
      </c>
      <c r="Q569" t="s">
        <v>873</v>
      </c>
      <c r="R569" t="s">
        <v>105</v>
      </c>
      <c r="S569" t="s">
        <v>105</v>
      </c>
      <c r="T569" t="s">
        <v>1215</v>
      </c>
      <c r="U569" t="s">
        <v>875</v>
      </c>
      <c r="V569" t="s">
        <v>190</v>
      </c>
      <c r="W569" s="247">
        <v>45217</v>
      </c>
      <c r="Y569" t="s">
        <v>876</v>
      </c>
      <c r="Z569">
        <v>0</v>
      </c>
      <c r="AB569" t="s">
        <v>877</v>
      </c>
      <c r="AD569">
        <f t="shared" ca="1" si="24"/>
        <v>6</v>
      </c>
      <c r="AE569">
        <f t="shared" si="25"/>
        <v>10</v>
      </c>
      <c r="AF569">
        <f t="shared" si="26"/>
        <v>18</v>
      </c>
    </row>
    <row r="570" spans="1:32" x14ac:dyDescent="0.25">
      <c r="A570" t="s">
        <v>3605</v>
      </c>
      <c r="B570" t="s">
        <v>3606</v>
      </c>
      <c r="C570" t="s">
        <v>2319</v>
      </c>
      <c r="D570">
        <v>2024</v>
      </c>
      <c r="E570" t="s">
        <v>863</v>
      </c>
      <c r="F570" t="s">
        <v>2418</v>
      </c>
      <c r="G570" t="s">
        <v>2419</v>
      </c>
      <c r="H570" t="s">
        <v>956</v>
      </c>
      <c r="I570" t="s">
        <v>3607</v>
      </c>
      <c r="J570" t="s">
        <v>1067</v>
      </c>
      <c r="K570">
        <v>10566</v>
      </c>
      <c r="L570" t="s">
        <v>1900</v>
      </c>
      <c r="M570" t="s">
        <v>1519</v>
      </c>
      <c r="N570" t="s">
        <v>913</v>
      </c>
      <c r="O570">
        <v>5</v>
      </c>
      <c r="P570" t="s">
        <v>872</v>
      </c>
      <c r="Q570" t="s">
        <v>873</v>
      </c>
      <c r="R570" t="s">
        <v>173</v>
      </c>
      <c r="S570" t="s">
        <v>173</v>
      </c>
      <c r="U570" t="s">
        <v>875</v>
      </c>
      <c r="W570" s="247">
        <v>45191</v>
      </c>
      <c r="Y570" t="s">
        <v>876</v>
      </c>
      <c r="Z570">
        <v>0</v>
      </c>
      <c r="AB570" t="s">
        <v>877</v>
      </c>
      <c r="AD570">
        <f t="shared" ca="1" si="24"/>
        <v>7</v>
      </c>
      <c r="AE570">
        <f t="shared" si="25"/>
        <v>9</v>
      </c>
      <c r="AF570">
        <f t="shared" si="26"/>
        <v>22</v>
      </c>
    </row>
    <row r="571" spans="1:32" x14ac:dyDescent="0.25">
      <c r="A571" t="s">
        <v>3608</v>
      </c>
      <c r="B571" t="s">
        <v>3609</v>
      </c>
      <c r="D571">
        <v>2024</v>
      </c>
      <c r="E571" t="s">
        <v>1049</v>
      </c>
      <c r="F571" t="s">
        <v>1106</v>
      </c>
      <c r="G571" t="s">
        <v>1107</v>
      </c>
      <c r="H571" t="s">
        <v>1108</v>
      </c>
      <c r="I571" t="s">
        <v>3610</v>
      </c>
      <c r="J571" t="s">
        <v>1067</v>
      </c>
      <c r="K571">
        <v>8879</v>
      </c>
      <c r="L571" t="s">
        <v>1900</v>
      </c>
      <c r="M571" t="s">
        <v>1519</v>
      </c>
      <c r="N571">
        <v>45353</v>
      </c>
      <c r="O571">
        <v>2</v>
      </c>
      <c r="P571" t="s">
        <v>872</v>
      </c>
      <c r="Q571" t="s">
        <v>873</v>
      </c>
      <c r="R571" t="s">
        <v>173</v>
      </c>
      <c r="S571" t="s">
        <v>116</v>
      </c>
      <c r="U571" t="s">
        <v>1067</v>
      </c>
      <c r="W571" s="247">
        <v>45218</v>
      </c>
      <c r="Y571" t="s">
        <v>876</v>
      </c>
      <c r="Z571">
        <v>0</v>
      </c>
      <c r="AB571" t="s">
        <v>877</v>
      </c>
      <c r="AD571">
        <f t="shared" ca="1" si="24"/>
        <v>6</v>
      </c>
      <c r="AE571">
        <f t="shared" si="25"/>
        <v>10</v>
      </c>
      <c r="AF571">
        <f t="shared" si="26"/>
        <v>19</v>
      </c>
    </row>
    <row r="572" spans="1:32" x14ac:dyDescent="0.25">
      <c r="A572" t="s">
        <v>3611</v>
      </c>
      <c r="B572" t="s">
        <v>3612</v>
      </c>
      <c r="D572">
        <v>2024</v>
      </c>
      <c r="E572" t="s">
        <v>863</v>
      </c>
      <c r="F572" t="s">
        <v>1434</v>
      </c>
      <c r="G572" t="s">
        <v>1435</v>
      </c>
      <c r="H572" t="s">
        <v>956</v>
      </c>
      <c r="I572" t="s">
        <v>3613</v>
      </c>
      <c r="J572" t="s">
        <v>1067</v>
      </c>
      <c r="K572">
        <v>6612</v>
      </c>
      <c r="L572" t="s">
        <v>869</v>
      </c>
      <c r="M572" t="s">
        <v>1519</v>
      </c>
      <c r="N572">
        <v>45384</v>
      </c>
      <c r="O572">
        <v>1</v>
      </c>
      <c r="P572" t="s">
        <v>872</v>
      </c>
      <c r="Q572" t="s">
        <v>873</v>
      </c>
      <c r="R572" t="s">
        <v>173</v>
      </c>
      <c r="S572" t="s">
        <v>105</v>
      </c>
      <c r="U572" t="s">
        <v>875</v>
      </c>
      <c r="W572" s="247">
        <v>45217</v>
      </c>
      <c r="Y572" t="s">
        <v>876</v>
      </c>
      <c r="Z572">
        <v>0</v>
      </c>
      <c r="AB572" t="s">
        <v>877</v>
      </c>
      <c r="AD572">
        <f t="shared" ca="1" si="24"/>
        <v>6</v>
      </c>
      <c r="AE572">
        <f t="shared" si="25"/>
        <v>10</v>
      </c>
      <c r="AF572">
        <f t="shared" si="26"/>
        <v>18</v>
      </c>
    </row>
    <row r="573" spans="1:32" x14ac:dyDescent="0.25">
      <c r="A573" t="s">
        <v>3614</v>
      </c>
      <c r="B573" t="s">
        <v>3615</v>
      </c>
      <c r="D573">
        <v>2024</v>
      </c>
      <c r="E573" t="s">
        <v>863</v>
      </c>
      <c r="F573" t="s">
        <v>864</v>
      </c>
      <c r="G573" t="s">
        <v>865</v>
      </c>
      <c r="H573" t="s">
        <v>866</v>
      </c>
      <c r="I573" t="s">
        <v>3616</v>
      </c>
      <c r="J573" t="s">
        <v>1240</v>
      </c>
      <c r="K573">
        <v>8162</v>
      </c>
      <c r="L573" t="s">
        <v>869</v>
      </c>
      <c r="M573" t="s">
        <v>1519</v>
      </c>
      <c r="N573">
        <v>45353</v>
      </c>
      <c r="O573">
        <v>2</v>
      </c>
      <c r="P573" t="s">
        <v>872</v>
      </c>
      <c r="Q573" t="s">
        <v>873</v>
      </c>
      <c r="R573" t="s">
        <v>110</v>
      </c>
      <c r="S573" t="s">
        <v>105</v>
      </c>
      <c r="U573" t="s">
        <v>875</v>
      </c>
      <c r="W573" s="247">
        <v>45215</v>
      </c>
      <c r="Y573" t="s">
        <v>876</v>
      </c>
      <c r="Z573">
        <v>0</v>
      </c>
      <c r="AB573" t="s">
        <v>877</v>
      </c>
      <c r="AD573">
        <f t="shared" ca="1" si="24"/>
        <v>6</v>
      </c>
      <c r="AE573">
        <f t="shared" si="25"/>
        <v>10</v>
      </c>
      <c r="AF573">
        <f t="shared" si="26"/>
        <v>16</v>
      </c>
    </row>
    <row r="574" spans="1:32" x14ac:dyDescent="0.25">
      <c r="A574" t="s">
        <v>3617</v>
      </c>
      <c r="B574" t="s">
        <v>3618</v>
      </c>
      <c r="D574">
        <v>2024</v>
      </c>
      <c r="E574" t="s">
        <v>863</v>
      </c>
      <c r="F574" t="s">
        <v>864</v>
      </c>
      <c r="G574" t="s">
        <v>865</v>
      </c>
      <c r="H574" t="s">
        <v>866</v>
      </c>
      <c r="I574" t="s">
        <v>3619</v>
      </c>
      <c r="J574" t="s">
        <v>896</v>
      </c>
      <c r="K574">
        <v>6141</v>
      </c>
      <c r="L574" t="s">
        <v>869</v>
      </c>
      <c r="M574" t="s">
        <v>1519</v>
      </c>
      <c r="N574">
        <v>45384</v>
      </c>
      <c r="O574">
        <v>1</v>
      </c>
      <c r="P574" t="s">
        <v>872</v>
      </c>
      <c r="Q574" t="s">
        <v>873</v>
      </c>
      <c r="R574" t="s">
        <v>110</v>
      </c>
      <c r="S574" t="s">
        <v>105</v>
      </c>
      <c r="U574" t="s">
        <v>875</v>
      </c>
      <c r="W574" s="247">
        <v>45215</v>
      </c>
      <c r="Y574" t="s">
        <v>876</v>
      </c>
      <c r="Z574">
        <v>0</v>
      </c>
      <c r="AB574" t="s">
        <v>877</v>
      </c>
      <c r="AD574">
        <f t="shared" ca="1" si="24"/>
        <v>6</v>
      </c>
      <c r="AE574">
        <f t="shared" si="25"/>
        <v>10</v>
      </c>
      <c r="AF574">
        <f t="shared" si="26"/>
        <v>16</v>
      </c>
    </row>
    <row r="575" spans="1:32" x14ac:dyDescent="0.25">
      <c r="A575" t="s">
        <v>3620</v>
      </c>
      <c r="B575" t="s">
        <v>3621</v>
      </c>
      <c r="D575">
        <v>2024</v>
      </c>
      <c r="E575" t="s">
        <v>863</v>
      </c>
      <c r="F575" t="s">
        <v>864</v>
      </c>
      <c r="G575" t="s">
        <v>865</v>
      </c>
      <c r="H575" t="s">
        <v>866</v>
      </c>
      <c r="I575" t="s">
        <v>3622</v>
      </c>
      <c r="J575" t="s">
        <v>896</v>
      </c>
      <c r="K575">
        <v>2094</v>
      </c>
      <c r="L575" t="s">
        <v>869</v>
      </c>
      <c r="M575" t="s">
        <v>1519</v>
      </c>
      <c r="N575">
        <v>45384</v>
      </c>
      <c r="O575">
        <v>1</v>
      </c>
      <c r="P575" t="s">
        <v>872</v>
      </c>
      <c r="Q575" t="s">
        <v>873</v>
      </c>
      <c r="R575" t="s">
        <v>110</v>
      </c>
      <c r="S575" t="s">
        <v>110</v>
      </c>
      <c r="U575" t="s">
        <v>875</v>
      </c>
      <c r="W575" s="247">
        <v>45215</v>
      </c>
      <c r="Y575" t="s">
        <v>876</v>
      </c>
      <c r="Z575">
        <v>0</v>
      </c>
      <c r="AB575" t="s">
        <v>877</v>
      </c>
      <c r="AD575">
        <f t="shared" ca="1" si="24"/>
        <v>6</v>
      </c>
      <c r="AE575">
        <f t="shared" si="25"/>
        <v>10</v>
      </c>
      <c r="AF575">
        <f t="shared" si="26"/>
        <v>16</v>
      </c>
    </row>
    <row r="576" spans="1:32" x14ac:dyDescent="0.25">
      <c r="A576" t="s">
        <v>3623</v>
      </c>
      <c r="B576" t="s">
        <v>3624</v>
      </c>
      <c r="C576" t="s">
        <v>2319</v>
      </c>
      <c r="D576">
        <v>2024</v>
      </c>
      <c r="E576" t="s">
        <v>863</v>
      </c>
      <c r="F576" t="s">
        <v>2418</v>
      </c>
      <c r="G576" t="s">
        <v>2419</v>
      </c>
      <c r="H576" t="s">
        <v>956</v>
      </c>
      <c r="I576" t="s">
        <v>3625</v>
      </c>
      <c r="J576" t="s">
        <v>868</v>
      </c>
      <c r="K576">
        <v>8773</v>
      </c>
      <c r="L576" t="s">
        <v>869</v>
      </c>
      <c r="M576" t="s">
        <v>1519</v>
      </c>
      <c r="N576">
        <v>45384</v>
      </c>
      <c r="O576">
        <v>1</v>
      </c>
      <c r="P576" t="s">
        <v>872</v>
      </c>
      <c r="Q576" t="s">
        <v>873</v>
      </c>
      <c r="R576" t="s">
        <v>110</v>
      </c>
      <c r="S576" t="s">
        <v>110</v>
      </c>
      <c r="U576" t="s">
        <v>875</v>
      </c>
      <c r="W576" s="247">
        <v>45191</v>
      </c>
      <c r="Y576" t="s">
        <v>876</v>
      </c>
      <c r="Z576">
        <v>0</v>
      </c>
      <c r="AB576" t="s">
        <v>877</v>
      </c>
      <c r="AD576">
        <f t="shared" ca="1" si="24"/>
        <v>7</v>
      </c>
      <c r="AE576">
        <f t="shared" si="25"/>
        <v>9</v>
      </c>
      <c r="AF576">
        <f t="shared" si="26"/>
        <v>22</v>
      </c>
    </row>
    <row r="577" spans="1:32" x14ac:dyDescent="0.25">
      <c r="A577" t="s">
        <v>3626</v>
      </c>
      <c r="B577" t="s">
        <v>3627</v>
      </c>
      <c r="C577" t="s">
        <v>2319</v>
      </c>
      <c r="D577">
        <v>2024</v>
      </c>
      <c r="E577" t="s">
        <v>863</v>
      </c>
      <c r="F577" t="s">
        <v>2418</v>
      </c>
      <c r="G577" t="s">
        <v>2419</v>
      </c>
      <c r="H577" t="s">
        <v>956</v>
      </c>
      <c r="I577" t="s">
        <v>3628</v>
      </c>
      <c r="J577" t="s">
        <v>868</v>
      </c>
      <c r="K577">
        <v>5150</v>
      </c>
      <c r="L577" t="s">
        <v>1900</v>
      </c>
      <c r="M577" t="s">
        <v>1519</v>
      </c>
      <c r="N577">
        <v>45324</v>
      </c>
      <c r="O577">
        <v>3</v>
      </c>
      <c r="P577" t="s">
        <v>872</v>
      </c>
      <c r="Q577" t="s">
        <v>873</v>
      </c>
      <c r="R577" t="s">
        <v>110</v>
      </c>
      <c r="S577" t="s">
        <v>110</v>
      </c>
      <c r="U577" t="s">
        <v>875</v>
      </c>
      <c r="W577" s="247">
        <v>45215</v>
      </c>
      <c r="Y577" t="s">
        <v>876</v>
      </c>
      <c r="Z577">
        <v>0</v>
      </c>
      <c r="AB577" t="s">
        <v>877</v>
      </c>
      <c r="AD577">
        <f t="shared" ca="1" si="24"/>
        <v>6</v>
      </c>
      <c r="AE577">
        <f t="shared" si="25"/>
        <v>10</v>
      </c>
      <c r="AF577">
        <f t="shared" si="26"/>
        <v>16</v>
      </c>
    </row>
    <row r="578" spans="1:32" x14ac:dyDescent="0.25">
      <c r="A578" t="s">
        <v>3629</v>
      </c>
      <c r="B578" t="s">
        <v>3630</v>
      </c>
      <c r="C578" t="s">
        <v>2319</v>
      </c>
      <c r="D578">
        <v>2024</v>
      </c>
      <c r="E578" t="s">
        <v>863</v>
      </c>
      <c r="F578" t="s">
        <v>2418</v>
      </c>
      <c r="G578" t="s">
        <v>2419</v>
      </c>
      <c r="H578" t="s">
        <v>866</v>
      </c>
      <c r="I578" t="s">
        <v>3631</v>
      </c>
      <c r="J578" t="s">
        <v>868</v>
      </c>
      <c r="K578">
        <v>5897</v>
      </c>
      <c r="L578" t="s">
        <v>1900</v>
      </c>
      <c r="M578" t="s">
        <v>1519</v>
      </c>
      <c r="N578">
        <v>45353</v>
      </c>
      <c r="O578">
        <v>2</v>
      </c>
      <c r="P578" t="s">
        <v>872</v>
      </c>
      <c r="Q578" t="s">
        <v>873</v>
      </c>
      <c r="R578" t="s">
        <v>110</v>
      </c>
      <c r="S578" t="s">
        <v>133</v>
      </c>
      <c r="U578" t="s">
        <v>875</v>
      </c>
      <c r="W578" s="247">
        <v>45215</v>
      </c>
      <c r="Y578" t="s">
        <v>876</v>
      </c>
      <c r="Z578">
        <v>0</v>
      </c>
      <c r="AB578" t="s">
        <v>877</v>
      </c>
      <c r="AD578">
        <f t="shared" ref="AD578:AD641" ca="1" si="27">ROUND(YEARFRAC(W578,TODAY(),3)*12,0)</f>
        <v>6</v>
      </c>
      <c r="AE578">
        <f t="shared" ref="AE578:AE641" si="28">MONTH(W578)</f>
        <v>10</v>
      </c>
      <c r="AF578">
        <f t="shared" ref="AF578:AF641" si="29">DAY(W578)</f>
        <v>16</v>
      </c>
    </row>
    <row r="579" spans="1:32" x14ac:dyDescent="0.25">
      <c r="A579" t="s">
        <v>3632</v>
      </c>
      <c r="B579" t="s">
        <v>3633</v>
      </c>
      <c r="C579" t="s">
        <v>2319</v>
      </c>
      <c r="D579">
        <v>2024</v>
      </c>
      <c r="E579" t="s">
        <v>863</v>
      </c>
      <c r="F579" t="s">
        <v>2418</v>
      </c>
      <c r="G579" t="s">
        <v>2419</v>
      </c>
      <c r="H579" t="s">
        <v>956</v>
      </c>
      <c r="I579" t="s">
        <v>3634</v>
      </c>
      <c r="J579" t="s">
        <v>1523</v>
      </c>
      <c r="K579">
        <v>7447</v>
      </c>
      <c r="L579" t="s">
        <v>869</v>
      </c>
      <c r="M579" t="s">
        <v>1519</v>
      </c>
      <c r="N579">
        <v>45353</v>
      </c>
      <c r="O579">
        <v>2</v>
      </c>
      <c r="P579" t="s">
        <v>872</v>
      </c>
      <c r="Q579" t="s">
        <v>873</v>
      </c>
      <c r="R579" t="s">
        <v>110</v>
      </c>
      <c r="S579" t="s">
        <v>110</v>
      </c>
      <c r="U579" t="s">
        <v>875</v>
      </c>
      <c r="W579" s="247">
        <v>45215</v>
      </c>
      <c r="Y579" t="s">
        <v>876</v>
      </c>
      <c r="Z579">
        <v>0</v>
      </c>
      <c r="AB579" t="s">
        <v>877</v>
      </c>
      <c r="AD579">
        <f t="shared" ca="1" si="27"/>
        <v>6</v>
      </c>
      <c r="AE579">
        <f t="shared" si="28"/>
        <v>10</v>
      </c>
      <c r="AF579">
        <f t="shared" si="29"/>
        <v>16</v>
      </c>
    </row>
    <row r="580" spans="1:32" x14ac:dyDescent="0.25">
      <c r="A580" t="s">
        <v>3635</v>
      </c>
      <c r="B580" t="s">
        <v>3636</v>
      </c>
      <c r="D580">
        <v>2023</v>
      </c>
      <c r="E580" t="s">
        <v>1049</v>
      </c>
      <c r="F580" t="s">
        <v>3045</v>
      </c>
      <c r="G580" t="s">
        <v>3046</v>
      </c>
      <c r="H580" t="s">
        <v>866</v>
      </c>
      <c r="I580" t="s">
        <v>3637</v>
      </c>
      <c r="J580" t="s">
        <v>1029</v>
      </c>
      <c r="K580">
        <v>19305</v>
      </c>
      <c r="L580" t="s">
        <v>869</v>
      </c>
      <c r="M580" t="s">
        <v>1519</v>
      </c>
      <c r="N580">
        <v>45384</v>
      </c>
      <c r="O580">
        <v>1</v>
      </c>
      <c r="P580" t="s">
        <v>872</v>
      </c>
      <c r="Q580" t="s">
        <v>873</v>
      </c>
      <c r="R580" t="s">
        <v>110</v>
      </c>
      <c r="S580" t="s">
        <v>110</v>
      </c>
      <c r="U580" t="s">
        <v>1067</v>
      </c>
      <c r="W580" s="247">
        <v>45203</v>
      </c>
      <c r="Y580" t="s">
        <v>876</v>
      </c>
      <c r="Z580">
        <v>0</v>
      </c>
      <c r="AB580" t="s">
        <v>877</v>
      </c>
      <c r="AD580">
        <f t="shared" ca="1" si="27"/>
        <v>7</v>
      </c>
      <c r="AE580">
        <f t="shared" si="28"/>
        <v>10</v>
      </c>
      <c r="AF580">
        <f t="shared" si="29"/>
        <v>4</v>
      </c>
    </row>
    <row r="581" spans="1:32" x14ac:dyDescent="0.25">
      <c r="A581" t="s">
        <v>3638</v>
      </c>
      <c r="B581" t="s">
        <v>3639</v>
      </c>
      <c r="D581">
        <v>2024</v>
      </c>
      <c r="E581" t="s">
        <v>1049</v>
      </c>
      <c r="F581" t="s">
        <v>3045</v>
      </c>
      <c r="G581" t="s">
        <v>3046</v>
      </c>
      <c r="H581" t="s">
        <v>866</v>
      </c>
      <c r="I581" t="s">
        <v>3640</v>
      </c>
      <c r="J581" t="s">
        <v>1067</v>
      </c>
      <c r="K581">
        <v>7977</v>
      </c>
      <c r="L581" t="s">
        <v>1900</v>
      </c>
      <c r="M581" t="s">
        <v>1519</v>
      </c>
      <c r="N581">
        <v>45293</v>
      </c>
      <c r="O581">
        <v>4</v>
      </c>
      <c r="P581" t="s">
        <v>872</v>
      </c>
      <c r="Q581" t="s">
        <v>873</v>
      </c>
      <c r="R581" t="s">
        <v>110</v>
      </c>
      <c r="S581" t="s">
        <v>110</v>
      </c>
      <c r="U581" t="s">
        <v>1067</v>
      </c>
      <c r="W581" s="247">
        <v>45218</v>
      </c>
      <c r="Y581" t="s">
        <v>876</v>
      </c>
      <c r="Z581">
        <v>0</v>
      </c>
      <c r="AB581" t="s">
        <v>877</v>
      </c>
      <c r="AD581">
        <f t="shared" ca="1" si="27"/>
        <v>6</v>
      </c>
      <c r="AE581">
        <f t="shared" si="28"/>
        <v>10</v>
      </c>
      <c r="AF581">
        <f t="shared" si="29"/>
        <v>19</v>
      </c>
    </row>
    <row r="582" spans="1:32" x14ac:dyDescent="0.25">
      <c r="A582" t="s">
        <v>3641</v>
      </c>
      <c r="B582" t="s">
        <v>3642</v>
      </c>
      <c r="D582">
        <v>24</v>
      </c>
      <c r="E582" t="s">
        <v>863</v>
      </c>
      <c r="F582" t="s">
        <v>3643</v>
      </c>
      <c r="G582" t="s">
        <v>3644</v>
      </c>
      <c r="H582" t="s">
        <v>866</v>
      </c>
      <c r="I582" t="s">
        <v>3645</v>
      </c>
      <c r="J582" t="s">
        <v>1067</v>
      </c>
      <c r="K582">
        <v>9035</v>
      </c>
      <c r="L582" t="s">
        <v>869</v>
      </c>
      <c r="M582" t="s">
        <v>1519</v>
      </c>
      <c r="N582">
        <v>45384</v>
      </c>
      <c r="O582">
        <v>1</v>
      </c>
      <c r="P582" t="s">
        <v>872</v>
      </c>
      <c r="Q582" t="s">
        <v>873</v>
      </c>
      <c r="R582" t="s">
        <v>110</v>
      </c>
      <c r="S582" t="s">
        <v>105</v>
      </c>
      <c r="U582" t="s">
        <v>875</v>
      </c>
      <c r="W582" s="247">
        <v>45217</v>
      </c>
      <c r="Y582" t="s">
        <v>876</v>
      </c>
      <c r="Z582">
        <v>0</v>
      </c>
      <c r="AB582" t="s">
        <v>877</v>
      </c>
      <c r="AD582">
        <f t="shared" ca="1" si="27"/>
        <v>6</v>
      </c>
      <c r="AE582">
        <f t="shared" si="28"/>
        <v>10</v>
      </c>
      <c r="AF582">
        <f t="shared" si="29"/>
        <v>18</v>
      </c>
    </row>
    <row r="583" spans="1:32" x14ac:dyDescent="0.25">
      <c r="A583" t="s">
        <v>3646</v>
      </c>
      <c r="B583" t="s">
        <v>3647</v>
      </c>
      <c r="C583" t="s">
        <v>1799</v>
      </c>
      <c r="D583">
        <v>2024</v>
      </c>
      <c r="E583" t="s">
        <v>1049</v>
      </c>
      <c r="F583" t="s">
        <v>3079</v>
      </c>
      <c r="G583" t="s">
        <v>2087</v>
      </c>
      <c r="H583" t="s">
        <v>1082</v>
      </c>
      <c r="I583" t="s">
        <v>3648</v>
      </c>
      <c r="J583" t="s">
        <v>868</v>
      </c>
      <c r="K583">
        <v>6517</v>
      </c>
      <c r="L583" t="s">
        <v>869</v>
      </c>
      <c r="M583" t="s">
        <v>1519</v>
      </c>
      <c r="N583">
        <v>45353</v>
      </c>
      <c r="O583">
        <v>2</v>
      </c>
      <c r="P583" t="s">
        <v>872</v>
      </c>
      <c r="Q583" t="s">
        <v>873</v>
      </c>
      <c r="R583" t="s">
        <v>110</v>
      </c>
      <c r="S583" t="s">
        <v>110</v>
      </c>
      <c r="U583" t="s">
        <v>1067</v>
      </c>
      <c r="W583" s="247">
        <v>45215</v>
      </c>
      <c r="Y583" t="s">
        <v>876</v>
      </c>
      <c r="Z583">
        <v>0</v>
      </c>
      <c r="AB583" t="s">
        <v>877</v>
      </c>
      <c r="AD583">
        <f t="shared" ca="1" si="27"/>
        <v>6</v>
      </c>
      <c r="AE583">
        <f t="shared" si="28"/>
        <v>10</v>
      </c>
      <c r="AF583">
        <f t="shared" si="29"/>
        <v>16</v>
      </c>
    </row>
    <row r="584" spans="1:32" x14ac:dyDescent="0.25">
      <c r="A584" t="s">
        <v>3649</v>
      </c>
      <c r="B584" t="s">
        <v>3650</v>
      </c>
      <c r="C584" t="s">
        <v>1799</v>
      </c>
      <c r="D584">
        <v>2024</v>
      </c>
      <c r="E584" t="s">
        <v>1049</v>
      </c>
      <c r="F584" t="s">
        <v>3079</v>
      </c>
      <c r="G584" t="s">
        <v>2087</v>
      </c>
      <c r="H584" t="s">
        <v>1082</v>
      </c>
      <c r="I584" t="s">
        <v>3651</v>
      </c>
      <c r="J584" t="s">
        <v>868</v>
      </c>
      <c r="K584">
        <v>9238</v>
      </c>
      <c r="L584" t="s">
        <v>869</v>
      </c>
      <c r="M584" t="s">
        <v>1519</v>
      </c>
      <c r="N584">
        <v>45384</v>
      </c>
      <c r="O584">
        <v>1</v>
      </c>
      <c r="P584" t="s">
        <v>872</v>
      </c>
      <c r="Q584" t="s">
        <v>873</v>
      </c>
      <c r="R584" t="s">
        <v>110</v>
      </c>
      <c r="S584" t="s">
        <v>105</v>
      </c>
      <c r="U584" t="s">
        <v>1067</v>
      </c>
      <c r="W584" s="247">
        <v>45215</v>
      </c>
      <c r="Y584" t="s">
        <v>876</v>
      </c>
      <c r="Z584">
        <v>0</v>
      </c>
      <c r="AB584" t="s">
        <v>877</v>
      </c>
      <c r="AD584">
        <f t="shared" ca="1" si="27"/>
        <v>6</v>
      </c>
      <c r="AE584">
        <f t="shared" si="28"/>
        <v>10</v>
      </c>
      <c r="AF584">
        <f t="shared" si="29"/>
        <v>16</v>
      </c>
    </row>
    <row r="585" spans="1:32" x14ac:dyDescent="0.25">
      <c r="A585" t="s">
        <v>3652</v>
      </c>
      <c r="B585" t="s">
        <v>3653</v>
      </c>
      <c r="C585" t="s">
        <v>1799</v>
      </c>
      <c r="D585">
        <v>2024</v>
      </c>
      <c r="E585" t="s">
        <v>1049</v>
      </c>
      <c r="F585" t="s">
        <v>3079</v>
      </c>
      <c r="G585" t="s">
        <v>2087</v>
      </c>
      <c r="H585" t="s">
        <v>1082</v>
      </c>
      <c r="I585" t="s">
        <v>3654</v>
      </c>
      <c r="J585" t="s">
        <v>1527</v>
      </c>
      <c r="K585">
        <v>3318</v>
      </c>
      <c r="L585" t="s">
        <v>869</v>
      </c>
      <c r="M585" t="s">
        <v>1519</v>
      </c>
      <c r="N585" t="s">
        <v>913</v>
      </c>
      <c r="O585">
        <v>5</v>
      </c>
      <c r="P585" t="s">
        <v>872</v>
      </c>
      <c r="Q585" t="s">
        <v>873</v>
      </c>
      <c r="R585" t="s">
        <v>110</v>
      </c>
      <c r="S585" t="s">
        <v>110</v>
      </c>
      <c r="U585" t="s">
        <v>1067</v>
      </c>
      <c r="W585" s="247">
        <v>45215</v>
      </c>
      <c r="Y585" t="s">
        <v>876</v>
      </c>
      <c r="Z585">
        <v>0</v>
      </c>
      <c r="AB585" t="s">
        <v>877</v>
      </c>
      <c r="AD585">
        <f t="shared" ca="1" si="27"/>
        <v>6</v>
      </c>
      <c r="AE585">
        <f t="shared" si="28"/>
        <v>10</v>
      </c>
      <c r="AF585">
        <f t="shared" si="29"/>
        <v>16</v>
      </c>
    </row>
    <row r="586" spans="1:32" x14ac:dyDescent="0.25">
      <c r="A586" t="s">
        <v>3655</v>
      </c>
      <c r="B586" t="s">
        <v>3656</v>
      </c>
      <c r="D586">
        <v>2024</v>
      </c>
      <c r="E586" t="s">
        <v>1049</v>
      </c>
      <c r="F586" t="s">
        <v>1879</v>
      </c>
      <c r="G586" t="s">
        <v>1880</v>
      </c>
      <c r="H586" t="s">
        <v>1082</v>
      </c>
      <c r="I586" t="s">
        <v>3657</v>
      </c>
      <c r="J586" t="s">
        <v>1029</v>
      </c>
      <c r="K586">
        <v>9357</v>
      </c>
      <c r="L586" t="s">
        <v>869</v>
      </c>
      <c r="M586" t="s">
        <v>1519</v>
      </c>
      <c r="N586">
        <v>45353</v>
      </c>
      <c r="O586">
        <v>2</v>
      </c>
      <c r="P586" t="s">
        <v>872</v>
      </c>
      <c r="Q586" t="s">
        <v>873</v>
      </c>
      <c r="R586" t="s">
        <v>110</v>
      </c>
      <c r="S586" t="s">
        <v>105</v>
      </c>
      <c r="U586" t="s">
        <v>1067</v>
      </c>
      <c r="W586" s="247">
        <v>45218</v>
      </c>
      <c r="Y586" t="s">
        <v>876</v>
      </c>
      <c r="Z586">
        <v>0</v>
      </c>
      <c r="AA586" t="s">
        <v>1976</v>
      </c>
      <c r="AB586" t="s">
        <v>877</v>
      </c>
      <c r="AD586">
        <f t="shared" ca="1" si="27"/>
        <v>6</v>
      </c>
      <c r="AE586">
        <f t="shared" si="28"/>
        <v>10</v>
      </c>
      <c r="AF586">
        <f t="shared" si="29"/>
        <v>19</v>
      </c>
    </row>
    <row r="587" spans="1:32" x14ac:dyDescent="0.25">
      <c r="A587" t="s">
        <v>3658</v>
      </c>
      <c r="B587" t="s">
        <v>3659</v>
      </c>
      <c r="D587">
        <v>2024</v>
      </c>
      <c r="E587" t="s">
        <v>1049</v>
      </c>
      <c r="F587" t="s">
        <v>1879</v>
      </c>
      <c r="G587" t="s">
        <v>1961</v>
      </c>
      <c r="H587" t="s">
        <v>1082</v>
      </c>
      <c r="I587" t="s">
        <v>3660</v>
      </c>
      <c r="J587" t="s">
        <v>1067</v>
      </c>
      <c r="K587">
        <v>5598</v>
      </c>
      <c r="L587" t="s">
        <v>1900</v>
      </c>
      <c r="M587" t="s">
        <v>1519</v>
      </c>
      <c r="N587">
        <v>45353</v>
      </c>
      <c r="O587">
        <v>2</v>
      </c>
      <c r="P587" t="s">
        <v>872</v>
      </c>
      <c r="Q587" t="s">
        <v>873</v>
      </c>
      <c r="R587" t="s">
        <v>110</v>
      </c>
      <c r="S587" t="s">
        <v>113</v>
      </c>
      <c r="T587" t="s">
        <v>2412</v>
      </c>
      <c r="U587" t="s">
        <v>1067</v>
      </c>
      <c r="W587" s="247">
        <v>45218</v>
      </c>
      <c r="Y587" t="s">
        <v>876</v>
      </c>
      <c r="Z587">
        <v>0</v>
      </c>
      <c r="AA587" t="s">
        <v>1700</v>
      </c>
      <c r="AB587" t="s">
        <v>877</v>
      </c>
      <c r="AD587">
        <f t="shared" ca="1" si="27"/>
        <v>6</v>
      </c>
      <c r="AE587">
        <f t="shared" si="28"/>
        <v>10</v>
      </c>
      <c r="AF587">
        <f t="shared" si="29"/>
        <v>19</v>
      </c>
    </row>
    <row r="588" spans="1:32" x14ac:dyDescent="0.25">
      <c r="A588" t="s">
        <v>3661</v>
      </c>
      <c r="B588" t="s">
        <v>3662</v>
      </c>
      <c r="D588">
        <v>2024</v>
      </c>
      <c r="E588" t="s">
        <v>1061</v>
      </c>
      <c r="F588" t="s">
        <v>2233</v>
      </c>
      <c r="G588" t="s">
        <v>865</v>
      </c>
      <c r="H588" t="s">
        <v>866</v>
      </c>
      <c r="I588" t="s">
        <v>3663</v>
      </c>
      <c r="J588" t="s">
        <v>1527</v>
      </c>
      <c r="K588">
        <v>7485</v>
      </c>
      <c r="L588" t="s">
        <v>869</v>
      </c>
      <c r="M588" t="s">
        <v>1519</v>
      </c>
      <c r="N588">
        <v>45353</v>
      </c>
      <c r="O588">
        <v>2</v>
      </c>
      <c r="P588" t="s">
        <v>872</v>
      </c>
      <c r="Q588" t="s">
        <v>873</v>
      </c>
      <c r="R588" t="s">
        <v>110</v>
      </c>
      <c r="S588" t="s">
        <v>110</v>
      </c>
      <c r="U588" t="s">
        <v>875</v>
      </c>
      <c r="W588" s="247">
        <v>45209</v>
      </c>
      <c r="Y588" t="s">
        <v>876</v>
      </c>
      <c r="Z588">
        <v>0</v>
      </c>
      <c r="AB588" t="s">
        <v>877</v>
      </c>
      <c r="AD588">
        <f t="shared" ca="1" si="27"/>
        <v>7</v>
      </c>
      <c r="AE588">
        <f t="shared" si="28"/>
        <v>10</v>
      </c>
      <c r="AF588">
        <f t="shared" si="29"/>
        <v>10</v>
      </c>
    </row>
    <row r="589" spans="1:32" x14ac:dyDescent="0.25">
      <c r="A589" t="s">
        <v>3664</v>
      </c>
      <c r="B589" t="s">
        <v>3665</v>
      </c>
      <c r="D589">
        <v>2024</v>
      </c>
      <c r="E589" t="s">
        <v>1061</v>
      </c>
      <c r="F589" t="s">
        <v>2233</v>
      </c>
      <c r="G589" t="s">
        <v>865</v>
      </c>
      <c r="H589" t="s">
        <v>866</v>
      </c>
      <c r="I589" t="s">
        <v>3666</v>
      </c>
      <c r="J589" t="s">
        <v>1523</v>
      </c>
      <c r="K589">
        <v>6599</v>
      </c>
      <c r="L589" t="s">
        <v>869</v>
      </c>
      <c r="M589" t="s">
        <v>1519</v>
      </c>
      <c r="N589">
        <v>45353</v>
      </c>
      <c r="O589">
        <v>2</v>
      </c>
      <c r="P589" t="s">
        <v>872</v>
      </c>
      <c r="Q589" t="s">
        <v>873</v>
      </c>
      <c r="R589" t="s">
        <v>110</v>
      </c>
      <c r="S589" t="s">
        <v>105</v>
      </c>
      <c r="U589" t="s">
        <v>875</v>
      </c>
      <c r="W589" s="247">
        <v>45209</v>
      </c>
      <c r="Y589" t="s">
        <v>876</v>
      </c>
      <c r="Z589">
        <v>0</v>
      </c>
      <c r="AB589" t="s">
        <v>877</v>
      </c>
      <c r="AD589">
        <f t="shared" ca="1" si="27"/>
        <v>7</v>
      </c>
      <c r="AE589">
        <f t="shared" si="28"/>
        <v>10</v>
      </c>
      <c r="AF589">
        <f t="shared" si="29"/>
        <v>10</v>
      </c>
    </row>
    <row r="590" spans="1:32" x14ac:dyDescent="0.25">
      <c r="A590" t="s">
        <v>3667</v>
      </c>
      <c r="B590" t="s">
        <v>3668</v>
      </c>
      <c r="D590">
        <v>2024</v>
      </c>
      <c r="E590" t="s">
        <v>1061</v>
      </c>
      <c r="F590" t="s">
        <v>2233</v>
      </c>
      <c r="G590" t="s">
        <v>865</v>
      </c>
      <c r="H590" t="s">
        <v>866</v>
      </c>
      <c r="I590" t="s">
        <v>3669</v>
      </c>
      <c r="J590" t="s">
        <v>1067</v>
      </c>
      <c r="K590">
        <v>7991</v>
      </c>
      <c r="L590" t="s">
        <v>869</v>
      </c>
      <c r="M590" t="s">
        <v>1519</v>
      </c>
      <c r="N590">
        <v>45324</v>
      </c>
      <c r="O590">
        <v>3</v>
      </c>
      <c r="P590" t="s">
        <v>872</v>
      </c>
      <c r="Q590" t="s">
        <v>873</v>
      </c>
      <c r="R590" t="s">
        <v>110</v>
      </c>
      <c r="S590" t="s">
        <v>110</v>
      </c>
      <c r="U590" t="s">
        <v>875</v>
      </c>
      <c r="W590" s="247">
        <v>45209</v>
      </c>
      <c r="Y590" t="s">
        <v>876</v>
      </c>
      <c r="Z590">
        <v>0</v>
      </c>
      <c r="AB590" t="s">
        <v>877</v>
      </c>
      <c r="AD590">
        <f t="shared" ca="1" si="27"/>
        <v>7</v>
      </c>
      <c r="AE590">
        <f t="shared" si="28"/>
        <v>10</v>
      </c>
      <c r="AF590">
        <f t="shared" si="29"/>
        <v>10</v>
      </c>
    </row>
    <row r="591" spans="1:32" x14ac:dyDescent="0.25">
      <c r="A591" t="s">
        <v>3670</v>
      </c>
      <c r="B591" t="s">
        <v>3671</v>
      </c>
      <c r="D591">
        <v>2024</v>
      </c>
      <c r="E591" t="s">
        <v>1049</v>
      </c>
      <c r="F591" t="s">
        <v>1070</v>
      </c>
      <c r="G591" t="s">
        <v>1071</v>
      </c>
      <c r="H591" t="s">
        <v>1082</v>
      </c>
      <c r="I591" t="s">
        <v>3672</v>
      </c>
      <c r="J591" t="s">
        <v>881</v>
      </c>
      <c r="K591">
        <v>8618</v>
      </c>
      <c r="L591" t="s">
        <v>869</v>
      </c>
      <c r="M591" t="s">
        <v>1519</v>
      </c>
      <c r="N591" t="s">
        <v>913</v>
      </c>
      <c r="O591">
        <v>5</v>
      </c>
      <c r="P591" t="s">
        <v>872</v>
      </c>
      <c r="Q591" t="s">
        <v>873</v>
      </c>
      <c r="R591" t="s">
        <v>110</v>
      </c>
      <c r="S591" t="s">
        <v>110</v>
      </c>
      <c r="U591" t="s">
        <v>1067</v>
      </c>
      <c r="W591" s="247">
        <v>45214</v>
      </c>
      <c r="Y591" t="s">
        <v>876</v>
      </c>
      <c r="Z591">
        <v>0</v>
      </c>
      <c r="AB591" t="s">
        <v>877</v>
      </c>
      <c r="AD591">
        <f t="shared" ca="1" si="27"/>
        <v>6</v>
      </c>
      <c r="AE591">
        <f t="shared" si="28"/>
        <v>10</v>
      </c>
      <c r="AF591">
        <f t="shared" si="29"/>
        <v>15</v>
      </c>
    </row>
    <row r="592" spans="1:32" x14ac:dyDescent="0.25">
      <c r="A592" t="s">
        <v>3673</v>
      </c>
      <c r="B592" t="s">
        <v>3674</v>
      </c>
      <c r="D592">
        <v>2024</v>
      </c>
      <c r="E592" t="s">
        <v>1049</v>
      </c>
      <c r="F592" t="s">
        <v>1070</v>
      </c>
      <c r="G592" t="s">
        <v>1071</v>
      </c>
      <c r="H592" t="s">
        <v>1082</v>
      </c>
      <c r="I592" t="s">
        <v>3675</v>
      </c>
      <c r="J592" t="s">
        <v>868</v>
      </c>
      <c r="K592">
        <v>7169</v>
      </c>
      <c r="L592" t="s">
        <v>869</v>
      </c>
      <c r="M592" t="s">
        <v>1519</v>
      </c>
      <c r="N592">
        <v>45384</v>
      </c>
      <c r="O592">
        <v>1</v>
      </c>
      <c r="P592" t="s">
        <v>872</v>
      </c>
      <c r="Q592" t="s">
        <v>873</v>
      </c>
      <c r="R592" t="s">
        <v>110</v>
      </c>
      <c r="S592" t="s">
        <v>110</v>
      </c>
      <c r="U592" t="s">
        <v>1067</v>
      </c>
      <c r="W592" s="247">
        <v>45214</v>
      </c>
      <c r="Y592" t="s">
        <v>876</v>
      </c>
      <c r="Z592">
        <v>0</v>
      </c>
      <c r="AB592" t="s">
        <v>877</v>
      </c>
      <c r="AD592">
        <f t="shared" ca="1" si="27"/>
        <v>6</v>
      </c>
      <c r="AE592">
        <f t="shared" si="28"/>
        <v>10</v>
      </c>
      <c r="AF592">
        <f t="shared" si="29"/>
        <v>15</v>
      </c>
    </row>
    <row r="593" spans="1:32" x14ac:dyDescent="0.25">
      <c r="A593" t="s">
        <v>3676</v>
      </c>
      <c r="B593" t="s">
        <v>3677</v>
      </c>
      <c r="D593">
        <v>2024</v>
      </c>
      <c r="E593" t="s">
        <v>863</v>
      </c>
      <c r="F593" t="s">
        <v>1434</v>
      </c>
      <c r="G593" t="s">
        <v>1435</v>
      </c>
      <c r="H593" t="s">
        <v>866</v>
      </c>
      <c r="I593" t="s">
        <v>3678</v>
      </c>
      <c r="J593" t="s">
        <v>1527</v>
      </c>
      <c r="K593">
        <v>6539</v>
      </c>
      <c r="L593" t="s">
        <v>869</v>
      </c>
      <c r="M593" t="s">
        <v>1519</v>
      </c>
      <c r="N593" t="s">
        <v>913</v>
      </c>
      <c r="O593">
        <v>5</v>
      </c>
      <c r="P593" t="s">
        <v>872</v>
      </c>
      <c r="Q593" t="s">
        <v>873</v>
      </c>
      <c r="R593" t="s">
        <v>110</v>
      </c>
      <c r="S593" t="s">
        <v>110</v>
      </c>
      <c r="U593" t="s">
        <v>875</v>
      </c>
      <c r="W593" s="247">
        <v>45217</v>
      </c>
      <c r="Y593" t="s">
        <v>876</v>
      </c>
      <c r="Z593">
        <v>0</v>
      </c>
      <c r="AB593" t="s">
        <v>877</v>
      </c>
      <c r="AD593">
        <f t="shared" ca="1" si="27"/>
        <v>6</v>
      </c>
      <c r="AE593">
        <f t="shared" si="28"/>
        <v>10</v>
      </c>
      <c r="AF593">
        <f t="shared" si="29"/>
        <v>18</v>
      </c>
    </row>
    <row r="594" spans="1:32" x14ac:dyDescent="0.25">
      <c r="A594" t="s">
        <v>3679</v>
      </c>
      <c r="B594" t="s">
        <v>3680</v>
      </c>
      <c r="D594">
        <v>2024</v>
      </c>
      <c r="E594" t="s">
        <v>863</v>
      </c>
      <c r="F594" t="s">
        <v>1434</v>
      </c>
      <c r="G594" t="s">
        <v>1435</v>
      </c>
      <c r="H594" t="s">
        <v>866</v>
      </c>
      <c r="I594" t="s">
        <v>3681</v>
      </c>
      <c r="J594" t="s">
        <v>1067</v>
      </c>
      <c r="K594">
        <v>5283</v>
      </c>
      <c r="L594" t="s">
        <v>869</v>
      </c>
      <c r="M594" t="s">
        <v>1519</v>
      </c>
      <c r="N594">
        <v>45384</v>
      </c>
      <c r="O594">
        <v>1</v>
      </c>
      <c r="P594" t="s">
        <v>872</v>
      </c>
      <c r="Q594" t="s">
        <v>873</v>
      </c>
      <c r="R594" t="s">
        <v>110</v>
      </c>
      <c r="S594" t="s">
        <v>105</v>
      </c>
      <c r="U594" t="s">
        <v>875</v>
      </c>
      <c r="W594" s="247">
        <v>45217</v>
      </c>
      <c r="Y594" t="s">
        <v>876</v>
      </c>
      <c r="Z594">
        <v>0</v>
      </c>
      <c r="AB594" t="s">
        <v>877</v>
      </c>
      <c r="AD594">
        <f t="shared" ca="1" si="27"/>
        <v>6</v>
      </c>
      <c r="AE594">
        <f t="shared" si="28"/>
        <v>10</v>
      </c>
      <c r="AF594">
        <f t="shared" si="29"/>
        <v>18</v>
      </c>
    </row>
    <row r="595" spans="1:32" x14ac:dyDescent="0.25">
      <c r="A595" t="s">
        <v>3682</v>
      </c>
      <c r="B595" t="s">
        <v>3683</v>
      </c>
      <c r="D595">
        <v>2024</v>
      </c>
      <c r="E595" t="s">
        <v>863</v>
      </c>
      <c r="F595" t="s">
        <v>1434</v>
      </c>
      <c r="G595" t="s">
        <v>1435</v>
      </c>
      <c r="H595" t="s">
        <v>866</v>
      </c>
      <c r="I595" t="s">
        <v>3684</v>
      </c>
      <c r="J595" t="s">
        <v>881</v>
      </c>
      <c r="K595">
        <v>5231</v>
      </c>
      <c r="L595" t="s">
        <v>869</v>
      </c>
      <c r="M595" t="s">
        <v>1519</v>
      </c>
      <c r="N595">
        <v>45384</v>
      </c>
      <c r="O595">
        <v>1</v>
      </c>
      <c r="P595" t="s">
        <v>872</v>
      </c>
      <c r="Q595" t="s">
        <v>873</v>
      </c>
      <c r="R595" t="s">
        <v>110</v>
      </c>
      <c r="S595" t="s">
        <v>105</v>
      </c>
      <c r="U595" t="s">
        <v>875</v>
      </c>
      <c r="W595" s="247">
        <v>45217</v>
      </c>
      <c r="Y595" t="s">
        <v>876</v>
      </c>
      <c r="Z595">
        <v>0</v>
      </c>
      <c r="AB595" t="s">
        <v>877</v>
      </c>
      <c r="AD595">
        <f t="shared" ca="1" si="27"/>
        <v>6</v>
      </c>
      <c r="AE595">
        <f t="shared" si="28"/>
        <v>10</v>
      </c>
      <c r="AF595">
        <f t="shared" si="29"/>
        <v>18</v>
      </c>
    </row>
    <row r="596" spans="1:32" x14ac:dyDescent="0.25">
      <c r="A596" t="s">
        <v>3685</v>
      </c>
      <c r="B596" t="s">
        <v>3686</v>
      </c>
      <c r="D596">
        <v>2024</v>
      </c>
      <c r="E596" t="s">
        <v>863</v>
      </c>
      <c r="F596" t="s">
        <v>864</v>
      </c>
      <c r="G596" t="s">
        <v>865</v>
      </c>
      <c r="H596" t="s">
        <v>866</v>
      </c>
      <c r="I596" t="s">
        <v>3687</v>
      </c>
      <c r="J596" t="s">
        <v>1527</v>
      </c>
      <c r="K596">
        <v>4662</v>
      </c>
      <c r="L596" t="s">
        <v>869</v>
      </c>
      <c r="M596" t="s">
        <v>1519</v>
      </c>
      <c r="N596">
        <v>45324</v>
      </c>
      <c r="O596">
        <v>3</v>
      </c>
      <c r="P596" t="s">
        <v>872</v>
      </c>
      <c r="Q596" t="s">
        <v>873</v>
      </c>
      <c r="R596" t="s">
        <v>194</v>
      </c>
      <c r="S596" t="s">
        <v>194</v>
      </c>
      <c r="U596" t="s">
        <v>875</v>
      </c>
      <c r="W596" s="247">
        <v>45215</v>
      </c>
      <c r="Y596" t="s">
        <v>876</v>
      </c>
      <c r="Z596">
        <v>0</v>
      </c>
      <c r="AB596" t="s">
        <v>877</v>
      </c>
      <c r="AD596">
        <f t="shared" ca="1" si="27"/>
        <v>6</v>
      </c>
      <c r="AE596">
        <f t="shared" si="28"/>
        <v>10</v>
      </c>
      <c r="AF596">
        <f t="shared" si="29"/>
        <v>16</v>
      </c>
    </row>
    <row r="597" spans="1:32" x14ac:dyDescent="0.25">
      <c r="A597" t="s">
        <v>3688</v>
      </c>
      <c r="B597" t="s">
        <v>3689</v>
      </c>
      <c r="D597">
        <v>2024</v>
      </c>
      <c r="E597" t="s">
        <v>863</v>
      </c>
      <c r="F597" t="s">
        <v>864</v>
      </c>
      <c r="G597" t="s">
        <v>865</v>
      </c>
      <c r="H597" t="s">
        <v>956</v>
      </c>
      <c r="I597" t="s">
        <v>3690</v>
      </c>
      <c r="J597" t="s">
        <v>1527</v>
      </c>
      <c r="K597">
        <v>5747</v>
      </c>
      <c r="L597" t="s">
        <v>869</v>
      </c>
      <c r="M597" t="s">
        <v>1519</v>
      </c>
      <c r="N597">
        <v>45353</v>
      </c>
      <c r="O597">
        <v>2</v>
      </c>
      <c r="P597" t="s">
        <v>872</v>
      </c>
      <c r="Q597" t="s">
        <v>873</v>
      </c>
      <c r="R597" t="s">
        <v>194</v>
      </c>
      <c r="S597" t="s">
        <v>159</v>
      </c>
      <c r="T597" t="s">
        <v>3691</v>
      </c>
      <c r="U597" t="s">
        <v>875</v>
      </c>
      <c r="W597" s="247">
        <v>45215</v>
      </c>
      <c r="Y597" t="s">
        <v>876</v>
      </c>
      <c r="Z597">
        <v>0</v>
      </c>
      <c r="AB597" t="s">
        <v>877</v>
      </c>
      <c r="AD597">
        <f t="shared" ca="1" si="27"/>
        <v>6</v>
      </c>
      <c r="AE597">
        <f t="shared" si="28"/>
        <v>10</v>
      </c>
      <c r="AF597">
        <f t="shared" si="29"/>
        <v>16</v>
      </c>
    </row>
    <row r="598" spans="1:32" x14ac:dyDescent="0.25">
      <c r="A598" t="s">
        <v>3692</v>
      </c>
      <c r="B598" t="s">
        <v>3693</v>
      </c>
      <c r="D598">
        <v>2024</v>
      </c>
      <c r="E598" t="s">
        <v>1049</v>
      </c>
      <c r="F598" t="s">
        <v>1879</v>
      </c>
      <c r="G598" t="s">
        <v>1961</v>
      </c>
      <c r="H598" t="s">
        <v>1082</v>
      </c>
      <c r="I598" t="s">
        <v>3694</v>
      </c>
      <c r="J598" t="s">
        <v>1067</v>
      </c>
      <c r="K598">
        <v>4566</v>
      </c>
      <c r="L598" t="s">
        <v>869</v>
      </c>
      <c r="M598" t="s">
        <v>1519</v>
      </c>
      <c r="N598" t="s">
        <v>3695</v>
      </c>
      <c r="O598">
        <v>19</v>
      </c>
      <c r="P598" t="s">
        <v>872</v>
      </c>
      <c r="Q598" t="s">
        <v>873</v>
      </c>
      <c r="R598" t="s">
        <v>113</v>
      </c>
      <c r="S598" t="s">
        <v>113</v>
      </c>
      <c r="T598" t="s">
        <v>2402</v>
      </c>
      <c r="U598" t="s">
        <v>1067</v>
      </c>
      <c r="W598" s="247">
        <v>45218</v>
      </c>
      <c r="Y598" t="s">
        <v>876</v>
      </c>
      <c r="Z598">
        <v>0</v>
      </c>
      <c r="AA598" t="s">
        <v>1700</v>
      </c>
      <c r="AB598" t="s">
        <v>877</v>
      </c>
      <c r="AD598">
        <f t="shared" ca="1" si="27"/>
        <v>6</v>
      </c>
      <c r="AE598">
        <f t="shared" si="28"/>
        <v>10</v>
      </c>
      <c r="AF598">
        <f t="shared" si="29"/>
        <v>19</v>
      </c>
    </row>
    <row r="599" spans="1:32" x14ac:dyDescent="0.25">
      <c r="A599" t="s">
        <v>3696</v>
      </c>
      <c r="B599" t="s">
        <v>3697</v>
      </c>
      <c r="D599">
        <v>2023</v>
      </c>
      <c r="E599" t="s">
        <v>1049</v>
      </c>
      <c r="F599" t="s">
        <v>1050</v>
      </c>
      <c r="G599" t="s">
        <v>1051</v>
      </c>
      <c r="H599" t="s">
        <v>1052</v>
      </c>
      <c r="I599" t="s">
        <v>3698</v>
      </c>
      <c r="J599" t="s">
        <v>1067</v>
      </c>
      <c r="K599">
        <v>24386</v>
      </c>
      <c r="L599" t="s">
        <v>869</v>
      </c>
      <c r="M599" t="s">
        <v>1519</v>
      </c>
      <c r="N599">
        <v>45353</v>
      </c>
      <c r="O599">
        <v>2</v>
      </c>
      <c r="P599" t="s">
        <v>872</v>
      </c>
      <c r="Q599" t="s">
        <v>873</v>
      </c>
      <c r="R599" t="s">
        <v>133</v>
      </c>
      <c r="S599" t="s">
        <v>105</v>
      </c>
      <c r="U599" t="s">
        <v>875</v>
      </c>
      <c r="W599" s="247">
        <v>45203</v>
      </c>
      <c r="Y599" t="s">
        <v>876</v>
      </c>
      <c r="Z599">
        <v>0</v>
      </c>
      <c r="AB599" t="s">
        <v>877</v>
      </c>
      <c r="AD599">
        <f t="shared" ca="1" si="27"/>
        <v>7</v>
      </c>
      <c r="AE599">
        <f t="shared" si="28"/>
        <v>10</v>
      </c>
      <c r="AF599">
        <f t="shared" si="29"/>
        <v>4</v>
      </c>
    </row>
    <row r="600" spans="1:32" x14ac:dyDescent="0.25">
      <c r="A600" t="s">
        <v>3699</v>
      </c>
      <c r="B600" t="s">
        <v>3700</v>
      </c>
      <c r="C600" t="s">
        <v>2319</v>
      </c>
      <c r="D600">
        <v>2024</v>
      </c>
      <c r="E600" t="s">
        <v>863</v>
      </c>
      <c r="F600" t="s">
        <v>2418</v>
      </c>
      <c r="G600" t="s">
        <v>2419</v>
      </c>
      <c r="H600" t="s">
        <v>866</v>
      </c>
      <c r="I600" t="s">
        <v>3701</v>
      </c>
      <c r="J600" t="s">
        <v>1067</v>
      </c>
      <c r="K600">
        <v>10160</v>
      </c>
      <c r="L600" t="s">
        <v>1900</v>
      </c>
      <c r="M600" t="s">
        <v>1519</v>
      </c>
      <c r="N600">
        <v>45414</v>
      </c>
      <c r="O600">
        <v>1</v>
      </c>
      <c r="P600" t="s">
        <v>872</v>
      </c>
      <c r="Q600" t="s">
        <v>873</v>
      </c>
      <c r="R600" t="s">
        <v>133</v>
      </c>
      <c r="S600" t="s">
        <v>105</v>
      </c>
      <c r="U600" t="s">
        <v>875</v>
      </c>
      <c r="W600" s="247">
        <v>45191</v>
      </c>
      <c r="Y600" t="s">
        <v>876</v>
      </c>
      <c r="Z600">
        <v>0</v>
      </c>
      <c r="AB600" t="s">
        <v>877</v>
      </c>
      <c r="AD600">
        <f t="shared" ca="1" si="27"/>
        <v>7</v>
      </c>
      <c r="AE600">
        <f t="shared" si="28"/>
        <v>9</v>
      </c>
      <c r="AF600">
        <f t="shared" si="29"/>
        <v>22</v>
      </c>
    </row>
    <row r="601" spans="1:32" x14ac:dyDescent="0.25">
      <c r="A601" t="s">
        <v>3702</v>
      </c>
      <c r="B601" t="s">
        <v>3703</v>
      </c>
      <c r="C601" t="s">
        <v>2319</v>
      </c>
      <c r="D601">
        <v>2024</v>
      </c>
      <c r="E601" t="s">
        <v>863</v>
      </c>
      <c r="F601" t="s">
        <v>2418</v>
      </c>
      <c r="G601" t="s">
        <v>2419</v>
      </c>
      <c r="H601" t="s">
        <v>956</v>
      </c>
      <c r="I601" t="s">
        <v>3704</v>
      </c>
      <c r="J601" t="s">
        <v>881</v>
      </c>
      <c r="K601">
        <v>5419</v>
      </c>
      <c r="L601" t="s">
        <v>1900</v>
      </c>
      <c r="M601" t="s">
        <v>1519</v>
      </c>
      <c r="N601">
        <v>45414</v>
      </c>
      <c r="O601">
        <v>1</v>
      </c>
      <c r="P601" t="s">
        <v>872</v>
      </c>
      <c r="Q601" t="s">
        <v>873</v>
      </c>
      <c r="R601" t="s">
        <v>133</v>
      </c>
      <c r="S601" t="s">
        <v>105</v>
      </c>
      <c r="U601" t="s">
        <v>875</v>
      </c>
      <c r="W601" s="247">
        <v>45215</v>
      </c>
      <c r="Y601" t="s">
        <v>876</v>
      </c>
      <c r="Z601">
        <v>0</v>
      </c>
      <c r="AB601" t="s">
        <v>877</v>
      </c>
      <c r="AD601">
        <f t="shared" ca="1" si="27"/>
        <v>6</v>
      </c>
      <c r="AE601">
        <f t="shared" si="28"/>
        <v>10</v>
      </c>
      <c r="AF601">
        <f t="shared" si="29"/>
        <v>16</v>
      </c>
    </row>
    <row r="602" spans="1:32" x14ac:dyDescent="0.25">
      <c r="A602" t="s">
        <v>3705</v>
      </c>
      <c r="B602" t="s">
        <v>3706</v>
      </c>
      <c r="C602" t="s">
        <v>1799</v>
      </c>
      <c r="D602">
        <v>2024</v>
      </c>
      <c r="E602" t="s">
        <v>1049</v>
      </c>
      <c r="F602" t="s">
        <v>3079</v>
      </c>
      <c r="G602" t="s">
        <v>2087</v>
      </c>
      <c r="H602" t="s">
        <v>1082</v>
      </c>
      <c r="I602" t="s">
        <v>3707</v>
      </c>
      <c r="J602" t="s">
        <v>1067</v>
      </c>
      <c r="K602">
        <v>6434</v>
      </c>
      <c r="L602" t="s">
        <v>1900</v>
      </c>
      <c r="M602" t="s">
        <v>1519</v>
      </c>
      <c r="N602">
        <v>45414</v>
      </c>
      <c r="O602">
        <v>1</v>
      </c>
      <c r="P602" t="s">
        <v>872</v>
      </c>
      <c r="Q602" t="s">
        <v>873</v>
      </c>
      <c r="R602" t="s">
        <v>133</v>
      </c>
      <c r="S602" t="s">
        <v>105</v>
      </c>
      <c r="U602" t="s">
        <v>1067</v>
      </c>
      <c r="W602" s="247">
        <v>45215</v>
      </c>
      <c r="Y602" t="s">
        <v>876</v>
      </c>
      <c r="Z602">
        <v>0</v>
      </c>
      <c r="AB602" t="s">
        <v>877</v>
      </c>
      <c r="AD602">
        <f t="shared" ca="1" si="27"/>
        <v>6</v>
      </c>
      <c r="AE602">
        <f t="shared" si="28"/>
        <v>10</v>
      </c>
      <c r="AF602">
        <f t="shared" si="29"/>
        <v>16</v>
      </c>
    </row>
    <row r="603" spans="1:32" x14ac:dyDescent="0.25">
      <c r="A603" t="s">
        <v>3708</v>
      </c>
      <c r="B603" t="s">
        <v>3709</v>
      </c>
      <c r="D603">
        <v>2024</v>
      </c>
      <c r="E603" t="s">
        <v>1061</v>
      </c>
      <c r="F603" t="s">
        <v>2233</v>
      </c>
      <c r="G603" t="s">
        <v>865</v>
      </c>
      <c r="H603" t="s">
        <v>866</v>
      </c>
      <c r="I603" t="s">
        <v>3710</v>
      </c>
      <c r="J603" t="s">
        <v>1067</v>
      </c>
      <c r="K603">
        <v>262</v>
      </c>
      <c r="L603" t="s">
        <v>869</v>
      </c>
      <c r="M603" t="s">
        <v>1519</v>
      </c>
      <c r="N603" t="s">
        <v>3711</v>
      </c>
      <c r="O603">
        <v>23</v>
      </c>
      <c r="P603" t="s">
        <v>872</v>
      </c>
      <c r="Q603" t="s">
        <v>873</v>
      </c>
      <c r="R603" t="s">
        <v>202</v>
      </c>
      <c r="S603" t="s">
        <v>202</v>
      </c>
      <c r="U603" t="s">
        <v>875</v>
      </c>
      <c r="W603" s="247">
        <v>45192</v>
      </c>
      <c r="Y603" t="s">
        <v>876</v>
      </c>
      <c r="Z603">
        <v>0</v>
      </c>
      <c r="AA603" t="s">
        <v>3712</v>
      </c>
      <c r="AB603" t="s">
        <v>877</v>
      </c>
      <c r="AD603">
        <f t="shared" ca="1" si="27"/>
        <v>7</v>
      </c>
      <c r="AE603">
        <f t="shared" si="28"/>
        <v>9</v>
      </c>
      <c r="AF603">
        <f t="shared" si="29"/>
        <v>23</v>
      </c>
    </row>
    <row r="604" spans="1:32" x14ac:dyDescent="0.25">
      <c r="A604" t="s">
        <v>3713</v>
      </c>
      <c r="B604" t="s">
        <v>3714</v>
      </c>
      <c r="D604">
        <v>2024</v>
      </c>
      <c r="E604" t="s">
        <v>863</v>
      </c>
      <c r="F604" t="s">
        <v>2908</v>
      </c>
      <c r="G604" t="s">
        <v>1724</v>
      </c>
      <c r="H604" t="s">
        <v>956</v>
      </c>
      <c r="I604" t="s">
        <v>3715</v>
      </c>
      <c r="J604" t="s">
        <v>1523</v>
      </c>
      <c r="K604">
        <v>7506</v>
      </c>
      <c r="L604" t="s">
        <v>869</v>
      </c>
      <c r="M604" t="s">
        <v>1519</v>
      </c>
      <c r="N604">
        <v>45353</v>
      </c>
      <c r="O604">
        <v>2</v>
      </c>
      <c r="P604" t="s">
        <v>872</v>
      </c>
      <c r="Q604" t="s">
        <v>873</v>
      </c>
      <c r="R604" t="s">
        <v>141</v>
      </c>
      <c r="S604" t="s">
        <v>110</v>
      </c>
      <c r="U604" t="s">
        <v>1067</v>
      </c>
      <c r="W604" s="247">
        <v>45215</v>
      </c>
      <c r="Y604" t="s">
        <v>876</v>
      </c>
      <c r="Z604">
        <v>0</v>
      </c>
      <c r="AB604" t="s">
        <v>877</v>
      </c>
      <c r="AD604">
        <f t="shared" ca="1" si="27"/>
        <v>6</v>
      </c>
      <c r="AE604">
        <f t="shared" si="28"/>
        <v>10</v>
      </c>
      <c r="AF604">
        <f t="shared" si="29"/>
        <v>16</v>
      </c>
    </row>
    <row r="605" spans="1:32" x14ac:dyDescent="0.25">
      <c r="A605" t="s">
        <v>3716</v>
      </c>
      <c r="B605" t="s">
        <v>3717</v>
      </c>
      <c r="C605" t="s">
        <v>2319</v>
      </c>
      <c r="D605">
        <v>2023</v>
      </c>
      <c r="E605" t="s">
        <v>1049</v>
      </c>
      <c r="F605" t="s">
        <v>2320</v>
      </c>
      <c r="G605" t="s">
        <v>2321</v>
      </c>
      <c r="H605" t="s">
        <v>1052</v>
      </c>
      <c r="I605" t="s">
        <v>3718</v>
      </c>
      <c r="J605" t="s">
        <v>1527</v>
      </c>
      <c r="K605">
        <v>9035</v>
      </c>
      <c r="L605" t="s">
        <v>869</v>
      </c>
      <c r="M605" t="s">
        <v>1519</v>
      </c>
      <c r="N605" t="s">
        <v>1640</v>
      </c>
      <c r="O605">
        <v>6</v>
      </c>
      <c r="P605" t="s">
        <v>872</v>
      </c>
      <c r="Q605" t="s">
        <v>873</v>
      </c>
      <c r="R605" t="s">
        <v>141</v>
      </c>
      <c r="S605" t="s">
        <v>141</v>
      </c>
      <c r="U605" t="s">
        <v>875</v>
      </c>
      <c r="W605" s="247">
        <v>45198</v>
      </c>
      <c r="Y605" t="s">
        <v>876</v>
      </c>
      <c r="Z605">
        <v>0</v>
      </c>
      <c r="AA605" t="s">
        <v>2323</v>
      </c>
      <c r="AB605" t="s">
        <v>3719</v>
      </c>
      <c r="AD605">
        <f t="shared" ca="1" si="27"/>
        <v>7</v>
      </c>
      <c r="AE605">
        <f t="shared" si="28"/>
        <v>9</v>
      </c>
      <c r="AF605">
        <f t="shared" si="29"/>
        <v>29</v>
      </c>
    </row>
    <row r="606" spans="1:32" x14ac:dyDescent="0.25">
      <c r="A606" t="s">
        <v>3720</v>
      </c>
      <c r="B606" t="s">
        <v>3721</v>
      </c>
      <c r="D606">
        <v>2024</v>
      </c>
      <c r="E606" t="s">
        <v>1049</v>
      </c>
      <c r="F606" t="s">
        <v>1879</v>
      </c>
      <c r="G606" t="s">
        <v>1880</v>
      </c>
      <c r="H606" t="s">
        <v>1082</v>
      </c>
      <c r="I606" t="s">
        <v>3722</v>
      </c>
      <c r="J606" t="s">
        <v>1527</v>
      </c>
      <c r="K606">
        <v>5654</v>
      </c>
      <c r="L606" t="s">
        <v>1900</v>
      </c>
      <c r="M606" t="s">
        <v>1519</v>
      </c>
      <c r="N606">
        <v>45293</v>
      </c>
      <c r="O606">
        <v>4</v>
      </c>
      <c r="P606" t="s">
        <v>872</v>
      </c>
      <c r="Q606" t="s">
        <v>873</v>
      </c>
      <c r="R606" t="s">
        <v>141</v>
      </c>
      <c r="S606" t="s">
        <v>141</v>
      </c>
      <c r="U606" t="s">
        <v>1067</v>
      </c>
      <c r="W606" s="247">
        <v>45218</v>
      </c>
      <c r="Y606" t="s">
        <v>876</v>
      </c>
      <c r="Z606">
        <v>0</v>
      </c>
      <c r="AA606" t="s">
        <v>1976</v>
      </c>
      <c r="AB606" t="s">
        <v>877</v>
      </c>
      <c r="AD606">
        <f t="shared" ca="1" si="27"/>
        <v>6</v>
      </c>
      <c r="AE606">
        <f t="shared" si="28"/>
        <v>10</v>
      </c>
      <c r="AF606">
        <f t="shared" si="29"/>
        <v>19</v>
      </c>
    </row>
    <row r="607" spans="1:32" x14ac:dyDescent="0.25">
      <c r="A607" t="s">
        <v>3723</v>
      </c>
      <c r="B607" t="s">
        <v>3724</v>
      </c>
      <c r="D607">
        <v>2024</v>
      </c>
      <c r="E607" t="s">
        <v>863</v>
      </c>
      <c r="F607" t="s">
        <v>3562</v>
      </c>
      <c r="G607" t="s">
        <v>1191</v>
      </c>
      <c r="H607" t="s">
        <v>866</v>
      </c>
      <c r="I607" t="s">
        <v>3725</v>
      </c>
      <c r="J607" t="s">
        <v>1067</v>
      </c>
      <c r="K607">
        <v>5552</v>
      </c>
      <c r="L607" t="s">
        <v>869</v>
      </c>
      <c r="M607" t="s">
        <v>1519</v>
      </c>
      <c r="N607">
        <v>45293</v>
      </c>
      <c r="O607">
        <v>4</v>
      </c>
      <c r="P607" t="s">
        <v>872</v>
      </c>
      <c r="Q607" t="s">
        <v>873</v>
      </c>
      <c r="R607" t="s">
        <v>159</v>
      </c>
      <c r="S607" t="s">
        <v>159</v>
      </c>
      <c r="U607" t="s">
        <v>875</v>
      </c>
      <c r="W607" s="247">
        <v>45217</v>
      </c>
      <c r="Y607" t="s">
        <v>876</v>
      </c>
      <c r="Z607">
        <v>0</v>
      </c>
      <c r="AB607" t="s">
        <v>877</v>
      </c>
      <c r="AD607">
        <f t="shared" ca="1" si="27"/>
        <v>6</v>
      </c>
      <c r="AE607">
        <f t="shared" si="28"/>
        <v>10</v>
      </c>
      <c r="AF607">
        <f t="shared" si="29"/>
        <v>18</v>
      </c>
    </row>
    <row r="608" spans="1:32" x14ac:dyDescent="0.25">
      <c r="A608" t="s">
        <v>3726</v>
      </c>
      <c r="B608" t="s">
        <v>3727</v>
      </c>
      <c r="D608">
        <v>2024</v>
      </c>
      <c r="E608" t="s">
        <v>863</v>
      </c>
      <c r="F608" t="s">
        <v>864</v>
      </c>
      <c r="G608" t="s">
        <v>865</v>
      </c>
      <c r="H608" t="s">
        <v>866</v>
      </c>
      <c r="I608" t="s">
        <v>3728</v>
      </c>
      <c r="J608" t="s">
        <v>868</v>
      </c>
      <c r="K608">
        <v>9713</v>
      </c>
      <c r="L608" t="s">
        <v>869</v>
      </c>
      <c r="M608" t="s">
        <v>3729</v>
      </c>
      <c r="N608">
        <v>45445</v>
      </c>
      <c r="O608">
        <v>18</v>
      </c>
      <c r="P608" t="s">
        <v>872</v>
      </c>
      <c r="Q608" t="s">
        <v>873</v>
      </c>
      <c r="R608" t="s">
        <v>105</v>
      </c>
      <c r="S608" t="s">
        <v>105</v>
      </c>
      <c r="T608" t="s">
        <v>3730</v>
      </c>
      <c r="U608" t="s">
        <v>875</v>
      </c>
      <c r="V608" t="s">
        <v>118</v>
      </c>
      <c r="W608" s="247">
        <v>45184</v>
      </c>
      <c r="Y608" t="s">
        <v>876</v>
      </c>
      <c r="Z608">
        <v>0</v>
      </c>
      <c r="AB608" t="s">
        <v>877</v>
      </c>
      <c r="AD608">
        <f t="shared" ca="1" si="27"/>
        <v>7</v>
      </c>
      <c r="AE608">
        <f t="shared" si="28"/>
        <v>9</v>
      </c>
      <c r="AF608">
        <f t="shared" si="29"/>
        <v>15</v>
      </c>
    </row>
    <row r="609" spans="1:32" x14ac:dyDescent="0.25">
      <c r="A609" t="s">
        <v>3731</v>
      </c>
      <c r="B609" t="s">
        <v>3732</v>
      </c>
      <c r="D609">
        <v>2024</v>
      </c>
      <c r="E609" t="s">
        <v>863</v>
      </c>
      <c r="F609" t="s">
        <v>864</v>
      </c>
      <c r="G609" t="s">
        <v>865</v>
      </c>
      <c r="H609" t="s">
        <v>866</v>
      </c>
      <c r="I609" t="s">
        <v>3733</v>
      </c>
      <c r="J609" t="s">
        <v>918</v>
      </c>
      <c r="K609">
        <v>9239</v>
      </c>
      <c r="L609" t="s">
        <v>869</v>
      </c>
      <c r="M609" t="s">
        <v>3734</v>
      </c>
      <c r="N609">
        <v>45537</v>
      </c>
      <c r="O609">
        <v>7</v>
      </c>
      <c r="P609" t="s">
        <v>872</v>
      </c>
      <c r="Q609" t="s">
        <v>873</v>
      </c>
      <c r="R609" t="s">
        <v>105</v>
      </c>
      <c r="S609" t="s">
        <v>105</v>
      </c>
      <c r="T609" t="s">
        <v>3735</v>
      </c>
      <c r="U609" t="s">
        <v>875</v>
      </c>
      <c r="V609" t="s">
        <v>153</v>
      </c>
      <c r="W609" s="247">
        <v>45184</v>
      </c>
      <c r="Y609" t="s">
        <v>876</v>
      </c>
      <c r="Z609">
        <v>0</v>
      </c>
      <c r="AB609" t="s">
        <v>877</v>
      </c>
      <c r="AD609">
        <f t="shared" ca="1" si="27"/>
        <v>7</v>
      </c>
      <c r="AE609">
        <f t="shared" si="28"/>
        <v>9</v>
      </c>
      <c r="AF609">
        <f t="shared" si="29"/>
        <v>15</v>
      </c>
    </row>
    <row r="610" spans="1:32" x14ac:dyDescent="0.25">
      <c r="A610" t="s">
        <v>3736</v>
      </c>
      <c r="B610" t="s">
        <v>3737</v>
      </c>
      <c r="D610">
        <v>2024</v>
      </c>
      <c r="E610" t="s">
        <v>863</v>
      </c>
      <c r="F610" t="s">
        <v>864</v>
      </c>
      <c r="G610" t="s">
        <v>865</v>
      </c>
      <c r="H610" t="s">
        <v>866</v>
      </c>
      <c r="I610" t="s">
        <v>3738</v>
      </c>
      <c r="J610" t="s">
        <v>1523</v>
      </c>
      <c r="K610">
        <v>9398</v>
      </c>
      <c r="L610" t="s">
        <v>869</v>
      </c>
      <c r="M610" t="s">
        <v>3739</v>
      </c>
      <c r="N610">
        <v>45384</v>
      </c>
      <c r="O610">
        <v>3</v>
      </c>
      <c r="P610" t="s">
        <v>872</v>
      </c>
      <c r="Q610" t="s">
        <v>873</v>
      </c>
      <c r="R610" t="s">
        <v>105</v>
      </c>
      <c r="S610" t="s">
        <v>105</v>
      </c>
      <c r="T610" t="s">
        <v>3740</v>
      </c>
      <c r="U610" t="s">
        <v>875</v>
      </c>
      <c r="W610" s="247">
        <v>45184</v>
      </c>
      <c r="Y610" t="s">
        <v>876</v>
      </c>
      <c r="Z610">
        <v>0</v>
      </c>
      <c r="AB610" t="s">
        <v>877</v>
      </c>
      <c r="AD610">
        <f t="shared" ca="1" si="27"/>
        <v>7</v>
      </c>
      <c r="AE610">
        <f t="shared" si="28"/>
        <v>9</v>
      </c>
      <c r="AF610">
        <f t="shared" si="29"/>
        <v>15</v>
      </c>
    </row>
    <row r="611" spans="1:32" x14ac:dyDescent="0.25">
      <c r="A611" t="s">
        <v>55</v>
      </c>
      <c r="B611" t="s">
        <v>3741</v>
      </c>
      <c r="D611">
        <v>2024</v>
      </c>
      <c r="E611" t="s">
        <v>863</v>
      </c>
      <c r="F611" t="s">
        <v>864</v>
      </c>
      <c r="G611" t="s">
        <v>865</v>
      </c>
      <c r="H611" t="s">
        <v>866</v>
      </c>
      <c r="I611" t="s">
        <v>3742</v>
      </c>
      <c r="J611" t="s">
        <v>868</v>
      </c>
      <c r="K611">
        <v>10697</v>
      </c>
      <c r="L611" t="s">
        <v>1900</v>
      </c>
      <c r="M611" t="s">
        <v>3743</v>
      </c>
      <c r="N611">
        <v>45506</v>
      </c>
      <c r="O611">
        <v>4</v>
      </c>
      <c r="P611" t="s">
        <v>872</v>
      </c>
      <c r="Q611" t="s">
        <v>873</v>
      </c>
      <c r="R611" t="s">
        <v>105</v>
      </c>
      <c r="S611" t="s">
        <v>105</v>
      </c>
      <c r="T611" t="s">
        <v>3744</v>
      </c>
      <c r="U611" t="s">
        <v>875</v>
      </c>
      <c r="W611" s="247">
        <v>45184</v>
      </c>
      <c r="Y611" t="s">
        <v>876</v>
      </c>
      <c r="Z611">
        <v>0</v>
      </c>
      <c r="AB611" t="s">
        <v>877</v>
      </c>
      <c r="AD611">
        <f t="shared" ca="1" si="27"/>
        <v>7</v>
      </c>
      <c r="AE611">
        <f t="shared" si="28"/>
        <v>9</v>
      </c>
      <c r="AF611">
        <f t="shared" si="29"/>
        <v>15</v>
      </c>
    </row>
    <row r="612" spans="1:32" x14ac:dyDescent="0.25">
      <c r="A612" t="s">
        <v>3745</v>
      </c>
      <c r="B612" t="s">
        <v>3746</v>
      </c>
      <c r="D612">
        <v>2024</v>
      </c>
      <c r="E612" t="s">
        <v>863</v>
      </c>
      <c r="F612" t="s">
        <v>864</v>
      </c>
      <c r="G612" t="s">
        <v>865</v>
      </c>
      <c r="H612" t="s">
        <v>866</v>
      </c>
      <c r="I612" t="s">
        <v>3747</v>
      </c>
      <c r="J612" t="s">
        <v>918</v>
      </c>
      <c r="K612">
        <v>9227</v>
      </c>
      <c r="L612" t="s">
        <v>869</v>
      </c>
      <c r="M612" t="s">
        <v>3748</v>
      </c>
      <c r="N612" t="s">
        <v>1186</v>
      </c>
      <c r="O612">
        <v>5</v>
      </c>
      <c r="P612" t="s">
        <v>872</v>
      </c>
      <c r="Q612" t="s">
        <v>873</v>
      </c>
      <c r="R612" t="s">
        <v>105</v>
      </c>
      <c r="S612" t="s">
        <v>105</v>
      </c>
      <c r="T612" t="s">
        <v>3749</v>
      </c>
      <c r="U612" t="s">
        <v>875</v>
      </c>
      <c r="V612" t="s">
        <v>119</v>
      </c>
      <c r="W612" s="247">
        <v>45184</v>
      </c>
      <c r="Y612" t="s">
        <v>876</v>
      </c>
      <c r="Z612">
        <v>0</v>
      </c>
      <c r="AB612" t="s">
        <v>877</v>
      </c>
      <c r="AD612">
        <f t="shared" ca="1" si="27"/>
        <v>7</v>
      </c>
      <c r="AE612">
        <f t="shared" si="28"/>
        <v>9</v>
      </c>
      <c r="AF612">
        <f t="shared" si="29"/>
        <v>15</v>
      </c>
    </row>
    <row r="613" spans="1:32" x14ac:dyDescent="0.25">
      <c r="A613" t="s">
        <v>3750</v>
      </c>
      <c r="B613" t="s">
        <v>3751</v>
      </c>
      <c r="D613">
        <v>2024</v>
      </c>
      <c r="E613" t="s">
        <v>863</v>
      </c>
      <c r="F613" t="s">
        <v>864</v>
      </c>
      <c r="G613" t="s">
        <v>865</v>
      </c>
      <c r="H613" t="s">
        <v>956</v>
      </c>
      <c r="I613" t="s">
        <v>3752</v>
      </c>
      <c r="J613" t="s">
        <v>2082</v>
      </c>
      <c r="K613">
        <v>8023</v>
      </c>
      <c r="L613" t="s">
        <v>869</v>
      </c>
      <c r="M613" t="s">
        <v>3753</v>
      </c>
      <c r="N613">
        <v>45628</v>
      </c>
      <c r="O613">
        <v>3</v>
      </c>
      <c r="P613" t="s">
        <v>872</v>
      </c>
      <c r="Q613" t="s">
        <v>873</v>
      </c>
      <c r="R613" t="s">
        <v>105</v>
      </c>
      <c r="S613" t="s">
        <v>105</v>
      </c>
      <c r="T613" t="s">
        <v>3754</v>
      </c>
      <c r="U613" t="s">
        <v>875</v>
      </c>
      <c r="V613" t="s">
        <v>118</v>
      </c>
      <c r="W613" s="247">
        <v>45184</v>
      </c>
      <c r="Y613" t="s">
        <v>876</v>
      </c>
      <c r="Z613">
        <v>0</v>
      </c>
      <c r="AB613" t="s">
        <v>877</v>
      </c>
      <c r="AD613">
        <f t="shared" ca="1" si="27"/>
        <v>7</v>
      </c>
      <c r="AE613">
        <f t="shared" si="28"/>
        <v>9</v>
      </c>
      <c r="AF613">
        <f t="shared" si="29"/>
        <v>15</v>
      </c>
    </row>
    <row r="614" spans="1:32" x14ac:dyDescent="0.25">
      <c r="A614" t="s">
        <v>3755</v>
      </c>
      <c r="B614" t="s">
        <v>3756</v>
      </c>
      <c r="D614">
        <v>2024</v>
      </c>
      <c r="E614" t="s">
        <v>863</v>
      </c>
      <c r="F614" t="s">
        <v>864</v>
      </c>
      <c r="G614" t="s">
        <v>865</v>
      </c>
      <c r="H614" t="s">
        <v>956</v>
      </c>
      <c r="I614" t="s">
        <v>3757</v>
      </c>
      <c r="J614" t="s">
        <v>918</v>
      </c>
      <c r="K614">
        <v>10846</v>
      </c>
      <c r="L614" t="s">
        <v>869</v>
      </c>
      <c r="M614" t="s">
        <v>3758</v>
      </c>
      <c r="N614">
        <v>45598</v>
      </c>
      <c r="O614">
        <v>5</v>
      </c>
      <c r="P614" t="s">
        <v>872</v>
      </c>
      <c r="Q614" t="s">
        <v>873</v>
      </c>
      <c r="R614" t="s">
        <v>105</v>
      </c>
      <c r="S614" t="s">
        <v>105</v>
      </c>
      <c r="T614" t="s">
        <v>3759</v>
      </c>
      <c r="U614" t="s">
        <v>875</v>
      </c>
      <c r="V614" t="s">
        <v>153</v>
      </c>
      <c r="W614" s="247">
        <v>45184</v>
      </c>
      <c r="Y614" t="s">
        <v>876</v>
      </c>
      <c r="Z614">
        <v>0</v>
      </c>
      <c r="AB614" t="s">
        <v>877</v>
      </c>
      <c r="AD614">
        <f t="shared" ca="1" si="27"/>
        <v>7</v>
      </c>
      <c r="AE614">
        <f t="shared" si="28"/>
        <v>9</v>
      </c>
      <c r="AF614">
        <f t="shared" si="29"/>
        <v>15</v>
      </c>
    </row>
    <row r="615" spans="1:32" x14ac:dyDescent="0.25">
      <c r="A615" t="s">
        <v>3760</v>
      </c>
      <c r="B615" t="s">
        <v>3761</v>
      </c>
      <c r="D615">
        <v>2024</v>
      </c>
      <c r="E615" t="s">
        <v>863</v>
      </c>
      <c r="F615" t="s">
        <v>864</v>
      </c>
      <c r="G615" t="s">
        <v>865</v>
      </c>
      <c r="H615" t="s">
        <v>956</v>
      </c>
      <c r="I615" t="s">
        <v>3762</v>
      </c>
      <c r="J615" t="s">
        <v>896</v>
      </c>
      <c r="K615">
        <v>8593</v>
      </c>
      <c r="L615" t="s">
        <v>869</v>
      </c>
      <c r="M615" t="s">
        <v>3763</v>
      </c>
      <c r="N615" t="s">
        <v>1131</v>
      </c>
      <c r="O615">
        <v>4</v>
      </c>
      <c r="P615" t="s">
        <v>872</v>
      </c>
      <c r="Q615" t="s">
        <v>873</v>
      </c>
      <c r="R615" t="s">
        <v>105</v>
      </c>
      <c r="S615" t="s">
        <v>105</v>
      </c>
      <c r="T615" t="s">
        <v>3764</v>
      </c>
      <c r="U615" t="s">
        <v>875</v>
      </c>
      <c r="V615" t="s">
        <v>124</v>
      </c>
      <c r="W615" s="247">
        <v>45184</v>
      </c>
      <c r="Y615" t="s">
        <v>876</v>
      </c>
      <c r="Z615">
        <v>0</v>
      </c>
      <c r="AB615" t="s">
        <v>877</v>
      </c>
      <c r="AD615">
        <f t="shared" ca="1" si="27"/>
        <v>7</v>
      </c>
      <c r="AE615">
        <f t="shared" si="28"/>
        <v>9</v>
      </c>
      <c r="AF615">
        <f t="shared" si="29"/>
        <v>15</v>
      </c>
    </row>
    <row r="616" spans="1:32" x14ac:dyDescent="0.25">
      <c r="A616" t="s">
        <v>3765</v>
      </c>
      <c r="B616" t="s">
        <v>3766</v>
      </c>
      <c r="D616">
        <v>2024</v>
      </c>
      <c r="E616" t="s">
        <v>863</v>
      </c>
      <c r="F616" t="s">
        <v>864</v>
      </c>
      <c r="G616" t="s">
        <v>865</v>
      </c>
      <c r="H616" t="s">
        <v>956</v>
      </c>
      <c r="I616" t="s">
        <v>3767</v>
      </c>
      <c r="J616" t="s">
        <v>1054</v>
      </c>
      <c r="K616">
        <v>1176</v>
      </c>
      <c r="L616" t="s">
        <v>869</v>
      </c>
      <c r="M616" t="s">
        <v>3768</v>
      </c>
      <c r="N616" t="s">
        <v>1040</v>
      </c>
      <c r="O616">
        <v>4</v>
      </c>
      <c r="P616" t="s">
        <v>872</v>
      </c>
      <c r="Q616" t="s">
        <v>873</v>
      </c>
      <c r="R616" t="s">
        <v>105</v>
      </c>
      <c r="S616" t="s">
        <v>105</v>
      </c>
      <c r="T616" t="s">
        <v>3769</v>
      </c>
      <c r="U616" t="s">
        <v>875</v>
      </c>
      <c r="V616" t="s">
        <v>2096</v>
      </c>
      <c r="W616" s="247">
        <v>45184</v>
      </c>
      <c r="Y616" t="s">
        <v>876</v>
      </c>
      <c r="Z616">
        <v>0</v>
      </c>
      <c r="AB616" t="s">
        <v>877</v>
      </c>
      <c r="AD616">
        <f t="shared" ca="1" si="27"/>
        <v>7</v>
      </c>
      <c r="AE616">
        <f t="shared" si="28"/>
        <v>9</v>
      </c>
      <c r="AF616">
        <f t="shared" si="29"/>
        <v>15</v>
      </c>
    </row>
    <row r="617" spans="1:32" x14ac:dyDescent="0.25">
      <c r="A617" t="s">
        <v>3770</v>
      </c>
      <c r="B617" t="s">
        <v>3771</v>
      </c>
      <c r="D617">
        <v>2023</v>
      </c>
      <c r="E617" t="s">
        <v>1049</v>
      </c>
      <c r="F617" t="s">
        <v>1694</v>
      </c>
      <c r="G617" t="s">
        <v>1618</v>
      </c>
      <c r="H617" t="s">
        <v>866</v>
      </c>
      <c r="I617" t="s">
        <v>3772</v>
      </c>
      <c r="J617" t="s">
        <v>1038</v>
      </c>
      <c r="K617">
        <v>275</v>
      </c>
      <c r="L617" t="s">
        <v>869</v>
      </c>
      <c r="M617" t="s">
        <v>3773</v>
      </c>
      <c r="N617" t="s">
        <v>1698</v>
      </c>
      <c r="O617">
        <v>4</v>
      </c>
      <c r="P617" t="s">
        <v>872</v>
      </c>
      <c r="Q617" t="s">
        <v>873</v>
      </c>
      <c r="R617" t="s">
        <v>105</v>
      </c>
      <c r="S617" t="s">
        <v>105</v>
      </c>
      <c r="T617" t="s">
        <v>3774</v>
      </c>
      <c r="U617" t="s">
        <v>875</v>
      </c>
      <c r="V617" t="s">
        <v>166</v>
      </c>
      <c r="W617" s="247">
        <v>45160</v>
      </c>
      <c r="Y617" t="s">
        <v>876</v>
      </c>
      <c r="Z617">
        <v>0</v>
      </c>
      <c r="AB617" t="s">
        <v>877</v>
      </c>
      <c r="AD617">
        <f t="shared" ca="1" si="27"/>
        <v>8</v>
      </c>
      <c r="AE617">
        <f t="shared" si="28"/>
        <v>8</v>
      </c>
      <c r="AF617">
        <f t="shared" si="29"/>
        <v>22</v>
      </c>
    </row>
    <row r="618" spans="1:32" x14ac:dyDescent="0.25">
      <c r="A618" t="s">
        <v>3775</v>
      </c>
      <c r="B618" t="s">
        <v>3776</v>
      </c>
      <c r="D618">
        <v>2024</v>
      </c>
      <c r="E618" t="s">
        <v>1049</v>
      </c>
      <c r="F618" t="s">
        <v>1694</v>
      </c>
      <c r="G618" t="s">
        <v>1618</v>
      </c>
      <c r="H618" t="s">
        <v>866</v>
      </c>
      <c r="I618" t="s">
        <v>3777</v>
      </c>
      <c r="J618" t="s">
        <v>1038</v>
      </c>
      <c r="K618">
        <v>264</v>
      </c>
      <c r="L618" t="s">
        <v>869</v>
      </c>
      <c r="M618" t="s">
        <v>3778</v>
      </c>
      <c r="N618" t="s">
        <v>1698</v>
      </c>
      <c r="O618">
        <v>4</v>
      </c>
      <c r="P618" t="s">
        <v>872</v>
      </c>
      <c r="Q618" t="s">
        <v>873</v>
      </c>
      <c r="R618" t="s">
        <v>105</v>
      </c>
      <c r="S618" t="s">
        <v>105</v>
      </c>
      <c r="T618" t="s">
        <v>3779</v>
      </c>
      <c r="U618" t="s">
        <v>875</v>
      </c>
      <c r="V618" t="s">
        <v>166</v>
      </c>
      <c r="W618" s="247">
        <v>45160</v>
      </c>
      <c r="Y618" t="s">
        <v>876</v>
      </c>
      <c r="Z618">
        <v>0</v>
      </c>
      <c r="AB618" t="s">
        <v>877</v>
      </c>
      <c r="AD618">
        <f t="shared" ca="1" si="27"/>
        <v>8</v>
      </c>
      <c r="AE618">
        <f t="shared" si="28"/>
        <v>8</v>
      </c>
      <c r="AF618">
        <f t="shared" si="29"/>
        <v>22</v>
      </c>
    </row>
    <row r="619" spans="1:32" x14ac:dyDescent="0.25">
      <c r="A619" t="s">
        <v>3780</v>
      </c>
      <c r="B619" t="s">
        <v>3781</v>
      </c>
      <c r="D619">
        <v>2024</v>
      </c>
      <c r="E619" t="s">
        <v>1049</v>
      </c>
      <c r="F619" t="s">
        <v>1694</v>
      </c>
      <c r="G619" t="s">
        <v>1618</v>
      </c>
      <c r="H619" t="s">
        <v>866</v>
      </c>
      <c r="I619" t="s">
        <v>3782</v>
      </c>
      <c r="J619" t="s">
        <v>1038</v>
      </c>
      <c r="K619">
        <v>264</v>
      </c>
      <c r="L619" t="s">
        <v>869</v>
      </c>
      <c r="M619" t="s">
        <v>3783</v>
      </c>
      <c r="N619" t="s">
        <v>1698</v>
      </c>
      <c r="O619">
        <v>4</v>
      </c>
      <c r="P619" t="s">
        <v>872</v>
      </c>
      <c r="Q619" t="s">
        <v>873</v>
      </c>
      <c r="R619" t="s">
        <v>105</v>
      </c>
      <c r="S619" t="s">
        <v>105</v>
      </c>
      <c r="T619" t="s">
        <v>3784</v>
      </c>
      <c r="U619" t="s">
        <v>875</v>
      </c>
      <c r="V619" t="s">
        <v>166</v>
      </c>
      <c r="W619" s="247">
        <v>45160</v>
      </c>
      <c r="Y619" t="s">
        <v>876</v>
      </c>
      <c r="Z619">
        <v>0</v>
      </c>
      <c r="AB619" t="s">
        <v>877</v>
      </c>
      <c r="AD619">
        <f t="shared" ca="1" si="27"/>
        <v>8</v>
      </c>
      <c r="AE619">
        <f t="shared" si="28"/>
        <v>8</v>
      </c>
      <c r="AF619">
        <f t="shared" si="29"/>
        <v>22</v>
      </c>
    </row>
    <row r="620" spans="1:32" x14ac:dyDescent="0.25">
      <c r="A620" t="s">
        <v>3785</v>
      </c>
      <c r="B620" t="s">
        <v>3786</v>
      </c>
      <c r="D620">
        <v>2023</v>
      </c>
      <c r="E620" t="s">
        <v>1049</v>
      </c>
      <c r="F620" t="s">
        <v>1840</v>
      </c>
      <c r="G620" t="s">
        <v>1841</v>
      </c>
      <c r="H620" t="s">
        <v>1842</v>
      </c>
      <c r="I620" t="s">
        <v>3787</v>
      </c>
      <c r="J620" t="s">
        <v>1054</v>
      </c>
      <c r="K620">
        <v>2305</v>
      </c>
      <c r="L620" t="s">
        <v>869</v>
      </c>
      <c r="M620" t="s">
        <v>3788</v>
      </c>
      <c r="N620">
        <v>45294</v>
      </c>
      <c r="O620">
        <v>321</v>
      </c>
      <c r="P620" t="s">
        <v>872</v>
      </c>
      <c r="Q620" t="s">
        <v>873</v>
      </c>
      <c r="R620" t="s">
        <v>105</v>
      </c>
      <c r="S620" t="s">
        <v>105</v>
      </c>
      <c r="T620" t="s">
        <v>3449</v>
      </c>
      <c r="U620" t="s">
        <v>875</v>
      </c>
      <c r="V620" t="s">
        <v>157</v>
      </c>
      <c r="W620" s="247">
        <v>45171</v>
      </c>
      <c r="Y620" t="s">
        <v>876</v>
      </c>
      <c r="Z620">
        <v>0</v>
      </c>
      <c r="AB620" t="s">
        <v>877</v>
      </c>
      <c r="AD620">
        <f t="shared" ca="1" si="27"/>
        <v>8</v>
      </c>
      <c r="AE620">
        <f t="shared" si="28"/>
        <v>9</v>
      </c>
      <c r="AF620">
        <f t="shared" si="29"/>
        <v>2</v>
      </c>
    </row>
    <row r="621" spans="1:32" x14ac:dyDescent="0.25">
      <c r="A621" t="s">
        <v>3789</v>
      </c>
      <c r="B621" t="s">
        <v>3790</v>
      </c>
      <c r="D621">
        <v>2023</v>
      </c>
      <c r="E621" t="s">
        <v>1049</v>
      </c>
      <c r="F621" t="s">
        <v>1840</v>
      </c>
      <c r="G621" t="s">
        <v>1841</v>
      </c>
      <c r="H621" t="s">
        <v>1842</v>
      </c>
      <c r="I621" t="s">
        <v>3791</v>
      </c>
      <c r="J621" t="s">
        <v>1054</v>
      </c>
      <c r="K621">
        <v>15414</v>
      </c>
      <c r="L621" t="s">
        <v>869</v>
      </c>
      <c r="M621" t="s">
        <v>3792</v>
      </c>
      <c r="N621" t="s">
        <v>1985</v>
      </c>
      <c r="O621">
        <v>4</v>
      </c>
      <c r="P621" t="s">
        <v>872</v>
      </c>
      <c r="Q621" t="s">
        <v>873</v>
      </c>
      <c r="R621" t="s">
        <v>105</v>
      </c>
      <c r="S621" t="s">
        <v>105</v>
      </c>
      <c r="T621" t="s">
        <v>3793</v>
      </c>
      <c r="U621" t="s">
        <v>875</v>
      </c>
      <c r="V621" t="s">
        <v>158</v>
      </c>
      <c r="W621" s="247">
        <v>45171</v>
      </c>
      <c r="Y621" t="s">
        <v>876</v>
      </c>
      <c r="Z621">
        <v>0</v>
      </c>
      <c r="AB621" t="s">
        <v>877</v>
      </c>
      <c r="AD621">
        <f t="shared" ca="1" si="27"/>
        <v>8</v>
      </c>
      <c r="AE621">
        <f t="shared" si="28"/>
        <v>9</v>
      </c>
      <c r="AF621">
        <f t="shared" si="29"/>
        <v>2</v>
      </c>
    </row>
    <row r="622" spans="1:32" x14ac:dyDescent="0.25">
      <c r="A622" t="s">
        <v>3794</v>
      </c>
      <c r="B622" t="s">
        <v>3795</v>
      </c>
      <c r="D622">
        <v>2023</v>
      </c>
      <c r="E622" t="s">
        <v>1049</v>
      </c>
      <c r="F622" t="s">
        <v>1840</v>
      </c>
      <c r="G622" t="s">
        <v>1841</v>
      </c>
      <c r="H622" t="s">
        <v>3796</v>
      </c>
      <c r="I622" t="s">
        <v>3797</v>
      </c>
      <c r="J622" t="s">
        <v>1054</v>
      </c>
      <c r="K622">
        <v>9581</v>
      </c>
      <c r="L622" t="s">
        <v>869</v>
      </c>
      <c r="M622" t="s">
        <v>3798</v>
      </c>
      <c r="N622">
        <v>45506</v>
      </c>
      <c r="O622">
        <v>251</v>
      </c>
      <c r="P622" t="s">
        <v>872</v>
      </c>
      <c r="Q622" t="s">
        <v>873</v>
      </c>
      <c r="R622" t="s">
        <v>105</v>
      </c>
      <c r="S622" t="s">
        <v>105</v>
      </c>
      <c r="T622" t="s">
        <v>3799</v>
      </c>
      <c r="U622" t="s">
        <v>875</v>
      </c>
      <c r="V622" t="s">
        <v>157</v>
      </c>
      <c r="W622" s="247">
        <v>45171</v>
      </c>
      <c r="Y622" t="s">
        <v>876</v>
      </c>
      <c r="Z622">
        <v>0</v>
      </c>
      <c r="AB622" t="s">
        <v>877</v>
      </c>
      <c r="AD622">
        <f t="shared" ca="1" si="27"/>
        <v>8</v>
      </c>
      <c r="AE622">
        <f t="shared" si="28"/>
        <v>9</v>
      </c>
      <c r="AF622">
        <f t="shared" si="29"/>
        <v>2</v>
      </c>
    </row>
    <row r="623" spans="1:32" x14ac:dyDescent="0.25">
      <c r="A623" t="s">
        <v>3800</v>
      </c>
      <c r="B623" t="s">
        <v>3801</v>
      </c>
      <c r="D623">
        <v>2023</v>
      </c>
      <c r="E623" t="s">
        <v>1049</v>
      </c>
      <c r="F623" t="s">
        <v>1840</v>
      </c>
      <c r="G623" t="s">
        <v>1841</v>
      </c>
      <c r="H623" t="s">
        <v>3796</v>
      </c>
      <c r="I623" t="s">
        <v>3802</v>
      </c>
      <c r="J623" t="s">
        <v>1038</v>
      </c>
      <c r="K623">
        <v>18601</v>
      </c>
      <c r="L623" t="s">
        <v>869</v>
      </c>
      <c r="M623" t="s">
        <v>3803</v>
      </c>
      <c r="N623" t="s">
        <v>2183</v>
      </c>
      <c r="O623">
        <v>118</v>
      </c>
      <c r="P623" t="s">
        <v>872</v>
      </c>
      <c r="Q623" t="s">
        <v>873</v>
      </c>
      <c r="R623" t="s">
        <v>105</v>
      </c>
      <c r="S623" t="s">
        <v>105</v>
      </c>
      <c r="T623" t="s">
        <v>3804</v>
      </c>
      <c r="U623" t="s">
        <v>875</v>
      </c>
      <c r="V623" t="s">
        <v>3805</v>
      </c>
      <c r="W623" s="247">
        <v>45171</v>
      </c>
      <c r="Y623" t="s">
        <v>876</v>
      </c>
      <c r="Z623">
        <v>0</v>
      </c>
      <c r="AB623" t="s">
        <v>877</v>
      </c>
      <c r="AD623">
        <f t="shared" ca="1" si="27"/>
        <v>8</v>
      </c>
      <c r="AE623">
        <f t="shared" si="28"/>
        <v>9</v>
      </c>
      <c r="AF623">
        <f t="shared" si="29"/>
        <v>2</v>
      </c>
    </row>
    <row r="624" spans="1:32" x14ac:dyDescent="0.25">
      <c r="A624" t="s">
        <v>3806</v>
      </c>
      <c r="B624" t="s">
        <v>3807</v>
      </c>
      <c r="D624">
        <v>2023</v>
      </c>
      <c r="E624" t="s">
        <v>1049</v>
      </c>
      <c r="F624" t="s">
        <v>1840</v>
      </c>
      <c r="G624" t="s">
        <v>1841</v>
      </c>
      <c r="H624" t="s">
        <v>3796</v>
      </c>
      <c r="I624" t="s">
        <v>3808</v>
      </c>
      <c r="J624" t="s">
        <v>868</v>
      </c>
      <c r="K624">
        <v>19953</v>
      </c>
      <c r="L624" t="s">
        <v>1900</v>
      </c>
      <c r="M624" t="s">
        <v>3809</v>
      </c>
      <c r="N624">
        <v>45567</v>
      </c>
      <c r="O624">
        <v>1</v>
      </c>
      <c r="P624" t="s">
        <v>872</v>
      </c>
      <c r="Q624" t="s">
        <v>873</v>
      </c>
      <c r="R624" t="s">
        <v>105</v>
      </c>
      <c r="S624" t="s">
        <v>173</v>
      </c>
      <c r="T624" t="s">
        <v>3810</v>
      </c>
      <c r="U624" t="s">
        <v>875</v>
      </c>
      <c r="W624" s="247">
        <v>45171</v>
      </c>
      <c r="Y624" t="s">
        <v>876</v>
      </c>
      <c r="Z624">
        <v>0</v>
      </c>
      <c r="AB624" t="s">
        <v>877</v>
      </c>
      <c r="AD624">
        <f t="shared" ca="1" si="27"/>
        <v>8</v>
      </c>
      <c r="AE624">
        <f t="shared" si="28"/>
        <v>9</v>
      </c>
      <c r="AF624">
        <f t="shared" si="29"/>
        <v>2</v>
      </c>
    </row>
    <row r="625" spans="1:32" x14ac:dyDescent="0.25">
      <c r="A625" t="s">
        <v>3811</v>
      </c>
      <c r="B625" t="s">
        <v>3812</v>
      </c>
      <c r="D625">
        <v>2023</v>
      </c>
      <c r="E625" t="s">
        <v>1049</v>
      </c>
      <c r="F625" t="s">
        <v>1840</v>
      </c>
      <c r="G625" t="s">
        <v>1841</v>
      </c>
      <c r="H625" t="s">
        <v>3796</v>
      </c>
      <c r="I625" t="s">
        <v>3813</v>
      </c>
      <c r="J625" t="s">
        <v>1054</v>
      </c>
      <c r="K625">
        <v>5069</v>
      </c>
      <c r="L625" t="s">
        <v>869</v>
      </c>
      <c r="M625" t="s">
        <v>3814</v>
      </c>
      <c r="N625" t="s">
        <v>1985</v>
      </c>
      <c r="O625">
        <v>4</v>
      </c>
      <c r="P625" t="s">
        <v>872</v>
      </c>
      <c r="Q625" t="s">
        <v>873</v>
      </c>
      <c r="R625" t="s">
        <v>105</v>
      </c>
      <c r="S625" t="s">
        <v>105</v>
      </c>
      <c r="T625" t="s">
        <v>3815</v>
      </c>
      <c r="U625" t="s">
        <v>875</v>
      </c>
      <c r="V625" t="s">
        <v>123</v>
      </c>
      <c r="W625" s="247">
        <v>45171</v>
      </c>
      <c r="Y625" t="s">
        <v>876</v>
      </c>
      <c r="Z625">
        <v>0</v>
      </c>
      <c r="AB625" t="s">
        <v>877</v>
      </c>
      <c r="AD625">
        <f t="shared" ca="1" si="27"/>
        <v>8</v>
      </c>
      <c r="AE625">
        <f t="shared" si="28"/>
        <v>9</v>
      </c>
      <c r="AF625">
        <f t="shared" si="29"/>
        <v>2</v>
      </c>
    </row>
    <row r="626" spans="1:32" x14ac:dyDescent="0.25">
      <c r="A626" t="s">
        <v>3816</v>
      </c>
      <c r="B626" t="s">
        <v>3817</v>
      </c>
      <c r="D626">
        <v>2023</v>
      </c>
      <c r="E626" t="s">
        <v>1049</v>
      </c>
      <c r="F626" t="s">
        <v>1840</v>
      </c>
      <c r="G626" t="s">
        <v>1841</v>
      </c>
      <c r="H626" t="s">
        <v>3796</v>
      </c>
      <c r="I626" t="s">
        <v>3818</v>
      </c>
      <c r="J626" t="s">
        <v>1136</v>
      </c>
      <c r="K626">
        <v>28775</v>
      </c>
      <c r="L626" t="s">
        <v>869</v>
      </c>
      <c r="M626" t="s">
        <v>3819</v>
      </c>
      <c r="N626">
        <v>45414</v>
      </c>
      <c r="O626">
        <v>1</v>
      </c>
      <c r="P626" t="s">
        <v>872</v>
      </c>
      <c r="Q626" t="s">
        <v>873</v>
      </c>
      <c r="R626" t="s">
        <v>105</v>
      </c>
      <c r="S626" t="s">
        <v>105</v>
      </c>
      <c r="T626" t="s">
        <v>3820</v>
      </c>
      <c r="U626" t="s">
        <v>875</v>
      </c>
      <c r="W626" s="247">
        <v>45171</v>
      </c>
      <c r="Y626" t="s">
        <v>876</v>
      </c>
      <c r="Z626">
        <v>0</v>
      </c>
      <c r="AB626" t="s">
        <v>877</v>
      </c>
      <c r="AD626">
        <f t="shared" ca="1" si="27"/>
        <v>8</v>
      </c>
      <c r="AE626">
        <f t="shared" si="28"/>
        <v>9</v>
      </c>
      <c r="AF626">
        <f t="shared" si="29"/>
        <v>2</v>
      </c>
    </row>
    <row r="627" spans="1:32" x14ac:dyDescent="0.25">
      <c r="A627" t="s">
        <v>3821</v>
      </c>
      <c r="B627" t="s">
        <v>3822</v>
      </c>
      <c r="D627">
        <v>2023</v>
      </c>
      <c r="E627" t="s">
        <v>1049</v>
      </c>
      <c r="F627" t="s">
        <v>1840</v>
      </c>
      <c r="G627" t="s">
        <v>1841</v>
      </c>
      <c r="H627" t="s">
        <v>3796</v>
      </c>
      <c r="I627" t="s">
        <v>3823</v>
      </c>
      <c r="J627" t="s">
        <v>1054</v>
      </c>
      <c r="K627">
        <v>7579</v>
      </c>
      <c r="L627" t="s">
        <v>869</v>
      </c>
      <c r="M627" t="s">
        <v>3824</v>
      </c>
      <c r="N627" t="s">
        <v>3825</v>
      </c>
      <c r="O627">
        <v>259</v>
      </c>
      <c r="P627" t="s">
        <v>872</v>
      </c>
      <c r="Q627" t="s">
        <v>873</v>
      </c>
      <c r="R627" t="s">
        <v>105</v>
      </c>
      <c r="S627" t="s">
        <v>105</v>
      </c>
      <c r="T627" t="s">
        <v>3449</v>
      </c>
      <c r="U627" t="s">
        <v>875</v>
      </c>
      <c r="V627" t="s">
        <v>157</v>
      </c>
      <c r="W627" s="247">
        <v>45171</v>
      </c>
      <c r="Y627" t="s">
        <v>876</v>
      </c>
      <c r="Z627">
        <v>0</v>
      </c>
      <c r="AB627" t="s">
        <v>877</v>
      </c>
      <c r="AD627">
        <f t="shared" ca="1" si="27"/>
        <v>8</v>
      </c>
      <c r="AE627">
        <f t="shared" si="28"/>
        <v>9</v>
      </c>
      <c r="AF627">
        <f t="shared" si="29"/>
        <v>2</v>
      </c>
    </row>
    <row r="628" spans="1:32" x14ac:dyDescent="0.25">
      <c r="A628" t="s">
        <v>3826</v>
      </c>
      <c r="B628" t="s">
        <v>3827</v>
      </c>
      <c r="D628">
        <v>2023</v>
      </c>
      <c r="E628" t="s">
        <v>1049</v>
      </c>
      <c r="F628" t="s">
        <v>1840</v>
      </c>
      <c r="G628" t="s">
        <v>1841</v>
      </c>
      <c r="H628" t="s">
        <v>3796</v>
      </c>
      <c r="I628" t="s">
        <v>3828</v>
      </c>
      <c r="J628" t="s">
        <v>868</v>
      </c>
      <c r="K628">
        <v>20484</v>
      </c>
      <c r="L628" t="s">
        <v>869</v>
      </c>
      <c r="M628" t="s">
        <v>3829</v>
      </c>
      <c r="N628" t="s">
        <v>1186</v>
      </c>
      <c r="O628">
        <v>20</v>
      </c>
      <c r="P628" t="s">
        <v>872</v>
      </c>
      <c r="Q628" t="s">
        <v>873</v>
      </c>
      <c r="R628" t="s">
        <v>105</v>
      </c>
      <c r="S628" t="s">
        <v>105</v>
      </c>
      <c r="T628" t="s">
        <v>3830</v>
      </c>
      <c r="U628" t="s">
        <v>875</v>
      </c>
      <c r="V628" t="s">
        <v>134</v>
      </c>
      <c r="W628" s="247">
        <v>45171</v>
      </c>
      <c r="Y628" t="s">
        <v>876</v>
      </c>
      <c r="Z628">
        <v>0</v>
      </c>
      <c r="AB628" t="s">
        <v>877</v>
      </c>
      <c r="AD628">
        <f t="shared" ca="1" si="27"/>
        <v>8</v>
      </c>
      <c r="AE628">
        <f t="shared" si="28"/>
        <v>9</v>
      </c>
      <c r="AF628">
        <f t="shared" si="29"/>
        <v>2</v>
      </c>
    </row>
    <row r="629" spans="1:32" x14ac:dyDescent="0.25">
      <c r="A629" t="s">
        <v>3831</v>
      </c>
      <c r="B629" t="s">
        <v>3832</v>
      </c>
      <c r="D629">
        <v>2023</v>
      </c>
      <c r="E629" t="s">
        <v>1049</v>
      </c>
      <c r="F629" t="s">
        <v>1840</v>
      </c>
      <c r="G629" t="s">
        <v>1841</v>
      </c>
      <c r="H629" t="s">
        <v>1842</v>
      </c>
      <c r="I629" t="s">
        <v>3833</v>
      </c>
      <c r="J629" t="s">
        <v>1054</v>
      </c>
      <c r="K629">
        <v>2554</v>
      </c>
      <c r="L629" t="s">
        <v>869</v>
      </c>
      <c r="M629" t="s">
        <v>3834</v>
      </c>
      <c r="N629" t="s">
        <v>1985</v>
      </c>
      <c r="O629">
        <v>4</v>
      </c>
      <c r="P629" t="s">
        <v>872</v>
      </c>
      <c r="Q629" t="s">
        <v>873</v>
      </c>
      <c r="R629" t="s">
        <v>105</v>
      </c>
      <c r="S629" t="s">
        <v>105</v>
      </c>
      <c r="T629" t="s">
        <v>3815</v>
      </c>
      <c r="U629" t="s">
        <v>875</v>
      </c>
      <c r="V629" t="s">
        <v>123</v>
      </c>
      <c r="W629" s="247">
        <v>45171</v>
      </c>
      <c r="Y629" t="s">
        <v>876</v>
      </c>
      <c r="Z629">
        <v>0</v>
      </c>
      <c r="AB629" t="s">
        <v>877</v>
      </c>
      <c r="AD629">
        <f t="shared" ca="1" si="27"/>
        <v>8</v>
      </c>
      <c r="AE629">
        <f t="shared" si="28"/>
        <v>9</v>
      </c>
      <c r="AF629">
        <f t="shared" si="29"/>
        <v>2</v>
      </c>
    </row>
    <row r="630" spans="1:32" x14ac:dyDescent="0.25">
      <c r="A630" t="s">
        <v>3835</v>
      </c>
      <c r="B630" t="s">
        <v>3836</v>
      </c>
      <c r="D630">
        <v>2023</v>
      </c>
      <c r="E630" t="s">
        <v>1616</v>
      </c>
      <c r="F630" t="s">
        <v>1617</v>
      </c>
      <c r="G630" t="s">
        <v>1618</v>
      </c>
      <c r="H630" t="s">
        <v>866</v>
      </c>
      <c r="I630" t="s">
        <v>3837</v>
      </c>
      <c r="J630" t="s">
        <v>1038</v>
      </c>
      <c r="K630">
        <v>3841</v>
      </c>
      <c r="L630" t="s">
        <v>869</v>
      </c>
      <c r="M630" t="s">
        <v>3838</v>
      </c>
      <c r="N630" t="s">
        <v>2840</v>
      </c>
      <c r="O630">
        <v>75</v>
      </c>
      <c r="P630" t="s">
        <v>872</v>
      </c>
      <c r="Q630" t="s">
        <v>873</v>
      </c>
      <c r="R630" t="s">
        <v>105</v>
      </c>
      <c r="S630" t="s">
        <v>105</v>
      </c>
      <c r="T630" t="s">
        <v>2835</v>
      </c>
      <c r="U630" t="s">
        <v>875</v>
      </c>
      <c r="V630" t="s">
        <v>147</v>
      </c>
      <c r="W630" s="247">
        <v>45162</v>
      </c>
      <c r="Y630" t="s">
        <v>876</v>
      </c>
      <c r="Z630">
        <v>0</v>
      </c>
      <c r="AB630" t="s">
        <v>877</v>
      </c>
      <c r="AD630">
        <f t="shared" ca="1" si="27"/>
        <v>8</v>
      </c>
      <c r="AE630">
        <f t="shared" si="28"/>
        <v>8</v>
      </c>
      <c r="AF630">
        <f t="shared" si="29"/>
        <v>24</v>
      </c>
    </row>
    <row r="631" spans="1:32" x14ac:dyDescent="0.25">
      <c r="A631" t="s">
        <v>3839</v>
      </c>
      <c r="B631" t="s">
        <v>3840</v>
      </c>
      <c r="D631">
        <v>2023</v>
      </c>
      <c r="E631" t="s">
        <v>1616</v>
      </c>
      <c r="F631" t="s">
        <v>1617</v>
      </c>
      <c r="G631" t="s">
        <v>1618</v>
      </c>
      <c r="H631" t="s">
        <v>866</v>
      </c>
      <c r="I631" t="s">
        <v>3841</v>
      </c>
      <c r="J631" t="s">
        <v>1038</v>
      </c>
      <c r="K631">
        <v>252</v>
      </c>
      <c r="L631" t="s">
        <v>869</v>
      </c>
      <c r="M631" t="s">
        <v>3842</v>
      </c>
      <c r="N631" t="s">
        <v>2840</v>
      </c>
      <c r="O631">
        <v>96</v>
      </c>
      <c r="P631" t="s">
        <v>872</v>
      </c>
      <c r="Q631" t="s">
        <v>873</v>
      </c>
      <c r="R631" t="s">
        <v>105</v>
      </c>
      <c r="S631" t="s">
        <v>105</v>
      </c>
      <c r="T631" t="s">
        <v>2845</v>
      </c>
      <c r="U631" t="s">
        <v>875</v>
      </c>
      <c r="V631" t="s">
        <v>147</v>
      </c>
      <c r="W631" s="247">
        <v>45162</v>
      </c>
      <c r="Y631" t="s">
        <v>876</v>
      </c>
      <c r="Z631">
        <v>0</v>
      </c>
      <c r="AB631" t="s">
        <v>877</v>
      </c>
      <c r="AD631">
        <f t="shared" ca="1" si="27"/>
        <v>8</v>
      </c>
      <c r="AE631">
        <f t="shared" si="28"/>
        <v>8</v>
      </c>
      <c r="AF631">
        <f t="shared" si="29"/>
        <v>24</v>
      </c>
    </row>
    <row r="632" spans="1:32" x14ac:dyDescent="0.25">
      <c r="A632" t="s">
        <v>3843</v>
      </c>
      <c r="B632" t="s">
        <v>3844</v>
      </c>
      <c r="D632">
        <v>2023</v>
      </c>
      <c r="E632" t="s">
        <v>1616</v>
      </c>
      <c r="F632" t="s">
        <v>1617</v>
      </c>
      <c r="G632" t="s">
        <v>1618</v>
      </c>
      <c r="H632" t="s">
        <v>866</v>
      </c>
      <c r="I632" t="s">
        <v>3845</v>
      </c>
      <c r="J632" t="s">
        <v>1038</v>
      </c>
      <c r="K632">
        <v>1</v>
      </c>
      <c r="L632" t="s">
        <v>869</v>
      </c>
      <c r="M632" t="s">
        <v>3846</v>
      </c>
      <c r="N632" t="s">
        <v>3847</v>
      </c>
      <c r="O632">
        <v>153</v>
      </c>
      <c r="P632" t="s">
        <v>872</v>
      </c>
      <c r="Q632" t="s">
        <v>873</v>
      </c>
      <c r="R632" t="s">
        <v>105</v>
      </c>
      <c r="S632" t="s">
        <v>105</v>
      </c>
      <c r="T632" t="s">
        <v>2901</v>
      </c>
      <c r="U632" t="s">
        <v>875</v>
      </c>
      <c r="V632" t="s">
        <v>148</v>
      </c>
      <c r="W632" s="247">
        <v>45162</v>
      </c>
      <c r="Y632" t="s">
        <v>876</v>
      </c>
      <c r="Z632">
        <v>0</v>
      </c>
      <c r="AB632" t="s">
        <v>877</v>
      </c>
      <c r="AD632">
        <f t="shared" ca="1" si="27"/>
        <v>8</v>
      </c>
      <c r="AE632">
        <f t="shared" si="28"/>
        <v>8</v>
      </c>
      <c r="AF632">
        <f t="shared" si="29"/>
        <v>24</v>
      </c>
    </row>
    <row r="633" spans="1:32" x14ac:dyDescent="0.25">
      <c r="A633" t="s">
        <v>3848</v>
      </c>
      <c r="B633" t="s">
        <v>3849</v>
      </c>
      <c r="D633">
        <v>2024</v>
      </c>
      <c r="E633" t="s">
        <v>863</v>
      </c>
      <c r="F633" t="s">
        <v>2908</v>
      </c>
      <c r="G633" t="s">
        <v>1724</v>
      </c>
      <c r="H633" t="s">
        <v>1481</v>
      </c>
      <c r="I633" t="s">
        <v>3850</v>
      </c>
      <c r="J633" t="s">
        <v>868</v>
      </c>
      <c r="K633">
        <v>5192</v>
      </c>
      <c r="L633" t="s">
        <v>869</v>
      </c>
      <c r="M633" t="s">
        <v>3851</v>
      </c>
      <c r="N633">
        <v>45567</v>
      </c>
      <c r="O633">
        <v>16</v>
      </c>
      <c r="P633" t="s">
        <v>872</v>
      </c>
      <c r="Q633" t="s">
        <v>873</v>
      </c>
      <c r="R633" t="s">
        <v>105</v>
      </c>
      <c r="S633" t="s">
        <v>105</v>
      </c>
      <c r="T633" t="s">
        <v>3852</v>
      </c>
      <c r="U633" t="s">
        <v>1067</v>
      </c>
      <c r="V633" t="s">
        <v>142</v>
      </c>
      <c r="W633" s="247">
        <v>45184</v>
      </c>
      <c r="Y633" t="s">
        <v>876</v>
      </c>
      <c r="Z633">
        <v>0</v>
      </c>
      <c r="AB633" t="s">
        <v>877</v>
      </c>
      <c r="AD633">
        <f t="shared" ca="1" si="27"/>
        <v>7</v>
      </c>
      <c r="AE633">
        <f t="shared" si="28"/>
        <v>9</v>
      </c>
      <c r="AF633">
        <f t="shared" si="29"/>
        <v>15</v>
      </c>
    </row>
    <row r="634" spans="1:32" x14ac:dyDescent="0.25">
      <c r="A634" t="s">
        <v>3853</v>
      </c>
      <c r="B634" t="s">
        <v>3854</v>
      </c>
      <c r="D634">
        <v>2024</v>
      </c>
      <c r="E634" t="s">
        <v>863</v>
      </c>
      <c r="F634" t="s">
        <v>2908</v>
      </c>
      <c r="G634" t="s">
        <v>1724</v>
      </c>
      <c r="H634" t="s">
        <v>866</v>
      </c>
      <c r="I634" t="s">
        <v>3855</v>
      </c>
      <c r="J634" t="s">
        <v>918</v>
      </c>
      <c r="K634">
        <v>15113</v>
      </c>
      <c r="L634" t="s">
        <v>869</v>
      </c>
      <c r="M634" t="s">
        <v>3856</v>
      </c>
      <c r="N634" t="s">
        <v>3454</v>
      </c>
      <c r="O634">
        <v>2</v>
      </c>
      <c r="P634" t="s">
        <v>872</v>
      </c>
      <c r="Q634" t="s">
        <v>873</v>
      </c>
      <c r="R634" t="s">
        <v>105</v>
      </c>
      <c r="S634" t="s">
        <v>110</v>
      </c>
      <c r="T634" t="s">
        <v>3857</v>
      </c>
      <c r="U634" t="s">
        <v>1067</v>
      </c>
      <c r="V634" t="s">
        <v>119</v>
      </c>
      <c r="W634" s="247">
        <v>45184</v>
      </c>
      <c r="Y634" t="s">
        <v>876</v>
      </c>
      <c r="Z634">
        <v>0</v>
      </c>
      <c r="AB634" t="s">
        <v>877</v>
      </c>
      <c r="AD634">
        <f t="shared" ca="1" si="27"/>
        <v>7</v>
      </c>
      <c r="AE634">
        <f t="shared" si="28"/>
        <v>9</v>
      </c>
      <c r="AF634">
        <f t="shared" si="29"/>
        <v>15</v>
      </c>
    </row>
    <row r="635" spans="1:32" x14ac:dyDescent="0.25">
      <c r="A635" t="s">
        <v>3858</v>
      </c>
      <c r="B635" t="s">
        <v>3859</v>
      </c>
      <c r="D635">
        <v>2024</v>
      </c>
      <c r="E635" t="s">
        <v>863</v>
      </c>
      <c r="F635" t="s">
        <v>2908</v>
      </c>
      <c r="G635" t="s">
        <v>1724</v>
      </c>
      <c r="H635" t="s">
        <v>866</v>
      </c>
      <c r="I635" t="s">
        <v>3860</v>
      </c>
      <c r="J635" t="s">
        <v>1054</v>
      </c>
      <c r="K635">
        <v>2715</v>
      </c>
      <c r="L635" t="s">
        <v>869</v>
      </c>
      <c r="M635" t="s">
        <v>3861</v>
      </c>
      <c r="N635">
        <v>45445</v>
      </c>
      <c r="O635">
        <v>29</v>
      </c>
      <c r="P635" t="s">
        <v>872</v>
      </c>
      <c r="Q635" t="s">
        <v>873</v>
      </c>
      <c r="R635" t="s">
        <v>105</v>
      </c>
      <c r="S635" t="s">
        <v>105</v>
      </c>
      <c r="T635" t="s">
        <v>3862</v>
      </c>
      <c r="U635" t="s">
        <v>1067</v>
      </c>
      <c r="V635" t="s">
        <v>117</v>
      </c>
      <c r="W635" s="247">
        <v>45184</v>
      </c>
      <c r="Y635" t="s">
        <v>876</v>
      </c>
      <c r="Z635">
        <v>0</v>
      </c>
      <c r="AB635" t="s">
        <v>877</v>
      </c>
      <c r="AD635">
        <f t="shared" ca="1" si="27"/>
        <v>7</v>
      </c>
      <c r="AE635">
        <f t="shared" si="28"/>
        <v>9</v>
      </c>
      <c r="AF635">
        <f t="shared" si="29"/>
        <v>15</v>
      </c>
    </row>
    <row r="636" spans="1:32" x14ac:dyDescent="0.25">
      <c r="A636" t="s">
        <v>3863</v>
      </c>
      <c r="B636" t="s">
        <v>3864</v>
      </c>
      <c r="D636">
        <v>2024</v>
      </c>
      <c r="E636" t="s">
        <v>863</v>
      </c>
      <c r="F636" t="s">
        <v>2908</v>
      </c>
      <c r="G636" t="s">
        <v>1724</v>
      </c>
      <c r="H636" t="s">
        <v>1481</v>
      </c>
      <c r="I636" t="s">
        <v>3865</v>
      </c>
      <c r="J636" t="s">
        <v>881</v>
      </c>
      <c r="K636">
        <v>12363</v>
      </c>
      <c r="L636" t="s">
        <v>869</v>
      </c>
      <c r="M636">
        <v>5449305</v>
      </c>
      <c r="N636">
        <v>45506</v>
      </c>
      <c r="O636">
        <v>6</v>
      </c>
      <c r="P636" t="s">
        <v>872</v>
      </c>
      <c r="Q636" t="s">
        <v>873</v>
      </c>
      <c r="R636" t="s">
        <v>105</v>
      </c>
      <c r="S636" t="s">
        <v>105</v>
      </c>
      <c r="T636" t="s">
        <v>3866</v>
      </c>
      <c r="U636" t="s">
        <v>1067</v>
      </c>
      <c r="V636" t="s">
        <v>210</v>
      </c>
      <c r="W636" s="247">
        <v>45184</v>
      </c>
      <c r="Y636" t="s">
        <v>876</v>
      </c>
      <c r="Z636">
        <v>0</v>
      </c>
      <c r="AB636" t="s">
        <v>877</v>
      </c>
      <c r="AD636">
        <f t="shared" ca="1" si="27"/>
        <v>7</v>
      </c>
      <c r="AE636">
        <f t="shared" si="28"/>
        <v>9</v>
      </c>
      <c r="AF636">
        <f t="shared" si="29"/>
        <v>15</v>
      </c>
    </row>
    <row r="637" spans="1:32" x14ac:dyDescent="0.25">
      <c r="A637" t="s">
        <v>3867</v>
      </c>
      <c r="B637" t="s">
        <v>3868</v>
      </c>
      <c r="D637">
        <v>2024</v>
      </c>
      <c r="E637" t="s">
        <v>863</v>
      </c>
      <c r="F637" t="s">
        <v>2908</v>
      </c>
      <c r="G637" t="s">
        <v>1724</v>
      </c>
      <c r="H637" t="s">
        <v>1481</v>
      </c>
      <c r="I637" t="s">
        <v>3869</v>
      </c>
      <c r="J637" t="s">
        <v>1054</v>
      </c>
      <c r="K637">
        <v>1299</v>
      </c>
      <c r="L637" t="s">
        <v>869</v>
      </c>
      <c r="M637" t="s">
        <v>3870</v>
      </c>
      <c r="N637" t="s">
        <v>1040</v>
      </c>
      <c r="O637">
        <v>4</v>
      </c>
      <c r="P637" t="s">
        <v>872</v>
      </c>
      <c r="Q637" t="s">
        <v>873</v>
      </c>
      <c r="R637" t="s">
        <v>105</v>
      </c>
      <c r="S637" t="s">
        <v>105</v>
      </c>
      <c r="T637" t="s">
        <v>3871</v>
      </c>
      <c r="U637" t="s">
        <v>1067</v>
      </c>
      <c r="V637" t="s">
        <v>2096</v>
      </c>
      <c r="W637" s="247">
        <v>45184</v>
      </c>
      <c r="Y637" t="s">
        <v>876</v>
      </c>
      <c r="Z637">
        <v>0</v>
      </c>
      <c r="AB637" t="s">
        <v>877</v>
      </c>
      <c r="AD637">
        <f t="shared" ca="1" si="27"/>
        <v>7</v>
      </c>
      <c r="AE637">
        <f t="shared" si="28"/>
        <v>9</v>
      </c>
      <c r="AF637">
        <f t="shared" si="29"/>
        <v>15</v>
      </c>
    </row>
    <row r="638" spans="1:32" x14ac:dyDescent="0.25">
      <c r="A638" t="s">
        <v>3872</v>
      </c>
      <c r="B638" t="s">
        <v>3873</v>
      </c>
      <c r="D638">
        <v>2024</v>
      </c>
      <c r="E638" t="s">
        <v>863</v>
      </c>
      <c r="F638" t="s">
        <v>2908</v>
      </c>
      <c r="G638" t="s">
        <v>1724</v>
      </c>
      <c r="H638" t="s">
        <v>866</v>
      </c>
      <c r="I638" t="s">
        <v>3874</v>
      </c>
      <c r="J638" t="s">
        <v>881</v>
      </c>
      <c r="K638">
        <v>6380</v>
      </c>
      <c r="L638" t="s">
        <v>869</v>
      </c>
      <c r="M638">
        <v>5449232</v>
      </c>
      <c r="N638">
        <v>45293</v>
      </c>
      <c r="O638">
        <v>9</v>
      </c>
      <c r="P638" t="s">
        <v>872</v>
      </c>
      <c r="Q638" t="s">
        <v>873</v>
      </c>
      <c r="R638" t="s">
        <v>105</v>
      </c>
      <c r="S638" t="s">
        <v>105</v>
      </c>
      <c r="T638" t="s">
        <v>3875</v>
      </c>
      <c r="U638" t="s">
        <v>1067</v>
      </c>
      <c r="V638" t="s">
        <v>142</v>
      </c>
      <c r="W638" s="247">
        <v>45184</v>
      </c>
      <c r="Y638" t="s">
        <v>876</v>
      </c>
      <c r="Z638">
        <v>0</v>
      </c>
      <c r="AB638" t="s">
        <v>877</v>
      </c>
      <c r="AD638">
        <f t="shared" ca="1" si="27"/>
        <v>7</v>
      </c>
      <c r="AE638">
        <f t="shared" si="28"/>
        <v>9</v>
      </c>
      <c r="AF638">
        <f t="shared" si="29"/>
        <v>15</v>
      </c>
    </row>
    <row r="639" spans="1:32" x14ac:dyDescent="0.25">
      <c r="A639" t="s">
        <v>3876</v>
      </c>
      <c r="B639" t="s">
        <v>3877</v>
      </c>
      <c r="D639">
        <v>2024</v>
      </c>
      <c r="E639" t="s">
        <v>863</v>
      </c>
      <c r="F639" t="s">
        <v>2908</v>
      </c>
      <c r="G639" t="s">
        <v>1724</v>
      </c>
      <c r="H639" t="s">
        <v>1481</v>
      </c>
      <c r="I639" t="s">
        <v>3878</v>
      </c>
      <c r="J639" t="s">
        <v>881</v>
      </c>
      <c r="K639">
        <v>9257</v>
      </c>
      <c r="L639" t="s">
        <v>869</v>
      </c>
      <c r="M639">
        <v>5449417</v>
      </c>
      <c r="N639">
        <v>45567</v>
      </c>
      <c r="O639">
        <v>2</v>
      </c>
      <c r="P639" t="s">
        <v>872</v>
      </c>
      <c r="Q639" t="s">
        <v>873</v>
      </c>
      <c r="R639" t="s">
        <v>105</v>
      </c>
      <c r="S639" t="s">
        <v>110</v>
      </c>
      <c r="T639" t="s">
        <v>3879</v>
      </c>
      <c r="U639" t="s">
        <v>1067</v>
      </c>
      <c r="V639" t="s">
        <v>142</v>
      </c>
      <c r="W639" s="247">
        <v>45184</v>
      </c>
      <c r="Y639" t="s">
        <v>876</v>
      </c>
      <c r="Z639">
        <v>0</v>
      </c>
      <c r="AB639" t="s">
        <v>877</v>
      </c>
      <c r="AD639">
        <f t="shared" ca="1" si="27"/>
        <v>7</v>
      </c>
      <c r="AE639">
        <f t="shared" si="28"/>
        <v>9</v>
      </c>
      <c r="AF639">
        <f t="shared" si="29"/>
        <v>15</v>
      </c>
    </row>
    <row r="640" spans="1:32" x14ac:dyDescent="0.25">
      <c r="A640" t="s">
        <v>3880</v>
      </c>
      <c r="B640" t="s">
        <v>3881</v>
      </c>
      <c r="D640">
        <v>2024</v>
      </c>
      <c r="E640" t="s">
        <v>863</v>
      </c>
      <c r="F640" t="s">
        <v>2908</v>
      </c>
      <c r="G640" t="s">
        <v>1724</v>
      </c>
      <c r="H640" t="s">
        <v>1481</v>
      </c>
      <c r="I640" t="s">
        <v>3882</v>
      </c>
      <c r="J640" t="s">
        <v>918</v>
      </c>
      <c r="K640">
        <v>10726</v>
      </c>
      <c r="L640" t="s">
        <v>869</v>
      </c>
      <c r="M640">
        <v>5449284</v>
      </c>
      <c r="N640" t="s">
        <v>919</v>
      </c>
      <c r="O640">
        <v>7</v>
      </c>
      <c r="P640" t="s">
        <v>872</v>
      </c>
      <c r="Q640" t="s">
        <v>873</v>
      </c>
      <c r="R640" t="s">
        <v>105</v>
      </c>
      <c r="S640" t="s">
        <v>105</v>
      </c>
      <c r="T640" t="s">
        <v>3883</v>
      </c>
      <c r="U640" t="s">
        <v>1067</v>
      </c>
      <c r="V640" t="s">
        <v>119</v>
      </c>
      <c r="W640" s="247">
        <v>45184</v>
      </c>
      <c r="Y640" t="s">
        <v>876</v>
      </c>
      <c r="Z640">
        <v>0</v>
      </c>
      <c r="AB640" t="s">
        <v>877</v>
      </c>
      <c r="AD640">
        <f t="shared" ca="1" si="27"/>
        <v>7</v>
      </c>
      <c r="AE640">
        <f t="shared" si="28"/>
        <v>9</v>
      </c>
      <c r="AF640">
        <f t="shared" si="29"/>
        <v>15</v>
      </c>
    </row>
    <row r="641" spans="1:32" x14ac:dyDescent="0.25">
      <c r="A641" t="s">
        <v>3884</v>
      </c>
      <c r="B641" t="s">
        <v>3885</v>
      </c>
      <c r="D641">
        <v>2024</v>
      </c>
      <c r="E641" t="s">
        <v>863</v>
      </c>
      <c r="F641" t="s">
        <v>2908</v>
      </c>
      <c r="G641" t="s">
        <v>1724</v>
      </c>
      <c r="H641" t="s">
        <v>866</v>
      </c>
      <c r="I641" t="s">
        <v>3886</v>
      </c>
      <c r="J641" t="s">
        <v>1054</v>
      </c>
      <c r="K641">
        <v>4991</v>
      </c>
      <c r="L641" t="s">
        <v>869</v>
      </c>
      <c r="M641" t="s">
        <v>3887</v>
      </c>
      <c r="N641">
        <v>45451</v>
      </c>
      <c r="O641">
        <v>5</v>
      </c>
      <c r="P641" t="s">
        <v>872</v>
      </c>
      <c r="Q641" t="s">
        <v>873</v>
      </c>
      <c r="R641" t="s">
        <v>105</v>
      </c>
      <c r="S641" t="s">
        <v>105</v>
      </c>
      <c r="T641" t="s">
        <v>3799</v>
      </c>
      <c r="U641" t="s">
        <v>1067</v>
      </c>
      <c r="V641" t="s">
        <v>157</v>
      </c>
      <c r="W641" s="247">
        <v>45184</v>
      </c>
      <c r="Y641" t="s">
        <v>876</v>
      </c>
      <c r="Z641">
        <v>0</v>
      </c>
      <c r="AB641" t="s">
        <v>877</v>
      </c>
      <c r="AD641">
        <f t="shared" ca="1" si="27"/>
        <v>7</v>
      </c>
      <c r="AE641">
        <f t="shared" si="28"/>
        <v>9</v>
      </c>
      <c r="AF641">
        <f t="shared" si="29"/>
        <v>15</v>
      </c>
    </row>
    <row r="642" spans="1:32" x14ac:dyDescent="0.25">
      <c r="A642" t="s">
        <v>3888</v>
      </c>
      <c r="B642" t="s">
        <v>3889</v>
      </c>
      <c r="D642">
        <v>2023</v>
      </c>
      <c r="E642" t="s">
        <v>1049</v>
      </c>
      <c r="F642" t="s">
        <v>1050</v>
      </c>
      <c r="G642" t="s">
        <v>1051</v>
      </c>
      <c r="H642" t="s">
        <v>1052</v>
      </c>
      <c r="I642" t="s">
        <v>3890</v>
      </c>
      <c r="J642" t="s">
        <v>1054</v>
      </c>
      <c r="K642">
        <v>101</v>
      </c>
      <c r="L642" t="s">
        <v>869</v>
      </c>
      <c r="M642" t="s">
        <v>3891</v>
      </c>
      <c r="N642" t="s">
        <v>1040</v>
      </c>
      <c r="O642">
        <v>4</v>
      </c>
      <c r="P642" t="s">
        <v>872</v>
      </c>
      <c r="Q642" t="s">
        <v>873</v>
      </c>
      <c r="R642" t="s">
        <v>105</v>
      </c>
      <c r="S642" t="s">
        <v>105</v>
      </c>
      <c r="T642" t="s">
        <v>3892</v>
      </c>
      <c r="U642" t="s">
        <v>875</v>
      </c>
      <c r="V642" t="s">
        <v>212</v>
      </c>
      <c r="W642" s="247">
        <v>45160</v>
      </c>
      <c r="Y642" t="s">
        <v>876</v>
      </c>
      <c r="Z642">
        <v>0</v>
      </c>
      <c r="AA642" t="s">
        <v>3893</v>
      </c>
      <c r="AB642" t="s">
        <v>877</v>
      </c>
      <c r="AD642">
        <f t="shared" ref="AD642:AD705" ca="1" si="30">ROUND(YEARFRAC(W642,TODAY(),3)*12,0)</f>
        <v>8</v>
      </c>
      <c r="AE642">
        <f t="shared" ref="AE642:AE705" si="31">MONTH(W642)</f>
        <v>8</v>
      </c>
      <c r="AF642">
        <f t="shared" ref="AF642:AF705" si="32">DAY(W642)</f>
        <v>22</v>
      </c>
    </row>
    <row r="643" spans="1:32" x14ac:dyDescent="0.25">
      <c r="A643" t="s">
        <v>3894</v>
      </c>
      <c r="B643" t="s">
        <v>3895</v>
      </c>
      <c r="D643">
        <v>2024</v>
      </c>
      <c r="E643" t="s">
        <v>1049</v>
      </c>
      <c r="F643" t="s">
        <v>3045</v>
      </c>
      <c r="G643" t="s">
        <v>3046</v>
      </c>
      <c r="H643" t="s">
        <v>866</v>
      </c>
      <c r="I643" t="s">
        <v>3896</v>
      </c>
      <c r="J643" t="s">
        <v>1038</v>
      </c>
      <c r="K643">
        <v>77</v>
      </c>
      <c r="L643" t="s">
        <v>869</v>
      </c>
      <c r="M643" t="s">
        <v>3897</v>
      </c>
      <c r="N643">
        <v>45912</v>
      </c>
      <c r="O643">
        <v>146</v>
      </c>
      <c r="P643" t="s">
        <v>872</v>
      </c>
      <c r="Q643" t="s">
        <v>873</v>
      </c>
      <c r="R643" t="s">
        <v>105</v>
      </c>
      <c r="S643" t="s">
        <v>105</v>
      </c>
      <c r="T643" t="s">
        <v>3898</v>
      </c>
      <c r="U643" t="s">
        <v>1067</v>
      </c>
      <c r="V643" t="s">
        <v>186</v>
      </c>
      <c r="W643" s="247">
        <v>45168</v>
      </c>
      <c r="Y643" t="s">
        <v>876</v>
      </c>
      <c r="Z643">
        <v>0</v>
      </c>
      <c r="AB643" t="s">
        <v>877</v>
      </c>
      <c r="AD643">
        <f t="shared" ca="1" si="30"/>
        <v>8</v>
      </c>
      <c r="AE643">
        <f t="shared" si="31"/>
        <v>8</v>
      </c>
      <c r="AF643">
        <f t="shared" si="32"/>
        <v>30</v>
      </c>
    </row>
    <row r="644" spans="1:32" x14ac:dyDescent="0.25">
      <c r="A644" t="s">
        <v>3899</v>
      </c>
      <c r="B644" t="s">
        <v>3900</v>
      </c>
      <c r="D644">
        <v>2024</v>
      </c>
      <c r="E644" t="s">
        <v>1049</v>
      </c>
      <c r="F644" t="s">
        <v>3045</v>
      </c>
      <c r="G644" t="s">
        <v>3046</v>
      </c>
      <c r="H644" t="s">
        <v>866</v>
      </c>
      <c r="I644" t="s">
        <v>3901</v>
      </c>
      <c r="J644" t="s">
        <v>945</v>
      </c>
      <c r="K644">
        <v>7533</v>
      </c>
      <c r="L644" t="s">
        <v>869</v>
      </c>
      <c r="M644" t="s">
        <v>3902</v>
      </c>
      <c r="N644">
        <v>45475</v>
      </c>
      <c r="O644">
        <v>6</v>
      </c>
      <c r="P644" t="s">
        <v>872</v>
      </c>
      <c r="Q644" t="s">
        <v>873</v>
      </c>
      <c r="R644" t="s">
        <v>105</v>
      </c>
      <c r="S644" t="s">
        <v>105</v>
      </c>
      <c r="T644" t="s">
        <v>3903</v>
      </c>
      <c r="U644" t="s">
        <v>1067</v>
      </c>
      <c r="V644" t="s">
        <v>3904</v>
      </c>
      <c r="W644" s="247">
        <v>45186</v>
      </c>
      <c r="Y644" t="s">
        <v>876</v>
      </c>
      <c r="Z644">
        <v>0</v>
      </c>
      <c r="AB644" t="s">
        <v>877</v>
      </c>
      <c r="AD644">
        <f t="shared" ca="1" si="30"/>
        <v>7</v>
      </c>
      <c r="AE644">
        <f t="shared" si="31"/>
        <v>9</v>
      </c>
      <c r="AF644">
        <f t="shared" si="32"/>
        <v>17</v>
      </c>
    </row>
    <row r="645" spans="1:32" x14ac:dyDescent="0.25">
      <c r="A645" t="s">
        <v>3905</v>
      </c>
      <c r="B645" t="s">
        <v>3906</v>
      </c>
      <c r="C645" t="s">
        <v>2319</v>
      </c>
      <c r="D645">
        <v>2024</v>
      </c>
      <c r="E645" t="s">
        <v>1061</v>
      </c>
      <c r="F645" t="s">
        <v>3907</v>
      </c>
      <c r="G645" t="s">
        <v>3908</v>
      </c>
      <c r="H645" t="s">
        <v>2285</v>
      </c>
      <c r="I645" t="s">
        <v>3909</v>
      </c>
      <c r="J645" t="s">
        <v>1054</v>
      </c>
      <c r="K645">
        <v>1323</v>
      </c>
      <c r="L645" t="s">
        <v>869</v>
      </c>
      <c r="M645" t="s">
        <v>3910</v>
      </c>
      <c r="N645" t="s">
        <v>1040</v>
      </c>
      <c r="O645">
        <v>4</v>
      </c>
      <c r="P645" t="s">
        <v>872</v>
      </c>
      <c r="Q645" t="s">
        <v>873</v>
      </c>
      <c r="R645" t="s">
        <v>105</v>
      </c>
      <c r="S645" t="s">
        <v>105</v>
      </c>
      <c r="T645" t="s">
        <v>3911</v>
      </c>
      <c r="U645" t="s">
        <v>875</v>
      </c>
      <c r="V645" t="s">
        <v>123</v>
      </c>
      <c r="W645" s="247">
        <v>45182</v>
      </c>
      <c r="Y645" t="s">
        <v>876</v>
      </c>
      <c r="Z645">
        <v>0</v>
      </c>
      <c r="AB645" t="s">
        <v>877</v>
      </c>
      <c r="AD645">
        <f t="shared" ca="1" si="30"/>
        <v>7</v>
      </c>
      <c r="AE645">
        <f t="shared" si="31"/>
        <v>9</v>
      </c>
      <c r="AF645">
        <f t="shared" si="32"/>
        <v>13</v>
      </c>
    </row>
    <row r="646" spans="1:32" x14ac:dyDescent="0.25">
      <c r="A646" t="s">
        <v>3912</v>
      </c>
      <c r="B646" t="s">
        <v>3913</v>
      </c>
      <c r="C646" t="s">
        <v>2319</v>
      </c>
      <c r="D646">
        <v>2024</v>
      </c>
      <c r="E646" t="s">
        <v>1061</v>
      </c>
      <c r="F646" t="s">
        <v>3907</v>
      </c>
      <c r="G646" t="s">
        <v>3908</v>
      </c>
      <c r="H646" t="s">
        <v>1223</v>
      </c>
      <c r="I646" t="s">
        <v>3914</v>
      </c>
      <c r="J646" t="s">
        <v>945</v>
      </c>
      <c r="K646">
        <v>9259</v>
      </c>
      <c r="L646" t="s">
        <v>1900</v>
      </c>
      <c r="M646">
        <v>5449121</v>
      </c>
      <c r="N646" t="s">
        <v>2183</v>
      </c>
      <c r="O646">
        <v>13</v>
      </c>
      <c r="P646" t="s">
        <v>872</v>
      </c>
      <c r="Q646" t="s">
        <v>873</v>
      </c>
      <c r="R646" t="s">
        <v>105</v>
      </c>
      <c r="S646" t="s">
        <v>105</v>
      </c>
      <c r="T646" t="s">
        <v>3915</v>
      </c>
      <c r="U646" t="s">
        <v>875</v>
      </c>
      <c r="V646" t="s">
        <v>150</v>
      </c>
      <c r="W646" s="247">
        <v>45182</v>
      </c>
      <c r="Y646" t="s">
        <v>876</v>
      </c>
      <c r="Z646">
        <v>0</v>
      </c>
      <c r="AB646" t="s">
        <v>877</v>
      </c>
      <c r="AD646">
        <f t="shared" ca="1" si="30"/>
        <v>7</v>
      </c>
      <c r="AE646">
        <f t="shared" si="31"/>
        <v>9</v>
      </c>
      <c r="AF646">
        <f t="shared" si="32"/>
        <v>13</v>
      </c>
    </row>
    <row r="647" spans="1:32" x14ac:dyDescent="0.25">
      <c r="A647" t="s">
        <v>3916</v>
      </c>
      <c r="B647" t="s">
        <v>3917</v>
      </c>
      <c r="C647" t="s">
        <v>2319</v>
      </c>
      <c r="D647">
        <v>2024</v>
      </c>
      <c r="E647" t="s">
        <v>1061</v>
      </c>
      <c r="F647" t="s">
        <v>3907</v>
      </c>
      <c r="G647" t="s">
        <v>3908</v>
      </c>
      <c r="H647" t="s">
        <v>1223</v>
      </c>
      <c r="I647" t="s">
        <v>3918</v>
      </c>
      <c r="J647" t="s">
        <v>1054</v>
      </c>
      <c r="K647">
        <v>535</v>
      </c>
      <c r="L647" t="s">
        <v>869</v>
      </c>
      <c r="M647" t="s">
        <v>3919</v>
      </c>
      <c r="N647" t="s">
        <v>1040</v>
      </c>
      <c r="O647">
        <v>4</v>
      </c>
      <c r="P647" t="s">
        <v>872</v>
      </c>
      <c r="Q647" t="s">
        <v>873</v>
      </c>
      <c r="R647" t="s">
        <v>105</v>
      </c>
      <c r="S647" t="s">
        <v>105</v>
      </c>
      <c r="T647" t="s">
        <v>3920</v>
      </c>
      <c r="U647" t="s">
        <v>875</v>
      </c>
      <c r="V647" t="s">
        <v>207</v>
      </c>
      <c r="W647" s="247">
        <v>45182</v>
      </c>
      <c r="Y647" t="s">
        <v>876</v>
      </c>
      <c r="Z647">
        <v>0</v>
      </c>
      <c r="AB647" t="s">
        <v>877</v>
      </c>
      <c r="AD647">
        <f t="shared" ca="1" si="30"/>
        <v>7</v>
      </c>
      <c r="AE647">
        <f t="shared" si="31"/>
        <v>9</v>
      </c>
      <c r="AF647">
        <f t="shared" si="32"/>
        <v>13</v>
      </c>
    </row>
    <row r="648" spans="1:32" x14ac:dyDescent="0.25">
      <c r="A648" t="s">
        <v>3921</v>
      </c>
      <c r="B648" t="s">
        <v>3922</v>
      </c>
      <c r="C648" t="s">
        <v>2319</v>
      </c>
      <c r="D648">
        <v>2024</v>
      </c>
      <c r="E648" t="s">
        <v>1061</v>
      </c>
      <c r="F648" t="s">
        <v>3907</v>
      </c>
      <c r="G648" t="s">
        <v>3908</v>
      </c>
      <c r="H648" t="s">
        <v>1223</v>
      </c>
      <c r="I648" t="s">
        <v>3923</v>
      </c>
      <c r="J648" t="s">
        <v>1054</v>
      </c>
      <c r="K648">
        <v>273</v>
      </c>
      <c r="L648" t="s">
        <v>869</v>
      </c>
      <c r="M648" t="s">
        <v>3924</v>
      </c>
      <c r="N648" t="s">
        <v>2994</v>
      </c>
      <c r="O648">
        <v>16</v>
      </c>
      <c r="P648" t="s">
        <v>872</v>
      </c>
      <c r="Q648" t="s">
        <v>873</v>
      </c>
      <c r="R648" t="s">
        <v>105</v>
      </c>
      <c r="S648" t="s">
        <v>105</v>
      </c>
      <c r="T648" t="s">
        <v>3925</v>
      </c>
      <c r="U648" t="s">
        <v>875</v>
      </c>
      <c r="V648" t="s">
        <v>150</v>
      </c>
      <c r="W648" s="247">
        <v>45182</v>
      </c>
      <c r="Y648" t="s">
        <v>876</v>
      </c>
      <c r="Z648">
        <v>0</v>
      </c>
      <c r="AB648" t="s">
        <v>877</v>
      </c>
      <c r="AD648">
        <f t="shared" ca="1" si="30"/>
        <v>7</v>
      </c>
      <c r="AE648">
        <f t="shared" si="31"/>
        <v>9</v>
      </c>
      <c r="AF648">
        <f t="shared" si="32"/>
        <v>13</v>
      </c>
    </row>
    <row r="649" spans="1:32" x14ac:dyDescent="0.25">
      <c r="A649" t="s">
        <v>3926</v>
      </c>
      <c r="B649" t="s">
        <v>3927</v>
      </c>
      <c r="D649">
        <v>2024</v>
      </c>
      <c r="E649" t="s">
        <v>1061</v>
      </c>
      <c r="F649" t="s">
        <v>1062</v>
      </c>
      <c r="G649" t="s">
        <v>1063</v>
      </c>
      <c r="H649" t="s">
        <v>866</v>
      </c>
      <c r="I649" t="s">
        <v>3928</v>
      </c>
      <c r="J649" t="s">
        <v>1054</v>
      </c>
      <c r="K649">
        <v>1</v>
      </c>
      <c r="L649" t="s">
        <v>869</v>
      </c>
      <c r="M649" t="s">
        <v>3929</v>
      </c>
      <c r="N649" t="s">
        <v>2994</v>
      </c>
      <c r="O649">
        <v>16</v>
      </c>
      <c r="P649" t="s">
        <v>872</v>
      </c>
      <c r="Q649" t="s">
        <v>873</v>
      </c>
      <c r="R649" t="s">
        <v>105</v>
      </c>
      <c r="S649" t="s">
        <v>105</v>
      </c>
      <c r="T649" t="s">
        <v>3799</v>
      </c>
      <c r="U649" t="s">
        <v>1067</v>
      </c>
      <c r="V649" t="s">
        <v>157</v>
      </c>
      <c r="W649" s="247">
        <v>45182</v>
      </c>
      <c r="Y649" t="s">
        <v>876</v>
      </c>
      <c r="Z649">
        <v>0</v>
      </c>
      <c r="AB649" t="s">
        <v>877</v>
      </c>
      <c r="AD649">
        <f t="shared" ca="1" si="30"/>
        <v>7</v>
      </c>
      <c r="AE649">
        <f t="shared" si="31"/>
        <v>9</v>
      </c>
      <c r="AF649">
        <f t="shared" si="32"/>
        <v>13</v>
      </c>
    </row>
    <row r="650" spans="1:32" x14ac:dyDescent="0.25">
      <c r="A650" t="s">
        <v>3930</v>
      </c>
      <c r="B650" t="s">
        <v>3931</v>
      </c>
      <c r="D650">
        <v>2024</v>
      </c>
      <c r="E650" t="s">
        <v>1061</v>
      </c>
      <c r="F650" t="s">
        <v>1062</v>
      </c>
      <c r="G650" t="s">
        <v>1063</v>
      </c>
      <c r="H650" t="s">
        <v>866</v>
      </c>
      <c r="I650" t="s">
        <v>3932</v>
      </c>
      <c r="J650" t="s">
        <v>1054</v>
      </c>
      <c r="K650">
        <v>122</v>
      </c>
      <c r="L650" t="s">
        <v>869</v>
      </c>
      <c r="M650" t="s">
        <v>3933</v>
      </c>
      <c r="N650">
        <v>45628</v>
      </c>
      <c r="O650">
        <v>23</v>
      </c>
      <c r="P650" t="s">
        <v>872</v>
      </c>
      <c r="Q650" t="s">
        <v>873</v>
      </c>
      <c r="R650" t="s">
        <v>105</v>
      </c>
      <c r="S650" t="s">
        <v>105</v>
      </c>
      <c r="T650" t="s">
        <v>2680</v>
      </c>
      <c r="U650" t="s">
        <v>1067</v>
      </c>
      <c r="V650" t="s">
        <v>190</v>
      </c>
      <c r="W650" s="247">
        <v>45182</v>
      </c>
      <c r="Y650" t="s">
        <v>876</v>
      </c>
      <c r="Z650">
        <v>0</v>
      </c>
      <c r="AB650" t="s">
        <v>877</v>
      </c>
      <c r="AD650">
        <f t="shared" ca="1" si="30"/>
        <v>7</v>
      </c>
      <c r="AE650">
        <f t="shared" si="31"/>
        <v>9</v>
      </c>
      <c r="AF650">
        <f t="shared" si="32"/>
        <v>13</v>
      </c>
    </row>
    <row r="651" spans="1:32" x14ac:dyDescent="0.25">
      <c r="A651" t="s">
        <v>3934</v>
      </c>
      <c r="B651" t="s">
        <v>3935</v>
      </c>
      <c r="C651" t="s">
        <v>1799</v>
      </c>
      <c r="D651">
        <v>2023</v>
      </c>
      <c r="E651" t="s">
        <v>1049</v>
      </c>
      <c r="F651" t="s">
        <v>1800</v>
      </c>
      <c r="G651" t="s">
        <v>1801</v>
      </c>
      <c r="H651" t="s">
        <v>1123</v>
      </c>
      <c r="I651" t="s">
        <v>3936</v>
      </c>
      <c r="J651" t="s">
        <v>1038</v>
      </c>
      <c r="K651">
        <v>1</v>
      </c>
      <c r="L651" t="s">
        <v>869</v>
      </c>
      <c r="M651" t="s">
        <v>3937</v>
      </c>
      <c r="N651" t="s">
        <v>3938</v>
      </c>
      <c r="O651">
        <v>96</v>
      </c>
      <c r="P651" t="s">
        <v>872</v>
      </c>
      <c r="Q651" t="s">
        <v>873</v>
      </c>
      <c r="R651" t="s">
        <v>105</v>
      </c>
      <c r="S651" t="s">
        <v>105</v>
      </c>
      <c r="T651" t="s">
        <v>3939</v>
      </c>
      <c r="U651" t="s">
        <v>875</v>
      </c>
      <c r="V651" t="s">
        <v>204</v>
      </c>
      <c r="W651" s="247">
        <v>45168</v>
      </c>
      <c r="Y651" t="s">
        <v>876</v>
      </c>
      <c r="Z651">
        <v>0</v>
      </c>
      <c r="AB651" t="s">
        <v>877</v>
      </c>
      <c r="AD651">
        <f t="shared" ca="1" si="30"/>
        <v>8</v>
      </c>
      <c r="AE651">
        <f t="shared" si="31"/>
        <v>8</v>
      </c>
      <c r="AF651">
        <f t="shared" si="32"/>
        <v>30</v>
      </c>
    </row>
    <row r="652" spans="1:32" x14ac:dyDescent="0.25">
      <c r="A652" t="s">
        <v>3940</v>
      </c>
      <c r="B652" t="s">
        <v>3941</v>
      </c>
      <c r="C652" t="s">
        <v>1799</v>
      </c>
      <c r="D652">
        <v>2023</v>
      </c>
      <c r="E652" t="s">
        <v>1049</v>
      </c>
      <c r="F652" t="s">
        <v>1800</v>
      </c>
      <c r="G652" t="s">
        <v>1801</v>
      </c>
      <c r="H652" t="s">
        <v>1123</v>
      </c>
      <c r="I652" t="s">
        <v>3942</v>
      </c>
      <c r="J652" t="s">
        <v>1038</v>
      </c>
      <c r="K652">
        <v>1</v>
      </c>
      <c r="L652" t="s">
        <v>869</v>
      </c>
      <c r="M652" t="s">
        <v>3943</v>
      </c>
      <c r="N652" t="s">
        <v>3938</v>
      </c>
      <c r="O652">
        <v>96</v>
      </c>
      <c r="P652" t="s">
        <v>872</v>
      </c>
      <c r="Q652" t="s">
        <v>873</v>
      </c>
      <c r="R652" t="s">
        <v>105</v>
      </c>
      <c r="S652" t="s">
        <v>105</v>
      </c>
      <c r="T652" t="s">
        <v>3944</v>
      </c>
      <c r="U652" t="s">
        <v>875</v>
      </c>
      <c r="V652" t="s">
        <v>204</v>
      </c>
      <c r="W652" s="247">
        <v>45168</v>
      </c>
      <c r="Y652" t="s">
        <v>876</v>
      </c>
      <c r="Z652">
        <v>0</v>
      </c>
      <c r="AB652" t="s">
        <v>877</v>
      </c>
      <c r="AD652">
        <f t="shared" ca="1" si="30"/>
        <v>8</v>
      </c>
      <c r="AE652">
        <f t="shared" si="31"/>
        <v>8</v>
      </c>
      <c r="AF652">
        <f t="shared" si="32"/>
        <v>30</v>
      </c>
    </row>
    <row r="653" spans="1:32" x14ac:dyDescent="0.25">
      <c r="A653" t="s">
        <v>3945</v>
      </c>
      <c r="B653" t="s">
        <v>3946</v>
      </c>
      <c r="C653" t="s">
        <v>1799</v>
      </c>
      <c r="D653">
        <v>2023</v>
      </c>
      <c r="E653" t="s">
        <v>1049</v>
      </c>
      <c r="F653" t="s">
        <v>1800</v>
      </c>
      <c r="G653" t="s">
        <v>1801</v>
      </c>
      <c r="H653" t="s">
        <v>1123</v>
      </c>
      <c r="I653" t="s">
        <v>3947</v>
      </c>
      <c r="J653" t="s">
        <v>1038</v>
      </c>
      <c r="K653">
        <v>1</v>
      </c>
      <c r="L653" t="s">
        <v>869</v>
      </c>
      <c r="M653" t="s">
        <v>3948</v>
      </c>
      <c r="N653" t="s">
        <v>3938</v>
      </c>
      <c r="O653">
        <v>96</v>
      </c>
      <c r="P653" t="s">
        <v>872</v>
      </c>
      <c r="Q653" t="s">
        <v>873</v>
      </c>
      <c r="R653" t="s">
        <v>105</v>
      </c>
      <c r="S653" t="s">
        <v>105</v>
      </c>
      <c r="T653" t="s">
        <v>3949</v>
      </c>
      <c r="U653" t="s">
        <v>875</v>
      </c>
      <c r="V653" t="s">
        <v>204</v>
      </c>
      <c r="W653" s="247">
        <v>45168</v>
      </c>
      <c r="Y653" t="s">
        <v>876</v>
      </c>
      <c r="Z653">
        <v>0</v>
      </c>
      <c r="AB653" t="s">
        <v>877</v>
      </c>
      <c r="AD653">
        <f t="shared" ca="1" si="30"/>
        <v>8</v>
      </c>
      <c r="AE653">
        <f t="shared" si="31"/>
        <v>8</v>
      </c>
      <c r="AF653">
        <f t="shared" si="32"/>
        <v>30</v>
      </c>
    </row>
    <row r="654" spans="1:32" x14ac:dyDescent="0.25">
      <c r="A654" t="s">
        <v>3950</v>
      </c>
      <c r="B654" t="s">
        <v>3951</v>
      </c>
      <c r="C654" t="s">
        <v>1799</v>
      </c>
      <c r="D654">
        <v>2023</v>
      </c>
      <c r="E654" t="s">
        <v>1049</v>
      </c>
      <c r="F654" t="s">
        <v>1800</v>
      </c>
      <c r="G654" t="s">
        <v>1801</v>
      </c>
      <c r="H654" t="s">
        <v>1123</v>
      </c>
      <c r="I654" t="s">
        <v>3952</v>
      </c>
      <c r="J654" t="s">
        <v>1038</v>
      </c>
      <c r="K654">
        <v>1</v>
      </c>
      <c r="L654" t="s">
        <v>869</v>
      </c>
      <c r="M654" t="s">
        <v>3953</v>
      </c>
      <c r="N654" t="s">
        <v>3954</v>
      </c>
      <c r="O654">
        <v>96</v>
      </c>
      <c r="P654" t="s">
        <v>872</v>
      </c>
      <c r="Q654" t="s">
        <v>873</v>
      </c>
      <c r="R654" t="s">
        <v>105</v>
      </c>
      <c r="S654" t="s">
        <v>105</v>
      </c>
      <c r="T654" t="s">
        <v>3955</v>
      </c>
      <c r="U654" t="s">
        <v>875</v>
      </c>
      <c r="V654" t="s">
        <v>204</v>
      </c>
      <c r="W654" s="247">
        <v>45168</v>
      </c>
      <c r="Y654" t="s">
        <v>876</v>
      </c>
      <c r="Z654">
        <v>0</v>
      </c>
      <c r="AB654" t="s">
        <v>877</v>
      </c>
      <c r="AD654">
        <f t="shared" ca="1" si="30"/>
        <v>8</v>
      </c>
      <c r="AE654">
        <f t="shared" si="31"/>
        <v>8</v>
      </c>
      <c r="AF654">
        <f t="shared" si="32"/>
        <v>30</v>
      </c>
    </row>
    <row r="655" spans="1:32" x14ac:dyDescent="0.25">
      <c r="A655" t="s">
        <v>3956</v>
      </c>
      <c r="B655" t="s">
        <v>3957</v>
      </c>
      <c r="C655" t="s">
        <v>1799</v>
      </c>
      <c r="D655">
        <v>2024</v>
      </c>
      <c r="E655" t="s">
        <v>1049</v>
      </c>
      <c r="F655" t="s">
        <v>1800</v>
      </c>
      <c r="G655" t="s">
        <v>1801</v>
      </c>
      <c r="H655" t="s">
        <v>1123</v>
      </c>
      <c r="I655" t="s">
        <v>3958</v>
      </c>
      <c r="J655" t="s">
        <v>1038</v>
      </c>
      <c r="K655">
        <v>46</v>
      </c>
      <c r="L655" t="s">
        <v>869</v>
      </c>
      <c r="M655" t="s">
        <v>3959</v>
      </c>
      <c r="N655" t="s">
        <v>3938</v>
      </c>
      <c r="O655">
        <v>96</v>
      </c>
      <c r="P655" t="s">
        <v>872</v>
      </c>
      <c r="Q655" t="s">
        <v>873</v>
      </c>
      <c r="R655" t="s">
        <v>105</v>
      </c>
      <c r="S655" t="s">
        <v>105</v>
      </c>
      <c r="T655" t="s">
        <v>3960</v>
      </c>
      <c r="U655" t="s">
        <v>875</v>
      </c>
      <c r="V655" t="s">
        <v>204</v>
      </c>
      <c r="W655" s="247">
        <v>45168</v>
      </c>
      <c r="Y655" t="s">
        <v>876</v>
      </c>
      <c r="Z655">
        <v>0</v>
      </c>
      <c r="AB655" t="s">
        <v>877</v>
      </c>
      <c r="AD655">
        <f t="shared" ca="1" si="30"/>
        <v>8</v>
      </c>
      <c r="AE655">
        <f t="shared" si="31"/>
        <v>8</v>
      </c>
      <c r="AF655">
        <f t="shared" si="32"/>
        <v>30</v>
      </c>
    </row>
    <row r="656" spans="1:32" x14ac:dyDescent="0.25">
      <c r="A656" t="s">
        <v>3961</v>
      </c>
      <c r="B656" t="s">
        <v>3962</v>
      </c>
      <c r="C656" t="s">
        <v>1799</v>
      </c>
      <c r="D656">
        <v>2024</v>
      </c>
      <c r="E656" t="s">
        <v>1049</v>
      </c>
      <c r="F656" t="s">
        <v>1800</v>
      </c>
      <c r="G656" t="s">
        <v>1801</v>
      </c>
      <c r="H656" t="s">
        <v>1123</v>
      </c>
      <c r="I656" t="s">
        <v>3963</v>
      </c>
      <c r="J656" t="s">
        <v>1038</v>
      </c>
      <c r="K656">
        <v>1</v>
      </c>
      <c r="L656" t="s">
        <v>869</v>
      </c>
      <c r="M656" t="s">
        <v>3964</v>
      </c>
      <c r="N656" t="s">
        <v>3938</v>
      </c>
      <c r="O656">
        <v>96</v>
      </c>
      <c r="P656" t="s">
        <v>872</v>
      </c>
      <c r="Q656" t="s">
        <v>873</v>
      </c>
      <c r="R656" t="s">
        <v>105</v>
      </c>
      <c r="S656" t="s">
        <v>105</v>
      </c>
      <c r="T656" t="s">
        <v>3965</v>
      </c>
      <c r="U656" t="s">
        <v>875</v>
      </c>
      <c r="V656" t="s">
        <v>204</v>
      </c>
      <c r="W656" s="247">
        <v>45168</v>
      </c>
      <c r="Y656" t="s">
        <v>876</v>
      </c>
      <c r="Z656">
        <v>0</v>
      </c>
      <c r="AB656" t="s">
        <v>877</v>
      </c>
      <c r="AD656">
        <f t="shared" ca="1" si="30"/>
        <v>8</v>
      </c>
      <c r="AE656">
        <f t="shared" si="31"/>
        <v>8</v>
      </c>
      <c r="AF656">
        <f t="shared" si="32"/>
        <v>30</v>
      </c>
    </row>
    <row r="657" spans="1:32" x14ac:dyDescent="0.25">
      <c r="A657" t="s">
        <v>3966</v>
      </c>
      <c r="B657" t="s">
        <v>3967</v>
      </c>
      <c r="C657" t="s">
        <v>1799</v>
      </c>
      <c r="D657">
        <v>2023</v>
      </c>
      <c r="E657" t="s">
        <v>1049</v>
      </c>
      <c r="F657" t="s">
        <v>3079</v>
      </c>
      <c r="G657" t="s">
        <v>2087</v>
      </c>
      <c r="H657" t="s">
        <v>3968</v>
      </c>
      <c r="I657" t="s">
        <v>3969</v>
      </c>
      <c r="J657" t="s">
        <v>1054</v>
      </c>
      <c r="K657">
        <v>1</v>
      </c>
      <c r="L657" t="s">
        <v>869</v>
      </c>
      <c r="M657" t="s">
        <v>3970</v>
      </c>
      <c r="N657" t="s">
        <v>1040</v>
      </c>
      <c r="O657">
        <v>4</v>
      </c>
      <c r="P657" t="s">
        <v>872</v>
      </c>
      <c r="Q657" t="s">
        <v>873</v>
      </c>
      <c r="R657" t="s">
        <v>105</v>
      </c>
      <c r="S657" t="s">
        <v>105</v>
      </c>
      <c r="T657" t="s">
        <v>3971</v>
      </c>
      <c r="U657" t="s">
        <v>1067</v>
      </c>
      <c r="V657" t="s">
        <v>207</v>
      </c>
      <c r="W657" s="247">
        <v>45163</v>
      </c>
      <c r="Y657" t="s">
        <v>876</v>
      </c>
      <c r="Z657">
        <v>0</v>
      </c>
      <c r="AA657" t="s">
        <v>1166</v>
      </c>
      <c r="AB657" t="s">
        <v>877</v>
      </c>
      <c r="AD657">
        <f t="shared" ca="1" si="30"/>
        <v>8</v>
      </c>
      <c r="AE657">
        <f t="shared" si="31"/>
        <v>8</v>
      </c>
      <c r="AF657">
        <f t="shared" si="32"/>
        <v>25</v>
      </c>
    </row>
    <row r="658" spans="1:32" x14ac:dyDescent="0.25">
      <c r="A658" t="s">
        <v>3972</v>
      </c>
      <c r="B658" t="s">
        <v>3973</v>
      </c>
      <c r="C658" t="s">
        <v>1799</v>
      </c>
      <c r="D658">
        <v>2023</v>
      </c>
      <c r="E658" t="s">
        <v>1049</v>
      </c>
      <c r="F658" t="s">
        <v>3079</v>
      </c>
      <c r="G658" t="s">
        <v>2087</v>
      </c>
      <c r="H658" t="s">
        <v>3968</v>
      </c>
      <c r="I658" t="s">
        <v>3974</v>
      </c>
      <c r="J658" t="s">
        <v>1054</v>
      </c>
      <c r="K658">
        <v>100</v>
      </c>
      <c r="L658" t="s">
        <v>869</v>
      </c>
      <c r="M658" t="s">
        <v>3975</v>
      </c>
      <c r="N658" t="s">
        <v>1040</v>
      </c>
      <c r="O658">
        <v>4</v>
      </c>
      <c r="P658" t="s">
        <v>872</v>
      </c>
      <c r="Q658" t="s">
        <v>873</v>
      </c>
      <c r="R658" t="s">
        <v>105</v>
      </c>
      <c r="S658" t="s">
        <v>105</v>
      </c>
      <c r="T658" t="s">
        <v>3976</v>
      </c>
      <c r="U658" t="s">
        <v>1067</v>
      </c>
      <c r="V658" t="s">
        <v>207</v>
      </c>
      <c r="W658" s="247">
        <v>45163</v>
      </c>
      <c r="Y658" t="s">
        <v>876</v>
      </c>
      <c r="Z658">
        <v>0</v>
      </c>
      <c r="AA658" t="s">
        <v>1166</v>
      </c>
      <c r="AB658" t="s">
        <v>877</v>
      </c>
      <c r="AD658">
        <f t="shared" ca="1" si="30"/>
        <v>8</v>
      </c>
      <c r="AE658">
        <f t="shared" si="31"/>
        <v>8</v>
      </c>
      <c r="AF658">
        <f t="shared" si="32"/>
        <v>25</v>
      </c>
    </row>
    <row r="659" spans="1:32" x14ac:dyDescent="0.25">
      <c r="A659" t="s">
        <v>3977</v>
      </c>
      <c r="B659" t="s">
        <v>3978</v>
      </c>
      <c r="C659" t="s">
        <v>1799</v>
      </c>
      <c r="D659">
        <v>2023</v>
      </c>
      <c r="E659" t="s">
        <v>1049</v>
      </c>
      <c r="F659" t="s">
        <v>3079</v>
      </c>
      <c r="G659" t="s">
        <v>2087</v>
      </c>
      <c r="H659" t="s">
        <v>1671</v>
      </c>
      <c r="I659" t="s">
        <v>3979</v>
      </c>
      <c r="J659" t="s">
        <v>1136</v>
      </c>
      <c r="K659">
        <v>9557</v>
      </c>
      <c r="L659" t="s">
        <v>869</v>
      </c>
      <c r="M659" t="s">
        <v>3980</v>
      </c>
      <c r="N659">
        <v>45384</v>
      </c>
      <c r="O659">
        <v>2</v>
      </c>
      <c r="P659" t="s">
        <v>872</v>
      </c>
      <c r="Q659" t="s">
        <v>873</v>
      </c>
      <c r="R659" t="s">
        <v>105</v>
      </c>
      <c r="S659" t="s">
        <v>116</v>
      </c>
      <c r="T659" t="s">
        <v>3981</v>
      </c>
      <c r="U659" t="s">
        <v>1067</v>
      </c>
      <c r="W659" s="247">
        <v>45163</v>
      </c>
      <c r="Y659" t="s">
        <v>876</v>
      </c>
      <c r="Z659">
        <v>0</v>
      </c>
      <c r="AB659" t="s">
        <v>877</v>
      </c>
      <c r="AD659">
        <f t="shared" ca="1" si="30"/>
        <v>8</v>
      </c>
      <c r="AE659">
        <f t="shared" si="31"/>
        <v>8</v>
      </c>
      <c r="AF659">
        <f t="shared" si="32"/>
        <v>25</v>
      </c>
    </row>
    <row r="660" spans="1:32" x14ac:dyDescent="0.25">
      <c r="A660" t="s">
        <v>3982</v>
      </c>
      <c r="B660" t="s">
        <v>3983</v>
      </c>
      <c r="C660" t="s">
        <v>1799</v>
      </c>
      <c r="D660">
        <v>2023</v>
      </c>
      <c r="E660" t="s">
        <v>1049</v>
      </c>
      <c r="F660" t="s">
        <v>3079</v>
      </c>
      <c r="G660" t="s">
        <v>3984</v>
      </c>
      <c r="H660" t="s">
        <v>3396</v>
      </c>
      <c r="I660" t="s">
        <v>3985</v>
      </c>
      <c r="J660" t="s">
        <v>1054</v>
      </c>
      <c r="K660">
        <v>10051</v>
      </c>
      <c r="L660" t="s">
        <v>869</v>
      </c>
      <c r="M660" t="s">
        <v>3986</v>
      </c>
      <c r="N660" t="s">
        <v>1040</v>
      </c>
      <c r="O660">
        <v>5</v>
      </c>
      <c r="P660" t="s">
        <v>872</v>
      </c>
      <c r="Q660" t="s">
        <v>873</v>
      </c>
      <c r="R660" t="s">
        <v>105</v>
      </c>
      <c r="S660" t="s">
        <v>105</v>
      </c>
      <c r="T660" t="s">
        <v>3987</v>
      </c>
      <c r="U660" t="s">
        <v>1067</v>
      </c>
      <c r="V660" t="s">
        <v>3988</v>
      </c>
      <c r="W660" s="247">
        <v>45163</v>
      </c>
      <c r="Y660" t="s">
        <v>876</v>
      </c>
      <c r="Z660">
        <v>0</v>
      </c>
      <c r="AA660" t="s">
        <v>3989</v>
      </c>
      <c r="AB660" t="s">
        <v>877</v>
      </c>
      <c r="AD660">
        <f t="shared" ca="1" si="30"/>
        <v>8</v>
      </c>
      <c r="AE660">
        <f t="shared" si="31"/>
        <v>8</v>
      </c>
      <c r="AF660">
        <f t="shared" si="32"/>
        <v>25</v>
      </c>
    </row>
    <row r="661" spans="1:32" x14ac:dyDescent="0.25">
      <c r="A661" t="s">
        <v>3990</v>
      </c>
      <c r="B661" t="s">
        <v>3991</v>
      </c>
      <c r="C661" t="s">
        <v>1799</v>
      </c>
      <c r="D661">
        <v>2024</v>
      </c>
      <c r="E661" t="s">
        <v>1049</v>
      </c>
      <c r="F661" t="s">
        <v>3079</v>
      </c>
      <c r="G661" t="s">
        <v>2087</v>
      </c>
      <c r="H661" t="s">
        <v>1671</v>
      </c>
      <c r="I661" t="s">
        <v>3992</v>
      </c>
      <c r="J661" t="s">
        <v>1054</v>
      </c>
      <c r="K661">
        <v>7335</v>
      </c>
      <c r="L661" t="s">
        <v>869</v>
      </c>
      <c r="M661" t="s">
        <v>3993</v>
      </c>
      <c r="N661">
        <v>45475</v>
      </c>
      <c r="O661">
        <v>14</v>
      </c>
      <c r="P661" t="s">
        <v>872</v>
      </c>
      <c r="Q661" t="s">
        <v>873</v>
      </c>
      <c r="R661" t="s">
        <v>105</v>
      </c>
      <c r="S661" t="s">
        <v>105</v>
      </c>
      <c r="T661" t="s">
        <v>3994</v>
      </c>
      <c r="U661" t="s">
        <v>1067</v>
      </c>
      <c r="V661" t="s">
        <v>3995</v>
      </c>
      <c r="W661" s="247">
        <v>45163</v>
      </c>
      <c r="Y661" t="s">
        <v>876</v>
      </c>
      <c r="Z661">
        <v>0</v>
      </c>
      <c r="AB661" t="s">
        <v>877</v>
      </c>
      <c r="AD661">
        <f t="shared" ca="1" si="30"/>
        <v>8</v>
      </c>
      <c r="AE661">
        <f t="shared" si="31"/>
        <v>8</v>
      </c>
      <c r="AF661">
        <f t="shared" si="32"/>
        <v>25</v>
      </c>
    </row>
    <row r="662" spans="1:32" x14ac:dyDescent="0.25">
      <c r="A662" t="s">
        <v>3996</v>
      </c>
      <c r="B662" t="s">
        <v>3997</v>
      </c>
      <c r="C662" t="s">
        <v>1799</v>
      </c>
      <c r="D662">
        <v>2023</v>
      </c>
      <c r="E662" t="s">
        <v>1049</v>
      </c>
      <c r="F662" t="s">
        <v>3079</v>
      </c>
      <c r="G662" t="s">
        <v>2087</v>
      </c>
      <c r="H662" t="s">
        <v>3968</v>
      </c>
      <c r="I662" t="s">
        <v>3998</v>
      </c>
      <c r="J662" t="s">
        <v>1054</v>
      </c>
      <c r="K662">
        <v>96</v>
      </c>
      <c r="L662" t="s">
        <v>869</v>
      </c>
      <c r="M662" t="s">
        <v>3999</v>
      </c>
      <c r="N662" t="s">
        <v>1040</v>
      </c>
      <c r="O662">
        <v>4</v>
      </c>
      <c r="P662" t="s">
        <v>872</v>
      </c>
      <c r="Q662" t="s">
        <v>873</v>
      </c>
      <c r="R662" t="s">
        <v>105</v>
      </c>
      <c r="S662" t="s">
        <v>105</v>
      </c>
      <c r="T662" t="s">
        <v>4000</v>
      </c>
      <c r="U662" t="s">
        <v>1067</v>
      </c>
      <c r="V662" t="s">
        <v>207</v>
      </c>
      <c r="W662" s="247">
        <v>45163</v>
      </c>
      <c r="Y662" t="s">
        <v>876</v>
      </c>
      <c r="Z662">
        <v>0</v>
      </c>
      <c r="AA662" t="s">
        <v>1166</v>
      </c>
      <c r="AB662" t="s">
        <v>877</v>
      </c>
      <c r="AD662">
        <f t="shared" ca="1" si="30"/>
        <v>8</v>
      </c>
      <c r="AE662">
        <f t="shared" si="31"/>
        <v>8</v>
      </c>
      <c r="AF662">
        <f t="shared" si="32"/>
        <v>25</v>
      </c>
    </row>
    <row r="663" spans="1:32" x14ac:dyDescent="0.25">
      <c r="A663" t="s">
        <v>4001</v>
      </c>
      <c r="B663" t="s">
        <v>4002</v>
      </c>
      <c r="C663" t="s">
        <v>1799</v>
      </c>
      <c r="D663">
        <v>2024</v>
      </c>
      <c r="E663" t="s">
        <v>1049</v>
      </c>
      <c r="F663" t="s">
        <v>3079</v>
      </c>
      <c r="G663" t="s">
        <v>2087</v>
      </c>
      <c r="H663" t="s">
        <v>3968</v>
      </c>
      <c r="I663" t="s">
        <v>4003</v>
      </c>
      <c r="J663" t="s">
        <v>1054</v>
      </c>
      <c r="K663">
        <v>5682</v>
      </c>
      <c r="L663" t="s">
        <v>869</v>
      </c>
      <c r="M663" t="s">
        <v>4004</v>
      </c>
      <c r="N663" t="s">
        <v>1040</v>
      </c>
      <c r="O663">
        <v>4</v>
      </c>
      <c r="P663" t="s">
        <v>872</v>
      </c>
      <c r="Q663" t="s">
        <v>873</v>
      </c>
      <c r="R663" t="s">
        <v>105</v>
      </c>
      <c r="S663" t="s">
        <v>105</v>
      </c>
      <c r="T663" t="s">
        <v>4005</v>
      </c>
      <c r="U663" t="s">
        <v>1067</v>
      </c>
      <c r="V663" t="s">
        <v>158</v>
      </c>
      <c r="W663" s="247">
        <v>45187</v>
      </c>
      <c r="Y663" t="s">
        <v>876</v>
      </c>
      <c r="Z663">
        <v>0</v>
      </c>
      <c r="AB663" t="s">
        <v>877</v>
      </c>
      <c r="AD663">
        <f t="shared" ca="1" si="30"/>
        <v>7</v>
      </c>
      <c r="AE663">
        <f t="shared" si="31"/>
        <v>9</v>
      </c>
      <c r="AF663">
        <f t="shared" si="32"/>
        <v>18</v>
      </c>
    </row>
    <row r="664" spans="1:32" x14ac:dyDescent="0.25">
      <c r="A664" t="s">
        <v>4006</v>
      </c>
      <c r="B664" t="s">
        <v>4007</v>
      </c>
      <c r="C664" t="s">
        <v>1799</v>
      </c>
      <c r="D664">
        <v>2024</v>
      </c>
      <c r="E664" t="s">
        <v>1049</v>
      </c>
      <c r="F664" t="s">
        <v>3079</v>
      </c>
      <c r="G664" t="s">
        <v>2087</v>
      </c>
      <c r="H664" t="s">
        <v>3968</v>
      </c>
      <c r="I664" t="s">
        <v>4008</v>
      </c>
      <c r="J664" t="s">
        <v>1054</v>
      </c>
      <c r="K664">
        <v>1</v>
      </c>
      <c r="L664" t="s">
        <v>869</v>
      </c>
      <c r="M664" t="s">
        <v>4009</v>
      </c>
      <c r="N664" t="s">
        <v>1040</v>
      </c>
      <c r="O664">
        <v>4</v>
      </c>
      <c r="P664" t="s">
        <v>872</v>
      </c>
      <c r="Q664" t="s">
        <v>873</v>
      </c>
      <c r="R664" t="s">
        <v>105</v>
      </c>
      <c r="S664" t="s">
        <v>105</v>
      </c>
      <c r="T664" t="s">
        <v>4010</v>
      </c>
      <c r="U664" t="s">
        <v>1067</v>
      </c>
      <c r="V664" t="s">
        <v>207</v>
      </c>
      <c r="W664" s="247">
        <v>45187</v>
      </c>
      <c r="Y664" t="s">
        <v>876</v>
      </c>
      <c r="Z664">
        <v>0</v>
      </c>
      <c r="AB664" t="s">
        <v>877</v>
      </c>
      <c r="AD664">
        <f t="shared" ca="1" si="30"/>
        <v>7</v>
      </c>
      <c r="AE664">
        <f t="shared" si="31"/>
        <v>9</v>
      </c>
      <c r="AF664">
        <f t="shared" si="32"/>
        <v>18</v>
      </c>
    </row>
    <row r="665" spans="1:32" x14ac:dyDescent="0.25">
      <c r="A665" t="s">
        <v>4011</v>
      </c>
      <c r="B665" t="s">
        <v>4012</v>
      </c>
      <c r="C665" t="s">
        <v>1799</v>
      </c>
      <c r="D665">
        <v>2024</v>
      </c>
      <c r="E665" t="s">
        <v>1049</v>
      </c>
      <c r="F665" t="s">
        <v>3079</v>
      </c>
      <c r="G665" t="s">
        <v>3984</v>
      </c>
      <c r="H665" t="s">
        <v>3968</v>
      </c>
      <c r="I665" t="s">
        <v>4013</v>
      </c>
      <c r="J665" t="s">
        <v>868</v>
      </c>
      <c r="K665">
        <v>6697</v>
      </c>
      <c r="L665" t="s">
        <v>869</v>
      </c>
      <c r="M665" t="s">
        <v>4014</v>
      </c>
      <c r="N665">
        <v>45414</v>
      </c>
      <c r="O665">
        <v>1</v>
      </c>
      <c r="P665" t="s">
        <v>872</v>
      </c>
      <c r="Q665" t="s">
        <v>873</v>
      </c>
      <c r="R665" t="s">
        <v>105</v>
      </c>
      <c r="S665" t="s">
        <v>110</v>
      </c>
      <c r="T665" t="s">
        <v>4015</v>
      </c>
      <c r="U665" t="s">
        <v>1067</v>
      </c>
      <c r="W665" s="247">
        <v>45187</v>
      </c>
      <c r="Y665" t="s">
        <v>876</v>
      </c>
      <c r="Z665">
        <v>0</v>
      </c>
      <c r="AB665" t="s">
        <v>877</v>
      </c>
      <c r="AD665">
        <f t="shared" ca="1" si="30"/>
        <v>7</v>
      </c>
      <c r="AE665">
        <f t="shared" si="31"/>
        <v>9</v>
      </c>
      <c r="AF665">
        <f t="shared" si="32"/>
        <v>18</v>
      </c>
    </row>
    <row r="666" spans="1:32" x14ac:dyDescent="0.25">
      <c r="A666" t="s">
        <v>4016</v>
      </c>
      <c r="B666" t="s">
        <v>4017</v>
      </c>
      <c r="C666" t="s">
        <v>1799</v>
      </c>
      <c r="D666">
        <v>2024</v>
      </c>
      <c r="E666" t="s">
        <v>1049</v>
      </c>
      <c r="F666" t="s">
        <v>3079</v>
      </c>
      <c r="G666" t="s">
        <v>2087</v>
      </c>
      <c r="H666" t="s">
        <v>3968</v>
      </c>
      <c r="I666" t="s">
        <v>4018</v>
      </c>
      <c r="J666" t="s">
        <v>1054</v>
      </c>
      <c r="K666">
        <v>3175</v>
      </c>
      <c r="L666" t="s">
        <v>869</v>
      </c>
      <c r="M666" t="s">
        <v>4019</v>
      </c>
      <c r="N666">
        <v>45475</v>
      </c>
      <c r="O666">
        <v>28</v>
      </c>
      <c r="P666" t="s">
        <v>872</v>
      </c>
      <c r="Q666" t="s">
        <v>873</v>
      </c>
      <c r="R666" t="s">
        <v>105</v>
      </c>
      <c r="S666" t="s">
        <v>105</v>
      </c>
      <c r="T666" t="s">
        <v>4020</v>
      </c>
      <c r="U666" t="s">
        <v>1067</v>
      </c>
      <c r="V666" t="s">
        <v>106</v>
      </c>
      <c r="W666" s="247">
        <v>45189</v>
      </c>
      <c r="Y666" t="s">
        <v>876</v>
      </c>
      <c r="Z666">
        <v>0</v>
      </c>
      <c r="AB666" t="s">
        <v>877</v>
      </c>
      <c r="AD666">
        <f t="shared" ca="1" si="30"/>
        <v>7</v>
      </c>
      <c r="AE666">
        <f t="shared" si="31"/>
        <v>9</v>
      </c>
      <c r="AF666">
        <f t="shared" si="32"/>
        <v>20</v>
      </c>
    </row>
    <row r="667" spans="1:32" x14ac:dyDescent="0.25">
      <c r="A667" t="s">
        <v>4021</v>
      </c>
      <c r="B667" t="s">
        <v>4022</v>
      </c>
      <c r="C667" t="s">
        <v>1799</v>
      </c>
      <c r="D667">
        <v>2024</v>
      </c>
      <c r="E667" t="s">
        <v>1049</v>
      </c>
      <c r="F667" t="s">
        <v>3079</v>
      </c>
      <c r="G667" t="s">
        <v>2087</v>
      </c>
      <c r="H667" t="s">
        <v>3968</v>
      </c>
      <c r="I667" t="s">
        <v>4023</v>
      </c>
      <c r="J667" t="s">
        <v>1038</v>
      </c>
      <c r="K667">
        <v>529</v>
      </c>
      <c r="L667" t="s">
        <v>869</v>
      </c>
      <c r="M667" t="s">
        <v>4024</v>
      </c>
      <c r="N667" t="s">
        <v>1970</v>
      </c>
      <c r="O667">
        <v>35</v>
      </c>
      <c r="P667" t="s">
        <v>872</v>
      </c>
      <c r="Q667" t="s">
        <v>873</v>
      </c>
      <c r="R667" t="s">
        <v>105</v>
      </c>
      <c r="S667" t="s">
        <v>105</v>
      </c>
      <c r="T667" t="s">
        <v>4025</v>
      </c>
      <c r="U667" t="s">
        <v>1067</v>
      </c>
      <c r="V667" t="s">
        <v>3183</v>
      </c>
      <c r="W667" s="247">
        <v>45189</v>
      </c>
      <c r="Y667" t="s">
        <v>876</v>
      </c>
      <c r="Z667">
        <v>0</v>
      </c>
      <c r="AB667" t="s">
        <v>877</v>
      </c>
      <c r="AD667">
        <f t="shared" ca="1" si="30"/>
        <v>7</v>
      </c>
      <c r="AE667">
        <f t="shared" si="31"/>
        <v>9</v>
      </c>
      <c r="AF667">
        <f t="shared" si="32"/>
        <v>20</v>
      </c>
    </row>
    <row r="668" spans="1:32" x14ac:dyDescent="0.25">
      <c r="A668" t="s">
        <v>4026</v>
      </c>
      <c r="B668" t="s">
        <v>4027</v>
      </c>
      <c r="C668" t="s">
        <v>1799</v>
      </c>
      <c r="D668">
        <v>2024</v>
      </c>
      <c r="E668" t="s">
        <v>1049</v>
      </c>
      <c r="F668" t="s">
        <v>3079</v>
      </c>
      <c r="G668" t="s">
        <v>2087</v>
      </c>
      <c r="H668" t="s">
        <v>3968</v>
      </c>
      <c r="I668" t="s">
        <v>4028</v>
      </c>
      <c r="J668" t="s">
        <v>1054</v>
      </c>
      <c r="K668">
        <v>7260</v>
      </c>
      <c r="L668" t="s">
        <v>869</v>
      </c>
      <c r="M668" t="s">
        <v>4029</v>
      </c>
      <c r="N668" t="s">
        <v>1040</v>
      </c>
      <c r="O668">
        <v>4</v>
      </c>
      <c r="P668" t="s">
        <v>872</v>
      </c>
      <c r="Q668" t="s">
        <v>873</v>
      </c>
      <c r="R668" t="s">
        <v>105</v>
      </c>
      <c r="S668" t="s">
        <v>105</v>
      </c>
      <c r="T668" t="s">
        <v>4030</v>
      </c>
      <c r="U668" t="s">
        <v>1067</v>
      </c>
      <c r="V668" t="s">
        <v>207</v>
      </c>
      <c r="W668" s="247">
        <v>45189</v>
      </c>
      <c r="Y668" t="s">
        <v>876</v>
      </c>
      <c r="Z668">
        <v>0</v>
      </c>
      <c r="AB668" t="s">
        <v>877</v>
      </c>
      <c r="AD668">
        <f t="shared" ca="1" si="30"/>
        <v>7</v>
      </c>
      <c r="AE668">
        <f t="shared" si="31"/>
        <v>9</v>
      </c>
      <c r="AF668">
        <f t="shared" si="32"/>
        <v>20</v>
      </c>
    </row>
    <row r="669" spans="1:32" x14ac:dyDescent="0.25">
      <c r="A669" t="s">
        <v>4031</v>
      </c>
      <c r="B669" t="s">
        <v>4032</v>
      </c>
      <c r="C669" t="s">
        <v>1799</v>
      </c>
      <c r="D669">
        <v>2024</v>
      </c>
      <c r="E669" t="s">
        <v>1049</v>
      </c>
      <c r="F669" t="s">
        <v>3079</v>
      </c>
      <c r="G669" t="s">
        <v>2087</v>
      </c>
      <c r="H669" t="s">
        <v>3968</v>
      </c>
      <c r="I669" t="s">
        <v>4033</v>
      </c>
      <c r="J669" t="s">
        <v>918</v>
      </c>
      <c r="K669">
        <v>7720</v>
      </c>
      <c r="L669" t="s">
        <v>869</v>
      </c>
      <c r="M669">
        <v>5449387</v>
      </c>
      <c r="N669" t="s">
        <v>1251</v>
      </c>
      <c r="O669">
        <v>3</v>
      </c>
      <c r="P669" t="s">
        <v>872</v>
      </c>
      <c r="Q669" t="s">
        <v>873</v>
      </c>
      <c r="R669" t="s">
        <v>105</v>
      </c>
      <c r="S669" t="s">
        <v>105</v>
      </c>
      <c r="T669" t="s">
        <v>4034</v>
      </c>
      <c r="U669" t="s">
        <v>1067</v>
      </c>
      <c r="V669" t="s">
        <v>119</v>
      </c>
      <c r="W669" s="247">
        <v>45189</v>
      </c>
      <c r="Y669" t="s">
        <v>876</v>
      </c>
      <c r="Z669">
        <v>0</v>
      </c>
      <c r="AB669" t="s">
        <v>877</v>
      </c>
      <c r="AD669">
        <f t="shared" ca="1" si="30"/>
        <v>7</v>
      </c>
      <c r="AE669">
        <f t="shared" si="31"/>
        <v>9</v>
      </c>
      <c r="AF669">
        <f t="shared" si="32"/>
        <v>20</v>
      </c>
    </row>
    <row r="670" spans="1:32" x14ac:dyDescent="0.25">
      <c r="A670" t="s">
        <v>4035</v>
      </c>
      <c r="B670" t="s">
        <v>4036</v>
      </c>
      <c r="C670" t="s">
        <v>1799</v>
      </c>
      <c r="D670">
        <v>2024</v>
      </c>
      <c r="E670" t="s">
        <v>1049</v>
      </c>
      <c r="F670" t="s">
        <v>3079</v>
      </c>
      <c r="G670" t="s">
        <v>2087</v>
      </c>
      <c r="H670" t="s">
        <v>3968</v>
      </c>
      <c r="I670" t="s">
        <v>4037</v>
      </c>
      <c r="J670" t="s">
        <v>1054</v>
      </c>
      <c r="K670">
        <v>510</v>
      </c>
      <c r="L670" t="s">
        <v>869</v>
      </c>
      <c r="M670" t="s">
        <v>4038</v>
      </c>
      <c r="N670">
        <v>45628</v>
      </c>
      <c r="O670">
        <v>23</v>
      </c>
      <c r="P670" t="s">
        <v>872</v>
      </c>
      <c r="Q670" t="s">
        <v>873</v>
      </c>
      <c r="R670" t="s">
        <v>105</v>
      </c>
      <c r="S670" t="s">
        <v>105</v>
      </c>
      <c r="T670" t="s">
        <v>4039</v>
      </c>
      <c r="U670" t="s">
        <v>1067</v>
      </c>
      <c r="V670" t="s">
        <v>4040</v>
      </c>
      <c r="W670" s="247">
        <v>45189</v>
      </c>
      <c r="Y670" t="s">
        <v>876</v>
      </c>
      <c r="Z670">
        <v>0</v>
      </c>
      <c r="AB670" t="s">
        <v>877</v>
      </c>
      <c r="AD670">
        <f t="shared" ca="1" si="30"/>
        <v>7</v>
      </c>
      <c r="AE670">
        <f t="shared" si="31"/>
        <v>9</v>
      </c>
      <c r="AF670">
        <f t="shared" si="32"/>
        <v>20</v>
      </c>
    </row>
    <row r="671" spans="1:32" x14ac:dyDescent="0.25">
      <c r="A671" t="s">
        <v>4041</v>
      </c>
      <c r="B671" t="s">
        <v>4042</v>
      </c>
      <c r="C671" t="s">
        <v>1799</v>
      </c>
      <c r="D671">
        <v>2024</v>
      </c>
      <c r="E671" t="s">
        <v>1049</v>
      </c>
      <c r="F671" t="s">
        <v>3079</v>
      </c>
      <c r="G671" t="s">
        <v>2087</v>
      </c>
      <c r="H671" t="s">
        <v>3968</v>
      </c>
      <c r="I671" t="s">
        <v>4043</v>
      </c>
      <c r="J671" t="s">
        <v>1136</v>
      </c>
      <c r="K671">
        <v>7220</v>
      </c>
      <c r="L671" t="s">
        <v>869</v>
      </c>
      <c r="M671" t="s">
        <v>4044</v>
      </c>
      <c r="N671">
        <v>45414</v>
      </c>
      <c r="O671">
        <v>5</v>
      </c>
      <c r="P671" t="s">
        <v>872</v>
      </c>
      <c r="Q671" t="s">
        <v>873</v>
      </c>
      <c r="R671" t="s">
        <v>105</v>
      </c>
      <c r="S671" t="s">
        <v>105</v>
      </c>
      <c r="T671" t="s">
        <v>4045</v>
      </c>
      <c r="U671" t="s">
        <v>1067</v>
      </c>
      <c r="W671" s="247">
        <v>45189</v>
      </c>
      <c r="Y671" t="s">
        <v>876</v>
      </c>
      <c r="Z671">
        <v>0</v>
      </c>
      <c r="AB671" t="s">
        <v>877</v>
      </c>
      <c r="AD671">
        <f t="shared" ca="1" si="30"/>
        <v>7</v>
      </c>
      <c r="AE671">
        <f t="shared" si="31"/>
        <v>9</v>
      </c>
      <c r="AF671">
        <f t="shared" si="32"/>
        <v>20</v>
      </c>
    </row>
    <row r="672" spans="1:32" x14ac:dyDescent="0.25">
      <c r="A672" t="s">
        <v>4046</v>
      </c>
      <c r="B672" t="s">
        <v>4047</v>
      </c>
      <c r="C672" t="s">
        <v>1799</v>
      </c>
      <c r="D672">
        <v>2024</v>
      </c>
      <c r="E672" t="s">
        <v>1049</v>
      </c>
      <c r="F672" t="s">
        <v>3079</v>
      </c>
      <c r="G672" t="s">
        <v>2087</v>
      </c>
      <c r="H672" t="s">
        <v>3968</v>
      </c>
      <c r="I672" t="s">
        <v>4048</v>
      </c>
      <c r="J672" t="s">
        <v>918</v>
      </c>
      <c r="K672">
        <v>7288</v>
      </c>
      <c r="L672" t="s">
        <v>869</v>
      </c>
      <c r="M672" t="s">
        <v>4049</v>
      </c>
      <c r="N672">
        <v>45537</v>
      </c>
      <c r="O672">
        <v>21</v>
      </c>
      <c r="P672" t="s">
        <v>872</v>
      </c>
      <c r="Q672" t="s">
        <v>873</v>
      </c>
      <c r="R672" t="s">
        <v>105</v>
      </c>
      <c r="S672" t="s">
        <v>105</v>
      </c>
      <c r="T672" t="s">
        <v>4050</v>
      </c>
      <c r="U672" t="s">
        <v>1067</v>
      </c>
      <c r="V672" t="s">
        <v>108</v>
      </c>
      <c r="W672" s="247">
        <v>45189</v>
      </c>
      <c r="Y672" t="s">
        <v>876</v>
      </c>
      <c r="Z672">
        <v>0</v>
      </c>
      <c r="AB672" t="s">
        <v>877</v>
      </c>
      <c r="AD672">
        <f t="shared" ca="1" si="30"/>
        <v>7</v>
      </c>
      <c r="AE672">
        <f t="shared" si="31"/>
        <v>9</v>
      </c>
      <c r="AF672">
        <f t="shared" si="32"/>
        <v>20</v>
      </c>
    </row>
    <row r="673" spans="1:32" x14ac:dyDescent="0.25">
      <c r="A673" t="s">
        <v>4051</v>
      </c>
      <c r="B673" t="s">
        <v>4052</v>
      </c>
      <c r="C673" t="s">
        <v>1799</v>
      </c>
      <c r="D673">
        <v>2024</v>
      </c>
      <c r="E673" t="s">
        <v>1049</v>
      </c>
      <c r="F673" t="s">
        <v>3079</v>
      </c>
      <c r="G673" t="s">
        <v>2087</v>
      </c>
      <c r="H673" t="s">
        <v>3968</v>
      </c>
      <c r="I673" t="s">
        <v>4053</v>
      </c>
      <c r="J673" t="s">
        <v>945</v>
      </c>
      <c r="K673">
        <v>2759</v>
      </c>
      <c r="L673" t="s">
        <v>869</v>
      </c>
      <c r="M673" t="s">
        <v>4054</v>
      </c>
      <c r="N673" t="s">
        <v>1251</v>
      </c>
      <c r="O673">
        <v>21</v>
      </c>
      <c r="P673" t="s">
        <v>872</v>
      </c>
      <c r="Q673" t="s">
        <v>873</v>
      </c>
      <c r="R673" t="s">
        <v>105</v>
      </c>
      <c r="S673" t="s">
        <v>105</v>
      </c>
      <c r="T673" t="s">
        <v>3107</v>
      </c>
      <c r="U673" t="s">
        <v>1067</v>
      </c>
      <c r="V673" t="s">
        <v>4055</v>
      </c>
      <c r="W673" s="247">
        <v>45189</v>
      </c>
      <c r="Y673" t="s">
        <v>876</v>
      </c>
      <c r="Z673">
        <v>0</v>
      </c>
      <c r="AB673" t="s">
        <v>877</v>
      </c>
      <c r="AD673">
        <f t="shared" ca="1" si="30"/>
        <v>7</v>
      </c>
      <c r="AE673">
        <f t="shared" si="31"/>
        <v>9</v>
      </c>
      <c r="AF673">
        <f t="shared" si="32"/>
        <v>20</v>
      </c>
    </row>
    <row r="674" spans="1:32" x14ac:dyDescent="0.25">
      <c r="A674" t="s">
        <v>4056</v>
      </c>
      <c r="B674" t="s">
        <v>4057</v>
      </c>
      <c r="D674">
        <v>2024</v>
      </c>
      <c r="E674" t="s">
        <v>1049</v>
      </c>
      <c r="F674" t="s">
        <v>1879</v>
      </c>
      <c r="G674" t="s">
        <v>1880</v>
      </c>
      <c r="H674" t="s">
        <v>3323</v>
      </c>
      <c r="I674" t="s">
        <v>4058</v>
      </c>
      <c r="J674" t="s">
        <v>1054</v>
      </c>
      <c r="K674">
        <v>103</v>
      </c>
      <c r="L674" t="s">
        <v>869</v>
      </c>
      <c r="M674" t="s">
        <v>4059</v>
      </c>
      <c r="N674" t="s">
        <v>1040</v>
      </c>
      <c r="O674">
        <v>4</v>
      </c>
      <c r="P674" t="s">
        <v>872</v>
      </c>
      <c r="Q674" t="s">
        <v>873</v>
      </c>
      <c r="R674" t="s">
        <v>105</v>
      </c>
      <c r="S674" t="s">
        <v>105</v>
      </c>
      <c r="T674" t="s">
        <v>4060</v>
      </c>
      <c r="U674" t="s">
        <v>1067</v>
      </c>
      <c r="V674" t="s">
        <v>207</v>
      </c>
      <c r="W674" s="247">
        <v>45160</v>
      </c>
      <c r="Y674" t="s">
        <v>876</v>
      </c>
      <c r="Z674">
        <v>0</v>
      </c>
      <c r="AA674" t="s">
        <v>1166</v>
      </c>
      <c r="AB674" t="s">
        <v>877</v>
      </c>
      <c r="AD674">
        <f t="shared" ca="1" si="30"/>
        <v>8</v>
      </c>
      <c r="AE674">
        <f t="shared" si="31"/>
        <v>8</v>
      </c>
      <c r="AF674">
        <f t="shared" si="32"/>
        <v>22</v>
      </c>
    </row>
    <row r="675" spans="1:32" x14ac:dyDescent="0.25">
      <c r="A675" t="s">
        <v>4061</v>
      </c>
      <c r="B675" t="s">
        <v>4062</v>
      </c>
      <c r="D675">
        <v>2024</v>
      </c>
      <c r="E675" t="s">
        <v>1049</v>
      </c>
      <c r="F675" t="s">
        <v>1879</v>
      </c>
      <c r="G675" t="s">
        <v>1917</v>
      </c>
      <c r="H675" t="s">
        <v>3323</v>
      </c>
      <c r="I675" t="s">
        <v>4063</v>
      </c>
      <c r="J675" t="s">
        <v>881</v>
      </c>
      <c r="K675">
        <v>10737</v>
      </c>
      <c r="L675" t="s">
        <v>1900</v>
      </c>
      <c r="M675">
        <v>5449433</v>
      </c>
      <c r="N675">
        <v>45475</v>
      </c>
      <c r="O675">
        <v>2</v>
      </c>
      <c r="P675" t="s">
        <v>872</v>
      </c>
      <c r="Q675" t="s">
        <v>873</v>
      </c>
      <c r="R675" t="s">
        <v>105</v>
      </c>
      <c r="S675" t="s">
        <v>110</v>
      </c>
      <c r="T675" t="s">
        <v>4064</v>
      </c>
      <c r="U675" t="s">
        <v>1067</v>
      </c>
      <c r="V675" t="s">
        <v>142</v>
      </c>
      <c r="W675" s="247">
        <v>45160</v>
      </c>
      <c r="Y675" t="s">
        <v>876</v>
      </c>
      <c r="Z675">
        <v>0</v>
      </c>
      <c r="AB675" t="s">
        <v>877</v>
      </c>
      <c r="AD675">
        <f t="shared" ca="1" si="30"/>
        <v>8</v>
      </c>
      <c r="AE675">
        <f t="shared" si="31"/>
        <v>8</v>
      </c>
      <c r="AF675">
        <f t="shared" si="32"/>
        <v>22</v>
      </c>
    </row>
    <row r="676" spans="1:32" x14ac:dyDescent="0.25">
      <c r="A676" t="s">
        <v>4065</v>
      </c>
      <c r="B676" t="s">
        <v>4066</v>
      </c>
      <c r="D676">
        <v>2024</v>
      </c>
      <c r="E676" t="s">
        <v>1049</v>
      </c>
      <c r="F676" t="s">
        <v>1879</v>
      </c>
      <c r="G676" t="s">
        <v>1880</v>
      </c>
      <c r="H676" t="s">
        <v>3323</v>
      </c>
      <c r="I676" t="s">
        <v>4067</v>
      </c>
      <c r="J676" t="s">
        <v>1054</v>
      </c>
      <c r="K676">
        <v>92</v>
      </c>
      <c r="L676" t="s">
        <v>869</v>
      </c>
      <c r="M676" t="s">
        <v>4068</v>
      </c>
      <c r="N676" t="s">
        <v>1040</v>
      </c>
      <c r="O676">
        <v>4</v>
      </c>
      <c r="P676" t="s">
        <v>872</v>
      </c>
      <c r="Q676" t="s">
        <v>873</v>
      </c>
      <c r="R676" t="s">
        <v>105</v>
      </c>
      <c r="S676" t="s">
        <v>105</v>
      </c>
      <c r="T676" t="s">
        <v>4069</v>
      </c>
      <c r="U676" t="s">
        <v>1067</v>
      </c>
      <c r="V676" t="s">
        <v>123</v>
      </c>
      <c r="W676" s="247">
        <v>45160</v>
      </c>
      <c r="Y676" t="s">
        <v>876</v>
      </c>
      <c r="Z676">
        <v>0</v>
      </c>
      <c r="AB676" t="s">
        <v>877</v>
      </c>
      <c r="AD676">
        <f t="shared" ca="1" si="30"/>
        <v>8</v>
      </c>
      <c r="AE676">
        <f t="shared" si="31"/>
        <v>8</v>
      </c>
      <c r="AF676">
        <f t="shared" si="32"/>
        <v>22</v>
      </c>
    </row>
    <row r="677" spans="1:32" x14ac:dyDescent="0.25">
      <c r="A677" t="s">
        <v>4070</v>
      </c>
      <c r="B677" t="s">
        <v>4071</v>
      </c>
      <c r="D677">
        <v>2024</v>
      </c>
      <c r="E677" t="s">
        <v>1049</v>
      </c>
      <c r="F677" t="s">
        <v>1879</v>
      </c>
      <c r="G677" t="s">
        <v>1880</v>
      </c>
      <c r="H677" t="s">
        <v>3323</v>
      </c>
      <c r="I677" t="s">
        <v>4072</v>
      </c>
      <c r="J677" t="s">
        <v>1054</v>
      </c>
      <c r="K677">
        <v>6696</v>
      </c>
      <c r="L677" t="s">
        <v>1900</v>
      </c>
      <c r="M677" t="s">
        <v>4073</v>
      </c>
      <c r="N677" t="s">
        <v>1040</v>
      </c>
      <c r="O677">
        <v>4</v>
      </c>
      <c r="P677" t="s">
        <v>872</v>
      </c>
      <c r="Q677" t="s">
        <v>873</v>
      </c>
      <c r="R677" t="s">
        <v>105</v>
      </c>
      <c r="S677" t="s">
        <v>105</v>
      </c>
      <c r="T677" t="s">
        <v>4074</v>
      </c>
      <c r="U677" t="s">
        <v>1067</v>
      </c>
      <c r="V677" t="s">
        <v>1921</v>
      </c>
      <c r="W677" s="247">
        <v>45160</v>
      </c>
      <c r="Y677" t="s">
        <v>876</v>
      </c>
      <c r="Z677">
        <v>0</v>
      </c>
      <c r="AA677" t="s">
        <v>1976</v>
      </c>
      <c r="AB677" t="s">
        <v>877</v>
      </c>
      <c r="AD677">
        <f t="shared" ca="1" si="30"/>
        <v>8</v>
      </c>
      <c r="AE677">
        <f t="shared" si="31"/>
        <v>8</v>
      </c>
      <c r="AF677">
        <f t="shared" si="32"/>
        <v>22</v>
      </c>
    </row>
    <row r="678" spans="1:32" x14ac:dyDescent="0.25">
      <c r="A678" t="s">
        <v>4075</v>
      </c>
      <c r="B678" t="s">
        <v>4076</v>
      </c>
      <c r="D678">
        <v>2024</v>
      </c>
      <c r="E678" t="s">
        <v>1049</v>
      </c>
      <c r="F678" t="s">
        <v>1879</v>
      </c>
      <c r="G678" t="s">
        <v>1880</v>
      </c>
      <c r="H678" t="s">
        <v>3323</v>
      </c>
      <c r="I678" t="s">
        <v>4077</v>
      </c>
      <c r="J678" t="s">
        <v>1054</v>
      </c>
      <c r="K678">
        <v>1093</v>
      </c>
      <c r="L678" t="s">
        <v>869</v>
      </c>
      <c r="M678" t="s">
        <v>4078</v>
      </c>
      <c r="N678" t="s">
        <v>1040</v>
      </c>
      <c r="O678">
        <v>4</v>
      </c>
      <c r="P678" t="s">
        <v>872</v>
      </c>
      <c r="Q678" t="s">
        <v>873</v>
      </c>
      <c r="R678" t="s">
        <v>105</v>
      </c>
      <c r="S678" t="s">
        <v>105</v>
      </c>
      <c r="T678" t="s">
        <v>4079</v>
      </c>
      <c r="U678" t="s">
        <v>1067</v>
      </c>
      <c r="V678" t="s">
        <v>158</v>
      </c>
      <c r="W678" s="247">
        <v>45160</v>
      </c>
      <c r="Y678" t="s">
        <v>876</v>
      </c>
      <c r="Z678">
        <v>0</v>
      </c>
      <c r="AB678" t="s">
        <v>877</v>
      </c>
      <c r="AD678">
        <f t="shared" ca="1" si="30"/>
        <v>8</v>
      </c>
      <c r="AE678">
        <f t="shared" si="31"/>
        <v>8</v>
      </c>
      <c r="AF678">
        <f t="shared" si="32"/>
        <v>22</v>
      </c>
    </row>
    <row r="679" spans="1:32" x14ac:dyDescent="0.25">
      <c r="A679" t="s">
        <v>4080</v>
      </c>
      <c r="B679" t="s">
        <v>4081</v>
      </c>
      <c r="D679">
        <v>2024</v>
      </c>
      <c r="E679" t="s">
        <v>1049</v>
      </c>
      <c r="F679" t="s">
        <v>1879</v>
      </c>
      <c r="G679" t="s">
        <v>1880</v>
      </c>
      <c r="H679" t="s">
        <v>3323</v>
      </c>
      <c r="I679" t="s">
        <v>4082</v>
      </c>
      <c r="J679" t="s">
        <v>1054</v>
      </c>
      <c r="K679">
        <v>108</v>
      </c>
      <c r="L679" t="s">
        <v>869</v>
      </c>
      <c r="M679" t="s">
        <v>4083</v>
      </c>
      <c r="N679" t="s">
        <v>1040</v>
      </c>
      <c r="O679">
        <v>4</v>
      </c>
      <c r="P679" t="s">
        <v>872</v>
      </c>
      <c r="Q679" t="s">
        <v>873</v>
      </c>
      <c r="R679" t="s">
        <v>105</v>
      </c>
      <c r="S679" t="s">
        <v>105</v>
      </c>
      <c r="T679" t="s">
        <v>4084</v>
      </c>
      <c r="U679" t="s">
        <v>1067</v>
      </c>
      <c r="V679" t="s">
        <v>207</v>
      </c>
      <c r="W679" s="247">
        <v>45160</v>
      </c>
      <c r="Y679" t="s">
        <v>876</v>
      </c>
      <c r="Z679">
        <v>0</v>
      </c>
      <c r="AA679" t="s">
        <v>1166</v>
      </c>
      <c r="AB679" t="s">
        <v>877</v>
      </c>
      <c r="AD679">
        <f t="shared" ca="1" si="30"/>
        <v>8</v>
      </c>
      <c r="AE679">
        <f t="shared" si="31"/>
        <v>8</v>
      </c>
      <c r="AF679">
        <f t="shared" si="32"/>
        <v>22</v>
      </c>
    </row>
    <row r="680" spans="1:32" x14ac:dyDescent="0.25">
      <c r="A680" t="s">
        <v>4085</v>
      </c>
      <c r="B680" t="s">
        <v>4086</v>
      </c>
      <c r="D680">
        <v>2024</v>
      </c>
      <c r="E680" t="s">
        <v>1049</v>
      </c>
      <c r="F680" t="s">
        <v>1879</v>
      </c>
      <c r="G680" t="s">
        <v>1880</v>
      </c>
      <c r="H680" t="s">
        <v>3323</v>
      </c>
      <c r="I680" t="s">
        <v>4087</v>
      </c>
      <c r="J680" t="s">
        <v>1054</v>
      </c>
      <c r="K680">
        <v>1</v>
      </c>
      <c r="L680" t="s">
        <v>869</v>
      </c>
      <c r="M680" t="s">
        <v>4088</v>
      </c>
      <c r="N680" t="s">
        <v>1040</v>
      </c>
      <c r="O680">
        <v>4</v>
      </c>
      <c r="P680" t="s">
        <v>872</v>
      </c>
      <c r="Q680" t="s">
        <v>873</v>
      </c>
      <c r="R680" t="s">
        <v>105</v>
      </c>
      <c r="S680" t="s">
        <v>105</v>
      </c>
      <c r="T680" t="s">
        <v>4089</v>
      </c>
      <c r="U680" t="s">
        <v>1067</v>
      </c>
      <c r="V680" t="s">
        <v>207</v>
      </c>
      <c r="W680" s="247">
        <v>45160</v>
      </c>
      <c r="Y680" t="s">
        <v>876</v>
      </c>
      <c r="Z680">
        <v>0</v>
      </c>
      <c r="AA680" t="s">
        <v>1166</v>
      </c>
      <c r="AB680" t="s">
        <v>877</v>
      </c>
      <c r="AD680">
        <f t="shared" ca="1" si="30"/>
        <v>8</v>
      </c>
      <c r="AE680">
        <f t="shared" si="31"/>
        <v>8</v>
      </c>
      <c r="AF680">
        <f t="shared" si="32"/>
        <v>22</v>
      </c>
    </row>
    <row r="681" spans="1:32" x14ac:dyDescent="0.25">
      <c r="A681" t="s">
        <v>4090</v>
      </c>
      <c r="B681" t="s">
        <v>4091</v>
      </c>
      <c r="D681">
        <v>2024</v>
      </c>
      <c r="E681" t="s">
        <v>1049</v>
      </c>
      <c r="F681" t="s">
        <v>1879</v>
      </c>
      <c r="G681" t="s">
        <v>1917</v>
      </c>
      <c r="H681" t="s">
        <v>3323</v>
      </c>
      <c r="I681" t="s">
        <v>4092</v>
      </c>
      <c r="J681" t="s">
        <v>1906</v>
      </c>
      <c r="K681">
        <v>8673</v>
      </c>
      <c r="L681" t="s">
        <v>1900</v>
      </c>
      <c r="M681" t="s">
        <v>4093</v>
      </c>
      <c r="N681" t="s">
        <v>2638</v>
      </c>
      <c r="O681">
        <v>24</v>
      </c>
      <c r="P681" t="s">
        <v>872</v>
      </c>
      <c r="Q681" t="s">
        <v>873</v>
      </c>
      <c r="R681" t="s">
        <v>105</v>
      </c>
      <c r="S681" t="s">
        <v>105</v>
      </c>
      <c r="T681" t="s">
        <v>4094</v>
      </c>
      <c r="U681" t="s">
        <v>1067</v>
      </c>
      <c r="W681" s="247">
        <v>45160</v>
      </c>
      <c r="Y681" t="s">
        <v>876</v>
      </c>
      <c r="Z681">
        <v>0</v>
      </c>
      <c r="AB681" t="s">
        <v>877</v>
      </c>
      <c r="AD681">
        <f t="shared" ca="1" si="30"/>
        <v>8</v>
      </c>
      <c r="AE681">
        <f t="shared" si="31"/>
        <v>8</v>
      </c>
      <c r="AF681">
        <f t="shared" si="32"/>
        <v>22</v>
      </c>
    </row>
    <row r="682" spans="1:32" x14ac:dyDescent="0.25">
      <c r="A682" t="s">
        <v>4095</v>
      </c>
      <c r="B682" t="s">
        <v>4096</v>
      </c>
      <c r="D682">
        <v>2024</v>
      </c>
      <c r="E682" t="s">
        <v>1049</v>
      </c>
      <c r="F682" t="s">
        <v>1879</v>
      </c>
      <c r="G682" t="s">
        <v>1880</v>
      </c>
      <c r="H682" t="s">
        <v>3323</v>
      </c>
      <c r="I682" t="s">
        <v>4097</v>
      </c>
      <c r="J682" t="s">
        <v>1054</v>
      </c>
      <c r="K682">
        <v>5076</v>
      </c>
      <c r="L682" t="s">
        <v>1900</v>
      </c>
      <c r="M682" t="s">
        <v>4098</v>
      </c>
      <c r="N682" t="s">
        <v>1040</v>
      </c>
      <c r="O682">
        <v>4</v>
      </c>
      <c r="P682" t="s">
        <v>872</v>
      </c>
      <c r="Q682" t="s">
        <v>873</v>
      </c>
      <c r="R682" t="s">
        <v>105</v>
      </c>
      <c r="S682" t="s">
        <v>105</v>
      </c>
      <c r="T682" t="s">
        <v>4099</v>
      </c>
      <c r="U682" t="s">
        <v>1067</v>
      </c>
      <c r="V682" t="s">
        <v>4100</v>
      </c>
      <c r="W682" s="247">
        <v>45160</v>
      </c>
      <c r="Y682" t="s">
        <v>876</v>
      </c>
      <c r="Z682">
        <v>0</v>
      </c>
      <c r="AB682" t="s">
        <v>877</v>
      </c>
      <c r="AD682">
        <f t="shared" ca="1" si="30"/>
        <v>8</v>
      </c>
      <c r="AE682">
        <f t="shared" si="31"/>
        <v>8</v>
      </c>
      <c r="AF682">
        <f t="shared" si="32"/>
        <v>22</v>
      </c>
    </row>
    <row r="683" spans="1:32" x14ac:dyDescent="0.25">
      <c r="A683" t="s">
        <v>4101</v>
      </c>
      <c r="B683" t="s">
        <v>4102</v>
      </c>
      <c r="D683">
        <v>2024</v>
      </c>
      <c r="E683" t="s">
        <v>1049</v>
      </c>
      <c r="F683" t="s">
        <v>1879</v>
      </c>
      <c r="G683" t="s">
        <v>1880</v>
      </c>
      <c r="H683" t="s">
        <v>3323</v>
      </c>
      <c r="I683" t="s">
        <v>4103</v>
      </c>
      <c r="J683" t="s">
        <v>1136</v>
      </c>
      <c r="K683">
        <v>8877</v>
      </c>
      <c r="L683" t="s">
        <v>869</v>
      </c>
      <c r="M683" t="s">
        <v>4104</v>
      </c>
      <c r="N683">
        <v>45567</v>
      </c>
      <c r="O683">
        <v>31</v>
      </c>
      <c r="P683" t="s">
        <v>872</v>
      </c>
      <c r="Q683" t="s">
        <v>873</v>
      </c>
      <c r="R683" t="s">
        <v>105</v>
      </c>
      <c r="S683" t="s">
        <v>105</v>
      </c>
      <c r="T683" t="s">
        <v>4105</v>
      </c>
      <c r="U683" t="s">
        <v>1067</v>
      </c>
      <c r="W683" s="247">
        <v>45160</v>
      </c>
      <c r="Y683" t="s">
        <v>876</v>
      </c>
      <c r="Z683">
        <v>0</v>
      </c>
      <c r="AB683" t="s">
        <v>877</v>
      </c>
      <c r="AD683">
        <f t="shared" ca="1" si="30"/>
        <v>8</v>
      </c>
      <c r="AE683">
        <f t="shared" si="31"/>
        <v>8</v>
      </c>
      <c r="AF683">
        <f t="shared" si="32"/>
        <v>22</v>
      </c>
    </row>
    <row r="684" spans="1:32" x14ac:dyDescent="0.25">
      <c r="A684" t="s">
        <v>4106</v>
      </c>
      <c r="B684" t="s">
        <v>4107</v>
      </c>
      <c r="D684">
        <v>2024</v>
      </c>
      <c r="E684" t="s">
        <v>1049</v>
      </c>
      <c r="F684" t="s">
        <v>1879</v>
      </c>
      <c r="G684" t="s">
        <v>1880</v>
      </c>
      <c r="H684" t="s">
        <v>3323</v>
      </c>
      <c r="I684" t="s">
        <v>4108</v>
      </c>
      <c r="J684" t="s">
        <v>1054</v>
      </c>
      <c r="K684">
        <v>8329</v>
      </c>
      <c r="L684" t="s">
        <v>1900</v>
      </c>
      <c r="M684" t="s">
        <v>4109</v>
      </c>
      <c r="N684" t="s">
        <v>1040</v>
      </c>
      <c r="O684">
        <v>4</v>
      </c>
      <c r="P684" t="s">
        <v>872</v>
      </c>
      <c r="Q684" t="s">
        <v>873</v>
      </c>
      <c r="R684" t="s">
        <v>105</v>
      </c>
      <c r="S684" t="s">
        <v>105</v>
      </c>
      <c r="T684" t="s">
        <v>4110</v>
      </c>
      <c r="U684" t="s">
        <v>1067</v>
      </c>
      <c r="V684" t="s">
        <v>207</v>
      </c>
      <c r="W684" s="247">
        <v>45160</v>
      </c>
      <c r="Y684" t="s">
        <v>876</v>
      </c>
      <c r="Z684">
        <v>0</v>
      </c>
      <c r="AB684" t="s">
        <v>877</v>
      </c>
      <c r="AD684">
        <f t="shared" ca="1" si="30"/>
        <v>8</v>
      </c>
      <c r="AE684">
        <f t="shared" si="31"/>
        <v>8</v>
      </c>
      <c r="AF684">
        <f t="shared" si="32"/>
        <v>22</v>
      </c>
    </row>
    <row r="685" spans="1:32" x14ac:dyDescent="0.25">
      <c r="A685" t="s">
        <v>4111</v>
      </c>
      <c r="B685" t="s">
        <v>4112</v>
      </c>
      <c r="D685">
        <v>2024</v>
      </c>
      <c r="E685" t="s">
        <v>1049</v>
      </c>
      <c r="F685" t="s">
        <v>1879</v>
      </c>
      <c r="G685" t="s">
        <v>1880</v>
      </c>
      <c r="H685" t="s">
        <v>3323</v>
      </c>
      <c r="I685" t="s">
        <v>4113</v>
      </c>
      <c r="J685" t="s">
        <v>1054</v>
      </c>
      <c r="K685">
        <v>579</v>
      </c>
      <c r="L685" t="s">
        <v>869</v>
      </c>
      <c r="M685" t="s">
        <v>4114</v>
      </c>
      <c r="N685" t="s">
        <v>1040</v>
      </c>
      <c r="O685">
        <v>4</v>
      </c>
      <c r="P685" t="s">
        <v>872</v>
      </c>
      <c r="Q685" t="s">
        <v>873</v>
      </c>
      <c r="R685" t="s">
        <v>105</v>
      </c>
      <c r="S685" t="s">
        <v>105</v>
      </c>
      <c r="T685" t="s">
        <v>4115</v>
      </c>
      <c r="U685" t="s">
        <v>1067</v>
      </c>
      <c r="V685" t="s">
        <v>4116</v>
      </c>
      <c r="W685" s="247">
        <v>45160</v>
      </c>
      <c r="Y685" t="s">
        <v>876</v>
      </c>
      <c r="Z685">
        <v>0</v>
      </c>
      <c r="AB685" t="s">
        <v>877</v>
      </c>
      <c r="AD685">
        <f t="shared" ca="1" si="30"/>
        <v>8</v>
      </c>
      <c r="AE685">
        <f t="shared" si="31"/>
        <v>8</v>
      </c>
      <c r="AF685">
        <f t="shared" si="32"/>
        <v>22</v>
      </c>
    </row>
    <row r="686" spans="1:32" x14ac:dyDescent="0.25">
      <c r="A686" t="s">
        <v>4117</v>
      </c>
      <c r="B686" t="s">
        <v>4118</v>
      </c>
      <c r="D686">
        <v>2024</v>
      </c>
      <c r="E686" t="s">
        <v>1049</v>
      </c>
      <c r="F686" t="s">
        <v>1879</v>
      </c>
      <c r="G686" t="s">
        <v>1880</v>
      </c>
      <c r="H686" t="s">
        <v>3323</v>
      </c>
      <c r="I686" t="s">
        <v>4119</v>
      </c>
      <c r="J686" t="s">
        <v>1054</v>
      </c>
      <c r="K686">
        <v>1</v>
      </c>
      <c r="L686" t="s">
        <v>869</v>
      </c>
      <c r="M686" t="s">
        <v>4120</v>
      </c>
      <c r="N686" t="s">
        <v>1040</v>
      </c>
      <c r="O686">
        <v>4</v>
      </c>
      <c r="P686" t="s">
        <v>872</v>
      </c>
      <c r="Q686" t="s">
        <v>873</v>
      </c>
      <c r="R686" t="s">
        <v>105</v>
      </c>
      <c r="S686" t="s">
        <v>105</v>
      </c>
      <c r="T686" t="s">
        <v>4079</v>
      </c>
      <c r="U686" t="s">
        <v>1067</v>
      </c>
      <c r="V686" t="s">
        <v>158</v>
      </c>
      <c r="W686" s="247">
        <v>45160</v>
      </c>
      <c r="Y686" t="s">
        <v>876</v>
      </c>
      <c r="Z686">
        <v>0</v>
      </c>
      <c r="AB686" t="s">
        <v>877</v>
      </c>
      <c r="AD686">
        <f t="shared" ca="1" si="30"/>
        <v>8</v>
      </c>
      <c r="AE686">
        <f t="shared" si="31"/>
        <v>8</v>
      </c>
      <c r="AF686">
        <f t="shared" si="32"/>
        <v>22</v>
      </c>
    </row>
    <row r="687" spans="1:32" x14ac:dyDescent="0.25">
      <c r="A687" t="s">
        <v>4121</v>
      </c>
      <c r="B687" t="s">
        <v>4122</v>
      </c>
      <c r="D687">
        <v>2024</v>
      </c>
      <c r="E687" t="s">
        <v>1049</v>
      </c>
      <c r="F687" t="s">
        <v>1879</v>
      </c>
      <c r="G687" t="s">
        <v>1880</v>
      </c>
      <c r="H687" t="s">
        <v>3323</v>
      </c>
      <c r="I687" t="s">
        <v>4123</v>
      </c>
      <c r="J687" t="s">
        <v>1527</v>
      </c>
      <c r="K687">
        <v>15020</v>
      </c>
      <c r="L687" t="s">
        <v>1900</v>
      </c>
      <c r="M687" t="s">
        <v>4124</v>
      </c>
      <c r="N687">
        <v>45414</v>
      </c>
      <c r="O687">
        <v>2</v>
      </c>
      <c r="P687" t="s">
        <v>872</v>
      </c>
      <c r="Q687" t="s">
        <v>873</v>
      </c>
      <c r="R687" t="s">
        <v>105</v>
      </c>
      <c r="S687" t="s">
        <v>110</v>
      </c>
      <c r="T687" t="s">
        <v>4125</v>
      </c>
      <c r="U687" t="s">
        <v>1067</v>
      </c>
      <c r="V687" t="s">
        <v>2700</v>
      </c>
      <c r="W687" s="247">
        <v>45160</v>
      </c>
      <c r="Y687" t="s">
        <v>876</v>
      </c>
      <c r="Z687">
        <v>0</v>
      </c>
      <c r="AB687" t="s">
        <v>877</v>
      </c>
      <c r="AD687">
        <f t="shared" ca="1" si="30"/>
        <v>8</v>
      </c>
      <c r="AE687">
        <f t="shared" si="31"/>
        <v>8</v>
      </c>
      <c r="AF687">
        <f t="shared" si="32"/>
        <v>22</v>
      </c>
    </row>
    <row r="688" spans="1:32" x14ac:dyDescent="0.25">
      <c r="A688" t="s">
        <v>4126</v>
      </c>
      <c r="B688" t="s">
        <v>4127</v>
      </c>
      <c r="D688">
        <v>2024</v>
      </c>
      <c r="E688" t="s">
        <v>1049</v>
      </c>
      <c r="F688" t="s">
        <v>1879</v>
      </c>
      <c r="G688" t="s">
        <v>1880</v>
      </c>
      <c r="H688" t="s">
        <v>3323</v>
      </c>
      <c r="I688" t="s">
        <v>4128</v>
      </c>
      <c r="J688" t="s">
        <v>1054</v>
      </c>
      <c r="K688">
        <v>1</v>
      </c>
      <c r="L688" t="s">
        <v>869</v>
      </c>
      <c r="M688" t="s">
        <v>4129</v>
      </c>
      <c r="N688" t="s">
        <v>1040</v>
      </c>
      <c r="O688">
        <v>4</v>
      </c>
      <c r="P688" t="s">
        <v>872</v>
      </c>
      <c r="Q688" t="s">
        <v>873</v>
      </c>
      <c r="R688" t="s">
        <v>105</v>
      </c>
      <c r="S688" t="s">
        <v>105</v>
      </c>
      <c r="T688" t="s">
        <v>4130</v>
      </c>
      <c r="U688" t="s">
        <v>1067</v>
      </c>
      <c r="V688" t="s">
        <v>207</v>
      </c>
      <c r="W688" s="247">
        <v>45160</v>
      </c>
      <c r="Y688" t="s">
        <v>876</v>
      </c>
      <c r="Z688">
        <v>0</v>
      </c>
      <c r="AB688" t="s">
        <v>877</v>
      </c>
      <c r="AD688">
        <f t="shared" ca="1" si="30"/>
        <v>8</v>
      </c>
      <c r="AE688">
        <f t="shared" si="31"/>
        <v>8</v>
      </c>
      <c r="AF688">
        <f t="shared" si="32"/>
        <v>22</v>
      </c>
    </row>
    <row r="689" spans="1:32" x14ac:dyDescent="0.25">
      <c r="A689" t="s">
        <v>4131</v>
      </c>
      <c r="B689" t="s">
        <v>4132</v>
      </c>
      <c r="D689">
        <v>2024</v>
      </c>
      <c r="E689" t="s">
        <v>1049</v>
      </c>
      <c r="F689" t="s">
        <v>1879</v>
      </c>
      <c r="G689" t="s">
        <v>1961</v>
      </c>
      <c r="H689" t="s">
        <v>3323</v>
      </c>
      <c r="I689" t="s">
        <v>4133</v>
      </c>
      <c r="J689" t="s">
        <v>1054</v>
      </c>
      <c r="K689">
        <v>163</v>
      </c>
      <c r="L689" t="s">
        <v>869</v>
      </c>
      <c r="M689" t="s">
        <v>4134</v>
      </c>
      <c r="N689" t="s">
        <v>1040</v>
      </c>
      <c r="O689">
        <v>4</v>
      </c>
      <c r="P689" t="s">
        <v>872</v>
      </c>
      <c r="Q689" t="s">
        <v>873</v>
      </c>
      <c r="R689" t="s">
        <v>105</v>
      </c>
      <c r="S689" t="s">
        <v>105</v>
      </c>
      <c r="T689" t="s">
        <v>4135</v>
      </c>
      <c r="U689" t="s">
        <v>1067</v>
      </c>
      <c r="V689" t="s">
        <v>1932</v>
      </c>
      <c r="W689" s="247">
        <v>45160</v>
      </c>
      <c r="Y689" t="s">
        <v>876</v>
      </c>
      <c r="Z689">
        <v>0</v>
      </c>
      <c r="AA689" t="s">
        <v>1700</v>
      </c>
      <c r="AB689" t="s">
        <v>877</v>
      </c>
      <c r="AD689">
        <f t="shared" ca="1" si="30"/>
        <v>8</v>
      </c>
      <c r="AE689">
        <f t="shared" si="31"/>
        <v>8</v>
      </c>
      <c r="AF689">
        <f t="shared" si="32"/>
        <v>22</v>
      </c>
    </row>
    <row r="690" spans="1:32" x14ac:dyDescent="0.25">
      <c r="A690" t="s">
        <v>4136</v>
      </c>
      <c r="B690" t="s">
        <v>4137</v>
      </c>
      <c r="D690">
        <v>2024</v>
      </c>
      <c r="E690" t="s">
        <v>1049</v>
      </c>
      <c r="F690" t="s">
        <v>1879</v>
      </c>
      <c r="G690" t="s">
        <v>1880</v>
      </c>
      <c r="H690" t="s">
        <v>3323</v>
      </c>
      <c r="I690" t="s">
        <v>4138</v>
      </c>
      <c r="J690" t="s">
        <v>1054</v>
      </c>
      <c r="K690">
        <v>4861</v>
      </c>
      <c r="L690" t="s">
        <v>869</v>
      </c>
      <c r="M690" t="s">
        <v>4139</v>
      </c>
      <c r="N690" t="s">
        <v>1040</v>
      </c>
      <c r="O690">
        <v>4</v>
      </c>
      <c r="P690" t="s">
        <v>872</v>
      </c>
      <c r="Q690" t="s">
        <v>873</v>
      </c>
      <c r="R690" t="s">
        <v>105</v>
      </c>
      <c r="S690" t="s">
        <v>105</v>
      </c>
      <c r="T690" t="s">
        <v>4140</v>
      </c>
      <c r="U690" t="s">
        <v>1067</v>
      </c>
      <c r="V690" t="s">
        <v>230</v>
      </c>
      <c r="W690" s="247">
        <v>45160</v>
      </c>
      <c r="Y690" t="s">
        <v>876</v>
      </c>
      <c r="Z690">
        <v>0</v>
      </c>
      <c r="AB690" t="s">
        <v>877</v>
      </c>
      <c r="AD690">
        <f t="shared" ca="1" si="30"/>
        <v>8</v>
      </c>
      <c r="AE690">
        <f t="shared" si="31"/>
        <v>8</v>
      </c>
      <c r="AF690">
        <f t="shared" si="32"/>
        <v>22</v>
      </c>
    </row>
    <row r="691" spans="1:32" x14ac:dyDescent="0.25">
      <c r="A691" t="s">
        <v>4141</v>
      </c>
      <c r="B691" t="s">
        <v>4142</v>
      </c>
      <c r="D691">
        <v>2024</v>
      </c>
      <c r="E691" t="s">
        <v>1049</v>
      </c>
      <c r="F691" t="s">
        <v>1879</v>
      </c>
      <c r="G691" t="s">
        <v>1880</v>
      </c>
      <c r="H691" t="s">
        <v>3323</v>
      </c>
      <c r="I691" t="s">
        <v>4143</v>
      </c>
      <c r="J691" t="s">
        <v>1038</v>
      </c>
      <c r="K691">
        <v>4855</v>
      </c>
      <c r="L691" t="s">
        <v>869</v>
      </c>
      <c r="M691" t="s">
        <v>4144</v>
      </c>
      <c r="N691" t="s">
        <v>4145</v>
      </c>
      <c r="O691">
        <v>65</v>
      </c>
      <c r="P691" t="s">
        <v>872</v>
      </c>
      <c r="Q691" t="s">
        <v>873</v>
      </c>
      <c r="R691" t="s">
        <v>105</v>
      </c>
      <c r="S691" t="s">
        <v>105</v>
      </c>
      <c r="T691" t="s">
        <v>4146</v>
      </c>
      <c r="U691" t="s">
        <v>1067</v>
      </c>
      <c r="V691" t="s">
        <v>217</v>
      </c>
      <c r="W691" s="247">
        <v>45160</v>
      </c>
      <c r="Y691" t="s">
        <v>876</v>
      </c>
      <c r="Z691">
        <v>0</v>
      </c>
      <c r="AB691" t="s">
        <v>877</v>
      </c>
      <c r="AD691">
        <f t="shared" ca="1" si="30"/>
        <v>8</v>
      </c>
      <c r="AE691">
        <f t="shared" si="31"/>
        <v>8</v>
      </c>
      <c r="AF691">
        <f t="shared" si="32"/>
        <v>22</v>
      </c>
    </row>
    <row r="692" spans="1:32" x14ac:dyDescent="0.25">
      <c r="A692" t="s">
        <v>4147</v>
      </c>
      <c r="B692" t="s">
        <v>4148</v>
      </c>
      <c r="D692">
        <v>2024</v>
      </c>
      <c r="E692" t="s">
        <v>1049</v>
      </c>
      <c r="F692" t="s">
        <v>1879</v>
      </c>
      <c r="G692" t="s">
        <v>1880</v>
      </c>
      <c r="H692" t="s">
        <v>3323</v>
      </c>
      <c r="I692" t="s">
        <v>4149</v>
      </c>
      <c r="J692" t="s">
        <v>1054</v>
      </c>
      <c r="K692">
        <v>5468</v>
      </c>
      <c r="L692" t="s">
        <v>1900</v>
      </c>
      <c r="M692" t="s">
        <v>4150</v>
      </c>
      <c r="N692" t="s">
        <v>1251</v>
      </c>
      <c r="O692">
        <v>21</v>
      </c>
      <c r="P692" t="s">
        <v>872</v>
      </c>
      <c r="Q692" t="s">
        <v>873</v>
      </c>
      <c r="R692" t="s">
        <v>105</v>
      </c>
      <c r="S692" t="s">
        <v>105</v>
      </c>
      <c r="T692" t="s">
        <v>4151</v>
      </c>
      <c r="U692" t="s">
        <v>1067</v>
      </c>
      <c r="V692" t="s">
        <v>190</v>
      </c>
      <c r="W692" s="247">
        <v>45160</v>
      </c>
      <c r="Y692" t="s">
        <v>876</v>
      </c>
      <c r="Z692">
        <v>0</v>
      </c>
      <c r="AB692" t="s">
        <v>877</v>
      </c>
      <c r="AD692">
        <f t="shared" ca="1" si="30"/>
        <v>8</v>
      </c>
      <c r="AE692">
        <f t="shared" si="31"/>
        <v>8</v>
      </c>
      <c r="AF692">
        <f t="shared" si="32"/>
        <v>22</v>
      </c>
    </row>
    <row r="693" spans="1:32" x14ac:dyDescent="0.25">
      <c r="A693" t="s">
        <v>4152</v>
      </c>
      <c r="B693" t="s">
        <v>4153</v>
      </c>
      <c r="D693">
        <v>2024</v>
      </c>
      <c r="E693" t="s">
        <v>1049</v>
      </c>
      <c r="F693" t="s">
        <v>1879</v>
      </c>
      <c r="G693" t="s">
        <v>1880</v>
      </c>
      <c r="H693" t="s">
        <v>3323</v>
      </c>
      <c r="I693" t="s">
        <v>4154</v>
      </c>
      <c r="J693" t="s">
        <v>1054</v>
      </c>
      <c r="K693">
        <v>99</v>
      </c>
      <c r="L693" t="s">
        <v>869</v>
      </c>
      <c r="M693" t="s">
        <v>4155</v>
      </c>
      <c r="N693" t="s">
        <v>2077</v>
      </c>
      <c r="O693">
        <v>5</v>
      </c>
      <c r="P693" t="s">
        <v>872</v>
      </c>
      <c r="Q693" t="s">
        <v>873</v>
      </c>
      <c r="R693" t="s">
        <v>105</v>
      </c>
      <c r="S693" t="s">
        <v>105</v>
      </c>
      <c r="T693" t="s">
        <v>4156</v>
      </c>
      <c r="U693" t="s">
        <v>1067</v>
      </c>
      <c r="V693" t="s">
        <v>207</v>
      </c>
      <c r="W693" s="247">
        <v>45160</v>
      </c>
      <c r="Y693" t="s">
        <v>876</v>
      </c>
      <c r="Z693">
        <v>0</v>
      </c>
      <c r="AA693" t="s">
        <v>1166</v>
      </c>
      <c r="AB693" t="s">
        <v>877</v>
      </c>
      <c r="AD693">
        <f t="shared" ca="1" si="30"/>
        <v>8</v>
      </c>
      <c r="AE693">
        <f t="shared" si="31"/>
        <v>8</v>
      </c>
      <c r="AF693">
        <f t="shared" si="32"/>
        <v>22</v>
      </c>
    </row>
    <row r="694" spans="1:32" x14ac:dyDescent="0.25">
      <c r="A694" t="s">
        <v>4157</v>
      </c>
      <c r="B694" t="s">
        <v>4158</v>
      </c>
      <c r="D694">
        <v>2024</v>
      </c>
      <c r="E694" t="s">
        <v>1049</v>
      </c>
      <c r="F694" t="s">
        <v>1879</v>
      </c>
      <c r="G694" t="s">
        <v>1880</v>
      </c>
      <c r="H694" t="s">
        <v>3323</v>
      </c>
      <c r="I694" t="s">
        <v>4159</v>
      </c>
      <c r="J694" t="s">
        <v>1906</v>
      </c>
      <c r="K694">
        <v>9938</v>
      </c>
      <c r="L694" t="s">
        <v>1900</v>
      </c>
      <c r="M694" t="s">
        <v>4160</v>
      </c>
      <c r="N694">
        <v>45475</v>
      </c>
      <c r="O694">
        <v>2</v>
      </c>
      <c r="P694" t="s">
        <v>872</v>
      </c>
      <c r="Q694" t="s">
        <v>873</v>
      </c>
      <c r="R694" t="s">
        <v>105</v>
      </c>
      <c r="S694" t="s">
        <v>110</v>
      </c>
      <c r="T694" t="s">
        <v>4161</v>
      </c>
      <c r="U694" t="s">
        <v>1067</v>
      </c>
      <c r="W694" s="247">
        <v>45160</v>
      </c>
      <c r="Y694" t="s">
        <v>876</v>
      </c>
      <c r="Z694">
        <v>0</v>
      </c>
      <c r="AB694" t="s">
        <v>877</v>
      </c>
      <c r="AD694">
        <f t="shared" ca="1" si="30"/>
        <v>8</v>
      </c>
      <c r="AE694">
        <f t="shared" si="31"/>
        <v>8</v>
      </c>
      <c r="AF694">
        <f t="shared" si="32"/>
        <v>22</v>
      </c>
    </row>
    <row r="695" spans="1:32" x14ac:dyDescent="0.25">
      <c r="A695" t="s">
        <v>4162</v>
      </c>
      <c r="B695" t="s">
        <v>4163</v>
      </c>
      <c r="D695">
        <v>2024</v>
      </c>
      <c r="E695" t="s">
        <v>1049</v>
      </c>
      <c r="F695" t="s">
        <v>1879</v>
      </c>
      <c r="G695" t="s">
        <v>1880</v>
      </c>
      <c r="H695" t="s">
        <v>3323</v>
      </c>
      <c r="I695" t="s">
        <v>4164</v>
      </c>
      <c r="J695" t="s">
        <v>1054</v>
      </c>
      <c r="K695">
        <v>6183</v>
      </c>
      <c r="L695" t="s">
        <v>1900</v>
      </c>
      <c r="M695" t="s">
        <v>4165</v>
      </c>
      <c r="N695" t="s">
        <v>1040</v>
      </c>
      <c r="O695">
        <v>4</v>
      </c>
      <c r="P695" t="s">
        <v>872</v>
      </c>
      <c r="Q695" t="s">
        <v>873</v>
      </c>
      <c r="R695" t="s">
        <v>105</v>
      </c>
      <c r="S695" t="s">
        <v>105</v>
      </c>
      <c r="T695" t="s">
        <v>4074</v>
      </c>
      <c r="U695" t="s">
        <v>1067</v>
      </c>
      <c r="V695" t="s">
        <v>1921</v>
      </c>
      <c r="W695" s="247">
        <v>45160</v>
      </c>
      <c r="Y695" t="s">
        <v>876</v>
      </c>
      <c r="Z695">
        <v>0</v>
      </c>
      <c r="AA695" t="s">
        <v>1976</v>
      </c>
      <c r="AB695" t="s">
        <v>877</v>
      </c>
      <c r="AD695">
        <f t="shared" ca="1" si="30"/>
        <v>8</v>
      </c>
      <c r="AE695">
        <f t="shared" si="31"/>
        <v>8</v>
      </c>
      <c r="AF695">
        <f t="shared" si="32"/>
        <v>22</v>
      </c>
    </row>
    <row r="696" spans="1:32" x14ac:dyDescent="0.25">
      <c r="A696" t="s">
        <v>4166</v>
      </c>
      <c r="B696" t="s">
        <v>4167</v>
      </c>
      <c r="D696">
        <v>2024</v>
      </c>
      <c r="E696" t="s">
        <v>1049</v>
      </c>
      <c r="F696" t="s">
        <v>1879</v>
      </c>
      <c r="G696" t="s">
        <v>1880</v>
      </c>
      <c r="H696" t="s">
        <v>3323</v>
      </c>
      <c r="I696" t="s">
        <v>4168</v>
      </c>
      <c r="J696" t="s">
        <v>1523</v>
      </c>
      <c r="K696">
        <v>18787</v>
      </c>
      <c r="L696" t="s">
        <v>1900</v>
      </c>
      <c r="M696" t="s">
        <v>4169</v>
      </c>
      <c r="N696">
        <v>45325</v>
      </c>
      <c r="O696">
        <v>16</v>
      </c>
      <c r="P696" t="s">
        <v>872</v>
      </c>
      <c r="Q696" t="s">
        <v>873</v>
      </c>
      <c r="R696" t="s">
        <v>105</v>
      </c>
      <c r="S696" t="s">
        <v>105</v>
      </c>
      <c r="T696" t="s">
        <v>4170</v>
      </c>
      <c r="U696" t="s">
        <v>1067</v>
      </c>
      <c r="V696" t="s">
        <v>227</v>
      </c>
      <c r="W696" s="247">
        <v>45160</v>
      </c>
      <c r="Y696" t="s">
        <v>876</v>
      </c>
      <c r="Z696">
        <v>0</v>
      </c>
      <c r="AB696" t="s">
        <v>877</v>
      </c>
      <c r="AD696">
        <f t="shared" ca="1" si="30"/>
        <v>8</v>
      </c>
      <c r="AE696">
        <f t="shared" si="31"/>
        <v>8</v>
      </c>
      <c r="AF696">
        <f t="shared" si="32"/>
        <v>22</v>
      </c>
    </row>
    <row r="697" spans="1:32" x14ac:dyDescent="0.25">
      <c r="A697" t="s">
        <v>4171</v>
      </c>
      <c r="B697" t="s">
        <v>4172</v>
      </c>
      <c r="D697">
        <v>2024</v>
      </c>
      <c r="E697" t="s">
        <v>1049</v>
      </c>
      <c r="F697" t="s">
        <v>1879</v>
      </c>
      <c r="G697" t="s">
        <v>1880</v>
      </c>
      <c r="H697" t="s">
        <v>3323</v>
      </c>
      <c r="I697" t="s">
        <v>4173</v>
      </c>
      <c r="J697" t="s">
        <v>1054</v>
      </c>
      <c r="K697">
        <v>6535</v>
      </c>
      <c r="L697" t="s">
        <v>1900</v>
      </c>
      <c r="M697" t="s">
        <v>4174</v>
      </c>
      <c r="N697" t="s">
        <v>1040</v>
      </c>
      <c r="O697">
        <v>4</v>
      </c>
      <c r="P697" t="s">
        <v>872</v>
      </c>
      <c r="Q697" t="s">
        <v>873</v>
      </c>
      <c r="R697" t="s">
        <v>105</v>
      </c>
      <c r="S697" t="s">
        <v>105</v>
      </c>
      <c r="T697" t="s">
        <v>4175</v>
      </c>
      <c r="U697" t="s">
        <v>1067</v>
      </c>
      <c r="V697" t="s">
        <v>199</v>
      </c>
      <c r="W697" s="247">
        <v>45160</v>
      </c>
      <c r="Y697" t="s">
        <v>876</v>
      </c>
      <c r="Z697">
        <v>0</v>
      </c>
      <c r="AB697" t="s">
        <v>877</v>
      </c>
      <c r="AD697">
        <f t="shared" ca="1" si="30"/>
        <v>8</v>
      </c>
      <c r="AE697">
        <f t="shared" si="31"/>
        <v>8</v>
      </c>
      <c r="AF697">
        <f t="shared" si="32"/>
        <v>22</v>
      </c>
    </row>
    <row r="698" spans="1:32" x14ac:dyDescent="0.25">
      <c r="A698" t="s">
        <v>4176</v>
      </c>
      <c r="B698" t="s">
        <v>4177</v>
      </c>
      <c r="D698">
        <v>2024</v>
      </c>
      <c r="E698" t="s">
        <v>1049</v>
      </c>
      <c r="F698" t="s">
        <v>1879</v>
      </c>
      <c r="G698" t="s">
        <v>1880</v>
      </c>
      <c r="H698" t="s">
        <v>3323</v>
      </c>
      <c r="I698" t="s">
        <v>4178</v>
      </c>
      <c r="J698" t="s">
        <v>1136</v>
      </c>
      <c r="K698">
        <v>10125</v>
      </c>
      <c r="L698" t="s">
        <v>869</v>
      </c>
      <c r="M698" t="s">
        <v>4179</v>
      </c>
      <c r="N698">
        <v>45506</v>
      </c>
      <c r="O698">
        <v>7</v>
      </c>
      <c r="P698" t="s">
        <v>872</v>
      </c>
      <c r="Q698" t="s">
        <v>873</v>
      </c>
      <c r="R698" t="s">
        <v>105</v>
      </c>
      <c r="S698" t="s">
        <v>105</v>
      </c>
      <c r="T698" t="s">
        <v>4180</v>
      </c>
      <c r="U698" t="s">
        <v>1067</v>
      </c>
      <c r="W698" s="247">
        <v>45160</v>
      </c>
      <c r="Y698" t="s">
        <v>876</v>
      </c>
      <c r="Z698">
        <v>0</v>
      </c>
      <c r="AB698" t="s">
        <v>877</v>
      </c>
      <c r="AD698">
        <f t="shared" ca="1" si="30"/>
        <v>8</v>
      </c>
      <c r="AE698">
        <f t="shared" si="31"/>
        <v>8</v>
      </c>
      <c r="AF698">
        <f t="shared" si="32"/>
        <v>22</v>
      </c>
    </row>
    <row r="699" spans="1:32" x14ac:dyDescent="0.25">
      <c r="A699" t="s">
        <v>4181</v>
      </c>
      <c r="B699" t="s">
        <v>4182</v>
      </c>
      <c r="D699">
        <v>2024</v>
      </c>
      <c r="E699" t="s">
        <v>1049</v>
      </c>
      <c r="F699" t="s">
        <v>1879</v>
      </c>
      <c r="G699" t="s">
        <v>1880</v>
      </c>
      <c r="H699" t="s">
        <v>3323</v>
      </c>
      <c r="I699" t="s">
        <v>4183</v>
      </c>
      <c r="J699" t="s">
        <v>1054</v>
      </c>
      <c r="K699">
        <v>5443</v>
      </c>
      <c r="L699" t="s">
        <v>1900</v>
      </c>
      <c r="M699" t="s">
        <v>4184</v>
      </c>
      <c r="N699">
        <v>45324</v>
      </c>
      <c r="O699">
        <v>33</v>
      </c>
      <c r="P699" t="s">
        <v>872</v>
      </c>
      <c r="Q699" t="s">
        <v>873</v>
      </c>
      <c r="R699" t="s">
        <v>105</v>
      </c>
      <c r="S699" t="s">
        <v>105</v>
      </c>
      <c r="T699" t="s">
        <v>4185</v>
      </c>
      <c r="U699" t="s">
        <v>1067</v>
      </c>
      <c r="V699" t="s">
        <v>4186</v>
      </c>
      <c r="W699" s="247">
        <v>45160</v>
      </c>
      <c r="Y699" t="s">
        <v>876</v>
      </c>
      <c r="Z699">
        <v>0</v>
      </c>
      <c r="AB699" t="s">
        <v>877</v>
      </c>
      <c r="AD699">
        <f t="shared" ca="1" si="30"/>
        <v>8</v>
      </c>
      <c r="AE699">
        <f t="shared" si="31"/>
        <v>8</v>
      </c>
      <c r="AF699">
        <f t="shared" si="32"/>
        <v>22</v>
      </c>
    </row>
    <row r="700" spans="1:32" x14ac:dyDescent="0.25">
      <c r="A700" t="s">
        <v>4187</v>
      </c>
      <c r="B700" t="s">
        <v>4188</v>
      </c>
      <c r="D700">
        <v>2024</v>
      </c>
      <c r="E700" t="s">
        <v>1049</v>
      </c>
      <c r="F700" t="s">
        <v>1879</v>
      </c>
      <c r="G700" t="s">
        <v>1880</v>
      </c>
      <c r="H700" t="s">
        <v>3323</v>
      </c>
      <c r="I700" t="s">
        <v>4189</v>
      </c>
      <c r="J700" t="s">
        <v>1054</v>
      </c>
      <c r="K700">
        <v>6070</v>
      </c>
      <c r="L700" t="s">
        <v>869</v>
      </c>
      <c r="M700" t="s">
        <v>4190</v>
      </c>
      <c r="N700" t="s">
        <v>1040</v>
      </c>
      <c r="O700">
        <v>4</v>
      </c>
      <c r="P700" t="s">
        <v>872</v>
      </c>
      <c r="Q700" t="s">
        <v>873</v>
      </c>
      <c r="R700" t="s">
        <v>105</v>
      </c>
      <c r="S700" t="s">
        <v>105</v>
      </c>
      <c r="T700" t="s">
        <v>4191</v>
      </c>
      <c r="U700" t="s">
        <v>1067</v>
      </c>
      <c r="V700" t="s">
        <v>4192</v>
      </c>
      <c r="W700" s="247">
        <v>45160</v>
      </c>
      <c r="Y700" t="s">
        <v>876</v>
      </c>
      <c r="Z700">
        <v>0</v>
      </c>
      <c r="AB700" t="s">
        <v>877</v>
      </c>
      <c r="AD700">
        <f t="shared" ca="1" si="30"/>
        <v>8</v>
      </c>
      <c r="AE700">
        <f t="shared" si="31"/>
        <v>8</v>
      </c>
      <c r="AF700">
        <f t="shared" si="32"/>
        <v>22</v>
      </c>
    </row>
    <row r="701" spans="1:32" x14ac:dyDescent="0.25">
      <c r="A701" t="s">
        <v>4193</v>
      </c>
      <c r="B701" t="s">
        <v>4194</v>
      </c>
      <c r="D701">
        <v>2024</v>
      </c>
      <c r="E701" t="s">
        <v>1049</v>
      </c>
      <c r="F701" t="s">
        <v>1879</v>
      </c>
      <c r="G701" t="s">
        <v>1880</v>
      </c>
      <c r="H701" t="s">
        <v>3323</v>
      </c>
      <c r="I701" t="s">
        <v>4195</v>
      </c>
      <c r="J701" t="s">
        <v>1054</v>
      </c>
      <c r="K701">
        <v>6657</v>
      </c>
      <c r="L701" t="s">
        <v>869</v>
      </c>
      <c r="M701" t="s">
        <v>4196</v>
      </c>
      <c r="N701">
        <v>45475</v>
      </c>
      <c r="O701">
        <v>28</v>
      </c>
      <c r="P701" t="s">
        <v>872</v>
      </c>
      <c r="Q701" t="s">
        <v>873</v>
      </c>
      <c r="R701" t="s">
        <v>105</v>
      </c>
      <c r="S701" t="s">
        <v>105</v>
      </c>
      <c r="T701" t="s">
        <v>4197</v>
      </c>
      <c r="U701" t="s">
        <v>1067</v>
      </c>
      <c r="V701" t="s">
        <v>181</v>
      </c>
      <c r="W701" s="247">
        <v>45160</v>
      </c>
      <c r="Y701" t="s">
        <v>876</v>
      </c>
      <c r="Z701">
        <v>0</v>
      </c>
      <c r="AB701" t="s">
        <v>877</v>
      </c>
      <c r="AD701">
        <f t="shared" ca="1" si="30"/>
        <v>8</v>
      </c>
      <c r="AE701">
        <f t="shared" si="31"/>
        <v>8</v>
      </c>
      <c r="AF701">
        <f t="shared" si="32"/>
        <v>22</v>
      </c>
    </row>
    <row r="702" spans="1:32" x14ac:dyDescent="0.25">
      <c r="A702" t="s">
        <v>4198</v>
      </c>
      <c r="B702" t="s">
        <v>4199</v>
      </c>
      <c r="D702">
        <v>2024</v>
      </c>
      <c r="E702" t="s">
        <v>1049</v>
      </c>
      <c r="F702" t="s">
        <v>1879</v>
      </c>
      <c r="G702" t="s">
        <v>1880</v>
      </c>
      <c r="H702" t="s">
        <v>3968</v>
      </c>
      <c r="I702" t="s">
        <v>4200</v>
      </c>
      <c r="J702" t="s">
        <v>1054</v>
      </c>
      <c r="K702">
        <v>220</v>
      </c>
      <c r="L702" t="s">
        <v>869</v>
      </c>
      <c r="M702" t="s">
        <v>4201</v>
      </c>
      <c r="N702" t="s">
        <v>1040</v>
      </c>
      <c r="O702">
        <v>4</v>
      </c>
      <c r="P702" t="s">
        <v>872</v>
      </c>
      <c r="Q702" t="s">
        <v>873</v>
      </c>
      <c r="R702" t="s">
        <v>105</v>
      </c>
      <c r="S702" t="s">
        <v>105</v>
      </c>
      <c r="T702" t="s">
        <v>4202</v>
      </c>
      <c r="U702" t="s">
        <v>1067</v>
      </c>
      <c r="V702" t="s">
        <v>3237</v>
      </c>
      <c r="W702" s="247">
        <v>45163</v>
      </c>
      <c r="Y702" t="s">
        <v>876</v>
      </c>
      <c r="Z702">
        <v>0</v>
      </c>
      <c r="AB702" t="s">
        <v>877</v>
      </c>
      <c r="AD702">
        <f t="shared" ca="1" si="30"/>
        <v>8</v>
      </c>
      <c r="AE702">
        <f t="shared" si="31"/>
        <v>8</v>
      </c>
      <c r="AF702">
        <f t="shared" si="32"/>
        <v>25</v>
      </c>
    </row>
    <row r="703" spans="1:32" x14ac:dyDescent="0.25">
      <c r="A703" t="s">
        <v>4203</v>
      </c>
      <c r="B703" t="s">
        <v>4204</v>
      </c>
      <c r="D703">
        <v>2024</v>
      </c>
      <c r="E703" t="s">
        <v>1049</v>
      </c>
      <c r="F703" t="s">
        <v>1879</v>
      </c>
      <c r="G703" t="s">
        <v>1880</v>
      </c>
      <c r="H703" t="s">
        <v>3968</v>
      </c>
      <c r="I703" t="s">
        <v>4205</v>
      </c>
      <c r="J703" t="s">
        <v>1136</v>
      </c>
      <c r="K703">
        <v>8045</v>
      </c>
      <c r="L703" t="s">
        <v>869</v>
      </c>
      <c r="M703" t="s">
        <v>4206</v>
      </c>
      <c r="N703">
        <v>45506</v>
      </c>
      <c r="O703">
        <v>1</v>
      </c>
      <c r="P703" t="s">
        <v>872</v>
      </c>
      <c r="Q703" t="s">
        <v>873</v>
      </c>
      <c r="R703" t="s">
        <v>105</v>
      </c>
      <c r="S703" t="s">
        <v>105</v>
      </c>
      <c r="T703" t="s">
        <v>4207</v>
      </c>
      <c r="U703" t="s">
        <v>1067</v>
      </c>
      <c r="W703" s="247">
        <v>45186</v>
      </c>
      <c r="Y703" t="s">
        <v>876</v>
      </c>
      <c r="Z703">
        <v>0</v>
      </c>
      <c r="AB703" t="s">
        <v>877</v>
      </c>
      <c r="AD703">
        <f t="shared" ca="1" si="30"/>
        <v>7</v>
      </c>
      <c r="AE703">
        <f t="shared" si="31"/>
        <v>9</v>
      </c>
      <c r="AF703">
        <f t="shared" si="32"/>
        <v>17</v>
      </c>
    </row>
    <row r="704" spans="1:32" x14ac:dyDescent="0.25">
      <c r="A704" t="s">
        <v>4208</v>
      </c>
      <c r="B704" t="s">
        <v>4209</v>
      </c>
      <c r="D704">
        <v>2024</v>
      </c>
      <c r="E704" t="s">
        <v>1049</v>
      </c>
      <c r="F704" t="s">
        <v>1879</v>
      </c>
      <c r="G704" t="s">
        <v>1917</v>
      </c>
      <c r="H704" t="s">
        <v>3968</v>
      </c>
      <c r="I704" t="s">
        <v>4210</v>
      </c>
      <c r="J704" t="s">
        <v>1054</v>
      </c>
      <c r="K704">
        <v>2246</v>
      </c>
      <c r="L704" t="s">
        <v>869</v>
      </c>
      <c r="M704" t="s">
        <v>4211</v>
      </c>
      <c r="N704" t="s">
        <v>1040</v>
      </c>
      <c r="O704">
        <v>4</v>
      </c>
      <c r="P704" t="s">
        <v>872</v>
      </c>
      <c r="Q704" t="s">
        <v>873</v>
      </c>
      <c r="R704" t="s">
        <v>105</v>
      </c>
      <c r="S704" t="s">
        <v>105</v>
      </c>
      <c r="T704" t="s">
        <v>1920</v>
      </c>
      <c r="U704" t="s">
        <v>1067</v>
      </c>
      <c r="V704" t="s">
        <v>1921</v>
      </c>
      <c r="W704" s="247">
        <v>45186</v>
      </c>
      <c r="Y704" t="s">
        <v>876</v>
      </c>
      <c r="Z704">
        <v>0</v>
      </c>
      <c r="AA704" t="s">
        <v>1890</v>
      </c>
      <c r="AB704" t="s">
        <v>877</v>
      </c>
      <c r="AD704">
        <f t="shared" ca="1" si="30"/>
        <v>7</v>
      </c>
      <c r="AE704">
        <f t="shared" si="31"/>
        <v>9</v>
      </c>
      <c r="AF704">
        <f t="shared" si="32"/>
        <v>17</v>
      </c>
    </row>
    <row r="705" spans="1:32" x14ac:dyDescent="0.25">
      <c r="A705" t="s">
        <v>4212</v>
      </c>
      <c r="B705" t="s">
        <v>4213</v>
      </c>
      <c r="D705">
        <v>2024</v>
      </c>
      <c r="E705" t="s">
        <v>1049</v>
      </c>
      <c r="F705" t="s">
        <v>1879</v>
      </c>
      <c r="G705" t="s">
        <v>1880</v>
      </c>
      <c r="H705" t="s">
        <v>3968</v>
      </c>
      <c r="I705" t="s">
        <v>4214</v>
      </c>
      <c r="J705" t="s">
        <v>868</v>
      </c>
      <c r="K705">
        <v>10210</v>
      </c>
      <c r="L705" t="s">
        <v>1900</v>
      </c>
      <c r="M705" t="s">
        <v>4215</v>
      </c>
      <c r="N705" t="s">
        <v>1040</v>
      </c>
      <c r="O705">
        <v>6</v>
      </c>
      <c r="P705" t="s">
        <v>872</v>
      </c>
      <c r="Q705" t="s">
        <v>873</v>
      </c>
      <c r="R705" t="s">
        <v>105</v>
      </c>
      <c r="S705" t="s">
        <v>105</v>
      </c>
      <c r="T705" t="s">
        <v>4216</v>
      </c>
      <c r="U705" t="s">
        <v>1067</v>
      </c>
      <c r="W705" s="247">
        <v>45186</v>
      </c>
      <c r="Y705" t="s">
        <v>876</v>
      </c>
      <c r="Z705">
        <v>0</v>
      </c>
      <c r="AB705" t="s">
        <v>877</v>
      </c>
      <c r="AD705">
        <f t="shared" ca="1" si="30"/>
        <v>7</v>
      </c>
      <c r="AE705">
        <f t="shared" si="31"/>
        <v>9</v>
      </c>
      <c r="AF705">
        <f t="shared" si="32"/>
        <v>17</v>
      </c>
    </row>
    <row r="706" spans="1:32" x14ac:dyDescent="0.25">
      <c r="A706" t="s">
        <v>4217</v>
      </c>
      <c r="B706" t="s">
        <v>4218</v>
      </c>
      <c r="D706">
        <v>2024</v>
      </c>
      <c r="E706" t="s">
        <v>1049</v>
      </c>
      <c r="F706" t="s">
        <v>1879</v>
      </c>
      <c r="G706" t="s">
        <v>1917</v>
      </c>
      <c r="H706" t="s">
        <v>3968</v>
      </c>
      <c r="I706" t="s">
        <v>4219</v>
      </c>
      <c r="J706" t="s">
        <v>1054</v>
      </c>
      <c r="K706">
        <v>2534</v>
      </c>
      <c r="L706" t="s">
        <v>869</v>
      </c>
      <c r="M706" t="s">
        <v>4220</v>
      </c>
      <c r="N706" t="s">
        <v>1040</v>
      </c>
      <c r="O706">
        <v>4</v>
      </c>
      <c r="P706" t="s">
        <v>872</v>
      </c>
      <c r="Q706" t="s">
        <v>873</v>
      </c>
      <c r="R706" t="s">
        <v>105</v>
      </c>
      <c r="S706" t="s">
        <v>105</v>
      </c>
      <c r="T706" t="s">
        <v>4221</v>
      </c>
      <c r="U706" t="s">
        <v>1067</v>
      </c>
      <c r="V706" t="s">
        <v>1932</v>
      </c>
      <c r="W706" s="247">
        <v>45186</v>
      </c>
      <c r="Y706" t="s">
        <v>876</v>
      </c>
      <c r="Z706">
        <v>0</v>
      </c>
      <c r="AA706" t="s">
        <v>1890</v>
      </c>
      <c r="AB706" t="s">
        <v>877</v>
      </c>
      <c r="AD706">
        <f t="shared" ref="AD706:AD769" ca="1" si="33">ROUND(YEARFRAC(W706,TODAY(),3)*12,0)</f>
        <v>7</v>
      </c>
      <c r="AE706">
        <f t="shared" ref="AE706:AE769" si="34">MONTH(W706)</f>
        <v>9</v>
      </c>
      <c r="AF706">
        <f t="shared" ref="AF706:AF769" si="35">DAY(W706)</f>
        <v>17</v>
      </c>
    </row>
    <row r="707" spans="1:32" x14ac:dyDescent="0.25">
      <c r="A707" t="s">
        <v>4222</v>
      </c>
      <c r="B707" t="s">
        <v>4223</v>
      </c>
      <c r="D707">
        <v>2024</v>
      </c>
      <c r="E707" t="s">
        <v>1049</v>
      </c>
      <c r="F707" t="s">
        <v>1879</v>
      </c>
      <c r="G707" t="s">
        <v>1917</v>
      </c>
      <c r="H707" t="s">
        <v>3968</v>
      </c>
      <c r="I707" t="s">
        <v>4224</v>
      </c>
      <c r="J707" t="s">
        <v>1054</v>
      </c>
      <c r="K707">
        <v>4238</v>
      </c>
      <c r="L707" t="s">
        <v>869</v>
      </c>
      <c r="M707" t="s">
        <v>4225</v>
      </c>
      <c r="N707" t="s">
        <v>1040</v>
      </c>
      <c r="O707">
        <v>4</v>
      </c>
      <c r="P707" t="s">
        <v>872</v>
      </c>
      <c r="Q707" t="s">
        <v>873</v>
      </c>
      <c r="R707" t="s">
        <v>105</v>
      </c>
      <c r="S707" t="s">
        <v>105</v>
      </c>
      <c r="T707" t="s">
        <v>4226</v>
      </c>
      <c r="U707" t="s">
        <v>1067</v>
      </c>
      <c r="V707" t="s">
        <v>199</v>
      </c>
      <c r="W707" s="247">
        <v>45186</v>
      </c>
      <c r="Y707" t="s">
        <v>876</v>
      </c>
      <c r="Z707">
        <v>0</v>
      </c>
      <c r="AA707" t="s">
        <v>1890</v>
      </c>
      <c r="AB707" t="s">
        <v>877</v>
      </c>
      <c r="AD707">
        <f t="shared" ca="1" si="33"/>
        <v>7</v>
      </c>
      <c r="AE707">
        <f t="shared" si="34"/>
        <v>9</v>
      </c>
      <c r="AF707">
        <f t="shared" si="35"/>
        <v>17</v>
      </c>
    </row>
    <row r="708" spans="1:32" x14ac:dyDescent="0.25">
      <c r="A708" t="s">
        <v>4227</v>
      </c>
      <c r="B708" t="s">
        <v>4228</v>
      </c>
      <c r="D708">
        <v>2024</v>
      </c>
      <c r="E708" t="s">
        <v>1049</v>
      </c>
      <c r="F708" t="s">
        <v>1879</v>
      </c>
      <c r="G708" t="s">
        <v>1917</v>
      </c>
      <c r="H708" t="s">
        <v>3968</v>
      </c>
      <c r="I708" t="s">
        <v>4229</v>
      </c>
      <c r="J708" t="s">
        <v>868</v>
      </c>
      <c r="K708">
        <v>3878</v>
      </c>
      <c r="L708" t="s">
        <v>869</v>
      </c>
      <c r="M708" t="s">
        <v>4230</v>
      </c>
      <c r="N708">
        <v>45628</v>
      </c>
      <c r="O708">
        <v>11</v>
      </c>
      <c r="P708" t="s">
        <v>872</v>
      </c>
      <c r="Q708" t="s">
        <v>873</v>
      </c>
      <c r="R708" t="s">
        <v>105</v>
      </c>
      <c r="S708" t="s">
        <v>105</v>
      </c>
      <c r="T708" t="s">
        <v>4231</v>
      </c>
      <c r="U708" t="s">
        <v>1067</v>
      </c>
      <c r="V708" t="s">
        <v>134</v>
      </c>
      <c r="W708" s="247">
        <v>45186</v>
      </c>
      <c r="Y708" t="s">
        <v>876</v>
      </c>
      <c r="Z708">
        <v>0</v>
      </c>
      <c r="AA708" t="s">
        <v>1890</v>
      </c>
      <c r="AB708" t="s">
        <v>877</v>
      </c>
      <c r="AD708">
        <f t="shared" ca="1" si="33"/>
        <v>7</v>
      </c>
      <c r="AE708">
        <f t="shared" si="34"/>
        <v>9</v>
      </c>
      <c r="AF708">
        <f t="shared" si="35"/>
        <v>17</v>
      </c>
    </row>
    <row r="709" spans="1:32" x14ac:dyDescent="0.25">
      <c r="A709" t="s">
        <v>4232</v>
      </c>
      <c r="B709" t="s">
        <v>4233</v>
      </c>
      <c r="D709">
        <v>2024</v>
      </c>
      <c r="E709" t="s">
        <v>1049</v>
      </c>
      <c r="F709" t="s">
        <v>1879</v>
      </c>
      <c r="G709" t="s">
        <v>1917</v>
      </c>
      <c r="H709" t="s">
        <v>3968</v>
      </c>
      <c r="I709" t="s">
        <v>4234</v>
      </c>
      <c r="J709" t="s">
        <v>896</v>
      </c>
      <c r="K709">
        <v>9533</v>
      </c>
      <c r="L709" t="s">
        <v>1900</v>
      </c>
      <c r="M709" t="s">
        <v>4235</v>
      </c>
      <c r="N709">
        <v>45414</v>
      </c>
      <c r="O709">
        <v>3</v>
      </c>
      <c r="P709" t="s">
        <v>872</v>
      </c>
      <c r="Q709" t="s">
        <v>873</v>
      </c>
      <c r="R709" t="s">
        <v>105</v>
      </c>
      <c r="S709" t="s">
        <v>105</v>
      </c>
      <c r="T709" t="s">
        <v>4236</v>
      </c>
      <c r="U709" t="s">
        <v>1067</v>
      </c>
      <c r="V709" t="s">
        <v>2700</v>
      </c>
      <c r="W709" s="247">
        <v>45186</v>
      </c>
      <c r="Y709" t="s">
        <v>876</v>
      </c>
      <c r="Z709">
        <v>0</v>
      </c>
      <c r="AA709" t="s">
        <v>1890</v>
      </c>
      <c r="AB709" t="s">
        <v>877</v>
      </c>
      <c r="AD709">
        <f t="shared" ca="1" si="33"/>
        <v>7</v>
      </c>
      <c r="AE709">
        <f t="shared" si="34"/>
        <v>9</v>
      </c>
      <c r="AF709">
        <f t="shared" si="35"/>
        <v>17</v>
      </c>
    </row>
    <row r="710" spans="1:32" x14ac:dyDescent="0.25">
      <c r="A710" t="s">
        <v>4237</v>
      </c>
      <c r="B710" t="s">
        <v>4238</v>
      </c>
      <c r="D710">
        <v>2024</v>
      </c>
      <c r="E710" t="s">
        <v>1049</v>
      </c>
      <c r="F710" t="s">
        <v>1879</v>
      </c>
      <c r="G710" t="s">
        <v>1880</v>
      </c>
      <c r="H710" t="s">
        <v>3968</v>
      </c>
      <c r="I710" t="s">
        <v>4239</v>
      </c>
      <c r="J710" t="s">
        <v>1054</v>
      </c>
      <c r="K710">
        <v>1</v>
      </c>
      <c r="L710" t="s">
        <v>869</v>
      </c>
      <c r="M710" t="s">
        <v>4240</v>
      </c>
      <c r="N710" t="s">
        <v>1040</v>
      </c>
      <c r="O710">
        <v>4</v>
      </c>
      <c r="P710" t="s">
        <v>872</v>
      </c>
      <c r="Q710" t="s">
        <v>873</v>
      </c>
      <c r="R710" t="s">
        <v>105</v>
      </c>
      <c r="S710" t="s">
        <v>105</v>
      </c>
      <c r="T710" t="s">
        <v>4241</v>
      </c>
      <c r="U710" t="s">
        <v>1067</v>
      </c>
      <c r="V710" t="s">
        <v>207</v>
      </c>
      <c r="W710" s="247">
        <v>45186</v>
      </c>
      <c r="Y710" t="s">
        <v>876</v>
      </c>
      <c r="Z710">
        <v>0</v>
      </c>
      <c r="AB710" t="s">
        <v>877</v>
      </c>
      <c r="AD710">
        <f t="shared" ca="1" si="33"/>
        <v>7</v>
      </c>
      <c r="AE710">
        <f t="shared" si="34"/>
        <v>9</v>
      </c>
      <c r="AF710">
        <f t="shared" si="35"/>
        <v>17</v>
      </c>
    </row>
    <row r="711" spans="1:32" x14ac:dyDescent="0.25">
      <c r="A711" t="s">
        <v>4242</v>
      </c>
      <c r="B711" t="s">
        <v>4243</v>
      </c>
      <c r="D711">
        <v>2024</v>
      </c>
      <c r="E711" t="s">
        <v>1049</v>
      </c>
      <c r="F711" t="s">
        <v>1879</v>
      </c>
      <c r="G711" t="s">
        <v>1917</v>
      </c>
      <c r="H711" t="s">
        <v>3968</v>
      </c>
      <c r="I711" t="s">
        <v>4244</v>
      </c>
      <c r="J711" t="s">
        <v>1527</v>
      </c>
      <c r="K711">
        <v>5256</v>
      </c>
      <c r="L711" t="s">
        <v>1900</v>
      </c>
      <c r="M711" t="s">
        <v>4245</v>
      </c>
      <c r="N711">
        <v>45353</v>
      </c>
      <c r="O711">
        <v>32</v>
      </c>
      <c r="P711" t="s">
        <v>872</v>
      </c>
      <c r="Q711" t="s">
        <v>873</v>
      </c>
      <c r="R711" t="s">
        <v>105</v>
      </c>
      <c r="S711" t="s">
        <v>105</v>
      </c>
      <c r="T711" t="s">
        <v>4246</v>
      </c>
      <c r="U711" t="s">
        <v>1067</v>
      </c>
      <c r="W711" s="247">
        <v>45186</v>
      </c>
      <c r="Y711" t="s">
        <v>876</v>
      </c>
      <c r="Z711">
        <v>0</v>
      </c>
      <c r="AA711" t="s">
        <v>1890</v>
      </c>
      <c r="AB711" t="s">
        <v>877</v>
      </c>
      <c r="AD711">
        <f t="shared" ca="1" si="33"/>
        <v>7</v>
      </c>
      <c r="AE711">
        <f t="shared" si="34"/>
        <v>9</v>
      </c>
      <c r="AF711">
        <f t="shared" si="35"/>
        <v>17</v>
      </c>
    </row>
    <row r="712" spans="1:32" x14ac:dyDescent="0.25">
      <c r="A712" t="s">
        <v>4247</v>
      </c>
      <c r="B712" t="s">
        <v>4248</v>
      </c>
      <c r="D712">
        <v>2024</v>
      </c>
      <c r="E712" t="s">
        <v>1049</v>
      </c>
      <c r="F712" t="s">
        <v>1879</v>
      </c>
      <c r="G712" t="s">
        <v>1880</v>
      </c>
      <c r="H712" t="s">
        <v>3968</v>
      </c>
      <c r="I712" t="s">
        <v>4249</v>
      </c>
      <c r="J712" t="s">
        <v>1527</v>
      </c>
      <c r="K712">
        <v>7033</v>
      </c>
      <c r="L712" t="s">
        <v>1900</v>
      </c>
      <c r="M712" t="s">
        <v>4250</v>
      </c>
      <c r="N712">
        <v>45475</v>
      </c>
      <c r="O712">
        <v>2</v>
      </c>
      <c r="P712" t="s">
        <v>872</v>
      </c>
      <c r="Q712" t="s">
        <v>873</v>
      </c>
      <c r="R712" t="s">
        <v>105</v>
      </c>
      <c r="S712" t="s">
        <v>116</v>
      </c>
      <c r="T712" t="s">
        <v>4251</v>
      </c>
      <c r="U712" t="s">
        <v>1067</v>
      </c>
      <c r="V712" t="s">
        <v>2700</v>
      </c>
      <c r="W712" s="247">
        <v>45186</v>
      </c>
      <c r="Y712" t="s">
        <v>876</v>
      </c>
      <c r="Z712">
        <v>0</v>
      </c>
      <c r="AB712" t="s">
        <v>877</v>
      </c>
      <c r="AD712">
        <f t="shared" ca="1" si="33"/>
        <v>7</v>
      </c>
      <c r="AE712">
        <f t="shared" si="34"/>
        <v>9</v>
      </c>
      <c r="AF712">
        <f t="shared" si="35"/>
        <v>17</v>
      </c>
    </row>
    <row r="713" spans="1:32" x14ac:dyDescent="0.25">
      <c r="A713" t="s">
        <v>4252</v>
      </c>
      <c r="B713" t="s">
        <v>4253</v>
      </c>
      <c r="D713">
        <v>2024</v>
      </c>
      <c r="E713" t="s">
        <v>1049</v>
      </c>
      <c r="F713" t="s">
        <v>1879</v>
      </c>
      <c r="G713" t="s">
        <v>1880</v>
      </c>
      <c r="H713" t="s">
        <v>3968</v>
      </c>
      <c r="I713" t="s">
        <v>4254</v>
      </c>
      <c r="J713" t="s">
        <v>1054</v>
      </c>
      <c r="K713">
        <v>238</v>
      </c>
      <c r="L713" t="s">
        <v>869</v>
      </c>
      <c r="M713" t="s">
        <v>4255</v>
      </c>
      <c r="N713" t="s">
        <v>1040</v>
      </c>
      <c r="O713">
        <v>4</v>
      </c>
      <c r="P713" t="s">
        <v>872</v>
      </c>
      <c r="Q713" t="s">
        <v>873</v>
      </c>
      <c r="R713" t="s">
        <v>105</v>
      </c>
      <c r="S713" t="s">
        <v>105</v>
      </c>
      <c r="T713" t="s">
        <v>4256</v>
      </c>
      <c r="U713" t="s">
        <v>1067</v>
      </c>
      <c r="V713" t="s">
        <v>117</v>
      </c>
      <c r="W713" s="247">
        <v>45186</v>
      </c>
      <c r="Y713" t="s">
        <v>876</v>
      </c>
      <c r="Z713">
        <v>0</v>
      </c>
      <c r="AB713" t="s">
        <v>877</v>
      </c>
      <c r="AD713">
        <f t="shared" ca="1" si="33"/>
        <v>7</v>
      </c>
      <c r="AE713">
        <f t="shared" si="34"/>
        <v>9</v>
      </c>
      <c r="AF713">
        <f t="shared" si="35"/>
        <v>17</v>
      </c>
    </row>
    <row r="714" spans="1:32" x14ac:dyDescent="0.25">
      <c r="A714" t="s">
        <v>4257</v>
      </c>
      <c r="B714" t="s">
        <v>4258</v>
      </c>
      <c r="D714">
        <v>2024</v>
      </c>
      <c r="E714" t="s">
        <v>1049</v>
      </c>
      <c r="F714" t="s">
        <v>1879</v>
      </c>
      <c r="G714" t="s">
        <v>1880</v>
      </c>
      <c r="H714" t="s">
        <v>3968</v>
      </c>
      <c r="I714" t="s">
        <v>4259</v>
      </c>
      <c r="J714" t="s">
        <v>1054</v>
      </c>
      <c r="K714">
        <v>218</v>
      </c>
      <c r="L714" t="s">
        <v>869</v>
      </c>
      <c r="M714" t="s">
        <v>4260</v>
      </c>
      <c r="N714" t="s">
        <v>1040</v>
      </c>
      <c r="O714">
        <v>4</v>
      </c>
      <c r="P714" t="s">
        <v>872</v>
      </c>
      <c r="Q714" t="s">
        <v>873</v>
      </c>
      <c r="R714" t="s">
        <v>105</v>
      </c>
      <c r="S714" t="s">
        <v>105</v>
      </c>
      <c r="T714" t="s">
        <v>4261</v>
      </c>
      <c r="U714" t="s">
        <v>1067</v>
      </c>
      <c r="V714" t="s">
        <v>117</v>
      </c>
      <c r="W714" s="247">
        <v>45186</v>
      </c>
      <c r="Y714" t="s">
        <v>876</v>
      </c>
      <c r="Z714">
        <v>0</v>
      </c>
      <c r="AB714" t="s">
        <v>877</v>
      </c>
      <c r="AD714">
        <f t="shared" ca="1" si="33"/>
        <v>7</v>
      </c>
      <c r="AE714">
        <f t="shared" si="34"/>
        <v>9</v>
      </c>
      <c r="AF714">
        <f t="shared" si="35"/>
        <v>17</v>
      </c>
    </row>
    <row r="715" spans="1:32" x14ac:dyDescent="0.25">
      <c r="A715" t="s">
        <v>4262</v>
      </c>
      <c r="B715" t="s">
        <v>4263</v>
      </c>
      <c r="D715">
        <v>2024</v>
      </c>
      <c r="E715" t="s">
        <v>1049</v>
      </c>
      <c r="F715" t="s">
        <v>1879</v>
      </c>
      <c r="G715" t="s">
        <v>1880</v>
      </c>
      <c r="H715" t="s">
        <v>3968</v>
      </c>
      <c r="I715" t="s">
        <v>4264</v>
      </c>
      <c r="J715" t="s">
        <v>1906</v>
      </c>
      <c r="K715">
        <v>12785</v>
      </c>
      <c r="L715" t="s">
        <v>1900</v>
      </c>
      <c r="M715" t="s">
        <v>4265</v>
      </c>
      <c r="N715">
        <v>45293</v>
      </c>
      <c r="O715">
        <v>28</v>
      </c>
      <c r="P715" t="s">
        <v>872</v>
      </c>
      <c r="Q715" t="s">
        <v>873</v>
      </c>
      <c r="R715" t="s">
        <v>105</v>
      </c>
      <c r="S715" t="s">
        <v>105</v>
      </c>
      <c r="T715" t="s">
        <v>4266</v>
      </c>
      <c r="U715" t="s">
        <v>1067</v>
      </c>
      <c r="W715" s="247">
        <v>45186</v>
      </c>
      <c r="Y715" t="s">
        <v>876</v>
      </c>
      <c r="Z715">
        <v>0</v>
      </c>
      <c r="AB715" t="s">
        <v>877</v>
      </c>
      <c r="AD715">
        <f t="shared" ca="1" si="33"/>
        <v>7</v>
      </c>
      <c r="AE715">
        <f t="shared" si="34"/>
        <v>9</v>
      </c>
      <c r="AF715">
        <f t="shared" si="35"/>
        <v>17</v>
      </c>
    </row>
    <row r="716" spans="1:32" x14ac:dyDescent="0.25">
      <c r="A716" t="s">
        <v>4267</v>
      </c>
      <c r="B716" t="s">
        <v>4268</v>
      </c>
      <c r="D716">
        <v>2024</v>
      </c>
      <c r="E716" t="s">
        <v>1049</v>
      </c>
      <c r="F716" t="s">
        <v>1879</v>
      </c>
      <c r="G716" t="s">
        <v>1880</v>
      </c>
      <c r="H716" t="s">
        <v>3968</v>
      </c>
      <c r="I716" t="s">
        <v>4269</v>
      </c>
      <c r="J716" t="s">
        <v>1054</v>
      </c>
      <c r="K716">
        <v>467</v>
      </c>
      <c r="L716" t="s">
        <v>869</v>
      </c>
      <c r="M716" t="s">
        <v>4270</v>
      </c>
      <c r="N716">
        <v>45387</v>
      </c>
      <c r="O716">
        <v>123</v>
      </c>
      <c r="P716" t="s">
        <v>872</v>
      </c>
      <c r="Q716" t="s">
        <v>873</v>
      </c>
      <c r="R716" t="s">
        <v>105</v>
      </c>
      <c r="S716" t="s">
        <v>105</v>
      </c>
      <c r="T716" t="s">
        <v>4271</v>
      </c>
      <c r="U716" t="s">
        <v>1067</v>
      </c>
      <c r="V716" t="s">
        <v>1932</v>
      </c>
      <c r="W716" s="247">
        <v>45186</v>
      </c>
      <c r="Y716" t="s">
        <v>876</v>
      </c>
      <c r="Z716">
        <v>0</v>
      </c>
      <c r="AB716" t="s">
        <v>877</v>
      </c>
      <c r="AD716">
        <f t="shared" ca="1" si="33"/>
        <v>7</v>
      </c>
      <c r="AE716">
        <f t="shared" si="34"/>
        <v>9</v>
      </c>
      <c r="AF716">
        <f t="shared" si="35"/>
        <v>17</v>
      </c>
    </row>
    <row r="717" spans="1:32" x14ac:dyDescent="0.25">
      <c r="A717" t="s">
        <v>4272</v>
      </c>
      <c r="B717" t="s">
        <v>4273</v>
      </c>
      <c r="D717">
        <v>2024</v>
      </c>
      <c r="E717" t="s">
        <v>1049</v>
      </c>
      <c r="F717" t="s">
        <v>1879</v>
      </c>
      <c r="G717" t="s">
        <v>1880</v>
      </c>
      <c r="H717" t="s">
        <v>3968</v>
      </c>
      <c r="I717" t="s">
        <v>4274</v>
      </c>
      <c r="J717" t="s">
        <v>1054</v>
      </c>
      <c r="K717">
        <v>110</v>
      </c>
      <c r="L717" t="s">
        <v>869</v>
      </c>
      <c r="M717" t="s">
        <v>4275</v>
      </c>
      <c r="N717" t="s">
        <v>1040</v>
      </c>
      <c r="O717">
        <v>4</v>
      </c>
      <c r="P717" t="s">
        <v>872</v>
      </c>
      <c r="Q717" t="s">
        <v>873</v>
      </c>
      <c r="R717" t="s">
        <v>105</v>
      </c>
      <c r="S717" t="s">
        <v>105</v>
      </c>
      <c r="T717" t="s">
        <v>4276</v>
      </c>
      <c r="U717" t="s">
        <v>1067</v>
      </c>
      <c r="V717" t="s">
        <v>207</v>
      </c>
      <c r="W717" s="247">
        <v>45186</v>
      </c>
      <c r="Y717" t="s">
        <v>876</v>
      </c>
      <c r="Z717">
        <v>0</v>
      </c>
      <c r="AB717" t="s">
        <v>877</v>
      </c>
      <c r="AD717">
        <f t="shared" ca="1" si="33"/>
        <v>7</v>
      </c>
      <c r="AE717">
        <f t="shared" si="34"/>
        <v>9</v>
      </c>
      <c r="AF717">
        <f t="shared" si="35"/>
        <v>17</v>
      </c>
    </row>
    <row r="718" spans="1:32" x14ac:dyDescent="0.25">
      <c r="A718" t="s">
        <v>4277</v>
      </c>
      <c r="B718" t="s">
        <v>4278</v>
      </c>
      <c r="D718">
        <v>2024</v>
      </c>
      <c r="E718" t="s">
        <v>1049</v>
      </c>
      <c r="F718" t="s">
        <v>1879</v>
      </c>
      <c r="G718" t="s">
        <v>1880</v>
      </c>
      <c r="H718" t="s">
        <v>3968</v>
      </c>
      <c r="I718" t="s">
        <v>4279</v>
      </c>
      <c r="J718" t="s">
        <v>1136</v>
      </c>
      <c r="K718">
        <v>14193</v>
      </c>
      <c r="L718" t="s">
        <v>869</v>
      </c>
      <c r="M718" t="s">
        <v>4280</v>
      </c>
      <c r="N718">
        <v>45537</v>
      </c>
      <c r="O718">
        <v>2</v>
      </c>
      <c r="P718" t="s">
        <v>872</v>
      </c>
      <c r="Q718" t="s">
        <v>873</v>
      </c>
      <c r="R718" t="s">
        <v>105</v>
      </c>
      <c r="S718" t="s">
        <v>110</v>
      </c>
      <c r="T718" t="s">
        <v>4281</v>
      </c>
      <c r="U718" t="s">
        <v>1067</v>
      </c>
      <c r="W718" s="247">
        <v>45186</v>
      </c>
      <c r="Y718" t="s">
        <v>876</v>
      </c>
      <c r="Z718">
        <v>0</v>
      </c>
      <c r="AB718" t="s">
        <v>877</v>
      </c>
      <c r="AD718">
        <f t="shared" ca="1" si="33"/>
        <v>7</v>
      </c>
      <c r="AE718">
        <f t="shared" si="34"/>
        <v>9</v>
      </c>
      <c r="AF718">
        <f t="shared" si="35"/>
        <v>17</v>
      </c>
    </row>
    <row r="719" spans="1:32" x14ac:dyDescent="0.25">
      <c r="A719" t="s">
        <v>4282</v>
      </c>
      <c r="B719" t="s">
        <v>4283</v>
      </c>
      <c r="D719">
        <v>2024</v>
      </c>
      <c r="E719" t="s">
        <v>1049</v>
      </c>
      <c r="F719" t="s">
        <v>1879</v>
      </c>
      <c r="G719" t="s">
        <v>1880</v>
      </c>
      <c r="H719" t="s">
        <v>3968</v>
      </c>
      <c r="I719" t="s">
        <v>4284</v>
      </c>
      <c r="J719" t="s">
        <v>1054</v>
      </c>
      <c r="K719">
        <v>2245</v>
      </c>
      <c r="L719" t="s">
        <v>869</v>
      </c>
      <c r="M719" t="s">
        <v>4285</v>
      </c>
      <c r="N719" t="s">
        <v>986</v>
      </c>
      <c r="O719">
        <v>18</v>
      </c>
      <c r="P719" t="s">
        <v>872</v>
      </c>
      <c r="Q719" t="s">
        <v>873</v>
      </c>
      <c r="R719" t="s">
        <v>105</v>
      </c>
      <c r="S719" t="s">
        <v>105</v>
      </c>
      <c r="T719" t="s">
        <v>4286</v>
      </c>
      <c r="U719" t="s">
        <v>1067</v>
      </c>
      <c r="V719" t="s">
        <v>4287</v>
      </c>
      <c r="W719" s="247">
        <v>45187</v>
      </c>
      <c r="Y719" t="s">
        <v>876</v>
      </c>
      <c r="Z719">
        <v>0</v>
      </c>
      <c r="AB719" t="s">
        <v>877</v>
      </c>
      <c r="AD719">
        <f t="shared" ca="1" si="33"/>
        <v>7</v>
      </c>
      <c r="AE719">
        <f t="shared" si="34"/>
        <v>9</v>
      </c>
      <c r="AF719">
        <f t="shared" si="35"/>
        <v>18</v>
      </c>
    </row>
    <row r="720" spans="1:32" x14ac:dyDescent="0.25">
      <c r="A720" t="s">
        <v>4288</v>
      </c>
      <c r="B720" t="s">
        <v>4289</v>
      </c>
      <c r="D720">
        <v>2024</v>
      </c>
      <c r="E720" t="s">
        <v>1049</v>
      </c>
      <c r="F720" t="s">
        <v>1879</v>
      </c>
      <c r="G720" t="s">
        <v>1880</v>
      </c>
      <c r="H720" t="s">
        <v>3968</v>
      </c>
      <c r="I720" t="s">
        <v>4290</v>
      </c>
      <c r="J720" t="s">
        <v>945</v>
      </c>
      <c r="K720">
        <v>10989</v>
      </c>
      <c r="L720" t="s">
        <v>1900</v>
      </c>
      <c r="M720" t="s">
        <v>4291</v>
      </c>
      <c r="N720">
        <v>45537</v>
      </c>
      <c r="O720">
        <v>26</v>
      </c>
      <c r="P720" t="s">
        <v>872</v>
      </c>
      <c r="Q720" t="s">
        <v>873</v>
      </c>
      <c r="R720" t="s">
        <v>105</v>
      </c>
      <c r="S720" t="s">
        <v>105</v>
      </c>
      <c r="T720" t="s">
        <v>4292</v>
      </c>
      <c r="U720" t="s">
        <v>1067</v>
      </c>
      <c r="V720" t="s">
        <v>4186</v>
      </c>
      <c r="W720" s="247">
        <v>45187</v>
      </c>
      <c r="Y720" t="s">
        <v>876</v>
      </c>
      <c r="Z720">
        <v>0</v>
      </c>
      <c r="AB720" t="s">
        <v>877</v>
      </c>
      <c r="AD720">
        <f t="shared" ca="1" si="33"/>
        <v>7</v>
      </c>
      <c r="AE720">
        <f t="shared" si="34"/>
        <v>9</v>
      </c>
      <c r="AF720">
        <f t="shared" si="35"/>
        <v>18</v>
      </c>
    </row>
    <row r="721" spans="1:32" x14ac:dyDescent="0.25">
      <c r="A721" t="s">
        <v>4293</v>
      </c>
      <c r="B721" t="s">
        <v>4294</v>
      </c>
      <c r="D721">
        <v>2024</v>
      </c>
      <c r="E721" t="s">
        <v>1049</v>
      </c>
      <c r="F721" t="s">
        <v>1879</v>
      </c>
      <c r="G721" t="s">
        <v>1880</v>
      </c>
      <c r="H721" t="s">
        <v>3968</v>
      </c>
      <c r="I721" t="s">
        <v>4295</v>
      </c>
      <c r="J721" t="s">
        <v>1054</v>
      </c>
      <c r="K721">
        <v>3978</v>
      </c>
      <c r="L721" t="s">
        <v>869</v>
      </c>
      <c r="M721" t="s">
        <v>4296</v>
      </c>
      <c r="N721" t="s">
        <v>1040</v>
      </c>
      <c r="O721">
        <v>4</v>
      </c>
      <c r="P721" t="s">
        <v>872</v>
      </c>
      <c r="Q721" t="s">
        <v>873</v>
      </c>
      <c r="R721" t="s">
        <v>105</v>
      </c>
      <c r="S721" t="s">
        <v>105</v>
      </c>
      <c r="T721" t="s">
        <v>4297</v>
      </c>
      <c r="U721" t="s">
        <v>1067</v>
      </c>
      <c r="V721" t="s">
        <v>1921</v>
      </c>
      <c r="W721" s="247">
        <v>45187</v>
      </c>
      <c r="Y721" t="s">
        <v>876</v>
      </c>
      <c r="Z721">
        <v>0</v>
      </c>
      <c r="AA721" t="s">
        <v>1976</v>
      </c>
      <c r="AB721" t="s">
        <v>877</v>
      </c>
      <c r="AD721">
        <f t="shared" ca="1" si="33"/>
        <v>7</v>
      </c>
      <c r="AE721">
        <f t="shared" si="34"/>
        <v>9</v>
      </c>
      <c r="AF721">
        <f t="shared" si="35"/>
        <v>18</v>
      </c>
    </row>
    <row r="722" spans="1:32" x14ac:dyDescent="0.25">
      <c r="A722" t="s">
        <v>4298</v>
      </c>
      <c r="B722" t="s">
        <v>4299</v>
      </c>
      <c r="D722">
        <v>2024</v>
      </c>
      <c r="E722" t="s">
        <v>1049</v>
      </c>
      <c r="F722" t="s">
        <v>1879</v>
      </c>
      <c r="G722" t="s">
        <v>1917</v>
      </c>
      <c r="H722" t="s">
        <v>3968</v>
      </c>
      <c r="I722" t="s">
        <v>4300</v>
      </c>
      <c r="J722" t="s">
        <v>1054</v>
      </c>
      <c r="K722">
        <v>4028</v>
      </c>
      <c r="L722" t="s">
        <v>869</v>
      </c>
      <c r="M722" t="s">
        <v>4301</v>
      </c>
      <c r="N722" t="s">
        <v>1040</v>
      </c>
      <c r="O722">
        <v>4</v>
      </c>
      <c r="P722" t="s">
        <v>872</v>
      </c>
      <c r="Q722" t="s">
        <v>873</v>
      </c>
      <c r="R722" t="s">
        <v>105</v>
      </c>
      <c r="S722" t="s">
        <v>105</v>
      </c>
      <c r="T722" t="s">
        <v>1997</v>
      </c>
      <c r="U722" t="s">
        <v>1067</v>
      </c>
      <c r="V722" t="s">
        <v>1921</v>
      </c>
      <c r="W722" s="247">
        <v>45187</v>
      </c>
      <c r="Y722" t="s">
        <v>876</v>
      </c>
      <c r="Z722">
        <v>0</v>
      </c>
      <c r="AB722" t="s">
        <v>877</v>
      </c>
      <c r="AD722">
        <f t="shared" ca="1" si="33"/>
        <v>7</v>
      </c>
      <c r="AE722">
        <f t="shared" si="34"/>
        <v>9</v>
      </c>
      <c r="AF722">
        <f t="shared" si="35"/>
        <v>18</v>
      </c>
    </row>
    <row r="723" spans="1:32" x14ac:dyDescent="0.25">
      <c r="A723" t="s">
        <v>4302</v>
      </c>
      <c r="B723" t="s">
        <v>4303</v>
      </c>
      <c r="D723">
        <v>2024</v>
      </c>
      <c r="E723" t="s">
        <v>1049</v>
      </c>
      <c r="F723" t="s">
        <v>1879</v>
      </c>
      <c r="G723" t="s">
        <v>1917</v>
      </c>
      <c r="H723" t="s">
        <v>3968</v>
      </c>
      <c r="I723" t="s">
        <v>4304</v>
      </c>
      <c r="J723" t="s">
        <v>1054</v>
      </c>
      <c r="K723">
        <v>4902</v>
      </c>
      <c r="L723" t="s">
        <v>869</v>
      </c>
      <c r="M723" t="s">
        <v>4305</v>
      </c>
      <c r="N723" t="s">
        <v>2026</v>
      </c>
      <c r="O723">
        <v>10</v>
      </c>
      <c r="P723" t="s">
        <v>872</v>
      </c>
      <c r="Q723" t="s">
        <v>873</v>
      </c>
      <c r="R723" t="s">
        <v>105</v>
      </c>
      <c r="S723" t="s">
        <v>105</v>
      </c>
      <c r="T723" t="s">
        <v>4306</v>
      </c>
      <c r="U723" t="s">
        <v>1067</v>
      </c>
      <c r="V723" t="s">
        <v>212</v>
      </c>
      <c r="W723" s="247">
        <v>45187</v>
      </c>
      <c r="Y723" t="s">
        <v>876</v>
      </c>
      <c r="Z723">
        <v>0</v>
      </c>
      <c r="AA723" t="s">
        <v>1890</v>
      </c>
      <c r="AB723" t="s">
        <v>877</v>
      </c>
      <c r="AD723">
        <f t="shared" ca="1" si="33"/>
        <v>7</v>
      </c>
      <c r="AE723">
        <f t="shared" si="34"/>
        <v>9</v>
      </c>
      <c r="AF723">
        <f t="shared" si="35"/>
        <v>18</v>
      </c>
    </row>
    <row r="724" spans="1:32" x14ac:dyDescent="0.25">
      <c r="A724" t="s">
        <v>4307</v>
      </c>
      <c r="B724" t="s">
        <v>4308</v>
      </c>
      <c r="D724">
        <v>2024</v>
      </c>
      <c r="E724" t="s">
        <v>1049</v>
      </c>
      <c r="F724" t="s">
        <v>1879</v>
      </c>
      <c r="G724" t="s">
        <v>1880</v>
      </c>
      <c r="H724" t="s">
        <v>3968</v>
      </c>
      <c r="I724" t="s">
        <v>4309</v>
      </c>
      <c r="J724" t="s">
        <v>1054</v>
      </c>
      <c r="K724">
        <v>104</v>
      </c>
      <c r="L724" t="s">
        <v>869</v>
      </c>
      <c r="M724" t="s">
        <v>4310</v>
      </c>
      <c r="N724">
        <v>45475</v>
      </c>
      <c r="O724">
        <v>28</v>
      </c>
      <c r="P724" t="s">
        <v>872</v>
      </c>
      <c r="Q724" t="s">
        <v>873</v>
      </c>
      <c r="R724" t="s">
        <v>105</v>
      </c>
      <c r="S724" t="s">
        <v>105</v>
      </c>
      <c r="T724" t="s">
        <v>4311</v>
      </c>
      <c r="U724" t="s">
        <v>1067</v>
      </c>
      <c r="V724" t="s">
        <v>3119</v>
      </c>
      <c r="W724" s="247">
        <v>45187</v>
      </c>
      <c r="Y724" t="s">
        <v>876</v>
      </c>
      <c r="Z724">
        <v>0</v>
      </c>
      <c r="AB724" t="s">
        <v>877</v>
      </c>
      <c r="AD724">
        <f t="shared" ca="1" si="33"/>
        <v>7</v>
      </c>
      <c r="AE724">
        <f t="shared" si="34"/>
        <v>9</v>
      </c>
      <c r="AF724">
        <f t="shared" si="35"/>
        <v>18</v>
      </c>
    </row>
    <row r="725" spans="1:32" x14ac:dyDescent="0.25">
      <c r="A725" t="s">
        <v>4312</v>
      </c>
      <c r="B725" t="s">
        <v>4313</v>
      </c>
      <c r="D725">
        <v>2024</v>
      </c>
      <c r="E725" t="s">
        <v>1049</v>
      </c>
      <c r="F725" t="s">
        <v>1879</v>
      </c>
      <c r="G725" t="s">
        <v>1880</v>
      </c>
      <c r="H725" t="s">
        <v>3968</v>
      </c>
      <c r="I725" t="s">
        <v>4314</v>
      </c>
      <c r="J725" t="s">
        <v>918</v>
      </c>
      <c r="K725">
        <v>6912</v>
      </c>
      <c r="L725" t="s">
        <v>869</v>
      </c>
      <c r="M725" t="s">
        <v>4315</v>
      </c>
      <c r="N725" t="s">
        <v>919</v>
      </c>
      <c r="O725">
        <v>7</v>
      </c>
      <c r="P725" t="s">
        <v>872</v>
      </c>
      <c r="Q725" t="s">
        <v>873</v>
      </c>
      <c r="R725" t="s">
        <v>105</v>
      </c>
      <c r="S725" t="s">
        <v>105</v>
      </c>
      <c r="T725" t="s">
        <v>4316</v>
      </c>
      <c r="U725" t="s">
        <v>1067</v>
      </c>
      <c r="V725" t="s">
        <v>108</v>
      </c>
      <c r="W725" s="247">
        <v>45187</v>
      </c>
      <c r="Y725" t="s">
        <v>876</v>
      </c>
      <c r="Z725">
        <v>0</v>
      </c>
      <c r="AB725" t="s">
        <v>877</v>
      </c>
      <c r="AD725">
        <f t="shared" ca="1" si="33"/>
        <v>7</v>
      </c>
      <c r="AE725">
        <f t="shared" si="34"/>
        <v>9</v>
      </c>
      <c r="AF725">
        <f t="shared" si="35"/>
        <v>18</v>
      </c>
    </row>
    <row r="726" spans="1:32" x14ac:dyDescent="0.25">
      <c r="A726" t="s">
        <v>4317</v>
      </c>
      <c r="B726" t="s">
        <v>4318</v>
      </c>
      <c r="D726">
        <v>2024</v>
      </c>
      <c r="E726" t="s">
        <v>1049</v>
      </c>
      <c r="F726" t="s">
        <v>1879</v>
      </c>
      <c r="G726" t="s">
        <v>1880</v>
      </c>
      <c r="H726" t="s">
        <v>3968</v>
      </c>
      <c r="I726" t="s">
        <v>4319</v>
      </c>
      <c r="J726" t="s">
        <v>1054</v>
      </c>
      <c r="K726">
        <v>1293</v>
      </c>
      <c r="L726" t="s">
        <v>869</v>
      </c>
      <c r="M726" t="s">
        <v>4320</v>
      </c>
      <c r="N726">
        <v>45598</v>
      </c>
      <c r="O726">
        <v>24</v>
      </c>
      <c r="P726" t="s">
        <v>872</v>
      </c>
      <c r="Q726" t="s">
        <v>873</v>
      </c>
      <c r="R726" t="s">
        <v>105</v>
      </c>
      <c r="S726" t="s">
        <v>105</v>
      </c>
      <c r="T726" t="s">
        <v>4321</v>
      </c>
      <c r="U726" t="s">
        <v>1067</v>
      </c>
      <c r="V726" t="s">
        <v>1884</v>
      </c>
      <c r="W726" s="247">
        <v>45187</v>
      </c>
      <c r="Y726" t="s">
        <v>876</v>
      </c>
      <c r="Z726">
        <v>0</v>
      </c>
      <c r="AB726" t="s">
        <v>877</v>
      </c>
      <c r="AD726">
        <f t="shared" ca="1" si="33"/>
        <v>7</v>
      </c>
      <c r="AE726">
        <f t="shared" si="34"/>
        <v>9</v>
      </c>
      <c r="AF726">
        <f t="shared" si="35"/>
        <v>18</v>
      </c>
    </row>
    <row r="727" spans="1:32" x14ac:dyDescent="0.25">
      <c r="A727" t="s">
        <v>4322</v>
      </c>
      <c r="B727" t="s">
        <v>4323</v>
      </c>
      <c r="D727">
        <v>2024</v>
      </c>
      <c r="E727" t="s">
        <v>1049</v>
      </c>
      <c r="F727" t="s">
        <v>1879</v>
      </c>
      <c r="G727" t="s">
        <v>1880</v>
      </c>
      <c r="H727" t="s">
        <v>3968</v>
      </c>
      <c r="I727" t="s">
        <v>4324</v>
      </c>
      <c r="J727" t="s">
        <v>1054</v>
      </c>
      <c r="K727">
        <v>5769</v>
      </c>
      <c r="L727" t="s">
        <v>1900</v>
      </c>
      <c r="M727" t="s">
        <v>4325</v>
      </c>
      <c r="N727" t="s">
        <v>1040</v>
      </c>
      <c r="O727">
        <v>4</v>
      </c>
      <c r="P727" t="s">
        <v>872</v>
      </c>
      <c r="Q727" t="s">
        <v>873</v>
      </c>
      <c r="R727" t="s">
        <v>105</v>
      </c>
      <c r="S727" t="s">
        <v>105</v>
      </c>
      <c r="T727" t="s">
        <v>4326</v>
      </c>
      <c r="U727" t="s">
        <v>1067</v>
      </c>
      <c r="V727" t="s">
        <v>1921</v>
      </c>
      <c r="W727" s="247">
        <v>45187</v>
      </c>
      <c r="Y727" t="s">
        <v>876</v>
      </c>
      <c r="Z727">
        <v>0</v>
      </c>
      <c r="AA727" t="s">
        <v>1976</v>
      </c>
      <c r="AB727" t="s">
        <v>877</v>
      </c>
      <c r="AD727">
        <f t="shared" ca="1" si="33"/>
        <v>7</v>
      </c>
      <c r="AE727">
        <f t="shared" si="34"/>
        <v>9</v>
      </c>
      <c r="AF727">
        <f t="shared" si="35"/>
        <v>18</v>
      </c>
    </row>
    <row r="728" spans="1:32" x14ac:dyDescent="0.25">
      <c r="A728" t="s">
        <v>4327</v>
      </c>
      <c r="B728" t="s">
        <v>4328</v>
      </c>
      <c r="D728">
        <v>2024</v>
      </c>
      <c r="E728" t="s">
        <v>1049</v>
      </c>
      <c r="F728" t="s">
        <v>1879</v>
      </c>
      <c r="G728" t="s">
        <v>1880</v>
      </c>
      <c r="H728" t="s">
        <v>3968</v>
      </c>
      <c r="I728" t="s">
        <v>4329</v>
      </c>
      <c r="J728" t="s">
        <v>1054</v>
      </c>
      <c r="K728">
        <v>1</v>
      </c>
      <c r="L728" t="s">
        <v>869</v>
      </c>
      <c r="M728" t="s">
        <v>4330</v>
      </c>
      <c r="N728" t="s">
        <v>1040</v>
      </c>
      <c r="O728">
        <v>4</v>
      </c>
      <c r="P728" t="s">
        <v>872</v>
      </c>
      <c r="Q728" t="s">
        <v>873</v>
      </c>
      <c r="R728" t="s">
        <v>105</v>
      </c>
      <c r="S728" t="s">
        <v>105</v>
      </c>
      <c r="T728" t="s">
        <v>4331</v>
      </c>
      <c r="U728" t="s">
        <v>1067</v>
      </c>
      <c r="V728" t="s">
        <v>106</v>
      </c>
      <c r="W728" s="247">
        <v>45187</v>
      </c>
      <c r="Y728" t="s">
        <v>876</v>
      </c>
      <c r="Z728">
        <v>0</v>
      </c>
      <c r="AB728" t="s">
        <v>877</v>
      </c>
      <c r="AD728">
        <f t="shared" ca="1" si="33"/>
        <v>7</v>
      </c>
      <c r="AE728">
        <f t="shared" si="34"/>
        <v>9</v>
      </c>
      <c r="AF728">
        <f t="shared" si="35"/>
        <v>18</v>
      </c>
    </row>
    <row r="729" spans="1:32" x14ac:dyDescent="0.25">
      <c r="A729" t="s">
        <v>4332</v>
      </c>
      <c r="B729" t="s">
        <v>4333</v>
      </c>
      <c r="D729">
        <v>2024</v>
      </c>
      <c r="E729" t="s">
        <v>1049</v>
      </c>
      <c r="F729" t="s">
        <v>1879</v>
      </c>
      <c r="G729" t="s">
        <v>1917</v>
      </c>
      <c r="H729" t="s">
        <v>1082</v>
      </c>
      <c r="I729" t="s">
        <v>4334</v>
      </c>
      <c r="J729" t="s">
        <v>1054</v>
      </c>
      <c r="K729">
        <v>1136</v>
      </c>
      <c r="L729" t="s">
        <v>869</v>
      </c>
      <c r="M729" t="s">
        <v>4335</v>
      </c>
      <c r="N729" t="s">
        <v>986</v>
      </c>
      <c r="O729">
        <v>18</v>
      </c>
      <c r="P729" t="s">
        <v>872</v>
      </c>
      <c r="Q729" t="s">
        <v>873</v>
      </c>
      <c r="R729" t="s">
        <v>105</v>
      </c>
      <c r="S729" t="s">
        <v>105</v>
      </c>
      <c r="T729" t="s">
        <v>4336</v>
      </c>
      <c r="U729" t="s">
        <v>1067</v>
      </c>
      <c r="V729" t="s">
        <v>4287</v>
      </c>
      <c r="W729" s="247">
        <v>45189</v>
      </c>
      <c r="Y729" t="s">
        <v>876</v>
      </c>
      <c r="Z729">
        <v>0</v>
      </c>
      <c r="AA729" t="s">
        <v>4337</v>
      </c>
      <c r="AB729" t="s">
        <v>4338</v>
      </c>
      <c r="AD729">
        <f t="shared" ca="1" si="33"/>
        <v>7</v>
      </c>
      <c r="AE729">
        <f t="shared" si="34"/>
        <v>9</v>
      </c>
      <c r="AF729">
        <f t="shared" si="35"/>
        <v>20</v>
      </c>
    </row>
    <row r="730" spans="1:32" x14ac:dyDescent="0.25">
      <c r="A730" t="s">
        <v>4339</v>
      </c>
      <c r="B730" t="s">
        <v>4340</v>
      </c>
      <c r="D730">
        <v>2024</v>
      </c>
      <c r="E730" t="s">
        <v>1049</v>
      </c>
      <c r="F730" t="s">
        <v>1879</v>
      </c>
      <c r="G730" t="s">
        <v>1917</v>
      </c>
      <c r="H730" t="s">
        <v>1082</v>
      </c>
      <c r="I730" t="s">
        <v>4341</v>
      </c>
      <c r="J730" t="s">
        <v>1054</v>
      </c>
      <c r="K730">
        <v>3880</v>
      </c>
      <c r="L730" t="s">
        <v>869</v>
      </c>
      <c r="M730" t="s">
        <v>4342</v>
      </c>
      <c r="N730" t="s">
        <v>2026</v>
      </c>
      <c r="O730">
        <v>10</v>
      </c>
      <c r="P730" t="s">
        <v>872</v>
      </c>
      <c r="Q730" t="s">
        <v>873</v>
      </c>
      <c r="R730" t="s">
        <v>105</v>
      </c>
      <c r="S730" t="s">
        <v>105</v>
      </c>
      <c r="T730" t="s">
        <v>4343</v>
      </c>
      <c r="U730" t="s">
        <v>1067</v>
      </c>
      <c r="V730" t="s">
        <v>212</v>
      </c>
      <c r="W730" s="247">
        <v>45189</v>
      </c>
      <c r="Y730" t="s">
        <v>876</v>
      </c>
      <c r="Z730">
        <v>0</v>
      </c>
      <c r="AA730" t="s">
        <v>4337</v>
      </c>
      <c r="AB730" t="s">
        <v>4344</v>
      </c>
      <c r="AD730">
        <f t="shared" ca="1" si="33"/>
        <v>7</v>
      </c>
      <c r="AE730">
        <f t="shared" si="34"/>
        <v>9</v>
      </c>
      <c r="AF730">
        <f t="shared" si="35"/>
        <v>20</v>
      </c>
    </row>
    <row r="731" spans="1:32" x14ac:dyDescent="0.25">
      <c r="A731" t="s">
        <v>4345</v>
      </c>
      <c r="B731" t="s">
        <v>4346</v>
      </c>
      <c r="D731">
        <v>2024</v>
      </c>
      <c r="E731" t="s">
        <v>1049</v>
      </c>
      <c r="F731" t="s">
        <v>1879</v>
      </c>
      <c r="G731" t="s">
        <v>1917</v>
      </c>
      <c r="H731" t="s">
        <v>1082</v>
      </c>
      <c r="I731" t="s">
        <v>4347</v>
      </c>
      <c r="J731" t="s">
        <v>2082</v>
      </c>
      <c r="K731">
        <v>3233</v>
      </c>
      <c r="L731" t="s">
        <v>869</v>
      </c>
      <c r="M731" t="s">
        <v>4348</v>
      </c>
      <c r="N731">
        <v>45414</v>
      </c>
      <c r="O731">
        <v>7</v>
      </c>
      <c r="P731" t="s">
        <v>872</v>
      </c>
      <c r="Q731" t="s">
        <v>873</v>
      </c>
      <c r="R731" t="s">
        <v>105</v>
      </c>
      <c r="S731" t="s">
        <v>105</v>
      </c>
      <c r="T731" t="s">
        <v>4349</v>
      </c>
      <c r="U731" t="s">
        <v>1067</v>
      </c>
      <c r="W731" s="247">
        <v>45189</v>
      </c>
      <c r="Y731" t="s">
        <v>876</v>
      </c>
      <c r="Z731">
        <v>0</v>
      </c>
      <c r="AA731" t="s">
        <v>4337</v>
      </c>
      <c r="AB731" t="s">
        <v>4350</v>
      </c>
      <c r="AD731">
        <f t="shared" ca="1" si="33"/>
        <v>7</v>
      </c>
      <c r="AE731">
        <f t="shared" si="34"/>
        <v>9</v>
      </c>
      <c r="AF731">
        <f t="shared" si="35"/>
        <v>20</v>
      </c>
    </row>
    <row r="732" spans="1:32" x14ac:dyDescent="0.25">
      <c r="A732" t="s">
        <v>4351</v>
      </c>
      <c r="B732" t="s">
        <v>4352</v>
      </c>
      <c r="D732">
        <v>2024</v>
      </c>
      <c r="E732" t="s">
        <v>1049</v>
      </c>
      <c r="F732" t="s">
        <v>1879</v>
      </c>
      <c r="G732" t="s">
        <v>1917</v>
      </c>
      <c r="H732" t="s">
        <v>1082</v>
      </c>
      <c r="I732" t="s">
        <v>4353</v>
      </c>
      <c r="J732" t="s">
        <v>1054</v>
      </c>
      <c r="K732">
        <v>1994</v>
      </c>
      <c r="L732" t="s">
        <v>869</v>
      </c>
      <c r="M732" t="s">
        <v>4354</v>
      </c>
      <c r="N732">
        <v>45325</v>
      </c>
      <c r="O732">
        <v>4</v>
      </c>
      <c r="P732" t="s">
        <v>872</v>
      </c>
      <c r="Q732" t="s">
        <v>873</v>
      </c>
      <c r="R732" t="s">
        <v>105</v>
      </c>
      <c r="S732" t="s">
        <v>105</v>
      </c>
      <c r="T732" t="s">
        <v>4355</v>
      </c>
      <c r="U732" t="s">
        <v>1067</v>
      </c>
      <c r="V732" t="s">
        <v>227</v>
      </c>
      <c r="W732" s="247">
        <v>45189</v>
      </c>
      <c r="Y732" t="s">
        <v>876</v>
      </c>
      <c r="Z732">
        <v>0</v>
      </c>
      <c r="AA732" t="s">
        <v>4337</v>
      </c>
      <c r="AB732" t="s">
        <v>877</v>
      </c>
      <c r="AD732">
        <f t="shared" ca="1" si="33"/>
        <v>7</v>
      </c>
      <c r="AE732">
        <f t="shared" si="34"/>
        <v>9</v>
      </c>
      <c r="AF732">
        <f t="shared" si="35"/>
        <v>20</v>
      </c>
    </row>
    <row r="733" spans="1:32" x14ac:dyDescent="0.25">
      <c r="A733" t="s">
        <v>4356</v>
      </c>
      <c r="B733" t="s">
        <v>4357</v>
      </c>
      <c r="D733">
        <v>2024</v>
      </c>
      <c r="E733" t="s">
        <v>1049</v>
      </c>
      <c r="F733" t="s">
        <v>1879</v>
      </c>
      <c r="G733" t="s">
        <v>1917</v>
      </c>
      <c r="H733" t="s">
        <v>1082</v>
      </c>
      <c r="I733" t="s">
        <v>4358</v>
      </c>
      <c r="J733" t="s">
        <v>1029</v>
      </c>
      <c r="K733">
        <v>8468</v>
      </c>
      <c r="L733" t="s">
        <v>1900</v>
      </c>
      <c r="M733" t="s">
        <v>4359</v>
      </c>
      <c r="N733">
        <v>45414</v>
      </c>
      <c r="O733">
        <v>2</v>
      </c>
      <c r="P733" t="s">
        <v>872</v>
      </c>
      <c r="Q733" t="s">
        <v>873</v>
      </c>
      <c r="R733" t="s">
        <v>105</v>
      </c>
      <c r="S733" t="s">
        <v>105</v>
      </c>
      <c r="T733" t="s">
        <v>4360</v>
      </c>
      <c r="U733" t="s">
        <v>1067</v>
      </c>
      <c r="W733" s="247">
        <v>45189</v>
      </c>
      <c r="Y733" t="s">
        <v>876</v>
      </c>
      <c r="Z733">
        <v>0</v>
      </c>
      <c r="AA733" t="s">
        <v>4337</v>
      </c>
      <c r="AB733" t="s">
        <v>877</v>
      </c>
      <c r="AD733">
        <f t="shared" ca="1" si="33"/>
        <v>7</v>
      </c>
      <c r="AE733">
        <f t="shared" si="34"/>
        <v>9</v>
      </c>
      <c r="AF733">
        <f t="shared" si="35"/>
        <v>20</v>
      </c>
    </row>
    <row r="734" spans="1:32" x14ac:dyDescent="0.25">
      <c r="A734" t="s">
        <v>4361</v>
      </c>
      <c r="B734" t="s">
        <v>4362</v>
      </c>
      <c r="D734">
        <v>2024</v>
      </c>
      <c r="E734" t="s">
        <v>1049</v>
      </c>
      <c r="F734" t="s">
        <v>1879</v>
      </c>
      <c r="G734" t="s">
        <v>1880</v>
      </c>
      <c r="H734" t="s">
        <v>1082</v>
      </c>
      <c r="I734" t="s">
        <v>4363</v>
      </c>
      <c r="J734" t="s">
        <v>1527</v>
      </c>
      <c r="K734">
        <v>6557</v>
      </c>
      <c r="L734" t="s">
        <v>1900</v>
      </c>
      <c r="M734" t="s">
        <v>4364</v>
      </c>
      <c r="N734">
        <v>45567</v>
      </c>
      <c r="O734">
        <v>25</v>
      </c>
      <c r="P734" t="s">
        <v>872</v>
      </c>
      <c r="Q734" t="s">
        <v>873</v>
      </c>
      <c r="R734" t="s">
        <v>105</v>
      </c>
      <c r="S734" t="s">
        <v>105</v>
      </c>
      <c r="T734" t="s">
        <v>4365</v>
      </c>
      <c r="U734" t="s">
        <v>1067</v>
      </c>
      <c r="W734" s="247">
        <v>45189</v>
      </c>
      <c r="Y734" t="s">
        <v>876</v>
      </c>
      <c r="Z734">
        <v>0</v>
      </c>
      <c r="AB734" t="s">
        <v>877</v>
      </c>
      <c r="AD734">
        <f t="shared" ca="1" si="33"/>
        <v>7</v>
      </c>
      <c r="AE734">
        <f t="shared" si="34"/>
        <v>9</v>
      </c>
      <c r="AF734">
        <f t="shared" si="35"/>
        <v>20</v>
      </c>
    </row>
    <row r="735" spans="1:32" x14ac:dyDescent="0.25">
      <c r="A735" t="s">
        <v>4366</v>
      </c>
      <c r="B735" t="s">
        <v>4367</v>
      </c>
      <c r="D735">
        <v>2024</v>
      </c>
      <c r="E735" t="s">
        <v>1049</v>
      </c>
      <c r="F735" t="s">
        <v>1879</v>
      </c>
      <c r="G735" t="s">
        <v>1880</v>
      </c>
      <c r="H735" t="s">
        <v>1082</v>
      </c>
      <c r="I735" t="s">
        <v>4368</v>
      </c>
      <c r="J735" t="s">
        <v>945</v>
      </c>
      <c r="K735">
        <v>15983</v>
      </c>
      <c r="L735" t="s">
        <v>1900</v>
      </c>
      <c r="M735" t="s">
        <v>4369</v>
      </c>
      <c r="N735">
        <v>45475</v>
      </c>
      <c r="O735">
        <v>5</v>
      </c>
      <c r="P735" t="s">
        <v>872</v>
      </c>
      <c r="Q735" t="s">
        <v>873</v>
      </c>
      <c r="R735" t="s">
        <v>105</v>
      </c>
      <c r="S735" t="s">
        <v>105</v>
      </c>
      <c r="T735" t="s">
        <v>4370</v>
      </c>
      <c r="U735" t="s">
        <v>1067</v>
      </c>
      <c r="V735" t="s">
        <v>4116</v>
      </c>
      <c r="W735" s="247">
        <v>45189</v>
      </c>
      <c r="Y735" t="s">
        <v>876</v>
      </c>
      <c r="Z735">
        <v>0</v>
      </c>
      <c r="AB735" t="s">
        <v>877</v>
      </c>
      <c r="AD735">
        <f t="shared" ca="1" si="33"/>
        <v>7</v>
      </c>
      <c r="AE735">
        <f t="shared" si="34"/>
        <v>9</v>
      </c>
      <c r="AF735">
        <f t="shared" si="35"/>
        <v>20</v>
      </c>
    </row>
    <row r="736" spans="1:32" x14ac:dyDescent="0.25">
      <c r="A736" t="s">
        <v>4371</v>
      </c>
      <c r="B736" t="s">
        <v>4372</v>
      </c>
      <c r="D736">
        <v>2024</v>
      </c>
      <c r="E736" t="s">
        <v>1049</v>
      </c>
      <c r="F736" t="s">
        <v>1879</v>
      </c>
      <c r="G736" t="s">
        <v>1917</v>
      </c>
      <c r="H736" t="s">
        <v>1082</v>
      </c>
      <c r="I736" t="s">
        <v>4373</v>
      </c>
      <c r="J736" t="s">
        <v>1054</v>
      </c>
      <c r="K736">
        <v>46</v>
      </c>
      <c r="L736" t="s">
        <v>869</v>
      </c>
      <c r="M736" t="s">
        <v>4374</v>
      </c>
      <c r="N736" t="s">
        <v>1040</v>
      </c>
      <c r="O736">
        <v>4</v>
      </c>
      <c r="P736" t="s">
        <v>872</v>
      </c>
      <c r="Q736" t="s">
        <v>873</v>
      </c>
      <c r="R736" t="s">
        <v>105</v>
      </c>
      <c r="S736" t="s">
        <v>105</v>
      </c>
      <c r="T736" t="s">
        <v>4375</v>
      </c>
      <c r="U736" t="s">
        <v>1067</v>
      </c>
      <c r="V736" t="s">
        <v>4376</v>
      </c>
      <c r="W736" s="247">
        <v>45189</v>
      </c>
      <c r="Y736" t="s">
        <v>876</v>
      </c>
      <c r="Z736">
        <v>0</v>
      </c>
      <c r="AA736" t="s">
        <v>4377</v>
      </c>
      <c r="AB736" t="s">
        <v>877</v>
      </c>
      <c r="AD736">
        <f t="shared" ca="1" si="33"/>
        <v>7</v>
      </c>
      <c r="AE736">
        <f t="shared" si="34"/>
        <v>9</v>
      </c>
      <c r="AF736">
        <f t="shared" si="35"/>
        <v>20</v>
      </c>
    </row>
    <row r="737" spans="1:32" x14ac:dyDescent="0.25">
      <c r="A737" t="s">
        <v>4378</v>
      </c>
      <c r="B737" t="s">
        <v>4379</v>
      </c>
      <c r="D737">
        <v>2024</v>
      </c>
      <c r="E737" t="s">
        <v>1049</v>
      </c>
      <c r="F737" t="s">
        <v>1879</v>
      </c>
      <c r="G737" t="s">
        <v>1880</v>
      </c>
      <c r="H737" t="s">
        <v>1082</v>
      </c>
      <c r="I737" t="s">
        <v>4380</v>
      </c>
      <c r="J737" t="s">
        <v>1054</v>
      </c>
      <c r="K737">
        <v>5653</v>
      </c>
      <c r="L737" t="s">
        <v>1900</v>
      </c>
      <c r="M737" t="s">
        <v>4381</v>
      </c>
      <c r="N737">
        <v>45353</v>
      </c>
      <c r="O737">
        <v>4</v>
      </c>
      <c r="P737" t="s">
        <v>872</v>
      </c>
      <c r="Q737" t="s">
        <v>873</v>
      </c>
      <c r="R737" t="s">
        <v>105</v>
      </c>
      <c r="S737" t="s">
        <v>105</v>
      </c>
      <c r="T737" t="s">
        <v>4382</v>
      </c>
      <c r="U737" t="s">
        <v>1067</v>
      </c>
      <c r="V737" t="s">
        <v>4383</v>
      </c>
      <c r="W737" s="247">
        <v>45189</v>
      </c>
      <c r="Y737" t="s">
        <v>876</v>
      </c>
      <c r="Z737">
        <v>0</v>
      </c>
      <c r="AB737" t="s">
        <v>877</v>
      </c>
      <c r="AD737">
        <f t="shared" ca="1" si="33"/>
        <v>7</v>
      </c>
      <c r="AE737">
        <f t="shared" si="34"/>
        <v>9</v>
      </c>
      <c r="AF737">
        <f t="shared" si="35"/>
        <v>20</v>
      </c>
    </row>
    <row r="738" spans="1:32" x14ac:dyDescent="0.25">
      <c r="A738" t="s">
        <v>4384</v>
      </c>
      <c r="B738" t="s">
        <v>4385</v>
      </c>
      <c r="D738">
        <v>2024</v>
      </c>
      <c r="E738" t="s">
        <v>1049</v>
      </c>
      <c r="F738" t="s">
        <v>1879</v>
      </c>
      <c r="G738" t="s">
        <v>1880</v>
      </c>
      <c r="H738" t="s">
        <v>1082</v>
      </c>
      <c r="I738" t="s">
        <v>4386</v>
      </c>
      <c r="J738" t="s">
        <v>1054</v>
      </c>
      <c r="K738">
        <v>4288</v>
      </c>
      <c r="L738" t="s">
        <v>869</v>
      </c>
      <c r="M738" t="s">
        <v>4387</v>
      </c>
      <c r="N738" t="s">
        <v>2077</v>
      </c>
      <c r="O738">
        <v>4</v>
      </c>
      <c r="P738" t="s">
        <v>872</v>
      </c>
      <c r="Q738" t="s">
        <v>873</v>
      </c>
      <c r="R738" t="s">
        <v>105</v>
      </c>
      <c r="S738" t="s">
        <v>105</v>
      </c>
      <c r="T738" t="s">
        <v>4388</v>
      </c>
      <c r="U738" t="s">
        <v>1067</v>
      </c>
      <c r="V738" t="s">
        <v>243</v>
      </c>
      <c r="W738" s="247">
        <v>45189</v>
      </c>
      <c r="Y738" t="s">
        <v>876</v>
      </c>
      <c r="Z738">
        <v>0</v>
      </c>
      <c r="AB738" t="s">
        <v>877</v>
      </c>
      <c r="AD738">
        <f t="shared" ca="1" si="33"/>
        <v>7</v>
      </c>
      <c r="AE738">
        <f t="shared" si="34"/>
        <v>9</v>
      </c>
      <c r="AF738">
        <f t="shared" si="35"/>
        <v>20</v>
      </c>
    </row>
    <row r="739" spans="1:32" x14ac:dyDescent="0.25">
      <c r="A739" t="s">
        <v>4389</v>
      </c>
      <c r="B739" t="s">
        <v>4390</v>
      </c>
      <c r="D739">
        <v>2024</v>
      </c>
      <c r="E739" t="s">
        <v>1049</v>
      </c>
      <c r="F739" t="s">
        <v>1879</v>
      </c>
      <c r="G739" t="s">
        <v>1880</v>
      </c>
      <c r="H739" t="s">
        <v>1082</v>
      </c>
      <c r="I739" t="s">
        <v>4391</v>
      </c>
      <c r="J739" t="s">
        <v>1054</v>
      </c>
      <c r="K739">
        <v>1</v>
      </c>
      <c r="L739" t="s">
        <v>869</v>
      </c>
      <c r="M739" t="s">
        <v>4392</v>
      </c>
      <c r="N739" t="s">
        <v>1040</v>
      </c>
      <c r="O739">
        <v>4</v>
      </c>
      <c r="P739" t="s">
        <v>872</v>
      </c>
      <c r="Q739" t="s">
        <v>873</v>
      </c>
      <c r="R739" t="s">
        <v>105</v>
      </c>
      <c r="S739" t="s">
        <v>105</v>
      </c>
      <c r="T739" t="s">
        <v>4393</v>
      </c>
      <c r="U739" t="s">
        <v>1067</v>
      </c>
      <c r="V739" t="s">
        <v>106</v>
      </c>
      <c r="W739" s="247">
        <v>45189</v>
      </c>
      <c r="Y739" t="s">
        <v>876</v>
      </c>
      <c r="Z739">
        <v>0</v>
      </c>
      <c r="AB739" t="s">
        <v>877</v>
      </c>
      <c r="AD739">
        <f t="shared" ca="1" si="33"/>
        <v>7</v>
      </c>
      <c r="AE739">
        <f t="shared" si="34"/>
        <v>9</v>
      </c>
      <c r="AF739">
        <f t="shared" si="35"/>
        <v>20</v>
      </c>
    </row>
    <row r="740" spans="1:32" x14ac:dyDescent="0.25">
      <c r="A740" t="s">
        <v>4394</v>
      </c>
      <c r="B740" t="s">
        <v>4395</v>
      </c>
      <c r="D740">
        <v>2024</v>
      </c>
      <c r="E740" t="s">
        <v>1049</v>
      </c>
      <c r="F740" t="s">
        <v>1879</v>
      </c>
      <c r="G740" t="s">
        <v>1880</v>
      </c>
      <c r="H740" t="s">
        <v>1082</v>
      </c>
      <c r="I740" t="s">
        <v>4396</v>
      </c>
      <c r="J740" t="s">
        <v>1038</v>
      </c>
      <c r="K740">
        <v>947</v>
      </c>
      <c r="L740" t="s">
        <v>869</v>
      </c>
      <c r="M740" t="s">
        <v>4397</v>
      </c>
      <c r="N740" t="s">
        <v>1040</v>
      </c>
      <c r="O740">
        <v>4</v>
      </c>
      <c r="P740" t="s">
        <v>872</v>
      </c>
      <c r="Q740" t="s">
        <v>873</v>
      </c>
      <c r="R740" t="s">
        <v>105</v>
      </c>
      <c r="S740" t="s">
        <v>105</v>
      </c>
      <c r="T740" t="s">
        <v>4398</v>
      </c>
      <c r="U740" t="s">
        <v>1067</v>
      </c>
      <c r="V740" t="s">
        <v>215</v>
      </c>
      <c r="W740" s="247">
        <v>45189</v>
      </c>
      <c r="Y740" t="s">
        <v>876</v>
      </c>
      <c r="Z740">
        <v>0</v>
      </c>
      <c r="AB740" t="s">
        <v>877</v>
      </c>
      <c r="AD740">
        <f t="shared" ca="1" si="33"/>
        <v>7</v>
      </c>
      <c r="AE740">
        <f t="shared" si="34"/>
        <v>9</v>
      </c>
      <c r="AF740">
        <f t="shared" si="35"/>
        <v>20</v>
      </c>
    </row>
    <row r="741" spans="1:32" x14ac:dyDescent="0.25">
      <c r="A741" t="s">
        <v>4399</v>
      </c>
      <c r="B741" t="s">
        <v>4400</v>
      </c>
      <c r="D741">
        <v>2024</v>
      </c>
      <c r="E741" t="s">
        <v>1049</v>
      </c>
      <c r="F741" t="s">
        <v>1879</v>
      </c>
      <c r="G741" t="s">
        <v>1880</v>
      </c>
      <c r="H741" t="s">
        <v>1082</v>
      </c>
      <c r="I741" t="s">
        <v>4401</v>
      </c>
      <c r="J741" t="s">
        <v>4402</v>
      </c>
      <c r="K741">
        <v>8043</v>
      </c>
      <c r="L741" t="s">
        <v>1900</v>
      </c>
      <c r="M741" t="s">
        <v>4403</v>
      </c>
      <c r="N741" t="s">
        <v>1803</v>
      </c>
      <c r="O741">
        <v>14</v>
      </c>
      <c r="P741" t="s">
        <v>872</v>
      </c>
      <c r="Q741" t="s">
        <v>873</v>
      </c>
      <c r="R741" t="s">
        <v>105</v>
      </c>
      <c r="S741" t="s">
        <v>105</v>
      </c>
      <c r="T741" t="s">
        <v>4404</v>
      </c>
      <c r="U741" t="s">
        <v>1067</v>
      </c>
      <c r="W741" s="247">
        <v>45189</v>
      </c>
      <c r="Y741" t="s">
        <v>876</v>
      </c>
      <c r="Z741">
        <v>0</v>
      </c>
      <c r="AB741" t="s">
        <v>877</v>
      </c>
      <c r="AD741">
        <f t="shared" ca="1" si="33"/>
        <v>7</v>
      </c>
      <c r="AE741">
        <f t="shared" si="34"/>
        <v>9</v>
      </c>
      <c r="AF741">
        <f t="shared" si="35"/>
        <v>20</v>
      </c>
    </row>
    <row r="742" spans="1:32" x14ac:dyDescent="0.25">
      <c r="A742" t="s">
        <v>4405</v>
      </c>
      <c r="B742" t="s">
        <v>4406</v>
      </c>
      <c r="D742">
        <v>2024</v>
      </c>
      <c r="E742" t="s">
        <v>1049</v>
      </c>
      <c r="F742" t="s">
        <v>1879</v>
      </c>
      <c r="G742" t="s">
        <v>1880</v>
      </c>
      <c r="H742" t="s">
        <v>1082</v>
      </c>
      <c r="I742" t="s">
        <v>4407</v>
      </c>
      <c r="J742" t="s">
        <v>1038</v>
      </c>
      <c r="K742">
        <v>151</v>
      </c>
      <c r="L742" t="s">
        <v>869</v>
      </c>
      <c r="M742" t="s">
        <v>4408</v>
      </c>
      <c r="N742" t="s">
        <v>2840</v>
      </c>
      <c r="O742">
        <v>96</v>
      </c>
      <c r="P742" t="s">
        <v>872</v>
      </c>
      <c r="Q742" t="s">
        <v>873</v>
      </c>
      <c r="R742" t="s">
        <v>105</v>
      </c>
      <c r="S742" t="s">
        <v>105</v>
      </c>
      <c r="T742" t="s">
        <v>4398</v>
      </c>
      <c r="U742" t="s">
        <v>1067</v>
      </c>
      <c r="V742" t="s">
        <v>215</v>
      </c>
      <c r="W742" s="247">
        <v>45189</v>
      </c>
      <c r="Y742" t="s">
        <v>876</v>
      </c>
      <c r="Z742">
        <v>0</v>
      </c>
      <c r="AB742" t="s">
        <v>877</v>
      </c>
      <c r="AD742">
        <f t="shared" ca="1" si="33"/>
        <v>7</v>
      </c>
      <c r="AE742">
        <f t="shared" si="34"/>
        <v>9</v>
      </c>
      <c r="AF742">
        <f t="shared" si="35"/>
        <v>20</v>
      </c>
    </row>
    <row r="743" spans="1:32" x14ac:dyDescent="0.25">
      <c r="A743" t="s">
        <v>4409</v>
      </c>
      <c r="B743" t="s">
        <v>4410</v>
      </c>
      <c r="D743">
        <v>2024</v>
      </c>
      <c r="E743" t="s">
        <v>1049</v>
      </c>
      <c r="F743" t="s">
        <v>1879</v>
      </c>
      <c r="G743" t="s">
        <v>1880</v>
      </c>
      <c r="H743" t="s">
        <v>1082</v>
      </c>
      <c r="I743" t="s">
        <v>4411</v>
      </c>
      <c r="J743" t="s">
        <v>1038</v>
      </c>
      <c r="K743">
        <v>1148</v>
      </c>
      <c r="L743" t="s">
        <v>869</v>
      </c>
      <c r="M743" t="s">
        <v>4412</v>
      </c>
      <c r="N743" t="s">
        <v>1040</v>
      </c>
      <c r="O743">
        <v>4</v>
      </c>
      <c r="P743" t="s">
        <v>872</v>
      </c>
      <c r="Q743" t="s">
        <v>873</v>
      </c>
      <c r="R743" t="s">
        <v>105</v>
      </c>
      <c r="S743" t="s">
        <v>105</v>
      </c>
      <c r="T743" t="s">
        <v>4413</v>
      </c>
      <c r="U743" t="s">
        <v>1067</v>
      </c>
      <c r="V743" t="s">
        <v>150</v>
      </c>
      <c r="W743" s="247">
        <v>45189</v>
      </c>
      <c r="Y743" t="s">
        <v>876</v>
      </c>
      <c r="Z743">
        <v>0</v>
      </c>
      <c r="AB743" t="s">
        <v>877</v>
      </c>
      <c r="AD743">
        <f t="shared" ca="1" si="33"/>
        <v>7</v>
      </c>
      <c r="AE743">
        <f t="shared" si="34"/>
        <v>9</v>
      </c>
      <c r="AF743">
        <f t="shared" si="35"/>
        <v>20</v>
      </c>
    </row>
    <row r="744" spans="1:32" x14ac:dyDescent="0.25">
      <c r="A744" t="s">
        <v>4414</v>
      </c>
      <c r="B744" t="s">
        <v>4415</v>
      </c>
      <c r="D744">
        <v>2024</v>
      </c>
      <c r="E744" t="s">
        <v>1049</v>
      </c>
      <c r="F744" t="s">
        <v>1879</v>
      </c>
      <c r="G744" t="s">
        <v>1880</v>
      </c>
      <c r="H744" t="s">
        <v>1082</v>
      </c>
      <c r="I744" t="s">
        <v>4416</v>
      </c>
      <c r="J744" t="s">
        <v>1054</v>
      </c>
      <c r="K744">
        <v>214</v>
      </c>
      <c r="L744" t="s">
        <v>869</v>
      </c>
      <c r="M744" t="s">
        <v>4417</v>
      </c>
      <c r="N744" t="s">
        <v>1040</v>
      </c>
      <c r="O744">
        <v>4</v>
      </c>
      <c r="P744" t="s">
        <v>872</v>
      </c>
      <c r="Q744" t="s">
        <v>873</v>
      </c>
      <c r="R744" t="s">
        <v>105</v>
      </c>
      <c r="S744" t="s">
        <v>105</v>
      </c>
      <c r="T744" t="s">
        <v>4418</v>
      </c>
      <c r="U744" t="s">
        <v>1067</v>
      </c>
      <c r="V744" t="s">
        <v>117</v>
      </c>
      <c r="W744" s="247">
        <v>45189</v>
      </c>
      <c r="Y744" t="s">
        <v>876</v>
      </c>
      <c r="Z744">
        <v>0</v>
      </c>
      <c r="AB744" t="s">
        <v>877</v>
      </c>
      <c r="AD744">
        <f t="shared" ca="1" si="33"/>
        <v>7</v>
      </c>
      <c r="AE744">
        <f t="shared" si="34"/>
        <v>9</v>
      </c>
      <c r="AF744">
        <f t="shared" si="35"/>
        <v>20</v>
      </c>
    </row>
    <row r="745" spans="1:32" x14ac:dyDescent="0.25">
      <c r="A745" t="s">
        <v>4419</v>
      </c>
      <c r="B745" t="s">
        <v>4420</v>
      </c>
      <c r="D745">
        <v>2024</v>
      </c>
      <c r="E745" t="s">
        <v>1049</v>
      </c>
      <c r="F745" t="s">
        <v>1879</v>
      </c>
      <c r="G745" t="s">
        <v>1880</v>
      </c>
      <c r="H745" t="s">
        <v>1082</v>
      </c>
      <c r="I745" t="s">
        <v>4421</v>
      </c>
      <c r="J745" t="s">
        <v>1527</v>
      </c>
      <c r="K745">
        <v>12663</v>
      </c>
      <c r="L745" t="s">
        <v>1900</v>
      </c>
      <c r="M745" t="s">
        <v>4422</v>
      </c>
      <c r="N745" t="s">
        <v>919</v>
      </c>
      <c r="O745">
        <v>6</v>
      </c>
      <c r="P745" t="s">
        <v>872</v>
      </c>
      <c r="Q745" t="s">
        <v>873</v>
      </c>
      <c r="R745" t="s">
        <v>105</v>
      </c>
      <c r="S745" t="s">
        <v>105</v>
      </c>
      <c r="T745" t="s">
        <v>4423</v>
      </c>
      <c r="U745" t="s">
        <v>1067</v>
      </c>
      <c r="W745" s="247">
        <v>45189</v>
      </c>
      <c r="Y745" t="s">
        <v>876</v>
      </c>
      <c r="Z745">
        <v>0</v>
      </c>
      <c r="AB745" t="s">
        <v>877</v>
      </c>
      <c r="AD745">
        <f t="shared" ca="1" si="33"/>
        <v>7</v>
      </c>
      <c r="AE745">
        <f t="shared" si="34"/>
        <v>9</v>
      </c>
      <c r="AF745">
        <f t="shared" si="35"/>
        <v>20</v>
      </c>
    </row>
    <row r="746" spans="1:32" x14ac:dyDescent="0.25">
      <c r="A746" t="s">
        <v>4424</v>
      </c>
      <c r="B746" t="s">
        <v>4425</v>
      </c>
      <c r="D746">
        <v>2024</v>
      </c>
      <c r="E746" t="s">
        <v>1049</v>
      </c>
      <c r="F746" t="s">
        <v>1879</v>
      </c>
      <c r="G746" t="s">
        <v>1880</v>
      </c>
      <c r="H746" t="s">
        <v>1082</v>
      </c>
      <c r="I746" t="s">
        <v>4426</v>
      </c>
      <c r="J746" t="s">
        <v>1038</v>
      </c>
      <c r="K746">
        <v>13770</v>
      </c>
      <c r="L746" t="s">
        <v>1900</v>
      </c>
      <c r="M746" t="s">
        <v>4427</v>
      </c>
      <c r="N746" t="s">
        <v>1040</v>
      </c>
      <c r="O746">
        <v>5</v>
      </c>
      <c r="P746" t="s">
        <v>872</v>
      </c>
      <c r="Q746" t="s">
        <v>873</v>
      </c>
      <c r="R746" t="s">
        <v>105</v>
      </c>
      <c r="S746" t="s">
        <v>105</v>
      </c>
      <c r="T746" t="s">
        <v>4428</v>
      </c>
      <c r="U746" t="s">
        <v>1067</v>
      </c>
      <c r="V746" t="s">
        <v>208</v>
      </c>
      <c r="W746" s="247">
        <v>45189</v>
      </c>
      <c r="Y746" t="s">
        <v>876</v>
      </c>
      <c r="Z746">
        <v>0</v>
      </c>
      <c r="AB746" t="s">
        <v>877</v>
      </c>
      <c r="AD746">
        <f t="shared" ca="1" si="33"/>
        <v>7</v>
      </c>
      <c r="AE746">
        <f t="shared" si="34"/>
        <v>9</v>
      </c>
      <c r="AF746">
        <f t="shared" si="35"/>
        <v>20</v>
      </c>
    </row>
    <row r="747" spans="1:32" x14ac:dyDescent="0.25">
      <c r="A747" t="s">
        <v>4429</v>
      </c>
      <c r="B747" t="s">
        <v>4430</v>
      </c>
      <c r="D747">
        <v>2024</v>
      </c>
      <c r="E747" t="s">
        <v>1049</v>
      </c>
      <c r="F747" t="s">
        <v>1879</v>
      </c>
      <c r="G747" t="s">
        <v>1880</v>
      </c>
      <c r="H747" t="s">
        <v>1082</v>
      </c>
      <c r="I747" t="s">
        <v>4431</v>
      </c>
      <c r="J747" t="s">
        <v>1054</v>
      </c>
      <c r="K747">
        <v>2526</v>
      </c>
      <c r="L747" t="s">
        <v>869</v>
      </c>
      <c r="M747" t="s">
        <v>4432</v>
      </c>
      <c r="N747">
        <v>45353</v>
      </c>
      <c r="O747">
        <v>4</v>
      </c>
      <c r="P747" t="s">
        <v>872</v>
      </c>
      <c r="Q747" t="s">
        <v>873</v>
      </c>
      <c r="R747" t="s">
        <v>105</v>
      </c>
      <c r="S747" t="s">
        <v>105</v>
      </c>
      <c r="T747" t="s">
        <v>4433</v>
      </c>
      <c r="U747" t="s">
        <v>1067</v>
      </c>
      <c r="V747" t="s">
        <v>1884</v>
      </c>
      <c r="W747" s="247">
        <v>45189</v>
      </c>
      <c r="Y747" t="s">
        <v>876</v>
      </c>
      <c r="Z747">
        <v>0</v>
      </c>
      <c r="AB747" t="s">
        <v>877</v>
      </c>
      <c r="AD747">
        <f t="shared" ca="1" si="33"/>
        <v>7</v>
      </c>
      <c r="AE747">
        <f t="shared" si="34"/>
        <v>9</v>
      </c>
      <c r="AF747">
        <f t="shared" si="35"/>
        <v>20</v>
      </c>
    </row>
    <row r="748" spans="1:32" x14ac:dyDescent="0.25">
      <c r="A748" t="s">
        <v>4434</v>
      </c>
      <c r="B748" t="s">
        <v>4435</v>
      </c>
      <c r="D748">
        <v>2024</v>
      </c>
      <c r="E748" t="s">
        <v>1049</v>
      </c>
      <c r="F748" t="s">
        <v>1879</v>
      </c>
      <c r="G748" t="s">
        <v>1961</v>
      </c>
      <c r="H748" t="s">
        <v>1082</v>
      </c>
      <c r="I748" t="s">
        <v>4436</v>
      </c>
      <c r="J748" t="s">
        <v>1038</v>
      </c>
      <c r="K748">
        <v>7040</v>
      </c>
      <c r="L748" t="s">
        <v>1900</v>
      </c>
      <c r="M748" t="s">
        <v>4437</v>
      </c>
      <c r="N748">
        <v>45354</v>
      </c>
      <c r="O748">
        <v>3</v>
      </c>
      <c r="P748" t="s">
        <v>872</v>
      </c>
      <c r="Q748" t="s">
        <v>873</v>
      </c>
      <c r="R748" t="s">
        <v>105</v>
      </c>
      <c r="S748" t="s">
        <v>105</v>
      </c>
      <c r="T748" t="s">
        <v>1964</v>
      </c>
      <c r="U748" t="s">
        <v>1067</v>
      </c>
      <c r="V748" t="s">
        <v>1965</v>
      </c>
      <c r="W748" s="247">
        <v>45189</v>
      </c>
      <c r="Y748" t="s">
        <v>876</v>
      </c>
      <c r="Z748">
        <v>0</v>
      </c>
      <c r="AA748" t="s">
        <v>1700</v>
      </c>
      <c r="AB748" t="s">
        <v>877</v>
      </c>
      <c r="AD748">
        <f t="shared" ca="1" si="33"/>
        <v>7</v>
      </c>
      <c r="AE748">
        <f t="shared" si="34"/>
        <v>9</v>
      </c>
      <c r="AF748">
        <f t="shared" si="35"/>
        <v>20</v>
      </c>
    </row>
    <row r="749" spans="1:32" x14ac:dyDescent="0.25">
      <c r="A749" t="s">
        <v>4438</v>
      </c>
      <c r="B749" t="s">
        <v>4439</v>
      </c>
      <c r="D749">
        <v>2024</v>
      </c>
      <c r="E749" t="s">
        <v>1049</v>
      </c>
      <c r="F749" t="s">
        <v>1879</v>
      </c>
      <c r="G749" t="s">
        <v>1880</v>
      </c>
      <c r="H749" t="s">
        <v>1082</v>
      </c>
      <c r="I749" t="s">
        <v>4440</v>
      </c>
      <c r="J749" t="s">
        <v>1054</v>
      </c>
      <c r="K749">
        <v>1</v>
      </c>
      <c r="L749" t="s">
        <v>869</v>
      </c>
      <c r="M749" t="s">
        <v>4441</v>
      </c>
      <c r="N749" t="s">
        <v>1040</v>
      </c>
      <c r="O749">
        <v>4</v>
      </c>
      <c r="P749" t="s">
        <v>872</v>
      </c>
      <c r="Q749" t="s">
        <v>873</v>
      </c>
      <c r="R749" t="s">
        <v>105</v>
      </c>
      <c r="S749" t="s">
        <v>105</v>
      </c>
      <c r="T749" t="s">
        <v>4151</v>
      </c>
      <c r="U749" t="s">
        <v>1067</v>
      </c>
      <c r="V749" t="s">
        <v>190</v>
      </c>
      <c r="W749" s="247">
        <v>45189</v>
      </c>
      <c r="Y749" t="s">
        <v>876</v>
      </c>
      <c r="Z749">
        <v>0</v>
      </c>
      <c r="AB749" t="s">
        <v>877</v>
      </c>
      <c r="AD749">
        <f t="shared" ca="1" si="33"/>
        <v>7</v>
      </c>
      <c r="AE749">
        <f t="shared" si="34"/>
        <v>9</v>
      </c>
      <c r="AF749">
        <f t="shared" si="35"/>
        <v>20</v>
      </c>
    </row>
    <row r="750" spans="1:32" x14ac:dyDescent="0.25">
      <c r="A750" t="s">
        <v>4442</v>
      </c>
      <c r="B750" t="s">
        <v>4443</v>
      </c>
      <c r="D750">
        <v>2024</v>
      </c>
      <c r="E750" t="s">
        <v>1049</v>
      </c>
      <c r="F750" t="s">
        <v>1879</v>
      </c>
      <c r="G750" t="s">
        <v>1880</v>
      </c>
      <c r="H750" t="s">
        <v>1082</v>
      </c>
      <c r="I750" t="s">
        <v>4444</v>
      </c>
      <c r="J750" t="s">
        <v>1054</v>
      </c>
      <c r="K750">
        <v>235</v>
      </c>
      <c r="L750" t="s">
        <v>869</v>
      </c>
      <c r="M750" t="s">
        <v>4445</v>
      </c>
      <c r="N750" t="s">
        <v>2994</v>
      </c>
      <c r="O750">
        <v>16</v>
      </c>
      <c r="P750" t="s">
        <v>872</v>
      </c>
      <c r="Q750" t="s">
        <v>873</v>
      </c>
      <c r="R750" t="s">
        <v>105</v>
      </c>
      <c r="S750" t="s">
        <v>105</v>
      </c>
      <c r="T750" t="s">
        <v>4446</v>
      </c>
      <c r="U750" t="s">
        <v>1067</v>
      </c>
      <c r="V750" t="s">
        <v>149</v>
      </c>
      <c r="W750" s="247">
        <v>45189</v>
      </c>
      <c r="Y750" t="s">
        <v>876</v>
      </c>
      <c r="Z750">
        <v>0</v>
      </c>
      <c r="AB750" t="s">
        <v>877</v>
      </c>
      <c r="AD750">
        <f t="shared" ca="1" si="33"/>
        <v>7</v>
      </c>
      <c r="AE750">
        <f t="shared" si="34"/>
        <v>9</v>
      </c>
      <c r="AF750">
        <f t="shared" si="35"/>
        <v>20</v>
      </c>
    </row>
    <row r="751" spans="1:32" x14ac:dyDescent="0.25">
      <c r="A751" t="s">
        <v>4447</v>
      </c>
      <c r="B751" t="s">
        <v>4448</v>
      </c>
      <c r="D751">
        <v>2024</v>
      </c>
      <c r="E751" t="s">
        <v>1049</v>
      </c>
      <c r="F751" t="s">
        <v>1879</v>
      </c>
      <c r="G751" t="s">
        <v>1880</v>
      </c>
      <c r="H751" t="s">
        <v>1082</v>
      </c>
      <c r="I751" t="s">
        <v>4449</v>
      </c>
      <c r="J751" t="s">
        <v>1054</v>
      </c>
      <c r="K751">
        <v>323</v>
      </c>
      <c r="L751" t="s">
        <v>869</v>
      </c>
      <c r="M751" t="s">
        <v>4450</v>
      </c>
      <c r="N751" t="s">
        <v>1040</v>
      </c>
      <c r="O751">
        <v>4</v>
      </c>
      <c r="P751" t="s">
        <v>872</v>
      </c>
      <c r="Q751" t="s">
        <v>873</v>
      </c>
      <c r="R751" t="s">
        <v>105</v>
      </c>
      <c r="S751" t="s">
        <v>105</v>
      </c>
      <c r="T751" t="s">
        <v>4451</v>
      </c>
      <c r="U751" t="s">
        <v>1067</v>
      </c>
      <c r="V751" t="s">
        <v>207</v>
      </c>
      <c r="W751" s="247">
        <v>45189</v>
      </c>
      <c r="Y751" t="s">
        <v>876</v>
      </c>
      <c r="Z751">
        <v>0</v>
      </c>
      <c r="AB751" t="s">
        <v>877</v>
      </c>
      <c r="AD751">
        <f t="shared" ca="1" si="33"/>
        <v>7</v>
      </c>
      <c r="AE751">
        <f t="shared" si="34"/>
        <v>9</v>
      </c>
      <c r="AF751">
        <f t="shared" si="35"/>
        <v>20</v>
      </c>
    </row>
    <row r="752" spans="1:32" x14ac:dyDescent="0.25">
      <c r="A752" t="s">
        <v>4452</v>
      </c>
      <c r="B752" t="s">
        <v>4453</v>
      </c>
      <c r="D752">
        <v>2024</v>
      </c>
      <c r="E752" t="s">
        <v>1049</v>
      </c>
      <c r="F752" t="s">
        <v>1879</v>
      </c>
      <c r="G752" t="s">
        <v>1880</v>
      </c>
      <c r="H752" t="s">
        <v>1082</v>
      </c>
      <c r="I752" t="s">
        <v>4454</v>
      </c>
      <c r="J752" t="s">
        <v>1054</v>
      </c>
      <c r="K752">
        <v>814</v>
      </c>
      <c r="L752" t="s">
        <v>869</v>
      </c>
      <c r="M752" t="s">
        <v>4455</v>
      </c>
      <c r="N752" t="s">
        <v>1985</v>
      </c>
      <c r="O752">
        <v>11</v>
      </c>
      <c r="P752" t="s">
        <v>872</v>
      </c>
      <c r="Q752" t="s">
        <v>873</v>
      </c>
      <c r="R752" t="s">
        <v>105</v>
      </c>
      <c r="S752" t="s">
        <v>105</v>
      </c>
      <c r="T752" t="s">
        <v>4456</v>
      </c>
      <c r="U752" t="s">
        <v>1067</v>
      </c>
      <c r="V752" t="s">
        <v>4457</v>
      </c>
      <c r="W752" s="247">
        <v>45189</v>
      </c>
      <c r="Y752" t="s">
        <v>876</v>
      </c>
      <c r="Z752">
        <v>0</v>
      </c>
      <c r="AB752" t="s">
        <v>877</v>
      </c>
      <c r="AD752">
        <f t="shared" ca="1" si="33"/>
        <v>7</v>
      </c>
      <c r="AE752">
        <f t="shared" si="34"/>
        <v>9</v>
      </c>
      <c r="AF752">
        <f t="shared" si="35"/>
        <v>20</v>
      </c>
    </row>
    <row r="753" spans="1:32" x14ac:dyDescent="0.25">
      <c r="A753" t="s">
        <v>4458</v>
      </c>
      <c r="B753" t="s">
        <v>4459</v>
      </c>
      <c r="D753">
        <v>2024</v>
      </c>
      <c r="E753" t="s">
        <v>4460</v>
      </c>
      <c r="F753" t="s">
        <v>4461</v>
      </c>
      <c r="G753" t="s">
        <v>1081</v>
      </c>
      <c r="H753" t="s">
        <v>4462</v>
      </c>
      <c r="I753" t="s">
        <v>4463</v>
      </c>
      <c r="J753" t="s">
        <v>1074</v>
      </c>
      <c r="K753">
        <v>1</v>
      </c>
      <c r="L753" t="s">
        <v>869</v>
      </c>
      <c r="M753" t="s">
        <v>4464</v>
      </c>
      <c r="N753" t="s">
        <v>2139</v>
      </c>
      <c r="O753">
        <v>83</v>
      </c>
      <c r="P753" t="s">
        <v>872</v>
      </c>
      <c r="Q753" t="s">
        <v>873</v>
      </c>
      <c r="R753" t="s">
        <v>105</v>
      </c>
      <c r="S753" t="s">
        <v>105</v>
      </c>
      <c r="T753" t="s">
        <v>4465</v>
      </c>
      <c r="U753" t="s">
        <v>1067</v>
      </c>
      <c r="W753" s="247">
        <v>45180</v>
      </c>
      <c r="Y753" t="s">
        <v>876</v>
      </c>
      <c r="Z753">
        <v>0</v>
      </c>
      <c r="AD753">
        <f t="shared" ca="1" si="33"/>
        <v>7</v>
      </c>
      <c r="AE753">
        <f t="shared" si="34"/>
        <v>9</v>
      </c>
      <c r="AF753">
        <f t="shared" si="35"/>
        <v>11</v>
      </c>
    </row>
    <row r="754" spans="1:32" x14ac:dyDescent="0.25">
      <c r="A754" t="s">
        <v>4466</v>
      </c>
      <c r="B754" t="s">
        <v>4467</v>
      </c>
      <c r="D754">
        <v>2023</v>
      </c>
      <c r="E754" t="s">
        <v>1049</v>
      </c>
      <c r="F754" t="s">
        <v>1879</v>
      </c>
      <c r="G754" t="s">
        <v>1880</v>
      </c>
      <c r="H754" t="s">
        <v>1108</v>
      </c>
      <c r="I754" t="s">
        <v>4468</v>
      </c>
      <c r="J754" t="s">
        <v>1074</v>
      </c>
      <c r="K754">
        <v>1</v>
      </c>
      <c r="L754" t="s">
        <v>869</v>
      </c>
      <c r="M754" t="s">
        <v>4469</v>
      </c>
      <c r="N754" t="s">
        <v>2101</v>
      </c>
      <c r="O754">
        <v>145</v>
      </c>
      <c r="P754" t="s">
        <v>872</v>
      </c>
      <c r="Q754" t="s">
        <v>873</v>
      </c>
      <c r="R754" t="s">
        <v>105</v>
      </c>
      <c r="S754" t="s">
        <v>105</v>
      </c>
      <c r="T754" t="s">
        <v>4470</v>
      </c>
      <c r="U754" t="s">
        <v>1067</v>
      </c>
      <c r="W754" s="247">
        <v>45182</v>
      </c>
      <c r="Y754" t="s">
        <v>876</v>
      </c>
      <c r="Z754">
        <v>0</v>
      </c>
      <c r="AA754" t="s">
        <v>4471</v>
      </c>
      <c r="AD754">
        <f t="shared" ca="1" si="33"/>
        <v>7</v>
      </c>
      <c r="AE754">
        <f t="shared" si="34"/>
        <v>9</v>
      </c>
      <c r="AF754">
        <f t="shared" si="35"/>
        <v>13</v>
      </c>
    </row>
    <row r="755" spans="1:32" x14ac:dyDescent="0.25">
      <c r="A755" t="s">
        <v>4472</v>
      </c>
      <c r="B755" t="s">
        <v>4473</v>
      </c>
      <c r="D755">
        <v>2023</v>
      </c>
      <c r="E755" t="s">
        <v>1049</v>
      </c>
      <c r="F755" t="s">
        <v>1080</v>
      </c>
      <c r="G755" t="s">
        <v>1081</v>
      </c>
      <c r="H755" t="s">
        <v>3796</v>
      </c>
      <c r="I755" t="s">
        <v>4474</v>
      </c>
      <c r="J755" t="s">
        <v>1074</v>
      </c>
      <c r="K755">
        <v>1</v>
      </c>
      <c r="L755" t="s">
        <v>869</v>
      </c>
      <c r="M755" t="s">
        <v>4475</v>
      </c>
      <c r="N755">
        <v>46065</v>
      </c>
      <c r="O755">
        <v>156</v>
      </c>
      <c r="P755" t="s">
        <v>872</v>
      </c>
      <c r="Q755" t="s">
        <v>873</v>
      </c>
      <c r="R755" t="s">
        <v>105</v>
      </c>
      <c r="S755" t="s">
        <v>105</v>
      </c>
      <c r="T755" t="s">
        <v>4476</v>
      </c>
      <c r="U755" t="s">
        <v>875</v>
      </c>
      <c r="W755" s="247">
        <v>45169</v>
      </c>
      <c r="Y755" t="s">
        <v>876</v>
      </c>
      <c r="Z755">
        <v>0</v>
      </c>
      <c r="AB755" t="s">
        <v>877</v>
      </c>
      <c r="AD755">
        <f t="shared" ca="1" si="33"/>
        <v>8</v>
      </c>
      <c r="AE755">
        <f t="shared" si="34"/>
        <v>8</v>
      </c>
      <c r="AF755">
        <f t="shared" si="35"/>
        <v>31</v>
      </c>
    </row>
    <row r="756" spans="1:32" x14ac:dyDescent="0.25">
      <c r="A756" t="s">
        <v>4477</v>
      </c>
      <c r="B756" t="s">
        <v>4478</v>
      </c>
      <c r="D756">
        <v>2024</v>
      </c>
      <c r="E756" t="s">
        <v>1061</v>
      </c>
      <c r="F756" t="s">
        <v>2233</v>
      </c>
      <c r="G756" t="s">
        <v>865</v>
      </c>
      <c r="H756" t="s">
        <v>866</v>
      </c>
      <c r="I756" t="s">
        <v>4479</v>
      </c>
      <c r="J756" t="s">
        <v>1074</v>
      </c>
      <c r="K756">
        <v>1</v>
      </c>
      <c r="L756" t="s">
        <v>869</v>
      </c>
      <c r="M756" t="s">
        <v>4480</v>
      </c>
      <c r="N756" t="s">
        <v>2101</v>
      </c>
      <c r="O756">
        <v>145</v>
      </c>
      <c r="P756" t="s">
        <v>872</v>
      </c>
      <c r="Q756" t="s">
        <v>873</v>
      </c>
      <c r="R756" t="s">
        <v>105</v>
      </c>
      <c r="S756" t="s">
        <v>105</v>
      </c>
      <c r="T756" t="s">
        <v>4481</v>
      </c>
      <c r="U756" t="s">
        <v>875</v>
      </c>
      <c r="V756" t="s">
        <v>4482</v>
      </c>
      <c r="W756" s="247">
        <v>45182</v>
      </c>
      <c r="Y756" t="s">
        <v>876</v>
      </c>
      <c r="Z756">
        <v>0</v>
      </c>
      <c r="AD756">
        <f t="shared" ca="1" si="33"/>
        <v>7</v>
      </c>
      <c r="AE756">
        <f t="shared" si="34"/>
        <v>9</v>
      </c>
      <c r="AF756">
        <f t="shared" si="35"/>
        <v>13</v>
      </c>
    </row>
    <row r="757" spans="1:32" x14ac:dyDescent="0.25">
      <c r="A757" t="s">
        <v>4483</v>
      </c>
      <c r="B757" t="s">
        <v>4484</v>
      </c>
      <c r="D757">
        <v>2024</v>
      </c>
      <c r="E757" t="s">
        <v>3341</v>
      </c>
      <c r="F757" t="s">
        <v>3350</v>
      </c>
      <c r="G757" t="s">
        <v>1107</v>
      </c>
      <c r="H757" t="s">
        <v>3343</v>
      </c>
      <c r="I757" t="s">
        <v>4485</v>
      </c>
      <c r="J757" t="s">
        <v>1074</v>
      </c>
      <c r="K757">
        <v>1</v>
      </c>
      <c r="L757" t="s">
        <v>1900</v>
      </c>
      <c r="M757" t="s">
        <v>4486</v>
      </c>
      <c r="N757" t="s">
        <v>4487</v>
      </c>
      <c r="O757">
        <v>165</v>
      </c>
      <c r="P757" t="s">
        <v>872</v>
      </c>
      <c r="Q757" t="s">
        <v>873</v>
      </c>
      <c r="R757" t="s">
        <v>105</v>
      </c>
      <c r="S757" t="s">
        <v>105</v>
      </c>
      <c r="T757" t="s">
        <v>2171</v>
      </c>
      <c r="U757" t="s">
        <v>1067</v>
      </c>
      <c r="V757" t="s">
        <v>2172</v>
      </c>
      <c r="W757" s="247">
        <v>45162</v>
      </c>
      <c r="Y757" t="s">
        <v>876</v>
      </c>
      <c r="Z757">
        <v>0</v>
      </c>
      <c r="AD757">
        <f t="shared" ca="1" si="33"/>
        <v>8</v>
      </c>
      <c r="AE757">
        <f t="shared" si="34"/>
        <v>8</v>
      </c>
      <c r="AF757">
        <f t="shared" si="35"/>
        <v>24</v>
      </c>
    </row>
    <row r="758" spans="1:32" x14ac:dyDescent="0.25">
      <c r="A758" t="s">
        <v>4488</v>
      </c>
      <c r="B758" t="s">
        <v>4489</v>
      </c>
      <c r="D758">
        <v>2023</v>
      </c>
      <c r="E758" t="s">
        <v>1049</v>
      </c>
      <c r="F758" t="s">
        <v>1106</v>
      </c>
      <c r="G758" t="s">
        <v>1107</v>
      </c>
      <c r="H758" t="s">
        <v>1123</v>
      </c>
      <c r="I758" t="s">
        <v>4490</v>
      </c>
      <c r="J758" t="s">
        <v>868</v>
      </c>
      <c r="K758">
        <v>21712</v>
      </c>
      <c r="L758" t="s">
        <v>869</v>
      </c>
      <c r="M758" t="s">
        <v>4491</v>
      </c>
      <c r="N758">
        <v>45506</v>
      </c>
      <c r="O758">
        <v>1</v>
      </c>
      <c r="P758" t="s">
        <v>872</v>
      </c>
      <c r="Q758" t="s">
        <v>873</v>
      </c>
      <c r="R758" t="s">
        <v>105</v>
      </c>
      <c r="S758" t="s">
        <v>110</v>
      </c>
      <c r="T758" t="s">
        <v>4492</v>
      </c>
      <c r="U758" t="s">
        <v>875</v>
      </c>
      <c r="W758" s="247">
        <v>45171</v>
      </c>
      <c r="Y758" t="s">
        <v>876</v>
      </c>
      <c r="Z758">
        <v>0</v>
      </c>
      <c r="AA758" t="s">
        <v>4493</v>
      </c>
      <c r="AB758" t="s">
        <v>877</v>
      </c>
      <c r="AD758">
        <f t="shared" ca="1" si="33"/>
        <v>8</v>
      </c>
      <c r="AE758">
        <f t="shared" si="34"/>
        <v>9</v>
      </c>
      <c r="AF758">
        <f t="shared" si="35"/>
        <v>2</v>
      </c>
    </row>
    <row r="759" spans="1:32" x14ac:dyDescent="0.25">
      <c r="A759" t="s">
        <v>4494</v>
      </c>
      <c r="B759" t="s">
        <v>4495</v>
      </c>
      <c r="D759">
        <v>2023</v>
      </c>
      <c r="E759" t="s">
        <v>1049</v>
      </c>
      <c r="F759" t="s">
        <v>1106</v>
      </c>
      <c r="G759" t="s">
        <v>1107</v>
      </c>
      <c r="H759" t="s">
        <v>1123</v>
      </c>
      <c r="I759" t="s">
        <v>4496</v>
      </c>
      <c r="J759" t="s">
        <v>1054</v>
      </c>
      <c r="K759">
        <v>18944</v>
      </c>
      <c r="L759" t="s">
        <v>869</v>
      </c>
      <c r="M759" t="s">
        <v>4497</v>
      </c>
      <c r="N759" t="s">
        <v>919</v>
      </c>
      <c r="O759">
        <v>22</v>
      </c>
      <c r="P759" t="s">
        <v>872</v>
      </c>
      <c r="Q759" t="s">
        <v>873</v>
      </c>
      <c r="R759" t="s">
        <v>105</v>
      </c>
      <c r="S759" t="s">
        <v>105</v>
      </c>
      <c r="T759" t="s">
        <v>4498</v>
      </c>
      <c r="U759" t="s">
        <v>875</v>
      </c>
      <c r="V759" t="s">
        <v>106</v>
      </c>
      <c r="W759" s="247">
        <v>45171</v>
      </c>
      <c r="Y759" t="s">
        <v>876</v>
      </c>
      <c r="Z759">
        <v>0</v>
      </c>
      <c r="AB759" t="s">
        <v>877</v>
      </c>
      <c r="AD759">
        <f t="shared" ca="1" si="33"/>
        <v>8</v>
      </c>
      <c r="AE759">
        <f t="shared" si="34"/>
        <v>9</v>
      </c>
      <c r="AF759">
        <f t="shared" si="35"/>
        <v>2</v>
      </c>
    </row>
    <row r="760" spans="1:32" x14ac:dyDescent="0.25">
      <c r="A760" t="s">
        <v>4499</v>
      </c>
      <c r="B760" t="s">
        <v>4500</v>
      </c>
      <c r="D760">
        <v>2023</v>
      </c>
      <c r="E760" t="s">
        <v>1049</v>
      </c>
      <c r="F760" t="s">
        <v>1106</v>
      </c>
      <c r="G760" t="s">
        <v>1107</v>
      </c>
      <c r="H760" t="s">
        <v>3796</v>
      </c>
      <c r="I760" t="s">
        <v>4501</v>
      </c>
      <c r="J760" t="s">
        <v>868</v>
      </c>
      <c r="K760">
        <v>17545</v>
      </c>
      <c r="L760" t="s">
        <v>869</v>
      </c>
      <c r="M760" t="s">
        <v>4502</v>
      </c>
      <c r="N760" t="s">
        <v>1985</v>
      </c>
      <c r="O760">
        <v>3</v>
      </c>
      <c r="P760" t="s">
        <v>872</v>
      </c>
      <c r="Q760" t="s">
        <v>873</v>
      </c>
      <c r="R760" t="s">
        <v>105</v>
      </c>
      <c r="S760" t="s">
        <v>105</v>
      </c>
      <c r="T760" t="s">
        <v>4503</v>
      </c>
      <c r="U760" t="s">
        <v>875</v>
      </c>
      <c r="W760" s="247">
        <v>45171</v>
      </c>
      <c r="Y760" t="s">
        <v>876</v>
      </c>
      <c r="Z760">
        <v>0</v>
      </c>
      <c r="AB760" t="s">
        <v>877</v>
      </c>
      <c r="AD760">
        <f t="shared" ca="1" si="33"/>
        <v>8</v>
      </c>
      <c r="AE760">
        <f t="shared" si="34"/>
        <v>9</v>
      </c>
      <c r="AF760">
        <f t="shared" si="35"/>
        <v>2</v>
      </c>
    </row>
    <row r="761" spans="1:32" x14ac:dyDescent="0.25">
      <c r="A761" t="s">
        <v>4504</v>
      </c>
      <c r="B761" t="s">
        <v>4505</v>
      </c>
      <c r="D761">
        <v>2023</v>
      </c>
      <c r="E761" t="s">
        <v>1049</v>
      </c>
      <c r="F761" t="s">
        <v>1106</v>
      </c>
      <c r="G761" t="s">
        <v>1107</v>
      </c>
      <c r="H761" t="s">
        <v>3796</v>
      </c>
      <c r="I761" t="s">
        <v>4506</v>
      </c>
      <c r="J761" t="s">
        <v>1054</v>
      </c>
      <c r="K761">
        <v>16386</v>
      </c>
      <c r="L761" t="s">
        <v>869</v>
      </c>
      <c r="M761">
        <v>5448786</v>
      </c>
      <c r="N761">
        <v>45567</v>
      </c>
      <c r="O761">
        <v>25</v>
      </c>
      <c r="P761" t="s">
        <v>872</v>
      </c>
      <c r="Q761" t="s">
        <v>873</v>
      </c>
      <c r="R761" t="s">
        <v>105</v>
      </c>
      <c r="S761" t="s">
        <v>105</v>
      </c>
      <c r="T761" t="s">
        <v>4507</v>
      </c>
      <c r="U761" t="s">
        <v>875</v>
      </c>
      <c r="V761" t="s">
        <v>1154</v>
      </c>
      <c r="W761" s="247">
        <v>45171</v>
      </c>
      <c r="Y761" t="s">
        <v>876</v>
      </c>
      <c r="Z761">
        <v>0</v>
      </c>
      <c r="AB761" t="s">
        <v>877</v>
      </c>
      <c r="AD761">
        <f t="shared" ca="1" si="33"/>
        <v>8</v>
      </c>
      <c r="AE761">
        <f t="shared" si="34"/>
        <v>9</v>
      </c>
      <c r="AF761">
        <f t="shared" si="35"/>
        <v>2</v>
      </c>
    </row>
    <row r="762" spans="1:32" x14ac:dyDescent="0.25">
      <c r="A762" t="s">
        <v>4508</v>
      </c>
      <c r="B762" t="s">
        <v>4509</v>
      </c>
      <c r="D762">
        <v>2023</v>
      </c>
      <c r="E762" t="s">
        <v>1049</v>
      </c>
      <c r="F762" t="s">
        <v>1106</v>
      </c>
      <c r="G762" t="s">
        <v>1107</v>
      </c>
      <c r="H762" t="s">
        <v>3796</v>
      </c>
      <c r="I762" t="s">
        <v>4510</v>
      </c>
      <c r="J762" t="s">
        <v>1136</v>
      </c>
      <c r="K762">
        <v>23855</v>
      </c>
      <c r="L762" t="s">
        <v>869</v>
      </c>
      <c r="M762" t="s">
        <v>4511</v>
      </c>
      <c r="N762">
        <v>45445</v>
      </c>
      <c r="O762">
        <v>4</v>
      </c>
      <c r="P762" t="s">
        <v>872</v>
      </c>
      <c r="Q762" t="s">
        <v>873</v>
      </c>
      <c r="R762" t="s">
        <v>105</v>
      </c>
      <c r="S762" t="s">
        <v>105</v>
      </c>
      <c r="T762" t="s">
        <v>4512</v>
      </c>
      <c r="U762" t="s">
        <v>875</v>
      </c>
      <c r="V762" t="s">
        <v>134</v>
      </c>
      <c r="W762" s="247">
        <v>45171</v>
      </c>
      <c r="Y762" t="s">
        <v>876</v>
      </c>
      <c r="Z762">
        <v>0</v>
      </c>
      <c r="AB762" t="s">
        <v>877</v>
      </c>
      <c r="AD762">
        <f t="shared" ca="1" si="33"/>
        <v>8</v>
      </c>
      <c r="AE762">
        <f t="shared" si="34"/>
        <v>9</v>
      </c>
      <c r="AF762">
        <f t="shared" si="35"/>
        <v>2</v>
      </c>
    </row>
    <row r="763" spans="1:32" x14ac:dyDescent="0.25">
      <c r="A763" t="s">
        <v>4513</v>
      </c>
      <c r="B763" t="s">
        <v>4514</v>
      </c>
      <c r="D763">
        <v>2023</v>
      </c>
      <c r="E763" t="s">
        <v>1049</v>
      </c>
      <c r="F763" t="s">
        <v>1106</v>
      </c>
      <c r="G763" t="s">
        <v>1107</v>
      </c>
      <c r="H763" t="s">
        <v>3796</v>
      </c>
      <c r="I763" t="s">
        <v>4515</v>
      </c>
      <c r="J763" t="s">
        <v>1054</v>
      </c>
      <c r="K763">
        <v>1847</v>
      </c>
      <c r="L763" t="s">
        <v>869</v>
      </c>
      <c r="M763" t="s">
        <v>4516</v>
      </c>
      <c r="N763" t="s">
        <v>1040</v>
      </c>
      <c r="O763">
        <v>4</v>
      </c>
      <c r="P763" t="s">
        <v>872</v>
      </c>
      <c r="Q763" t="s">
        <v>873</v>
      </c>
      <c r="R763" t="s">
        <v>105</v>
      </c>
      <c r="S763" t="s">
        <v>105</v>
      </c>
      <c r="T763" t="s">
        <v>4517</v>
      </c>
      <c r="U763" t="s">
        <v>875</v>
      </c>
      <c r="V763" t="s">
        <v>4518</v>
      </c>
      <c r="W763" s="247">
        <v>45171</v>
      </c>
      <c r="Y763" t="s">
        <v>876</v>
      </c>
      <c r="Z763">
        <v>0</v>
      </c>
      <c r="AB763" t="s">
        <v>877</v>
      </c>
      <c r="AD763">
        <f t="shared" ca="1" si="33"/>
        <v>8</v>
      </c>
      <c r="AE763">
        <f t="shared" si="34"/>
        <v>9</v>
      </c>
      <c r="AF763">
        <f t="shared" si="35"/>
        <v>2</v>
      </c>
    </row>
    <row r="764" spans="1:32" x14ac:dyDescent="0.25">
      <c r="A764" t="s">
        <v>4519</v>
      </c>
      <c r="B764" t="s">
        <v>4520</v>
      </c>
      <c r="D764">
        <v>2023</v>
      </c>
      <c r="E764" t="s">
        <v>1049</v>
      </c>
      <c r="F764" t="s">
        <v>1106</v>
      </c>
      <c r="G764" t="s">
        <v>1107</v>
      </c>
      <c r="H764" t="s">
        <v>1123</v>
      </c>
      <c r="I764" t="s">
        <v>4521</v>
      </c>
      <c r="J764" t="s">
        <v>1054</v>
      </c>
      <c r="K764">
        <v>4775</v>
      </c>
      <c r="L764" t="s">
        <v>869</v>
      </c>
      <c r="M764" t="s">
        <v>4522</v>
      </c>
      <c r="N764" t="s">
        <v>1040</v>
      </c>
      <c r="O764">
        <v>4</v>
      </c>
      <c r="P764" t="s">
        <v>872</v>
      </c>
      <c r="Q764" t="s">
        <v>873</v>
      </c>
      <c r="R764" t="s">
        <v>105</v>
      </c>
      <c r="S764" t="s">
        <v>105</v>
      </c>
      <c r="T764" t="s">
        <v>4523</v>
      </c>
      <c r="U764" t="s">
        <v>875</v>
      </c>
      <c r="V764" t="s">
        <v>2210</v>
      </c>
      <c r="W764" s="247">
        <v>45171</v>
      </c>
      <c r="Y764" t="s">
        <v>876</v>
      </c>
      <c r="Z764">
        <v>0</v>
      </c>
      <c r="AB764" t="s">
        <v>877</v>
      </c>
      <c r="AD764">
        <f t="shared" ca="1" si="33"/>
        <v>8</v>
      </c>
      <c r="AE764">
        <f t="shared" si="34"/>
        <v>9</v>
      </c>
      <c r="AF764">
        <f t="shared" si="35"/>
        <v>2</v>
      </c>
    </row>
    <row r="765" spans="1:32" x14ac:dyDescent="0.25">
      <c r="A765" t="s">
        <v>4524</v>
      </c>
      <c r="B765" t="s">
        <v>4525</v>
      </c>
      <c r="D765">
        <v>2023</v>
      </c>
      <c r="E765" t="s">
        <v>1049</v>
      </c>
      <c r="F765" t="s">
        <v>1106</v>
      </c>
      <c r="G765" t="s">
        <v>1107</v>
      </c>
      <c r="H765" t="s">
        <v>1108</v>
      </c>
      <c r="I765" t="s">
        <v>4526</v>
      </c>
      <c r="J765" t="s">
        <v>1054</v>
      </c>
      <c r="K765">
        <v>2408</v>
      </c>
      <c r="L765" t="s">
        <v>869</v>
      </c>
      <c r="M765" t="s">
        <v>4527</v>
      </c>
      <c r="N765">
        <v>45628</v>
      </c>
      <c r="O765">
        <v>23</v>
      </c>
      <c r="P765" t="s">
        <v>872</v>
      </c>
      <c r="Q765" t="s">
        <v>873</v>
      </c>
      <c r="R765" t="s">
        <v>105</v>
      </c>
      <c r="S765" t="s">
        <v>105</v>
      </c>
      <c r="T765" t="s">
        <v>4528</v>
      </c>
      <c r="U765" t="s">
        <v>875</v>
      </c>
      <c r="V765" t="s">
        <v>1154</v>
      </c>
      <c r="W765" s="247">
        <v>45163</v>
      </c>
      <c r="Y765" t="s">
        <v>876</v>
      </c>
      <c r="Z765">
        <v>0</v>
      </c>
      <c r="AB765" t="s">
        <v>877</v>
      </c>
      <c r="AD765">
        <f t="shared" ca="1" si="33"/>
        <v>8</v>
      </c>
      <c r="AE765">
        <f t="shared" si="34"/>
        <v>8</v>
      </c>
      <c r="AF765">
        <f t="shared" si="35"/>
        <v>25</v>
      </c>
    </row>
    <row r="766" spans="1:32" x14ac:dyDescent="0.25">
      <c r="A766" t="s">
        <v>4529</v>
      </c>
      <c r="B766" t="s">
        <v>4530</v>
      </c>
      <c r="D766">
        <v>2023</v>
      </c>
      <c r="E766" t="s">
        <v>1049</v>
      </c>
      <c r="F766" t="s">
        <v>1106</v>
      </c>
      <c r="G766" t="s">
        <v>1107</v>
      </c>
      <c r="H766" t="s">
        <v>1671</v>
      </c>
      <c r="I766" t="s">
        <v>4531</v>
      </c>
      <c r="J766" t="s">
        <v>1054</v>
      </c>
      <c r="K766">
        <v>1</v>
      </c>
      <c r="L766" t="s">
        <v>869</v>
      </c>
      <c r="M766" t="s">
        <v>4532</v>
      </c>
      <c r="N766" t="s">
        <v>1291</v>
      </c>
      <c r="O766">
        <v>12</v>
      </c>
      <c r="P766" t="s">
        <v>872</v>
      </c>
      <c r="Q766" t="s">
        <v>873</v>
      </c>
      <c r="R766" t="s">
        <v>105</v>
      </c>
      <c r="S766" t="s">
        <v>105</v>
      </c>
      <c r="T766" t="s">
        <v>4533</v>
      </c>
      <c r="U766" t="s">
        <v>875</v>
      </c>
      <c r="V766" t="s">
        <v>4534</v>
      </c>
      <c r="W766" s="247">
        <v>45163</v>
      </c>
      <c r="Y766" t="s">
        <v>876</v>
      </c>
      <c r="Z766">
        <v>0</v>
      </c>
      <c r="AB766" t="s">
        <v>877</v>
      </c>
      <c r="AD766">
        <f t="shared" ca="1" si="33"/>
        <v>8</v>
      </c>
      <c r="AE766">
        <f t="shared" si="34"/>
        <v>8</v>
      </c>
      <c r="AF766">
        <f t="shared" si="35"/>
        <v>25</v>
      </c>
    </row>
    <row r="767" spans="1:32" x14ac:dyDescent="0.25">
      <c r="A767" t="s">
        <v>4535</v>
      </c>
      <c r="B767" t="s">
        <v>4536</v>
      </c>
      <c r="D767">
        <v>2023</v>
      </c>
      <c r="E767" t="s">
        <v>1049</v>
      </c>
      <c r="F767" t="s">
        <v>1106</v>
      </c>
      <c r="G767" t="s">
        <v>1107</v>
      </c>
      <c r="H767" t="s">
        <v>3968</v>
      </c>
      <c r="I767" t="s">
        <v>4537</v>
      </c>
      <c r="J767" t="s">
        <v>945</v>
      </c>
      <c r="K767">
        <v>9284</v>
      </c>
      <c r="L767" t="s">
        <v>869</v>
      </c>
      <c r="M767" t="s">
        <v>4538</v>
      </c>
      <c r="N767">
        <v>45324</v>
      </c>
      <c r="O767">
        <v>23</v>
      </c>
      <c r="P767" t="s">
        <v>872</v>
      </c>
      <c r="Q767" t="s">
        <v>873</v>
      </c>
      <c r="R767" t="s">
        <v>105</v>
      </c>
      <c r="S767" t="s">
        <v>105</v>
      </c>
      <c r="T767" t="s">
        <v>4539</v>
      </c>
      <c r="U767" t="s">
        <v>875</v>
      </c>
      <c r="V767" t="s">
        <v>106</v>
      </c>
      <c r="W767" s="247">
        <v>45163</v>
      </c>
      <c r="Y767" t="s">
        <v>876</v>
      </c>
      <c r="Z767">
        <v>0</v>
      </c>
      <c r="AB767" t="s">
        <v>877</v>
      </c>
      <c r="AD767">
        <f t="shared" ca="1" si="33"/>
        <v>8</v>
      </c>
      <c r="AE767">
        <f t="shared" si="34"/>
        <v>8</v>
      </c>
      <c r="AF767">
        <f t="shared" si="35"/>
        <v>25</v>
      </c>
    </row>
    <row r="768" spans="1:32" x14ac:dyDescent="0.25">
      <c r="A768" t="s">
        <v>4540</v>
      </c>
      <c r="B768" t="s">
        <v>4541</v>
      </c>
      <c r="D768">
        <v>2023</v>
      </c>
      <c r="E768" t="s">
        <v>1049</v>
      </c>
      <c r="F768" t="s">
        <v>1106</v>
      </c>
      <c r="G768" t="s">
        <v>1107</v>
      </c>
      <c r="H768" t="s">
        <v>1671</v>
      </c>
      <c r="I768" t="s">
        <v>4542</v>
      </c>
      <c r="J768" t="s">
        <v>1136</v>
      </c>
      <c r="K768">
        <v>8533</v>
      </c>
      <c r="L768" t="s">
        <v>869</v>
      </c>
      <c r="M768" t="s">
        <v>4543</v>
      </c>
      <c r="N768">
        <v>45414</v>
      </c>
      <c r="O768">
        <v>4</v>
      </c>
      <c r="P768" t="s">
        <v>872</v>
      </c>
      <c r="Q768" t="s">
        <v>873</v>
      </c>
      <c r="R768" t="s">
        <v>105</v>
      </c>
      <c r="S768" t="s">
        <v>105</v>
      </c>
      <c r="T768" t="s">
        <v>4544</v>
      </c>
      <c r="U768" t="s">
        <v>875</v>
      </c>
      <c r="W768" s="247">
        <v>45163</v>
      </c>
      <c r="Y768" t="s">
        <v>876</v>
      </c>
      <c r="Z768">
        <v>0</v>
      </c>
      <c r="AB768" t="s">
        <v>877</v>
      </c>
      <c r="AD768">
        <f t="shared" ca="1" si="33"/>
        <v>8</v>
      </c>
      <c r="AE768">
        <f t="shared" si="34"/>
        <v>8</v>
      </c>
      <c r="AF768">
        <f t="shared" si="35"/>
        <v>25</v>
      </c>
    </row>
    <row r="769" spans="1:32" x14ac:dyDescent="0.25">
      <c r="A769" t="s">
        <v>4545</v>
      </c>
      <c r="B769" t="s">
        <v>4546</v>
      </c>
      <c r="D769">
        <v>2023</v>
      </c>
      <c r="E769" t="s">
        <v>1049</v>
      </c>
      <c r="F769" t="s">
        <v>1106</v>
      </c>
      <c r="G769" t="s">
        <v>1107</v>
      </c>
      <c r="H769" t="s">
        <v>3968</v>
      </c>
      <c r="I769" t="s">
        <v>4547</v>
      </c>
      <c r="J769" t="s">
        <v>1054</v>
      </c>
      <c r="K769">
        <v>3156</v>
      </c>
      <c r="L769" t="s">
        <v>869</v>
      </c>
      <c r="M769" t="s">
        <v>4548</v>
      </c>
      <c r="N769" t="s">
        <v>2638</v>
      </c>
      <c r="O769">
        <v>14</v>
      </c>
      <c r="P769" t="s">
        <v>872</v>
      </c>
      <c r="Q769" t="s">
        <v>873</v>
      </c>
      <c r="R769" t="s">
        <v>105</v>
      </c>
      <c r="S769" t="s">
        <v>105</v>
      </c>
      <c r="T769" t="s">
        <v>4549</v>
      </c>
      <c r="U769" t="s">
        <v>875</v>
      </c>
      <c r="V769" t="s">
        <v>3995</v>
      </c>
      <c r="W769" s="247">
        <v>45163</v>
      </c>
      <c r="Y769" t="s">
        <v>876</v>
      </c>
      <c r="Z769">
        <v>0</v>
      </c>
      <c r="AB769" t="s">
        <v>877</v>
      </c>
      <c r="AD769">
        <f t="shared" ca="1" si="33"/>
        <v>8</v>
      </c>
      <c r="AE769">
        <f t="shared" si="34"/>
        <v>8</v>
      </c>
      <c r="AF769">
        <f t="shared" si="35"/>
        <v>25</v>
      </c>
    </row>
    <row r="770" spans="1:32" x14ac:dyDescent="0.25">
      <c r="A770" t="s">
        <v>4550</v>
      </c>
      <c r="B770" t="s">
        <v>4551</v>
      </c>
      <c r="D770">
        <v>2023</v>
      </c>
      <c r="E770" t="s">
        <v>1049</v>
      </c>
      <c r="F770" t="s">
        <v>1106</v>
      </c>
      <c r="G770" t="s">
        <v>1107</v>
      </c>
      <c r="H770" t="s">
        <v>3396</v>
      </c>
      <c r="I770" t="s">
        <v>4552</v>
      </c>
      <c r="J770" t="s">
        <v>918</v>
      </c>
      <c r="K770">
        <v>17444</v>
      </c>
      <c r="L770" t="s">
        <v>1900</v>
      </c>
      <c r="M770" t="s">
        <v>4553</v>
      </c>
      <c r="N770" t="s">
        <v>3454</v>
      </c>
      <c r="O770">
        <v>2</v>
      </c>
      <c r="P770" t="s">
        <v>872</v>
      </c>
      <c r="Q770" t="s">
        <v>873</v>
      </c>
      <c r="R770" t="s">
        <v>105</v>
      </c>
      <c r="S770" t="s">
        <v>110</v>
      </c>
      <c r="T770" t="s">
        <v>4554</v>
      </c>
      <c r="U770" t="s">
        <v>875</v>
      </c>
      <c r="V770" t="s">
        <v>108</v>
      </c>
      <c r="W770" s="247">
        <v>45163</v>
      </c>
      <c r="Y770" t="s">
        <v>876</v>
      </c>
      <c r="Z770">
        <v>0</v>
      </c>
      <c r="AB770" t="s">
        <v>877</v>
      </c>
      <c r="AD770">
        <f t="shared" ref="AD770:AD833" ca="1" si="36">ROUND(YEARFRAC(W770,TODAY(),3)*12,0)</f>
        <v>8</v>
      </c>
      <c r="AE770">
        <f t="shared" ref="AE770:AE833" si="37">MONTH(W770)</f>
        <v>8</v>
      </c>
      <c r="AF770">
        <f t="shared" ref="AF770:AF833" si="38">DAY(W770)</f>
        <v>25</v>
      </c>
    </row>
    <row r="771" spans="1:32" x14ac:dyDescent="0.25">
      <c r="A771" t="s">
        <v>4555</v>
      </c>
      <c r="B771" t="s">
        <v>4556</v>
      </c>
      <c r="D771">
        <v>2023</v>
      </c>
      <c r="E771" t="s">
        <v>1049</v>
      </c>
      <c r="F771" t="s">
        <v>1106</v>
      </c>
      <c r="G771" t="s">
        <v>1107</v>
      </c>
      <c r="H771" t="s">
        <v>3396</v>
      </c>
      <c r="I771" t="s">
        <v>4557</v>
      </c>
      <c r="J771" t="s">
        <v>896</v>
      </c>
      <c r="K771">
        <v>9005</v>
      </c>
      <c r="L771" t="s">
        <v>869</v>
      </c>
      <c r="M771" t="s">
        <v>4558</v>
      </c>
      <c r="N771" t="s">
        <v>2077</v>
      </c>
      <c r="O771">
        <v>7</v>
      </c>
      <c r="P771" t="s">
        <v>872</v>
      </c>
      <c r="Q771" t="s">
        <v>873</v>
      </c>
      <c r="R771" t="s">
        <v>105</v>
      </c>
      <c r="S771" t="s">
        <v>105</v>
      </c>
      <c r="T771" t="s">
        <v>4559</v>
      </c>
      <c r="U771" t="s">
        <v>875</v>
      </c>
      <c r="W771" s="247">
        <v>45163</v>
      </c>
      <c r="Y771" t="s">
        <v>876</v>
      </c>
      <c r="Z771">
        <v>0</v>
      </c>
      <c r="AB771" t="s">
        <v>877</v>
      </c>
      <c r="AD771">
        <f t="shared" ca="1" si="36"/>
        <v>8</v>
      </c>
      <c r="AE771">
        <f t="shared" si="37"/>
        <v>8</v>
      </c>
      <c r="AF771">
        <f t="shared" si="38"/>
        <v>25</v>
      </c>
    </row>
    <row r="772" spans="1:32" x14ac:dyDescent="0.25">
      <c r="A772" t="s">
        <v>4560</v>
      </c>
      <c r="B772" t="s">
        <v>4561</v>
      </c>
      <c r="D772">
        <v>2023</v>
      </c>
      <c r="E772" t="s">
        <v>1049</v>
      </c>
      <c r="F772" t="s">
        <v>1106</v>
      </c>
      <c r="G772" t="s">
        <v>1107</v>
      </c>
      <c r="H772" t="s">
        <v>1671</v>
      </c>
      <c r="I772" t="s">
        <v>4562</v>
      </c>
      <c r="J772" t="s">
        <v>1054</v>
      </c>
      <c r="K772">
        <v>9542</v>
      </c>
      <c r="L772" t="s">
        <v>869</v>
      </c>
      <c r="M772" t="s">
        <v>4563</v>
      </c>
      <c r="N772" t="s">
        <v>1056</v>
      </c>
      <c r="P772" t="s">
        <v>872</v>
      </c>
      <c r="Q772" t="s">
        <v>873</v>
      </c>
      <c r="R772" t="s">
        <v>105</v>
      </c>
      <c r="S772" t="s">
        <v>105</v>
      </c>
      <c r="T772" t="s">
        <v>4564</v>
      </c>
      <c r="U772" t="s">
        <v>875</v>
      </c>
      <c r="V772" t="s">
        <v>106</v>
      </c>
      <c r="W772" s="247">
        <v>45163</v>
      </c>
      <c r="Y772" t="s">
        <v>876</v>
      </c>
      <c r="Z772">
        <v>0</v>
      </c>
      <c r="AB772" t="s">
        <v>877</v>
      </c>
      <c r="AD772">
        <f t="shared" ca="1" si="36"/>
        <v>8</v>
      </c>
      <c r="AE772">
        <f t="shared" si="37"/>
        <v>8</v>
      </c>
      <c r="AF772">
        <f t="shared" si="38"/>
        <v>25</v>
      </c>
    </row>
    <row r="773" spans="1:32" x14ac:dyDescent="0.25">
      <c r="A773" t="s">
        <v>4565</v>
      </c>
      <c r="B773" t="s">
        <v>4566</v>
      </c>
      <c r="D773">
        <v>2024</v>
      </c>
      <c r="E773" t="s">
        <v>1049</v>
      </c>
      <c r="F773" t="s">
        <v>1106</v>
      </c>
      <c r="G773" t="s">
        <v>1107</v>
      </c>
      <c r="H773" t="s">
        <v>1123</v>
      </c>
      <c r="I773" t="s">
        <v>4567</v>
      </c>
      <c r="J773" t="s">
        <v>1136</v>
      </c>
      <c r="K773">
        <v>5722</v>
      </c>
      <c r="L773" t="s">
        <v>869</v>
      </c>
      <c r="M773" t="s">
        <v>4568</v>
      </c>
      <c r="N773">
        <v>45475</v>
      </c>
      <c r="O773">
        <v>2</v>
      </c>
      <c r="P773" t="s">
        <v>872</v>
      </c>
      <c r="Q773" t="s">
        <v>873</v>
      </c>
      <c r="R773" t="s">
        <v>105</v>
      </c>
      <c r="S773" t="s">
        <v>110</v>
      </c>
      <c r="T773" t="s">
        <v>4569</v>
      </c>
      <c r="U773" t="s">
        <v>875</v>
      </c>
      <c r="V773" t="s">
        <v>134</v>
      </c>
      <c r="W773" s="247">
        <v>45187</v>
      </c>
      <c r="Y773" t="s">
        <v>876</v>
      </c>
      <c r="Z773">
        <v>0</v>
      </c>
      <c r="AB773" t="s">
        <v>877</v>
      </c>
      <c r="AD773">
        <f t="shared" ca="1" si="36"/>
        <v>7</v>
      </c>
      <c r="AE773">
        <f t="shared" si="37"/>
        <v>9</v>
      </c>
      <c r="AF773">
        <f t="shared" si="38"/>
        <v>18</v>
      </c>
    </row>
    <row r="774" spans="1:32" x14ac:dyDescent="0.25">
      <c r="A774" t="s">
        <v>4570</v>
      </c>
      <c r="B774" t="s">
        <v>4571</v>
      </c>
      <c r="D774">
        <v>2024</v>
      </c>
      <c r="E774" t="s">
        <v>1049</v>
      </c>
      <c r="F774" t="s">
        <v>1106</v>
      </c>
      <c r="G774" t="s">
        <v>1107</v>
      </c>
      <c r="H774" t="s">
        <v>1108</v>
      </c>
      <c r="I774" t="s">
        <v>4572</v>
      </c>
      <c r="J774" t="s">
        <v>1136</v>
      </c>
      <c r="K774">
        <v>11517</v>
      </c>
      <c r="L774" t="s">
        <v>869</v>
      </c>
      <c r="M774" t="s">
        <v>4573</v>
      </c>
      <c r="N774">
        <v>45445</v>
      </c>
      <c r="O774">
        <v>1</v>
      </c>
      <c r="P774" t="s">
        <v>872</v>
      </c>
      <c r="Q774" t="s">
        <v>873</v>
      </c>
      <c r="R774" t="s">
        <v>105</v>
      </c>
      <c r="S774" t="s">
        <v>105</v>
      </c>
      <c r="T774" t="s">
        <v>4574</v>
      </c>
      <c r="U774" t="s">
        <v>875</v>
      </c>
      <c r="W774" s="247">
        <v>45187</v>
      </c>
      <c r="Y774" t="s">
        <v>876</v>
      </c>
      <c r="Z774">
        <v>0</v>
      </c>
      <c r="AB774" t="s">
        <v>877</v>
      </c>
      <c r="AD774">
        <f t="shared" ca="1" si="36"/>
        <v>7</v>
      </c>
      <c r="AE774">
        <f t="shared" si="37"/>
        <v>9</v>
      </c>
      <c r="AF774">
        <f t="shared" si="38"/>
        <v>18</v>
      </c>
    </row>
    <row r="775" spans="1:32" x14ac:dyDescent="0.25">
      <c r="A775" t="s">
        <v>4575</v>
      </c>
      <c r="B775" t="s">
        <v>4576</v>
      </c>
      <c r="D775">
        <v>2024</v>
      </c>
      <c r="E775" t="s">
        <v>1049</v>
      </c>
      <c r="F775" t="s">
        <v>1106</v>
      </c>
      <c r="G775" t="s">
        <v>1107</v>
      </c>
      <c r="H775" t="s">
        <v>1108</v>
      </c>
      <c r="I775" t="s">
        <v>4577</v>
      </c>
      <c r="J775" t="s">
        <v>881</v>
      </c>
      <c r="K775">
        <v>10000</v>
      </c>
      <c r="L775" t="s">
        <v>869</v>
      </c>
      <c r="M775">
        <v>5449425</v>
      </c>
      <c r="N775">
        <v>45414</v>
      </c>
      <c r="O775">
        <v>2</v>
      </c>
      <c r="P775" t="s">
        <v>872</v>
      </c>
      <c r="Q775" t="s">
        <v>873</v>
      </c>
      <c r="R775" t="s">
        <v>105</v>
      </c>
      <c r="S775" t="s">
        <v>105</v>
      </c>
      <c r="T775" t="s">
        <v>4578</v>
      </c>
      <c r="U775" t="s">
        <v>875</v>
      </c>
      <c r="W775" s="247">
        <v>45187</v>
      </c>
      <c r="Y775" t="s">
        <v>876</v>
      </c>
      <c r="Z775">
        <v>0</v>
      </c>
      <c r="AB775" t="s">
        <v>877</v>
      </c>
      <c r="AD775">
        <f t="shared" ca="1" si="36"/>
        <v>7</v>
      </c>
      <c r="AE775">
        <f t="shared" si="37"/>
        <v>9</v>
      </c>
      <c r="AF775">
        <f t="shared" si="38"/>
        <v>18</v>
      </c>
    </row>
    <row r="776" spans="1:32" x14ac:dyDescent="0.25">
      <c r="A776" t="s">
        <v>4579</v>
      </c>
      <c r="B776" t="s">
        <v>4580</v>
      </c>
      <c r="D776">
        <v>2024</v>
      </c>
      <c r="E776" t="s">
        <v>1049</v>
      </c>
      <c r="F776" t="s">
        <v>1106</v>
      </c>
      <c r="G776" t="s">
        <v>1107</v>
      </c>
      <c r="H776" t="s">
        <v>1082</v>
      </c>
      <c r="I776" t="s">
        <v>4581</v>
      </c>
      <c r="J776" t="s">
        <v>1054</v>
      </c>
      <c r="K776">
        <v>1</v>
      </c>
      <c r="L776" t="s">
        <v>869</v>
      </c>
      <c r="M776" t="s">
        <v>4582</v>
      </c>
      <c r="N776" t="s">
        <v>1040</v>
      </c>
      <c r="O776">
        <v>4</v>
      </c>
      <c r="P776" t="s">
        <v>872</v>
      </c>
      <c r="Q776" t="s">
        <v>873</v>
      </c>
      <c r="R776" t="s">
        <v>105</v>
      </c>
      <c r="S776" t="s">
        <v>105</v>
      </c>
      <c r="T776" t="s">
        <v>4583</v>
      </c>
      <c r="U776" t="s">
        <v>875</v>
      </c>
      <c r="V776" t="s">
        <v>2210</v>
      </c>
      <c r="W776" s="247">
        <v>45187</v>
      </c>
      <c r="Y776" t="s">
        <v>876</v>
      </c>
      <c r="Z776">
        <v>0</v>
      </c>
      <c r="AB776" t="s">
        <v>877</v>
      </c>
      <c r="AD776">
        <f t="shared" ca="1" si="36"/>
        <v>7</v>
      </c>
      <c r="AE776">
        <f t="shared" si="37"/>
        <v>9</v>
      </c>
      <c r="AF776">
        <f t="shared" si="38"/>
        <v>18</v>
      </c>
    </row>
    <row r="777" spans="1:32" x14ac:dyDescent="0.25">
      <c r="A777" t="s">
        <v>4584</v>
      </c>
      <c r="B777" t="s">
        <v>4585</v>
      </c>
      <c r="D777">
        <v>2024</v>
      </c>
      <c r="E777" t="s">
        <v>1049</v>
      </c>
      <c r="F777" t="s">
        <v>1106</v>
      </c>
      <c r="G777" t="s">
        <v>1107</v>
      </c>
      <c r="H777" t="s">
        <v>1108</v>
      </c>
      <c r="I777" t="s">
        <v>4586</v>
      </c>
      <c r="J777" t="s">
        <v>868</v>
      </c>
      <c r="K777">
        <v>5300</v>
      </c>
      <c r="L777" t="s">
        <v>869</v>
      </c>
      <c r="M777" t="s">
        <v>4587</v>
      </c>
      <c r="N777" t="s">
        <v>1040</v>
      </c>
      <c r="O777">
        <v>5</v>
      </c>
      <c r="P777" t="s">
        <v>872</v>
      </c>
      <c r="Q777" t="s">
        <v>873</v>
      </c>
      <c r="R777" t="s">
        <v>105</v>
      </c>
      <c r="S777" t="s">
        <v>105</v>
      </c>
      <c r="T777" t="s">
        <v>4588</v>
      </c>
      <c r="U777" t="s">
        <v>875</v>
      </c>
      <c r="W777" s="247">
        <v>45187</v>
      </c>
      <c r="Y777" t="s">
        <v>876</v>
      </c>
      <c r="Z777">
        <v>0</v>
      </c>
      <c r="AB777" t="s">
        <v>877</v>
      </c>
      <c r="AD777">
        <f t="shared" ca="1" si="36"/>
        <v>7</v>
      </c>
      <c r="AE777">
        <f t="shared" si="37"/>
        <v>9</v>
      </c>
      <c r="AF777">
        <f t="shared" si="38"/>
        <v>18</v>
      </c>
    </row>
    <row r="778" spans="1:32" x14ac:dyDescent="0.25">
      <c r="A778" t="s">
        <v>4589</v>
      </c>
      <c r="B778" t="s">
        <v>4590</v>
      </c>
      <c r="D778">
        <v>2024</v>
      </c>
      <c r="E778" t="s">
        <v>1049</v>
      </c>
      <c r="F778" t="s">
        <v>1106</v>
      </c>
      <c r="G778" t="s">
        <v>1107</v>
      </c>
      <c r="H778" t="s">
        <v>1108</v>
      </c>
      <c r="I778" t="s">
        <v>4591</v>
      </c>
      <c r="J778" t="s">
        <v>896</v>
      </c>
      <c r="K778">
        <v>9492</v>
      </c>
      <c r="L778" t="s">
        <v>869</v>
      </c>
      <c r="M778" t="s">
        <v>4592</v>
      </c>
      <c r="N778">
        <v>45445</v>
      </c>
      <c r="O778">
        <v>7</v>
      </c>
      <c r="P778" t="s">
        <v>872</v>
      </c>
      <c r="Q778" t="s">
        <v>873</v>
      </c>
      <c r="R778" t="s">
        <v>105</v>
      </c>
      <c r="S778" t="s">
        <v>105</v>
      </c>
      <c r="T778" t="s">
        <v>4593</v>
      </c>
      <c r="U778" t="s">
        <v>875</v>
      </c>
      <c r="W778" s="247">
        <v>45187</v>
      </c>
      <c r="Y778" t="s">
        <v>876</v>
      </c>
      <c r="Z778">
        <v>0</v>
      </c>
      <c r="AB778" t="s">
        <v>877</v>
      </c>
      <c r="AD778">
        <f t="shared" ca="1" si="36"/>
        <v>7</v>
      </c>
      <c r="AE778">
        <f t="shared" si="37"/>
        <v>9</v>
      </c>
      <c r="AF778">
        <f t="shared" si="38"/>
        <v>18</v>
      </c>
    </row>
    <row r="779" spans="1:32" x14ac:dyDescent="0.25">
      <c r="A779" t="s">
        <v>4594</v>
      </c>
      <c r="B779" t="s">
        <v>4595</v>
      </c>
      <c r="D779">
        <v>2024</v>
      </c>
      <c r="E779" t="s">
        <v>1049</v>
      </c>
      <c r="F779" t="s">
        <v>1106</v>
      </c>
      <c r="G779" t="s">
        <v>1107</v>
      </c>
      <c r="H779" t="s">
        <v>1108</v>
      </c>
      <c r="I779" t="s">
        <v>4596</v>
      </c>
      <c r="J779" t="s">
        <v>868</v>
      </c>
      <c r="K779">
        <v>7500</v>
      </c>
      <c r="L779" t="s">
        <v>869</v>
      </c>
      <c r="M779" t="s">
        <v>4597</v>
      </c>
      <c r="N779" t="s">
        <v>1040</v>
      </c>
      <c r="O779">
        <v>6</v>
      </c>
      <c r="P779" t="s">
        <v>872</v>
      </c>
      <c r="Q779" t="s">
        <v>873</v>
      </c>
      <c r="R779" t="s">
        <v>105</v>
      </c>
      <c r="S779" t="s">
        <v>105</v>
      </c>
      <c r="T779" t="s">
        <v>4598</v>
      </c>
      <c r="U779" t="s">
        <v>875</v>
      </c>
      <c r="W779" s="247">
        <v>45187</v>
      </c>
      <c r="Y779" t="s">
        <v>876</v>
      </c>
      <c r="Z779">
        <v>0</v>
      </c>
      <c r="AB779" t="s">
        <v>877</v>
      </c>
      <c r="AD779">
        <f t="shared" ca="1" si="36"/>
        <v>7</v>
      </c>
      <c r="AE779">
        <f t="shared" si="37"/>
        <v>9</v>
      </c>
      <c r="AF779">
        <f t="shared" si="38"/>
        <v>18</v>
      </c>
    </row>
    <row r="780" spans="1:32" x14ac:dyDescent="0.25">
      <c r="A780" t="s">
        <v>4599</v>
      </c>
      <c r="B780" t="s">
        <v>4600</v>
      </c>
      <c r="D780">
        <v>2024</v>
      </c>
      <c r="E780" t="s">
        <v>1049</v>
      </c>
      <c r="F780" t="s">
        <v>1106</v>
      </c>
      <c r="G780" t="s">
        <v>1107</v>
      </c>
      <c r="H780" t="s">
        <v>1123</v>
      </c>
      <c r="I780" t="s">
        <v>4601</v>
      </c>
      <c r="J780" t="s">
        <v>1054</v>
      </c>
      <c r="K780">
        <v>5486</v>
      </c>
      <c r="L780" t="s">
        <v>869</v>
      </c>
      <c r="M780" t="s">
        <v>4602</v>
      </c>
      <c r="N780" t="s">
        <v>1040</v>
      </c>
      <c r="O780">
        <v>4</v>
      </c>
      <c r="P780" t="s">
        <v>872</v>
      </c>
      <c r="Q780" t="s">
        <v>873</v>
      </c>
      <c r="R780" t="s">
        <v>105</v>
      </c>
      <c r="S780" t="s">
        <v>105</v>
      </c>
      <c r="T780" t="s">
        <v>4603</v>
      </c>
      <c r="U780" t="s">
        <v>875</v>
      </c>
      <c r="V780" t="s">
        <v>199</v>
      </c>
      <c r="W780" s="247">
        <v>45187</v>
      </c>
      <c r="Y780" t="s">
        <v>876</v>
      </c>
      <c r="Z780">
        <v>0</v>
      </c>
      <c r="AB780" t="s">
        <v>877</v>
      </c>
      <c r="AD780">
        <f t="shared" ca="1" si="36"/>
        <v>7</v>
      </c>
      <c r="AE780">
        <f t="shared" si="37"/>
        <v>9</v>
      </c>
      <c r="AF780">
        <f t="shared" si="38"/>
        <v>18</v>
      </c>
    </row>
    <row r="781" spans="1:32" x14ac:dyDescent="0.25">
      <c r="A781" t="s">
        <v>4604</v>
      </c>
      <c r="B781" t="s">
        <v>4605</v>
      </c>
      <c r="D781">
        <v>2024</v>
      </c>
      <c r="E781" t="s">
        <v>1049</v>
      </c>
      <c r="F781" t="s">
        <v>1106</v>
      </c>
      <c r="G781" t="s">
        <v>1107</v>
      </c>
      <c r="H781" t="s">
        <v>1123</v>
      </c>
      <c r="I781" t="s">
        <v>4606</v>
      </c>
      <c r="J781" t="s">
        <v>868</v>
      </c>
      <c r="K781">
        <v>10609</v>
      </c>
      <c r="L781" t="s">
        <v>869</v>
      </c>
      <c r="M781" t="s">
        <v>4607</v>
      </c>
      <c r="N781">
        <v>45567</v>
      </c>
      <c r="O781">
        <v>11</v>
      </c>
      <c r="P781" t="s">
        <v>872</v>
      </c>
      <c r="Q781" t="s">
        <v>873</v>
      </c>
      <c r="R781" t="s">
        <v>105</v>
      </c>
      <c r="S781" t="s">
        <v>105</v>
      </c>
      <c r="T781" t="s">
        <v>4608</v>
      </c>
      <c r="U781" t="s">
        <v>875</v>
      </c>
      <c r="W781" s="247">
        <v>45187</v>
      </c>
      <c r="Y781" t="s">
        <v>876</v>
      </c>
      <c r="Z781">
        <v>0</v>
      </c>
      <c r="AB781" t="s">
        <v>877</v>
      </c>
      <c r="AD781">
        <f t="shared" ca="1" si="36"/>
        <v>7</v>
      </c>
      <c r="AE781">
        <f t="shared" si="37"/>
        <v>9</v>
      </c>
      <c r="AF781">
        <f t="shared" si="38"/>
        <v>18</v>
      </c>
    </row>
    <row r="782" spans="1:32" x14ac:dyDescent="0.25">
      <c r="A782" t="s">
        <v>4609</v>
      </c>
      <c r="B782" t="s">
        <v>4610</v>
      </c>
      <c r="D782">
        <v>2024</v>
      </c>
      <c r="E782" t="s">
        <v>1049</v>
      </c>
      <c r="F782" t="s">
        <v>1106</v>
      </c>
      <c r="G782" t="s">
        <v>1107</v>
      </c>
      <c r="H782" t="s">
        <v>1108</v>
      </c>
      <c r="I782" t="s">
        <v>4611</v>
      </c>
      <c r="J782" t="s">
        <v>918</v>
      </c>
      <c r="K782">
        <v>7266</v>
      </c>
      <c r="L782" t="s">
        <v>869</v>
      </c>
      <c r="M782">
        <v>5449394</v>
      </c>
      <c r="N782" t="s">
        <v>986</v>
      </c>
      <c r="O782">
        <v>3</v>
      </c>
      <c r="P782" t="s">
        <v>872</v>
      </c>
      <c r="Q782" t="s">
        <v>873</v>
      </c>
      <c r="R782" t="s">
        <v>105</v>
      </c>
      <c r="S782" t="s">
        <v>105</v>
      </c>
      <c r="T782" t="s">
        <v>4612</v>
      </c>
      <c r="U782" t="s">
        <v>875</v>
      </c>
      <c r="V782" t="s">
        <v>119</v>
      </c>
      <c r="W782" s="247">
        <v>45187</v>
      </c>
      <c r="Y782" t="s">
        <v>876</v>
      </c>
      <c r="Z782">
        <v>0</v>
      </c>
      <c r="AB782" t="s">
        <v>877</v>
      </c>
      <c r="AD782">
        <f t="shared" ca="1" si="36"/>
        <v>7</v>
      </c>
      <c r="AE782">
        <f t="shared" si="37"/>
        <v>9</v>
      </c>
      <c r="AF782">
        <f t="shared" si="38"/>
        <v>18</v>
      </c>
    </row>
    <row r="783" spans="1:32" x14ac:dyDescent="0.25">
      <c r="A783" t="s">
        <v>4613</v>
      </c>
      <c r="B783" t="s">
        <v>4614</v>
      </c>
      <c r="D783">
        <v>2024</v>
      </c>
      <c r="E783" t="s">
        <v>1049</v>
      </c>
      <c r="F783" t="s">
        <v>1106</v>
      </c>
      <c r="G783" t="s">
        <v>1107</v>
      </c>
      <c r="H783" t="s">
        <v>1108</v>
      </c>
      <c r="I783" t="s">
        <v>4615</v>
      </c>
      <c r="J783" t="s">
        <v>1906</v>
      </c>
      <c r="K783">
        <v>7830</v>
      </c>
      <c r="L783" t="s">
        <v>1900</v>
      </c>
      <c r="M783" t="s">
        <v>4616</v>
      </c>
      <c r="N783">
        <v>45414</v>
      </c>
      <c r="O783">
        <v>2</v>
      </c>
      <c r="P783" t="s">
        <v>872</v>
      </c>
      <c r="Q783" t="s">
        <v>873</v>
      </c>
      <c r="R783" t="s">
        <v>105</v>
      </c>
      <c r="S783" t="s">
        <v>110</v>
      </c>
      <c r="T783" t="s">
        <v>4617</v>
      </c>
      <c r="U783" t="s">
        <v>875</v>
      </c>
      <c r="W783" s="247">
        <v>45187</v>
      </c>
      <c r="Y783" t="s">
        <v>876</v>
      </c>
      <c r="Z783">
        <v>0</v>
      </c>
      <c r="AB783" t="s">
        <v>877</v>
      </c>
      <c r="AD783">
        <f t="shared" ca="1" si="36"/>
        <v>7</v>
      </c>
      <c r="AE783">
        <f t="shared" si="37"/>
        <v>9</v>
      </c>
      <c r="AF783">
        <f t="shared" si="38"/>
        <v>18</v>
      </c>
    </row>
    <row r="784" spans="1:32" x14ac:dyDescent="0.25">
      <c r="A784" t="s">
        <v>4618</v>
      </c>
      <c r="B784" t="s">
        <v>4619</v>
      </c>
      <c r="D784">
        <v>2024</v>
      </c>
      <c r="E784" t="s">
        <v>1061</v>
      </c>
      <c r="F784" t="s">
        <v>2233</v>
      </c>
      <c r="G784" t="s">
        <v>865</v>
      </c>
      <c r="H784" t="s">
        <v>866</v>
      </c>
      <c r="I784" t="s">
        <v>4620</v>
      </c>
      <c r="J784" t="s">
        <v>1054</v>
      </c>
      <c r="K784">
        <v>1583</v>
      </c>
      <c r="L784" t="s">
        <v>869</v>
      </c>
      <c r="M784" t="s">
        <v>4621</v>
      </c>
      <c r="N784" t="s">
        <v>1040</v>
      </c>
      <c r="O784">
        <v>4</v>
      </c>
      <c r="P784" t="s">
        <v>872</v>
      </c>
      <c r="Q784" t="s">
        <v>873</v>
      </c>
      <c r="R784" t="s">
        <v>105</v>
      </c>
      <c r="S784" t="s">
        <v>105</v>
      </c>
      <c r="T784" t="s">
        <v>4622</v>
      </c>
      <c r="U784" t="s">
        <v>875</v>
      </c>
      <c r="V784" t="s">
        <v>207</v>
      </c>
      <c r="W784" s="247">
        <v>45163</v>
      </c>
      <c r="Y784" t="s">
        <v>876</v>
      </c>
      <c r="Z784">
        <v>0</v>
      </c>
      <c r="AA784" t="s">
        <v>1166</v>
      </c>
      <c r="AB784" t="s">
        <v>877</v>
      </c>
      <c r="AD784">
        <f t="shared" ca="1" si="36"/>
        <v>8</v>
      </c>
      <c r="AE784">
        <f t="shared" si="37"/>
        <v>8</v>
      </c>
      <c r="AF784">
        <f t="shared" si="38"/>
        <v>25</v>
      </c>
    </row>
    <row r="785" spans="1:32" x14ac:dyDescent="0.25">
      <c r="A785" t="s">
        <v>4623</v>
      </c>
      <c r="B785" t="s">
        <v>4624</v>
      </c>
      <c r="D785">
        <v>2024</v>
      </c>
      <c r="E785" t="s">
        <v>1061</v>
      </c>
      <c r="F785" t="s">
        <v>2233</v>
      </c>
      <c r="G785" t="s">
        <v>865</v>
      </c>
      <c r="H785" t="s">
        <v>866</v>
      </c>
      <c r="I785" t="s">
        <v>4625</v>
      </c>
      <c r="J785" t="s">
        <v>1054</v>
      </c>
      <c r="K785">
        <v>1</v>
      </c>
      <c r="L785" t="s">
        <v>869</v>
      </c>
      <c r="M785" t="s">
        <v>4626</v>
      </c>
      <c r="N785" t="s">
        <v>1040</v>
      </c>
      <c r="O785">
        <v>4</v>
      </c>
      <c r="P785" t="s">
        <v>872</v>
      </c>
      <c r="Q785" t="s">
        <v>873</v>
      </c>
      <c r="R785" t="s">
        <v>105</v>
      </c>
      <c r="S785" t="s">
        <v>105</v>
      </c>
      <c r="T785" t="s">
        <v>4627</v>
      </c>
      <c r="U785" t="s">
        <v>875</v>
      </c>
      <c r="V785" t="s">
        <v>207</v>
      </c>
      <c r="W785" s="247">
        <v>45163</v>
      </c>
      <c r="Y785" t="s">
        <v>876</v>
      </c>
      <c r="Z785">
        <v>0</v>
      </c>
      <c r="AA785" t="s">
        <v>1166</v>
      </c>
      <c r="AB785" t="s">
        <v>877</v>
      </c>
      <c r="AD785">
        <f t="shared" ca="1" si="36"/>
        <v>8</v>
      </c>
      <c r="AE785">
        <f t="shared" si="37"/>
        <v>8</v>
      </c>
      <c r="AF785">
        <f t="shared" si="38"/>
        <v>25</v>
      </c>
    </row>
    <row r="786" spans="1:32" x14ac:dyDescent="0.25">
      <c r="A786" t="s">
        <v>4628</v>
      </c>
      <c r="B786" t="s">
        <v>4629</v>
      </c>
      <c r="D786">
        <v>2024</v>
      </c>
      <c r="E786" t="s">
        <v>1061</v>
      </c>
      <c r="F786" t="s">
        <v>2233</v>
      </c>
      <c r="G786" t="s">
        <v>865</v>
      </c>
      <c r="H786" t="s">
        <v>866</v>
      </c>
      <c r="I786" t="s">
        <v>4630</v>
      </c>
      <c r="J786" t="s">
        <v>918</v>
      </c>
      <c r="K786">
        <v>3767</v>
      </c>
      <c r="L786" t="s">
        <v>869</v>
      </c>
      <c r="M786" t="s">
        <v>4631</v>
      </c>
      <c r="N786" t="s">
        <v>919</v>
      </c>
      <c r="O786">
        <v>3</v>
      </c>
      <c r="P786" t="s">
        <v>872</v>
      </c>
      <c r="Q786" t="s">
        <v>873</v>
      </c>
      <c r="R786" t="s">
        <v>105</v>
      </c>
      <c r="S786" t="s">
        <v>105</v>
      </c>
      <c r="T786" t="s">
        <v>4632</v>
      </c>
      <c r="U786" t="s">
        <v>875</v>
      </c>
      <c r="V786" t="s">
        <v>153</v>
      </c>
      <c r="W786" s="247">
        <v>45163</v>
      </c>
      <c r="Y786" t="s">
        <v>876</v>
      </c>
      <c r="Z786">
        <v>0</v>
      </c>
      <c r="AA786" t="s">
        <v>1166</v>
      </c>
      <c r="AB786" t="s">
        <v>877</v>
      </c>
      <c r="AD786">
        <f t="shared" ca="1" si="36"/>
        <v>8</v>
      </c>
      <c r="AE786">
        <f t="shared" si="37"/>
        <v>8</v>
      </c>
      <c r="AF786">
        <f t="shared" si="38"/>
        <v>25</v>
      </c>
    </row>
    <row r="787" spans="1:32" x14ac:dyDescent="0.25">
      <c r="A787" t="s">
        <v>4633</v>
      </c>
      <c r="B787" t="s">
        <v>4634</v>
      </c>
      <c r="D787">
        <v>2024</v>
      </c>
      <c r="E787" t="s">
        <v>1061</v>
      </c>
      <c r="F787" t="s">
        <v>2233</v>
      </c>
      <c r="G787" t="s">
        <v>865</v>
      </c>
      <c r="H787" t="s">
        <v>866</v>
      </c>
      <c r="I787" t="s">
        <v>4635</v>
      </c>
      <c r="J787" t="s">
        <v>1054</v>
      </c>
      <c r="K787">
        <v>106</v>
      </c>
      <c r="L787" t="s">
        <v>869</v>
      </c>
      <c r="M787" t="s">
        <v>4636</v>
      </c>
      <c r="N787" t="s">
        <v>1040</v>
      </c>
      <c r="O787">
        <v>4</v>
      </c>
      <c r="P787" t="s">
        <v>872</v>
      </c>
      <c r="Q787" t="s">
        <v>873</v>
      </c>
      <c r="R787" t="s">
        <v>105</v>
      </c>
      <c r="S787" t="s">
        <v>105</v>
      </c>
      <c r="T787" t="s">
        <v>4637</v>
      </c>
      <c r="U787" t="s">
        <v>875</v>
      </c>
      <c r="V787" t="s">
        <v>207</v>
      </c>
      <c r="W787" s="247">
        <v>45163</v>
      </c>
      <c r="Y787" t="s">
        <v>876</v>
      </c>
      <c r="Z787">
        <v>0</v>
      </c>
      <c r="AA787" t="s">
        <v>1166</v>
      </c>
      <c r="AB787" t="s">
        <v>877</v>
      </c>
      <c r="AD787">
        <f t="shared" ca="1" si="36"/>
        <v>8</v>
      </c>
      <c r="AE787">
        <f t="shared" si="37"/>
        <v>8</v>
      </c>
      <c r="AF787">
        <f t="shared" si="38"/>
        <v>25</v>
      </c>
    </row>
    <row r="788" spans="1:32" x14ac:dyDescent="0.25">
      <c r="A788" t="s">
        <v>4638</v>
      </c>
      <c r="B788" t="s">
        <v>4639</v>
      </c>
      <c r="D788">
        <v>2024</v>
      </c>
      <c r="E788" t="s">
        <v>1061</v>
      </c>
      <c r="F788" t="s">
        <v>2233</v>
      </c>
      <c r="G788" t="s">
        <v>865</v>
      </c>
      <c r="H788" t="s">
        <v>866</v>
      </c>
      <c r="I788" t="s">
        <v>4640</v>
      </c>
      <c r="J788" t="s">
        <v>1054</v>
      </c>
      <c r="K788">
        <v>113</v>
      </c>
      <c r="L788" t="s">
        <v>869</v>
      </c>
      <c r="M788" t="s">
        <v>4641</v>
      </c>
      <c r="N788" t="s">
        <v>1040</v>
      </c>
      <c r="O788">
        <v>4</v>
      </c>
      <c r="P788" t="s">
        <v>872</v>
      </c>
      <c r="Q788" t="s">
        <v>873</v>
      </c>
      <c r="R788" t="s">
        <v>105</v>
      </c>
      <c r="S788" t="s">
        <v>105</v>
      </c>
      <c r="T788" t="s">
        <v>4642</v>
      </c>
      <c r="U788" t="s">
        <v>875</v>
      </c>
      <c r="V788" t="s">
        <v>207</v>
      </c>
      <c r="W788" s="247">
        <v>45163</v>
      </c>
      <c r="Y788" t="s">
        <v>876</v>
      </c>
      <c r="Z788">
        <v>0</v>
      </c>
      <c r="AA788" t="s">
        <v>1166</v>
      </c>
      <c r="AB788" t="s">
        <v>877</v>
      </c>
      <c r="AD788">
        <f t="shared" ca="1" si="36"/>
        <v>8</v>
      </c>
      <c r="AE788">
        <f t="shared" si="37"/>
        <v>8</v>
      </c>
      <c r="AF788">
        <f t="shared" si="38"/>
        <v>25</v>
      </c>
    </row>
    <row r="789" spans="1:32" x14ac:dyDescent="0.25">
      <c r="A789" t="s">
        <v>4643</v>
      </c>
      <c r="B789" t="s">
        <v>4644</v>
      </c>
      <c r="D789">
        <v>2024</v>
      </c>
      <c r="E789" t="s">
        <v>1061</v>
      </c>
      <c r="F789" t="s">
        <v>2233</v>
      </c>
      <c r="G789" t="s">
        <v>865</v>
      </c>
      <c r="H789" t="s">
        <v>866</v>
      </c>
      <c r="I789" t="s">
        <v>4645</v>
      </c>
      <c r="J789" t="s">
        <v>1054</v>
      </c>
      <c r="K789">
        <v>111</v>
      </c>
      <c r="L789" t="s">
        <v>869</v>
      </c>
      <c r="M789" t="s">
        <v>4646</v>
      </c>
      <c r="N789" t="s">
        <v>1040</v>
      </c>
      <c r="O789">
        <v>4</v>
      </c>
      <c r="P789" t="s">
        <v>872</v>
      </c>
      <c r="Q789" t="s">
        <v>873</v>
      </c>
      <c r="R789" t="s">
        <v>105</v>
      </c>
      <c r="S789" t="s">
        <v>105</v>
      </c>
      <c r="T789" t="s">
        <v>4647</v>
      </c>
      <c r="U789" t="s">
        <v>875</v>
      </c>
      <c r="V789" t="s">
        <v>207</v>
      </c>
      <c r="W789" s="247">
        <v>45163</v>
      </c>
      <c r="Y789" t="s">
        <v>876</v>
      </c>
      <c r="Z789">
        <v>0</v>
      </c>
      <c r="AA789" t="s">
        <v>1166</v>
      </c>
      <c r="AB789" t="s">
        <v>877</v>
      </c>
      <c r="AD789">
        <f t="shared" ca="1" si="36"/>
        <v>8</v>
      </c>
      <c r="AE789">
        <f t="shared" si="37"/>
        <v>8</v>
      </c>
      <c r="AF789">
        <f t="shared" si="38"/>
        <v>25</v>
      </c>
    </row>
    <row r="790" spans="1:32" x14ac:dyDescent="0.25">
      <c r="A790" t="s">
        <v>4648</v>
      </c>
      <c r="B790" t="s">
        <v>4649</v>
      </c>
      <c r="D790">
        <v>2024</v>
      </c>
      <c r="E790" t="s">
        <v>1061</v>
      </c>
      <c r="F790" t="s">
        <v>2233</v>
      </c>
      <c r="G790" t="s">
        <v>865</v>
      </c>
      <c r="H790" t="s">
        <v>866</v>
      </c>
      <c r="I790" t="s">
        <v>4650</v>
      </c>
      <c r="J790" t="s">
        <v>1054</v>
      </c>
      <c r="K790">
        <v>1</v>
      </c>
      <c r="L790" t="s">
        <v>869</v>
      </c>
      <c r="M790" t="s">
        <v>4651</v>
      </c>
      <c r="N790" t="s">
        <v>1040</v>
      </c>
      <c r="O790">
        <v>4</v>
      </c>
      <c r="P790" t="s">
        <v>872</v>
      </c>
      <c r="Q790" t="s">
        <v>873</v>
      </c>
      <c r="R790" t="s">
        <v>105</v>
      </c>
      <c r="S790" t="s">
        <v>105</v>
      </c>
      <c r="T790" t="s">
        <v>4652</v>
      </c>
      <c r="U790" t="s">
        <v>875</v>
      </c>
      <c r="V790" t="s">
        <v>207</v>
      </c>
      <c r="W790" s="247">
        <v>45163</v>
      </c>
      <c r="Y790" t="s">
        <v>876</v>
      </c>
      <c r="Z790">
        <v>0</v>
      </c>
      <c r="AA790" t="s">
        <v>1166</v>
      </c>
      <c r="AB790" t="s">
        <v>877</v>
      </c>
      <c r="AD790">
        <f t="shared" ca="1" si="36"/>
        <v>8</v>
      </c>
      <c r="AE790">
        <f t="shared" si="37"/>
        <v>8</v>
      </c>
      <c r="AF790">
        <f t="shared" si="38"/>
        <v>25</v>
      </c>
    </row>
    <row r="791" spans="1:32" x14ac:dyDescent="0.25">
      <c r="A791" t="s">
        <v>4653</v>
      </c>
      <c r="B791" t="s">
        <v>4654</v>
      </c>
      <c r="D791">
        <v>2024</v>
      </c>
      <c r="E791" t="s">
        <v>1061</v>
      </c>
      <c r="F791" t="s">
        <v>2233</v>
      </c>
      <c r="G791" t="s">
        <v>865</v>
      </c>
      <c r="H791" t="s">
        <v>866</v>
      </c>
      <c r="I791" t="s">
        <v>4655</v>
      </c>
      <c r="J791" t="s">
        <v>1054</v>
      </c>
      <c r="K791">
        <v>109</v>
      </c>
      <c r="L791" t="s">
        <v>869</v>
      </c>
      <c r="M791" t="s">
        <v>4656</v>
      </c>
      <c r="N791" t="s">
        <v>1040</v>
      </c>
      <c r="O791">
        <v>4</v>
      </c>
      <c r="P791" t="s">
        <v>872</v>
      </c>
      <c r="Q791" t="s">
        <v>873</v>
      </c>
      <c r="R791" t="s">
        <v>105</v>
      </c>
      <c r="S791" t="s">
        <v>105</v>
      </c>
      <c r="T791" t="s">
        <v>4657</v>
      </c>
      <c r="U791" t="s">
        <v>875</v>
      </c>
      <c r="V791" t="s">
        <v>207</v>
      </c>
      <c r="W791" s="247">
        <v>45163</v>
      </c>
      <c r="Y791" t="s">
        <v>876</v>
      </c>
      <c r="Z791">
        <v>0</v>
      </c>
      <c r="AA791" t="s">
        <v>1166</v>
      </c>
      <c r="AB791" t="s">
        <v>877</v>
      </c>
      <c r="AD791">
        <f t="shared" ca="1" si="36"/>
        <v>8</v>
      </c>
      <c r="AE791">
        <f t="shared" si="37"/>
        <v>8</v>
      </c>
      <c r="AF791">
        <f t="shared" si="38"/>
        <v>25</v>
      </c>
    </row>
    <row r="792" spans="1:32" x14ac:dyDescent="0.25">
      <c r="A792" t="s">
        <v>4658</v>
      </c>
      <c r="B792" t="s">
        <v>4659</v>
      </c>
      <c r="D792">
        <v>2024</v>
      </c>
      <c r="E792" t="s">
        <v>1061</v>
      </c>
      <c r="F792" t="s">
        <v>2233</v>
      </c>
      <c r="G792" t="s">
        <v>865</v>
      </c>
      <c r="H792" t="s">
        <v>866</v>
      </c>
      <c r="I792" t="s">
        <v>4660</v>
      </c>
      <c r="J792" t="s">
        <v>1054</v>
      </c>
      <c r="K792">
        <v>75</v>
      </c>
      <c r="L792" t="s">
        <v>869</v>
      </c>
      <c r="M792" t="s">
        <v>4661</v>
      </c>
      <c r="N792" t="s">
        <v>1040</v>
      </c>
      <c r="O792">
        <v>4</v>
      </c>
      <c r="P792" t="s">
        <v>872</v>
      </c>
      <c r="Q792" t="s">
        <v>873</v>
      </c>
      <c r="R792" t="s">
        <v>105</v>
      </c>
      <c r="S792" t="s">
        <v>105</v>
      </c>
      <c r="T792" t="s">
        <v>4662</v>
      </c>
      <c r="U792" t="s">
        <v>875</v>
      </c>
      <c r="V792" t="s">
        <v>207</v>
      </c>
      <c r="W792" s="247">
        <v>45163</v>
      </c>
      <c r="Y792" t="s">
        <v>876</v>
      </c>
      <c r="Z792">
        <v>0</v>
      </c>
      <c r="AA792" t="s">
        <v>1166</v>
      </c>
      <c r="AB792" t="s">
        <v>877</v>
      </c>
      <c r="AD792">
        <f t="shared" ca="1" si="36"/>
        <v>8</v>
      </c>
      <c r="AE792">
        <f t="shared" si="37"/>
        <v>8</v>
      </c>
      <c r="AF792">
        <f t="shared" si="38"/>
        <v>25</v>
      </c>
    </row>
    <row r="793" spans="1:32" x14ac:dyDescent="0.25">
      <c r="A793" t="s">
        <v>4663</v>
      </c>
      <c r="B793" t="s">
        <v>4664</v>
      </c>
      <c r="D793">
        <v>2024</v>
      </c>
      <c r="E793" t="s">
        <v>1061</v>
      </c>
      <c r="F793" t="s">
        <v>2233</v>
      </c>
      <c r="G793" t="s">
        <v>865</v>
      </c>
      <c r="H793" t="s">
        <v>2285</v>
      </c>
      <c r="I793" t="s">
        <v>4665</v>
      </c>
      <c r="J793" t="s">
        <v>918</v>
      </c>
      <c r="K793">
        <v>9140</v>
      </c>
      <c r="L793" t="s">
        <v>869</v>
      </c>
      <c r="M793" t="s">
        <v>4666</v>
      </c>
      <c r="N793">
        <v>45598</v>
      </c>
      <c r="O793">
        <v>9</v>
      </c>
      <c r="P793" t="s">
        <v>872</v>
      </c>
      <c r="Q793" t="s">
        <v>873</v>
      </c>
      <c r="R793" t="s">
        <v>105</v>
      </c>
      <c r="S793" t="s">
        <v>105</v>
      </c>
      <c r="T793" t="s">
        <v>4667</v>
      </c>
      <c r="U793" t="s">
        <v>875</v>
      </c>
      <c r="V793" t="s">
        <v>108</v>
      </c>
      <c r="W793" s="247">
        <v>45182</v>
      </c>
      <c r="Y793" t="s">
        <v>876</v>
      </c>
      <c r="Z793">
        <v>0</v>
      </c>
      <c r="AB793" t="s">
        <v>877</v>
      </c>
      <c r="AD793">
        <f t="shared" ca="1" si="36"/>
        <v>7</v>
      </c>
      <c r="AE793">
        <f t="shared" si="37"/>
        <v>9</v>
      </c>
      <c r="AF793">
        <f t="shared" si="38"/>
        <v>13</v>
      </c>
    </row>
    <row r="794" spans="1:32" x14ac:dyDescent="0.25">
      <c r="A794" t="s">
        <v>4668</v>
      </c>
      <c r="B794" t="s">
        <v>4669</v>
      </c>
      <c r="D794">
        <v>2024</v>
      </c>
      <c r="E794" t="s">
        <v>1061</v>
      </c>
      <c r="F794" t="s">
        <v>2233</v>
      </c>
      <c r="G794" t="s">
        <v>865</v>
      </c>
      <c r="H794" t="s">
        <v>2285</v>
      </c>
      <c r="I794" t="s">
        <v>4670</v>
      </c>
      <c r="J794" t="s">
        <v>1523</v>
      </c>
      <c r="K794">
        <v>8477</v>
      </c>
      <c r="L794" t="s">
        <v>869</v>
      </c>
      <c r="M794" t="s">
        <v>4671</v>
      </c>
      <c r="N794">
        <v>45475</v>
      </c>
      <c r="O794">
        <v>4</v>
      </c>
      <c r="P794" t="s">
        <v>872</v>
      </c>
      <c r="Q794" t="s">
        <v>873</v>
      </c>
      <c r="R794" t="s">
        <v>105</v>
      </c>
      <c r="S794" t="s">
        <v>105</v>
      </c>
      <c r="T794" t="s">
        <v>4672</v>
      </c>
      <c r="U794" t="s">
        <v>875</v>
      </c>
      <c r="V794" t="s">
        <v>142</v>
      </c>
      <c r="W794" s="247">
        <v>45182</v>
      </c>
      <c r="Y794" t="s">
        <v>876</v>
      </c>
      <c r="Z794">
        <v>0</v>
      </c>
      <c r="AB794" t="s">
        <v>877</v>
      </c>
      <c r="AD794">
        <f t="shared" ca="1" si="36"/>
        <v>7</v>
      </c>
      <c r="AE794">
        <f t="shared" si="37"/>
        <v>9</v>
      </c>
      <c r="AF794">
        <f t="shared" si="38"/>
        <v>13</v>
      </c>
    </row>
    <row r="795" spans="1:32" x14ac:dyDescent="0.25">
      <c r="A795" t="s">
        <v>4673</v>
      </c>
      <c r="B795" t="s">
        <v>4674</v>
      </c>
      <c r="D795">
        <v>2024</v>
      </c>
      <c r="E795" t="s">
        <v>1061</v>
      </c>
      <c r="F795" t="s">
        <v>2233</v>
      </c>
      <c r="G795" t="s">
        <v>865</v>
      </c>
      <c r="H795" t="s">
        <v>1192</v>
      </c>
      <c r="I795" t="s">
        <v>4675</v>
      </c>
      <c r="J795" t="s">
        <v>945</v>
      </c>
      <c r="K795">
        <v>10814</v>
      </c>
      <c r="L795" t="s">
        <v>869</v>
      </c>
      <c r="M795" t="s">
        <v>4676</v>
      </c>
      <c r="N795">
        <v>45475</v>
      </c>
      <c r="O795">
        <v>1</v>
      </c>
      <c r="P795" t="s">
        <v>872</v>
      </c>
      <c r="Q795" t="s">
        <v>873</v>
      </c>
      <c r="R795" t="s">
        <v>105</v>
      </c>
      <c r="S795" t="s">
        <v>105</v>
      </c>
      <c r="T795" t="s">
        <v>4677</v>
      </c>
      <c r="U795" t="s">
        <v>875</v>
      </c>
      <c r="V795" t="s">
        <v>245</v>
      </c>
      <c r="W795" s="247">
        <v>45182</v>
      </c>
      <c r="Y795" t="s">
        <v>876</v>
      </c>
      <c r="Z795">
        <v>0</v>
      </c>
      <c r="AB795" t="s">
        <v>877</v>
      </c>
      <c r="AD795">
        <f t="shared" ca="1" si="36"/>
        <v>7</v>
      </c>
      <c r="AE795">
        <f t="shared" si="37"/>
        <v>9</v>
      </c>
      <c r="AF795">
        <f t="shared" si="38"/>
        <v>13</v>
      </c>
    </row>
    <row r="796" spans="1:32" x14ac:dyDescent="0.25">
      <c r="A796" t="s">
        <v>4678</v>
      </c>
      <c r="B796" t="s">
        <v>4679</v>
      </c>
      <c r="D796">
        <v>2024</v>
      </c>
      <c r="E796" t="s">
        <v>1061</v>
      </c>
      <c r="F796" t="s">
        <v>2233</v>
      </c>
      <c r="G796" t="s">
        <v>865</v>
      </c>
      <c r="H796" t="s">
        <v>2285</v>
      </c>
      <c r="I796" t="s">
        <v>4680</v>
      </c>
      <c r="J796" t="s">
        <v>918</v>
      </c>
      <c r="K796">
        <v>11529</v>
      </c>
      <c r="L796" t="s">
        <v>1900</v>
      </c>
      <c r="M796" t="s">
        <v>4681</v>
      </c>
      <c r="N796">
        <v>45475</v>
      </c>
      <c r="O796">
        <v>8</v>
      </c>
      <c r="P796" t="s">
        <v>872</v>
      </c>
      <c r="Q796" t="s">
        <v>873</v>
      </c>
      <c r="R796" t="s">
        <v>105</v>
      </c>
      <c r="S796" t="s">
        <v>105</v>
      </c>
      <c r="T796" t="s">
        <v>4682</v>
      </c>
      <c r="U796" t="s">
        <v>875</v>
      </c>
      <c r="V796" t="s">
        <v>143</v>
      </c>
      <c r="W796" s="247">
        <v>45187</v>
      </c>
      <c r="Y796" t="s">
        <v>876</v>
      </c>
      <c r="Z796">
        <v>0</v>
      </c>
      <c r="AB796" t="s">
        <v>877</v>
      </c>
      <c r="AD796">
        <f t="shared" ca="1" si="36"/>
        <v>7</v>
      </c>
      <c r="AE796">
        <f t="shared" si="37"/>
        <v>9</v>
      </c>
      <c r="AF796">
        <f t="shared" si="38"/>
        <v>18</v>
      </c>
    </row>
    <row r="797" spans="1:32" x14ac:dyDescent="0.25">
      <c r="A797" t="s">
        <v>4683</v>
      </c>
      <c r="B797" t="s">
        <v>4684</v>
      </c>
      <c r="D797">
        <v>2024</v>
      </c>
      <c r="E797" t="s">
        <v>1061</v>
      </c>
      <c r="F797" t="s">
        <v>2233</v>
      </c>
      <c r="G797" t="s">
        <v>865</v>
      </c>
      <c r="H797" t="s">
        <v>1223</v>
      </c>
      <c r="I797" t="s">
        <v>4685</v>
      </c>
      <c r="J797" t="s">
        <v>918</v>
      </c>
      <c r="K797">
        <v>7978</v>
      </c>
      <c r="L797" t="s">
        <v>869</v>
      </c>
      <c r="M797">
        <v>5449294</v>
      </c>
      <c r="N797">
        <v>45537</v>
      </c>
      <c r="O797">
        <v>7</v>
      </c>
      <c r="P797" t="s">
        <v>872</v>
      </c>
      <c r="Q797" t="s">
        <v>873</v>
      </c>
      <c r="R797" t="s">
        <v>105</v>
      </c>
      <c r="S797" t="s">
        <v>105</v>
      </c>
      <c r="T797" t="s">
        <v>4686</v>
      </c>
      <c r="U797" t="s">
        <v>875</v>
      </c>
      <c r="V797" t="s">
        <v>153</v>
      </c>
      <c r="W797" s="247">
        <v>45182</v>
      </c>
      <c r="Y797" t="s">
        <v>876</v>
      </c>
      <c r="Z797">
        <v>0</v>
      </c>
      <c r="AB797" t="s">
        <v>877</v>
      </c>
      <c r="AD797">
        <f t="shared" ca="1" si="36"/>
        <v>7</v>
      </c>
      <c r="AE797">
        <f t="shared" si="37"/>
        <v>9</v>
      </c>
      <c r="AF797">
        <f t="shared" si="38"/>
        <v>13</v>
      </c>
    </row>
    <row r="798" spans="1:32" x14ac:dyDescent="0.25">
      <c r="A798" t="s">
        <v>4687</v>
      </c>
      <c r="B798" t="s">
        <v>4688</v>
      </c>
      <c r="D798">
        <v>2024</v>
      </c>
      <c r="E798" t="s">
        <v>1061</v>
      </c>
      <c r="F798" t="s">
        <v>2233</v>
      </c>
      <c r="G798" t="s">
        <v>865</v>
      </c>
      <c r="H798" t="s">
        <v>2285</v>
      </c>
      <c r="I798" t="s">
        <v>4689</v>
      </c>
      <c r="J798" t="s">
        <v>1054</v>
      </c>
      <c r="K798">
        <v>1</v>
      </c>
      <c r="L798" t="s">
        <v>869</v>
      </c>
      <c r="M798" t="s">
        <v>4690</v>
      </c>
      <c r="N798" t="s">
        <v>1040</v>
      </c>
      <c r="O798">
        <v>4</v>
      </c>
      <c r="P798" t="s">
        <v>872</v>
      </c>
      <c r="Q798" t="s">
        <v>873</v>
      </c>
      <c r="R798" t="s">
        <v>105</v>
      </c>
      <c r="S798" t="s">
        <v>105</v>
      </c>
      <c r="T798" t="s">
        <v>2095</v>
      </c>
      <c r="U798" t="s">
        <v>875</v>
      </c>
      <c r="V798" t="s">
        <v>2096</v>
      </c>
      <c r="W798" s="247">
        <v>45182</v>
      </c>
      <c r="Y798" t="s">
        <v>876</v>
      </c>
      <c r="Z798">
        <v>0</v>
      </c>
      <c r="AB798" t="s">
        <v>877</v>
      </c>
      <c r="AD798">
        <f t="shared" ca="1" si="36"/>
        <v>7</v>
      </c>
      <c r="AE798">
        <f t="shared" si="37"/>
        <v>9</v>
      </c>
      <c r="AF798">
        <f t="shared" si="38"/>
        <v>13</v>
      </c>
    </row>
    <row r="799" spans="1:32" x14ac:dyDescent="0.25">
      <c r="A799" t="s">
        <v>4691</v>
      </c>
      <c r="B799" t="s">
        <v>4692</v>
      </c>
      <c r="D799">
        <v>2024</v>
      </c>
      <c r="E799" t="s">
        <v>1061</v>
      </c>
      <c r="F799" t="s">
        <v>2233</v>
      </c>
      <c r="G799" t="s">
        <v>865</v>
      </c>
      <c r="H799" t="s">
        <v>2285</v>
      </c>
      <c r="I799" t="s">
        <v>4693</v>
      </c>
      <c r="J799" t="s">
        <v>896</v>
      </c>
      <c r="K799">
        <v>11572</v>
      </c>
      <c r="L799" t="s">
        <v>1900</v>
      </c>
      <c r="M799" t="s">
        <v>4694</v>
      </c>
      <c r="N799">
        <v>45324</v>
      </c>
      <c r="O799">
        <v>4</v>
      </c>
      <c r="P799" t="s">
        <v>872</v>
      </c>
      <c r="Q799" t="s">
        <v>873</v>
      </c>
      <c r="R799" t="s">
        <v>105</v>
      </c>
      <c r="S799" t="s">
        <v>105</v>
      </c>
      <c r="T799" t="s">
        <v>4695</v>
      </c>
      <c r="U799" t="s">
        <v>875</v>
      </c>
      <c r="W799" s="247">
        <v>45182</v>
      </c>
      <c r="Y799" t="s">
        <v>876</v>
      </c>
      <c r="Z799">
        <v>0</v>
      </c>
      <c r="AB799" t="s">
        <v>877</v>
      </c>
      <c r="AD799">
        <f t="shared" ca="1" si="36"/>
        <v>7</v>
      </c>
      <c r="AE799">
        <f t="shared" si="37"/>
        <v>9</v>
      </c>
      <c r="AF799">
        <f t="shared" si="38"/>
        <v>13</v>
      </c>
    </row>
    <row r="800" spans="1:32" x14ac:dyDescent="0.25">
      <c r="A800" t="s">
        <v>4696</v>
      </c>
      <c r="B800" t="s">
        <v>4697</v>
      </c>
      <c r="D800">
        <v>2024</v>
      </c>
      <c r="E800" t="s">
        <v>1061</v>
      </c>
      <c r="F800" t="s">
        <v>2233</v>
      </c>
      <c r="G800" t="s">
        <v>865</v>
      </c>
      <c r="H800" t="s">
        <v>2285</v>
      </c>
      <c r="I800" t="s">
        <v>4698</v>
      </c>
      <c r="J800" t="s">
        <v>918</v>
      </c>
      <c r="K800">
        <v>9477</v>
      </c>
      <c r="L800" t="s">
        <v>869</v>
      </c>
      <c r="M800" t="s">
        <v>4699</v>
      </c>
      <c r="N800">
        <v>45353</v>
      </c>
      <c r="O800">
        <v>12</v>
      </c>
      <c r="P800" t="s">
        <v>872</v>
      </c>
      <c r="Q800" t="s">
        <v>873</v>
      </c>
      <c r="R800" t="s">
        <v>105</v>
      </c>
      <c r="S800" t="s">
        <v>105</v>
      </c>
      <c r="T800" t="s">
        <v>4700</v>
      </c>
      <c r="U800" t="s">
        <v>875</v>
      </c>
      <c r="V800" t="s">
        <v>183</v>
      </c>
      <c r="W800" s="247">
        <v>45182</v>
      </c>
      <c r="Y800" t="s">
        <v>876</v>
      </c>
      <c r="Z800">
        <v>0</v>
      </c>
      <c r="AB800" t="s">
        <v>877</v>
      </c>
      <c r="AD800">
        <f t="shared" ca="1" si="36"/>
        <v>7</v>
      </c>
      <c r="AE800">
        <f t="shared" si="37"/>
        <v>9</v>
      </c>
      <c r="AF800">
        <f t="shared" si="38"/>
        <v>13</v>
      </c>
    </row>
    <row r="801" spans="1:32" x14ac:dyDescent="0.25">
      <c r="A801" t="s">
        <v>4701</v>
      </c>
      <c r="B801" t="s">
        <v>4702</v>
      </c>
      <c r="D801">
        <v>2024</v>
      </c>
      <c r="E801" t="s">
        <v>1061</v>
      </c>
      <c r="F801" t="s">
        <v>2233</v>
      </c>
      <c r="G801" t="s">
        <v>865</v>
      </c>
      <c r="H801" t="s">
        <v>2285</v>
      </c>
      <c r="I801" t="s">
        <v>4703</v>
      </c>
      <c r="J801" t="s">
        <v>918</v>
      </c>
      <c r="K801">
        <v>11131</v>
      </c>
      <c r="L801" t="s">
        <v>1900</v>
      </c>
      <c r="M801" t="s">
        <v>4704</v>
      </c>
      <c r="N801">
        <v>45598</v>
      </c>
      <c r="O801">
        <v>4</v>
      </c>
      <c r="P801" t="s">
        <v>872</v>
      </c>
      <c r="Q801" t="s">
        <v>873</v>
      </c>
      <c r="R801" t="s">
        <v>105</v>
      </c>
      <c r="S801" t="s">
        <v>105</v>
      </c>
      <c r="T801" t="s">
        <v>4705</v>
      </c>
      <c r="U801" t="s">
        <v>875</v>
      </c>
      <c r="V801" t="s">
        <v>143</v>
      </c>
      <c r="W801" s="247">
        <v>45182</v>
      </c>
      <c r="Y801" t="s">
        <v>876</v>
      </c>
      <c r="Z801">
        <v>0</v>
      </c>
      <c r="AB801" t="s">
        <v>877</v>
      </c>
      <c r="AD801">
        <f t="shared" ca="1" si="36"/>
        <v>7</v>
      </c>
      <c r="AE801">
        <f t="shared" si="37"/>
        <v>9</v>
      </c>
      <c r="AF801">
        <f t="shared" si="38"/>
        <v>13</v>
      </c>
    </row>
    <row r="802" spans="1:32" x14ac:dyDescent="0.25">
      <c r="A802" t="s">
        <v>4706</v>
      </c>
      <c r="B802" t="s">
        <v>4707</v>
      </c>
      <c r="D802">
        <v>2024</v>
      </c>
      <c r="E802" t="s">
        <v>1061</v>
      </c>
      <c r="F802" t="s">
        <v>2233</v>
      </c>
      <c r="G802" t="s">
        <v>865</v>
      </c>
      <c r="H802" t="s">
        <v>2285</v>
      </c>
      <c r="I802" t="s">
        <v>4708</v>
      </c>
      <c r="J802" t="s">
        <v>1240</v>
      </c>
      <c r="K802">
        <v>8994</v>
      </c>
      <c r="L802" t="s">
        <v>869</v>
      </c>
      <c r="M802" t="s">
        <v>4709</v>
      </c>
      <c r="N802">
        <v>45414</v>
      </c>
      <c r="O802">
        <v>6</v>
      </c>
      <c r="P802" t="s">
        <v>872</v>
      </c>
      <c r="Q802" t="s">
        <v>873</v>
      </c>
      <c r="R802" t="s">
        <v>105</v>
      </c>
      <c r="S802" t="s">
        <v>105</v>
      </c>
      <c r="T802" t="s">
        <v>4710</v>
      </c>
      <c r="U802" t="s">
        <v>875</v>
      </c>
      <c r="V802" t="s">
        <v>153</v>
      </c>
      <c r="W802" s="247">
        <v>45182</v>
      </c>
      <c r="Y802" t="s">
        <v>876</v>
      </c>
      <c r="Z802">
        <v>0</v>
      </c>
      <c r="AB802" t="s">
        <v>877</v>
      </c>
      <c r="AD802">
        <f t="shared" ca="1" si="36"/>
        <v>7</v>
      </c>
      <c r="AE802">
        <f t="shared" si="37"/>
        <v>9</v>
      </c>
      <c r="AF802">
        <f t="shared" si="38"/>
        <v>13</v>
      </c>
    </row>
    <row r="803" spans="1:32" x14ac:dyDescent="0.25">
      <c r="A803" t="s">
        <v>4711</v>
      </c>
      <c r="B803" t="s">
        <v>4712</v>
      </c>
      <c r="D803">
        <v>2024</v>
      </c>
      <c r="E803" t="s">
        <v>1061</v>
      </c>
      <c r="F803" t="s">
        <v>2233</v>
      </c>
      <c r="G803" t="s">
        <v>865</v>
      </c>
      <c r="H803" t="s">
        <v>2285</v>
      </c>
      <c r="I803" t="s">
        <v>4713</v>
      </c>
      <c r="J803" t="s">
        <v>1029</v>
      </c>
      <c r="K803">
        <v>10081</v>
      </c>
      <c r="L803" t="s">
        <v>869</v>
      </c>
      <c r="M803" t="s">
        <v>4714</v>
      </c>
      <c r="N803">
        <v>45445</v>
      </c>
      <c r="O803">
        <v>1</v>
      </c>
      <c r="P803" t="s">
        <v>872</v>
      </c>
      <c r="Q803" t="s">
        <v>873</v>
      </c>
      <c r="R803" t="s">
        <v>105</v>
      </c>
      <c r="S803" t="s">
        <v>105</v>
      </c>
      <c r="T803" t="s">
        <v>4715</v>
      </c>
      <c r="U803" t="s">
        <v>875</v>
      </c>
      <c r="W803" s="247">
        <v>45182</v>
      </c>
      <c r="Y803" t="s">
        <v>876</v>
      </c>
      <c r="Z803">
        <v>0</v>
      </c>
      <c r="AB803" t="s">
        <v>877</v>
      </c>
      <c r="AD803">
        <f t="shared" ca="1" si="36"/>
        <v>7</v>
      </c>
      <c r="AE803">
        <f t="shared" si="37"/>
        <v>9</v>
      </c>
      <c r="AF803">
        <f t="shared" si="38"/>
        <v>13</v>
      </c>
    </row>
    <row r="804" spans="1:32" x14ac:dyDescent="0.25">
      <c r="A804" t="s">
        <v>4716</v>
      </c>
      <c r="B804" t="s">
        <v>4717</v>
      </c>
      <c r="D804">
        <v>2024</v>
      </c>
      <c r="E804" t="s">
        <v>1061</v>
      </c>
      <c r="F804" t="s">
        <v>2233</v>
      </c>
      <c r="G804" t="s">
        <v>865</v>
      </c>
      <c r="H804" t="s">
        <v>2285</v>
      </c>
      <c r="I804" t="s">
        <v>4718</v>
      </c>
      <c r="J804" t="s">
        <v>918</v>
      </c>
      <c r="K804">
        <v>13910</v>
      </c>
      <c r="L804" t="s">
        <v>869</v>
      </c>
      <c r="M804" t="s">
        <v>4719</v>
      </c>
      <c r="N804">
        <v>45567</v>
      </c>
      <c r="O804">
        <v>5</v>
      </c>
      <c r="P804" t="s">
        <v>872</v>
      </c>
      <c r="Q804" t="s">
        <v>873</v>
      </c>
      <c r="R804" t="s">
        <v>105</v>
      </c>
      <c r="S804" t="s">
        <v>105</v>
      </c>
      <c r="T804" t="s">
        <v>4720</v>
      </c>
      <c r="U804" t="s">
        <v>875</v>
      </c>
      <c r="V804" t="s">
        <v>108</v>
      </c>
      <c r="W804" s="247">
        <v>45182</v>
      </c>
      <c r="Y804" t="s">
        <v>876</v>
      </c>
      <c r="Z804">
        <v>0</v>
      </c>
      <c r="AB804" t="s">
        <v>877</v>
      </c>
      <c r="AD804">
        <f t="shared" ca="1" si="36"/>
        <v>7</v>
      </c>
      <c r="AE804">
        <f t="shared" si="37"/>
        <v>9</v>
      </c>
      <c r="AF804">
        <f t="shared" si="38"/>
        <v>13</v>
      </c>
    </row>
    <row r="805" spans="1:32" x14ac:dyDescent="0.25">
      <c r="A805" t="s">
        <v>4721</v>
      </c>
      <c r="B805" t="s">
        <v>4722</v>
      </c>
      <c r="D805">
        <v>2024</v>
      </c>
      <c r="E805" t="s">
        <v>1061</v>
      </c>
      <c r="F805" t="s">
        <v>2233</v>
      </c>
      <c r="G805" t="s">
        <v>865</v>
      </c>
      <c r="H805" t="s">
        <v>2285</v>
      </c>
      <c r="I805" t="s">
        <v>4723</v>
      </c>
      <c r="J805" t="s">
        <v>918</v>
      </c>
      <c r="K805">
        <v>7276</v>
      </c>
      <c r="L805" t="s">
        <v>869</v>
      </c>
      <c r="M805" t="s">
        <v>4724</v>
      </c>
      <c r="N805">
        <v>45506</v>
      </c>
      <c r="O805">
        <v>7</v>
      </c>
      <c r="P805" t="s">
        <v>872</v>
      </c>
      <c r="Q805" t="s">
        <v>873</v>
      </c>
      <c r="R805" t="s">
        <v>105</v>
      </c>
      <c r="S805" t="s">
        <v>105</v>
      </c>
      <c r="T805" t="s">
        <v>4725</v>
      </c>
      <c r="U805" t="s">
        <v>875</v>
      </c>
      <c r="V805" t="s">
        <v>108</v>
      </c>
      <c r="W805" s="247">
        <v>45182</v>
      </c>
      <c r="Y805" t="s">
        <v>876</v>
      </c>
      <c r="Z805">
        <v>0</v>
      </c>
      <c r="AB805" t="s">
        <v>877</v>
      </c>
      <c r="AD805">
        <f t="shared" ca="1" si="36"/>
        <v>7</v>
      </c>
      <c r="AE805">
        <f t="shared" si="37"/>
        <v>9</v>
      </c>
      <c r="AF805">
        <f t="shared" si="38"/>
        <v>13</v>
      </c>
    </row>
    <row r="806" spans="1:32" x14ac:dyDescent="0.25">
      <c r="A806" t="s">
        <v>4726</v>
      </c>
      <c r="B806" t="s">
        <v>4727</v>
      </c>
      <c r="D806">
        <v>2024</v>
      </c>
      <c r="E806" t="s">
        <v>1061</v>
      </c>
      <c r="F806" t="s">
        <v>2233</v>
      </c>
      <c r="G806" t="s">
        <v>865</v>
      </c>
      <c r="H806" t="s">
        <v>2285</v>
      </c>
      <c r="I806" t="s">
        <v>4728</v>
      </c>
      <c r="J806" t="s">
        <v>1527</v>
      </c>
      <c r="K806">
        <v>11024</v>
      </c>
      <c r="L806" t="s">
        <v>869</v>
      </c>
      <c r="M806" t="s">
        <v>4729</v>
      </c>
      <c r="N806">
        <v>45537</v>
      </c>
      <c r="O806">
        <v>4</v>
      </c>
      <c r="P806" t="s">
        <v>872</v>
      </c>
      <c r="Q806" t="s">
        <v>873</v>
      </c>
      <c r="R806" t="s">
        <v>105</v>
      </c>
      <c r="S806" t="s">
        <v>105</v>
      </c>
      <c r="T806" t="s">
        <v>4730</v>
      </c>
      <c r="U806" t="s">
        <v>875</v>
      </c>
      <c r="V806" t="s">
        <v>118</v>
      </c>
      <c r="W806" s="247">
        <v>45182</v>
      </c>
      <c r="Y806" t="s">
        <v>876</v>
      </c>
      <c r="Z806">
        <v>0</v>
      </c>
      <c r="AB806" t="s">
        <v>877</v>
      </c>
      <c r="AD806">
        <f t="shared" ca="1" si="36"/>
        <v>7</v>
      </c>
      <c r="AE806">
        <f t="shared" si="37"/>
        <v>9</v>
      </c>
      <c r="AF806">
        <f t="shared" si="38"/>
        <v>13</v>
      </c>
    </row>
    <row r="807" spans="1:32" x14ac:dyDescent="0.25">
      <c r="A807" t="s">
        <v>4731</v>
      </c>
      <c r="B807" t="s">
        <v>4732</v>
      </c>
      <c r="D807">
        <v>2024</v>
      </c>
      <c r="E807" t="s">
        <v>1061</v>
      </c>
      <c r="F807" t="s">
        <v>2233</v>
      </c>
      <c r="G807" t="s">
        <v>865</v>
      </c>
      <c r="H807" t="s">
        <v>2285</v>
      </c>
      <c r="I807" t="s">
        <v>4733</v>
      </c>
      <c r="J807" t="s">
        <v>1136</v>
      </c>
      <c r="K807">
        <v>10063</v>
      </c>
      <c r="L807" t="s">
        <v>869</v>
      </c>
      <c r="M807" t="s">
        <v>4734</v>
      </c>
      <c r="N807">
        <v>45294</v>
      </c>
      <c r="O807">
        <v>4</v>
      </c>
      <c r="P807" t="s">
        <v>872</v>
      </c>
      <c r="Q807" t="s">
        <v>873</v>
      </c>
      <c r="R807" t="s">
        <v>105</v>
      </c>
      <c r="S807" t="s">
        <v>105</v>
      </c>
      <c r="T807" t="s">
        <v>4735</v>
      </c>
      <c r="U807" t="s">
        <v>875</v>
      </c>
      <c r="W807" s="247">
        <v>45182</v>
      </c>
      <c r="Y807" t="s">
        <v>876</v>
      </c>
      <c r="Z807">
        <v>0</v>
      </c>
      <c r="AB807" t="s">
        <v>877</v>
      </c>
      <c r="AD807">
        <f t="shared" ca="1" si="36"/>
        <v>7</v>
      </c>
      <c r="AE807">
        <f t="shared" si="37"/>
        <v>9</v>
      </c>
      <c r="AF807">
        <f t="shared" si="38"/>
        <v>13</v>
      </c>
    </row>
    <row r="808" spans="1:32" x14ac:dyDescent="0.25">
      <c r="A808" t="s">
        <v>4736</v>
      </c>
      <c r="B808" t="s">
        <v>4737</v>
      </c>
      <c r="D808">
        <v>2024</v>
      </c>
      <c r="E808" t="s">
        <v>1061</v>
      </c>
      <c r="F808" t="s">
        <v>2233</v>
      </c>
      <c r="G808" t="s">
        <v>865</v>
      </c>
      <c r="H808" t="s">
        <v>2285</v>
      </c>
      <c r="I808" t="s">
        <v>4738</v>
      </c>
      <c r="J808" t="s">
        <v>918</v>
      </c>
      <c r="K808">
        <v>10748</v>
      </c>
      <c r="L808" t="s">
        <v>1900</v>
      </c>
      <c r="M808">
        <v>5449163</v>
      </c>
      <c r="N808">
        <v>45414</v>
      </c>
      <c r="O808">
        <v>11</v>
      </c>
      <c r="P808" t="s">
        <v>872</v>
      </c>
      <c r="Q808" t="s">
        <v>873</v>
      </c>
      <c r="R808" t="s">
        <v>105</v>
      </c>
      <c r="S808" t="s">
        <v>105</v>
      </c>
      <c r="T808" t="s">
        <v>4739</v>
      </c>
      <c r="U808" t="s">
        <v>875</v>
      </c>
      <c r="V808" t="s">
        <v>153</v>
      </c>
      <c r="W808" s="247">
        <v>45182</v>
      </c>
      <c r="Y808" t="s">
        <v>876</v>
      </c>
      <c r="Z808">
        <v>0</v>
      </c>
      <c r="AB808" t="s">
        <v>877</v>
      </c>
      <c r="AD808">
        <f t="shared" ca="1" si="36"/>
        <v>7</v>
      </c>
      <c r="AE808">
        <f t="shared" si="37"/>
        <v>9</v>
      </c>
      <c r="AF808">
        <f t="shared" si="38"/>
        <v>13</v>
      </c>
    </row>
    <row r="809" spans="1:32" x14ac:dyDescent="0.25">
      <c r="A809" t="s">
        <v>4740</v>
      </c>
      <c r="B809" t="s">
        <v>4741</v>
      </c>
      <c r="D809">
        <v>2024</v>
      </c>
      <c r="E809" t="s">
        <v>1061</v>
      </c>
      <c r="F809" t="s">
        <v>2233</v>
      </c>
      <c r="G809" t="s">
        <v>865</v>
      </c>
      <c r="H809" t="s">
        <v>2285</v>
      </c>
      <c r="I809" t="s">
        <v>4742</v>
      </c>
      <c r="J809" t="s">
        <v>1029</v>
      </c>
      <c r="K809">
        <v>9063</v>
      </c>
      <c r="L809" t="s">
        <v>869</v>
      </c>
      <c r="M809" t="s">
        <v>4743</v>
      </c>
      <c r="N809">
        <v>45414</v>
      </c>
      <c r="O809">
        <v>1</v>
      </c>
      <c r="P809" t="s">
        <v>872</v>
      </c>
      <c r="Q809" t="s">
        <v>873</v>
      </c>
      <c r="R809" t="s">
        <v>105</v>
      </c>
      <c r="S809" t="s">
        <v>110</v>
      </c>
      <c r="T809" t="s">
        <v>4744</v>
      </c>
      <c r="U809" t="s">
        <v>875</v>
      </c>
      <c r="W809" s="247">
        <v>45182</v>
      </c>
      <c r="Y809" t="s">
        <v>876</v>
      </c>
      <c r="Z809">
        <v>0</v>
      </c>
      <c r="AB809" t="s">
        <v>877</v>
      </c>
      <c r="AD809">
        <f t="shared" ca="1" si="36"/>
        <v>7</v>
      </c>
      <c r="AE809">
        <f t="shared" si="37"/>
        <v>9</v>
      </c>
      <c r="AF809">
        <f t="shared" si="38"/>
        <v>13</v>
      </c>
    </row>
    <row r="810" spans="1:32" x14ac:dyDescent="0.25">
      <c r="A810" t="s">
        <v>4745</v>
      </c>
      <c r="B810" t="s">
        <v>4746</v>
      </c>
      <c r="D810">
        <v>2024</v>
      </c>
      <c r="E810" t="s">
        <v>1061</v>
      </c>
      <c r="F810" t="s">
        <v>2233</v>
      </c>
      <c r="G810" t="s">
        <v>865</v>
      </c>
      <c r="H810" t="s">
        <v>2285</v>
      </c>
      <c r="I810" t="s">
        <v>4747</v>
      </c>
      <c r="J810" t="s">
        <v>1054</v>
      </c>
      <c r="K810">
        <v>1917</v>
      </c>
      <c r="L810" t="s">
        <v>869</v>
      </c>
      <c r="M810" t="s">
        <v>4748</v>
      </c>
      <c r="N810" t="s">
        <v>1040</v>
      </c>
      <c r="O810">
        <v>4</v>
      </c>
      <c r="P810" t="s">
        <v>872</v>
      </c>
      <c r="Q810" t="s">
        <v>873</v>
      </c>
      <c r="R810" t="s">
        <v>105</v>
      </c>
      <c r="S810" t="s">
        <v>105</v>
      </c>
      <c r="T810" t="s">
        <v>219</v>
      </c>
      <c r="U810" t="s">
        <v>875</v>
      </c>
      <c r="V810" t="s">
        <v>219</v>
      </c>
      <c r="W810" s="247">
        <v>45182</v>
      </c>
      <c r="Y810" t="s">
        <v>876</v>
      </c>
      <c r="Z810">
        <v>0</v>
      </c>
      <c r="AB810" t="s">
        <v>877</v>
      </c>
      <c r="AD810">
        <f t="shared" ca="1" si="36"/>
        <v>7</v>
      </c>
      <c r="AE810">
        <f t="shared" si="37"/>
        <v>9</v>
      </c>
      <c r="AF810">
        <f t="shared" si="38"/>
        <v>13</v>
      </c>
    </row>
    <row r="811" spans="1:32" x14ac:dyDescent="0.25">
      <c r="A811" t="s">
        <v>4749</v>
      </c>
      <c r="B811" t="s">
        <v>4750</v>
      </c>
      <c r="D811">
        <v>2024</v>
      </c>
      <c r="E811" t="s">
        <v>1061</v>
      </c>
      <c r="F811" t="s">
        <v>2233</v>
      </c>
      <c r="G811" t="s">
        <v>865</v>
      </c>
      <c r="H811" t="s">
        <v>2285</v>
      </c>
      <c r="I811" t="s">
        <v>4751</v>
      </c>
      <c r="J811" t="s">
        <v>1523</v>
      </c>
      <c r="K811">
        <v>8250</v>
      </c>
      <c r="L811" t="s">
        <v>869</v>
      </c>
      <c r="M811" t="s">
        <v>4752</v>
      </c>
      <c r="N811">
        <v>45414</v>
      </c>
      <c r="O811">
        <v>2</v>
      </c>
      <c r="P811" t="s">
        <v>872</v>
      </c>
      <c r="Q811" t="s">
        <v>873</v>
      </c>
      <c r="R811" t="s">
        <v>105</v>
      </c>
      <c r="S811" t="s">
        <v>110</v>
      </c>
      <c r="T811" t="s">
        <v>4753</v>
      </c>
      <c r="U811" t="s">
        <v>875</v>
      </c>
      <c r="W811" s="247">
        <v>45182</v>
      </c>
      <c r="Y811" t="s">
        <v>876</v>
      </c>
      <c r="Z811">
        <v>0</v>
      </c>
      <c r="AB811" t="s">
        <v>877</v>
      </c>
      <c r="AD811">
        <f t="shared" ca="1" si="36"/>
        <v>7</v>
      </c>
      <c r="AE811">
        <f t="shared" si="37"/>
        <v>9</v>
      </c>
      <c r="AF811">
        <f t="shared" si="38"/>
        <v>13</v>
      </c>
    </row>
    <row r="812" spans="1:32" x14ac:dyDescent="0.25">
      <c r="A812" t="s">
        <v>4754</v>
      </c>
      <c r="B812" t="s">
        <v>4755</v>
      </c>
      <c r="D812">
        <v>2024</v>
      </c>
      <c r="E812" t="s">
        <v>1061</v>
      </c>
      <c r="F812" t="s">
        <v>2233</v>
      </c>
      <c r="G812" t="s">
        <v>865</v>
      </c>
      <c r="H812" t="s">
        <v>866</v>
      </c>
      <c r="I812" t="s">
        <v>4756</v>
      </c>
      <c r="J812" t="s">
        <v>918</v>
      </c>
      <c r="K812">
        <v>5952</v>
      </c>
      <c r="L812" t="s">
        <v>869</v>
      </c>
      <c r="M812" t="s">
        <v>4757</v>
      </c>
      <c r="N812" t="s">
        <v>919</v>
      </c>
      <c r="O812">
        <v>7</v>
      </c>
      <c r="P812" t="s">
        <v>872</v>
      </c>
      <c r="Q812" t="s">
        <v>873</v>
      </c>
      <c r="R812" t="s">
        <v>105</v>
      </c>
      <c r="S812" t="s">
        <v>105</v>
      </c>
      <c r="T812" t="s">
        <v>4758</v>
      </c>
      <c r="U812" t="s">
        <v>875</v>
      </c>
      <c r="V812" t="s">
        <v>124</v>
      </c>
      <c r="W812" s="247">
        <v>45182</v>
      </c>
      <c r="Y812" t="s">
        <v>876</v>
      </c>
      <c r="Z812">
        <v>0</v>
      </c>
      <c r="AB812" t="s">
        <v>877</v>
      </c>
      <c r="AD812">
        <f t="shared" ca="1" si="36"/>
        <v>7</v>
      </c>
      <c r="AE812">
        <f t="shared" si="37"/>
        <v>9</v>
      </c>
      <c r="AF812">
        <f t="shared" si="38"/>
        <v>13</v>
      </c>
    </row>
    <row r="813" spans="1:32" x14ac:dyDescent="0.25">
      <c r="A813" t="s">
        <v>4759</v>
      </c>
      <c r="B813" t="s">
        <v>4760</v>
      </c>
      <c r="D813">
        <v>2024</v>
      </c>
      <c r="E813" t="s">
        <v>1061</v>
      </c>
      <c r="F813" t="s">
        <v>2233</v>
      </c>
      <c r="G813" t="s">
        <v>865</v>
      </c>
      <c r="H813" t="s">
        <v>866</v>
      </c>
      <c r="I813" t="s">
        <v>4761</v>
      </c>
      <c r="J813" t="s">
        <v>881</v>
      </c>
      <c r="K813">
        <v>8990</v>
      </c>
      <c r="L813" t="s">
        <v>869</v>
      </c>
      <c r="M813">
        <v>5449256</v>
      </c>
      <c r="N813">
        <v>45506</v>
      </c>
      <c r="O813">
        <v>8</v>
      </c>
      <c r="P813" t="s">
        <v>872</v>
      </c>
      <c r="Q813" t="s">
        <v>873</v>
      </c>
      <c r="R813" t="s">
        <v>105</v>
      </c>
      <c r="S813" t="s">
        <v>105</v>
      </c>
      <c r="T813" t="s">
        <v>4762</v>
      </c>
      <c r="U813" t="s">
        <v>875</v>
      </c>
      <c r="V813" t="s">
        <v>142</v>
      </c>
      <c r="W813" s="247">
        <v>45182</v>
      </c>
      <c r="Y813" t="s">
        <v>876</v>
      </c>
      <c r="Z813">
        <v>0</v>
      </c>
      <c r="AB813" t="s">
        <v>877</v>
      </c>
      <c r="AD813">
        <f t="shared" ca="1" si="36"/>
        <v>7</v>
      </c>
      <c r="AE813">
        <f t="shared" si="37"/>
        <v>9</v>
      </c>
      <c r="AF813">
        <f t="shared" si="38"/>
        <v>13</v>
      </c>
    </row>
    <row r="814" spans="1:32" x14ac:dyDescent="0.25">
      <c r="A814" t="s">
        <v>4763</v>
      </c>
      <c r="B814" t="s">
        <v>4764</v>
      </c>
      <c r="D814">
        <v>2024</v>
      </c>
      <c r="E814" t="s">
        <v>1061</v>
      </c>
      <c r="F814" t="s">
        <v>2233</v>
      </c>
      <c r="G814" t="s">
        <v>865</v>
      </c>
      <c r="H814" t="s">
        <v>866</v>
      </c>
      <c r="I814" t="s">
        <v>4765</v>
      </c>
      <c r="J814" t="s">
        <v>1029</v>
      </c>
      <c r="K814">
        <v>9685</v>
      </c>
      <c r="L814" t="s">
        <v>869</v>
      </c>
      <c r="M814" t="s">
        <v>4766</v>
      </c>
      <c r="N814">
        <v>45567</v>
      </c>
      <c r="O814">
        <v>1</v>
      </c>
      <c r="P814" t="s">
        <v>872</v>
      </c>
      <c r="Q814" t="s">
        <v>873</v>
      </c>
      <c r="R814" t="s">
        <v>105</v>
      </c>
      <c r="S814" t="s">
        <v>105</v>
      </c>
      <c r="T814" t="s">
        <v>4767</v>
      </c>
      <c r="U814" t="s">
        <v>875</v>
      </c>
      <c r="W814" s="247">
        <v>45183</v>
      </c>
      <c r="Y814" t="s">
        <v>876</v>
      </c>
      <c r="Z814">
        <v>0</v>
      </c>
      <c r="AB814" t="s">
        <v>877</v>
      </c>
      <c r="AD814">
        <f t="shared" ca="1" si="36"/>
        <v>7</v>
      </c>
      <c r="AE814">
        <f t="shared" si="37"/>
        <v>9</v>
      </c>
      <c r="AF814">
        <f t="shared" si="38"/>
        <v>14</v>
      </c>
    </row>
    <row r="815" spans="1:32" x14ac:dyDescent="0.25">
      <c r="A815" t="s">
        <v>4768</v>
      </c>
      <c r="B815" t="s">
        <v>4769</v>
      </c>
      <c r="D815">
        <v>2024</v>
      </c>
      <c r="E815" t="s">
        <v>1061</v>
      </c>
      <c r="F815" t="s">
        <v>2233</v>
      </c>
      <c r="G815" t="s">
        <v>865</v>
      </c>
      <c r="H815" t="s">
        <v>866</v>
      </c>
      <c r="I815" t="s">
        <v>4770</v>
      </c>
      <c r="J815" t="s">
        <v>868</v>
      </c>
      <c r="K815">
        <v>5699</v>
      </c>
      <c r="L815" t="s">
        <v>869</v>
      </c>
      <c r="M815" t="s">
        <v>4771</v>
      </c>
      <c r="N815" t="s">
        <v>2994</v>
      </c>
      <c r="O815">
        <v>20</v>
      </c>
      <c r="P815" t="s">
        <v>872</v>
      </c>
      <c r="Q815" t="s">
        <v>873</v>
      </c>
      <c r="R815" t="s">
        <v>105</v>
      </c>
      <c r="S815" t="s">
        <v>105</v>
      </c>
      <c r="T815" t="s">
        <v>4772</v>
      </c>
      <c r="U815" t="s">
        <v>875</v>
      </c>
      <c r="V815" t="s">
        <v>142</v>
      </c>
      <c r="W815" s="247">
        <v>45183</v>
      </c>
      <c r="Y815" t="s">
        <v>876</v>
      </c>
      <c r="Z815">
        <v>0</v>
      </c>
      <c r="AB815" t="s">
        <v>877</v>
      </c>
      <c r="AD815">
        <f t="shared" ca="1" si="36"/>
        <v>7</v>
      </c>
      <c r="AE815">
        <f t="shared" si="37"/>
        <v>9</v>
      </c>
      <c r="AF815">
        <f t="shared" si="38"/>
        <v>14</v>
      </c>
    </row>
    <row r="816" spans="1:32" x14ac:dyDescent="0.25">
      <c r="A816" t="s">
        <v>4773</v>
      </c>
      <c r="B816" t="s">
        <v>4774</v>
      </c>
      <c r="D816">
        <v>2024</v>
      </c>
      <c r="E816" t="s">
        <v>1061</v>
      </c>
      <c r="F816" t="s">
        <v>2233</v>
      </c>
      <c r="G816" t="s">
        <v>865</v>
      </c>
      <c r="H816" t="s">
        <v>866</v>
      </c>
      <c r="I816" t="s">
        <v>4775</v>
      </c>
      <c r="J816" t="s">
        <v>868</v>
      </c>
      <c r="K816">
        <v>7967</v>
      </c>
      <c r="L816" t="s">
        <v>1900</v>
      </c>
      <c r="M816" t="s">
        <v>4776</v>
      </c>
      <c r="N816">
        <v>45475</v>
      </c>
      <c r="O816">
        <v>20</v>
      </c>
      <c r="P816" t="s">
        <v>872</v>
      </c>
      <c r="Q816" t="s">
        <v>873</v>
      </c>
      <c r="R816" t="s">
        <v>105</v>
      </c>
      <c r="S816" t="s">
        <v>105</v>
      </c>
      <c r="T816" t="s">
        <v>4777</v>
      </c>
      <c r="U816" t="s">
        <v>875</v>
      </c>
      <c r="V816" t="s">
        <v>118</v>
      </c>
      <c r="W816" s="247">
        <v>45183</v>
      </c>
      <c r="Y816" t="s">
        <v>876</v>
      </c>
      <c r="Z816">
        <v>0</v>
      </c>
      <c r="AB816" t="s">
        <v>877</v>
      </c>
      <c r="AD816">
        <f t="shared" ca="1" si="36"/>
        <v>7</v>
      </c>
      <c r="AE816">
        <f t="shared" si="37"/>
        <v>9</v>
      </c>
      <c r="AF816">
        <f t="shared" si="38"/>
        <v>14</v>
      </c>
    </row>
    <row r="817" spans="1:32" x14ac:dyDescent="0.25">
      <c r="A817" t="s">
        <v>4778</v>
      </c>
      <c r="B817" t="s">
        <v>4779</v>
      </c>
      <c r="D817">
        <v>2024</v>
      </c>
      <c r="E817" t="s">
        <v>1061</v>
      </c>
      <c r="F817" t="s">
        <v>2233</v>
      </c>
      <c r="G817" t="s">
        <v>865</v>
      </c>
      <c r="H817" t="s">
        <v>2285</v>
      </c>
      <c r="I817" t="s">
        <v>4780</v>
      </c>
      <c r="J817" t="s">
        <v>918</v>
      </c>
      <c r="K817">
        <v>7832</v>
      </c>
      <c r="L817" t="s">
        <v>869</v>
      </c>
      <c r="M817" t="s">
        <v>4781</v>
      </c>
      <c r="N817">
        <v>45445</v>
      </c>
      <c r="O817">
        <v>10</v>
      </c>
      <c r="P817" t="s">
        <v>872</v>
      </c>
      <c r="Q817" t="s">
        <v>873</v>
      </c>
      <c r="R817" t="s">
        <v>105</v>
      </c>
      <c r="S817" t="s">
        <v>105</v>
      </c>
      <c r="T817" t="s">
        <v>4782</v>
      </c>
      <c r="U817" t="s">
        <v>875</v>
      </c>
      <c r="V817" t="s">
        <v>153</v>
      </c>
      <c r="W817" s="247">
        <v>45183</v>
      </c>
      <c r="Y817" t="s">
        <v>876</v>
      </c>
      <c r="Z817">
        <v>0</v>
      </c>
      <c r="AB817" t="s">
        <v>877</v>
      </c>
      <c r="AD817">
        <f t="shared" ca="1" si="36"/>
        <v>7</v>
      </c>
      <c r="AE817">
        <f t="shared" si="37"/>
        <v>9</v>
      </c>
      <c r="AF817">
        <f t="shared" si="38"/>
        <v>14</v>
      </c>
    </row>
    <row r="818" spans="1:32" x14ac:dyDescent="0.25">
      <c r="A818" t="s">
        <v>4783</v>
      </c>
      <c r="B818" t="s">
        <v>4784</v>
      </c>
      <c r="D818">
        <v>2024</v>
      </c>
      <c r="E818" t="s">
        <v>1061</v>
      </c>
      <c r="F818" t="s">
        <v>2233</v>
      </c>
      <c r="G818" t="s">
        <v>865</v>
      </c>
      <c r="H818" t="s">
        <v>2285</v>
      </c>
      <c r="I818" t="s">
        <v>4785</v>
      </c>
      <c r="J818" t="s">
        <v>1054</v>
      </c>
      <c r="K818">
        <v>1</v>
      </c>
      <c r="L818" t="s">
        <v>869</v>
      </c>
      <c r="M818" t="s">
        <v>4786</v>
      </c>
      <c r="N818" t="s">
        <v>1040</v>
      </c>
      <c r="O818">
        <v>4</v>
      </c>
      <c r="P818" t="s">
        <v>872</v>
      </c>
      <c r="Q818" t="s">
        <v>873</v>
      </c>
      <c r="R818" t="s">
        <v>105</v>
      </c>
      <c r="S818" t="s">
        <v>105</v>
      </c>
      <c r="T818" t="s">
        <v>2095</v>
      </c>
      <c r="U818" t="s">
        <v>875</v>
      </c>
      <c r="V818" t="s">
        <v>2096</v>
      </c>
      <c r="W818" s="247">
        <v>45183</v>
      </c>
      <c r="Y818" t="s">
        <v>876</v>
      </c>
      <c r="Z818">
        <v>0</v>
      </c>
      <c r="AB818" t="s">
        <v>877</v>
      </c>
      <c r="AD818">
        <f t="shared" ca="1" si="36"/>
        <v>7</v>
      </c>
      <c r="AE818">
        <f t="shared" si="37"/>
        <v>9</v>
      </c>
      <c r="AF818">
        <f t="shared" si="38"/>
        <v>14</v>
      </c>
    </row>
    <row r="819" spans="1:32" x14ac:dyDescent="0.25">
      <c r="A819" t="s">
        <v>4787</v>
      </c>
      <c r="B819" t="s">
        <v>4788</v>
      </c>
      <c r="D819">
        <v>2024</v>
      </c>
      <c r="E819" t="s">
        <v>1061</v>
      </c>
      <c r="F819" t="s">
        <v>2233</v>
      </c>
      <c r="G819" t="s">
        <v>865</v>
      </c>
      <c r="H819" t="s">
        <v>866</v>
      </c>
      <c r="I819" t="s">
        <v>4789</v>
      </c>
      <c r="J819" t="s">
        <v>918</v>
      </c>
      <c r="K819">
        <v>10466</v>
      </c>
      <c r="L819" t="s">
        <v>869</v>
      </c>
      <c r="M819" t="s">
        <v>4790</v>
      </c>
      <c r="N819">
        <v>45414</v>
      </c>
      <c r="O819">
        <v>10</v>
      </c>
      <c r="P819" t="s">
        <v>872</v>
      </c>
      <c r="Q819" t="s">
        <v>873</v>
      </c>
      <c r="R819" t="s">
        <v>105</v>
      </c>
      <c r="S819" t="s">
        <v>105</v>
      </c>
      <c r="T819" t="s">
        <v>4791</v>
      </c>
      <c r="U819" t="s">
        <v>875</v>
      </c>
      <c r="V819" t="s">
        <v>108</v>
      </c>
      <c r="W819" s="247">
        <v>45183</v>
      </c>
      <c r="Y819" t="s">
        <v>876</v>
      </c>
      <c r="Z819">
        <v>0</v>
      </c>
      <c r="AB819" t="s">
        <v>877</v>
      </c>
      <c r="AD819">
        <f t="shared" ca="1" si="36"/>
        <v>7</v>
      </c>
      <c r="AE819">
        <f t="shared" si="37"/>
        <v>9</v>
      </c>
      <c r="AF819">
        <f t="shared" si="38"/>
        <v>14</v>
      </c>
    </row>
    <row r="820" spans="1:32" x14ac:dyDescent="0.25">
      <c r="A820" t="s">
        <v>4792</v>
      </c>
      <c r="B820" t="s">
        <v>4793</v>
      </c>
      <c r="D820">
        <v>2024</v>
      </c>
      <c r="E820" t="s">
        <v>1061</v>
      </c>
      <c r="F820" t="s">
        <v>2233</v>
      </c>
      <c r="G820" t="s">
        <v>865</v>
      </c>
      <c r="H820" t="s">
        <v>2285</v>
      </c>
      <c r="I820" t="s">
        <v>4794</v>
      </c>
      <c r="J820" t="s">
        <v>1054</v>
      </c>
      <c r="K820">
        <v>9800</v>
      </c>
      <c r="L820" t="s">
        <v>1900</v>
      </c>
      <c r="M820" t="s">
        <v>4795</v>
      </c>
      <c r="N820" t="s">
        <v>1040</v>
      </c>
      <c r="O820">
        <v>4</v>
      </c>
      <c r="P820" t="s">
        <v>872</v>
      </c>
      <c r="Q820" t="s">
        <v>873</v>
      </c>
      <c r="R820" t="s">
        <v>105</v>
      </c>
      <c r="S820" t="s">
        <v>105</v>
      </c>
      <c r="T820" t="s">
        <v>4796</v>
      </c>
      <c r="U820" t="s">
        <v>875</v>
      </c>
      <c r="V820" t="s">
        <v>4797</v>
      </c>
      <c r="W820" s="247">
        <v>45183</v>
      </c>
      <c r="Y820" t="s">
        <v>876</v>
      </c>
      <c r="Z820">
        <v>0</v>
      </c>
      <c r="AB820" t="s">
        <v>877</v>
      </c>
      <c r="AD820">
        <f t="shared" ca="1" si="36"/>
        <v>7</v>
      </c>
      <c r="AE820">
        <f t="shared" si="37"/>
        <v>9</v>
      </c>
      <c r="AF820">
        <f t="shared" si="38"/>
        <v>14</v>
      </c>
    </row>
    <row r="821" spans="1:32" x14ac:dyDescent="0.25">
      <c r="A821" t="s">
        <v>4798</v>
      </c>
      <c r="B821" t="s">
        <v>4799</v>
      </c>
      <c r="D821">
        <v>2024</v>
      </c>
      <c r="E821" t="s">
        <v>1061</v>
      </c>
      <c r="F821" t="s">
        <v>2233</v>
      </c>
      <c r="G821" t="s">
        <v>865</v>
      </c>
      <c r="H821" t="s">
        <v>2285</v>
      </c>
      <c r="I821" t="s">
        <v>4800</v>
      </c>
      <c r="J821" t="s">
        <v>881</v>
      </c>
      <c r="K821">
        <v>9252</v>
      </c>
      <c r="L821" t="s">
        <v>869</v>
      </c>
      <c r="M821">
        <v>5449413</v>
      </c>
      <c r="N821">
        <v>45445</v>
      </c>
      <c r="O821">
        <v>2</v>
      </c>
      <c r="P821" t="s">
        <v>872</v>
      </c>
      <c r="Q821" t="s">
        <v>873</v>
      </c>
      <c r="R821" t="s">
        <v>105</v>
      </c>
      <c r="S821" t="s">
        <v>110</v>
      </c>
      <c r="T821" t="s">
        <v>4801</v>
      </c>
      <c r="U821" t="s">
        <v>875</v>
      </c>
      <c r="W821" s="247">
        <v>45183</v>
      </c>
      <c r="Y821" t="s">
        <v>876</v>
      </c>
      <c r="Z821">
        <v>0</v>
      </c>
      <c r="AB821" t="s">
        <v>877</v>
      </c>
      <c r="AD821">
        <f t="shared" ca="1" si="36"/>
        <v>7</v>
      </c>
      <c r="AE821">
        <f t="shared" si="37"/>
        <v>9</v>
      </c>
      <c r="AF821">
        <f t="shared" si="38"/>
        <v>14</v>
      </c>
    </row>
    <row r="822" spans="1:32" x14ac:dyDescent="0.25">
      <c r="A822" t="s">
        <v>4802</v>
      </c>
      <c r="B822" t="s">
        <v>4803</v>
      </c>
      <c r="D822">
        <v>2024</v>
      </c>
      <c r="E822" t="s">
        <v>1061</v>
      </c>
      <c r="F822" t="s">
        <v>2233</v>
      </c>
      <c r="G822" t="s">
        <v>865</v>
      </c>
      <c r="H822" t="s">
        <v>2285</v>
      </c>
      <c r="I822" t="s">
        <v>4804</v>
      </c>
      <c r="J822" t="s">
        <v>934</v>
      </c>
      <c r="K822">
        <v>8506</v>
      </c>
      <c r="L822" t="s">
        <v>869</v>
      </c>
      <c r="M822" t="s">
        <v>4805</v>
      </c>
      <c r="N822">
        <v>45414</v>
      </c>
      <c r="O822">
        <v>5</v>
      </c>
      <c r="P822" t="s">
        <v>872</v>
      </c>
      <c r="Q822" t="s">
        <v>873</v>
      </c>
      <c r="R822" t="s">
        <v>105</v>
      </c>
      <c r="S822" t="s">
        <v>105</v>
      </c>
      <c r="T822" t="s">
        <v>4806</v>
      </c>
      <c r="U822" t="s">
        <v>875</v>
      </c>
      <c r="V822" t="s">
        <v>118</v>
      </c>
      <c r="W822" s="247">
        <v>45183</v>
      </c>
      <c r="Y822" t="s">
        <v>876</v>
      </c>
      <c r="Z822">
        <v>0</v>
      </c>
      <c r="AB822" t="s">
        <v>877</v>
      </c>
      <c r="AD822">
        <f t="shared" ca="1" si="36"/>
        <v>7</v>
      </c>
      <c r="AE822">
        <f t="shared" si="37"/>
        <v>9</v>
      </c>
      <c r="AF822">
        <f t="shared" si="38"/>
        <v>14</v>
      </c>
    </row>
    <row r="823" spans="1:32" x14ac:dyDescent="0.25">
      <c r="A823" t="s">
        <v>4807</v>
      </c>
      <c r="B823" t="s">
        <v>4808</v>
      </c>
      <c r="D823">
        <v>2024</v>
      </c>
      <c r="E823" t="s">
        <v>1061</v>
      </c>
      <c r="F823" t="s">
        <v>2233</v>
      </c>
      <c r="G823" t="s">
        <v>865</v>
      </c>
      <c r="H823" t="s">
        <v>2285</v>
      </c>
      <c r="I823" t="s">
        <v>4809</v>
      </c>
      <c r="J823" t="s">
        <v>1054</v>
      </c>
      <c r="K823">
        <v>1975</v>
      </c>
      <c r="L823" t="s">
        <v>869</v>
      </c>
      <c r="M823" t="s">
        <v>4810</v>
      </c>
      <c r="N823" t="s">
        <v>1040</v>
      </c>
      <c r="O823">
        <v>4</v>
      </c>
      <c r="P823" t="s">
        <v>872</v>
      </c>
      <c r="Q823" t="s">
        <v>873</v>
      </c>
      <c r="R823" t="s">
        <v>105</v>
      </c>
      <c r="S823" t="s">
        <v>105</v>
      </c>
      <c r="T823" t="s">
        <v>4811</v>
      </c>
      <c r="U823" t="s">
        <v>875</v>
      </c>
      <c r="V823" t="s">
        <v>2096</v>
      </c>
      <c r="W823" s="247">
        <v>45183</v>
      </c>
      <c r="Y823" t="s">
        <v>876</v>
      </c>
      <c r="Z823">
        <v>0</v>
      </c>
      <c r="AB823" t="s">
        <v>877</v>
      </c>
      <c r="AD823">
        <f t="shared" ca="1" si="36"/>
        <v>7</v>
      </c>
      <c r="AE823">
        <f t="shared" si="37"/>
        <v>9</v>
      </c>
      <c r="AF823">
        <f t="shared" si="38"/>
        <v>14</v>
      </c>
    </row>
    <row r="824" spans="1:32" x14ac:dyDescent="0.25">
      <c r="A824" t="s">
        <v>4812</v>
      </c>
      <c r="B824" t="s">
        <v>4813</v>
      </c>
      <c r="D824">
        <v>2024</v>
      </c>
      <c r="E824" t="s">
        <v>1061</v>
      </c>
      <c r="F824" t="s">
        <v>2233</v>
      </c>
      <c r="G824" t="s">
        <v>865</v>
      </c>
      <c r="H824" t="s">
        <v>2285</v>
      </c>
      <c r="I824" t="s">
        <v>4814</v>
      </c>
      <c r="J824" t="s">
        <v>1054</v>
      </c>
      <c r="K824">
        <v>5431</v>
      </c>
      <c r="L824" t="s">
        <v>869</v>
      </c>
      <c r="M824">
        <v>5448866</v>
      </c>
      <c r="N824">
        <v>45628</v>
      </c>
      <c r="O824">
        <v>23</v>
      </c>
      <c r="P824" t="s">
        <v>872</v>
      </c>
      <c r="Q824" t="s">
        <v>873</v>
      </c>
      <c r="R824" t="s">
        <v>105</v>
      </c>
      <c r="S824" t="s">
        <v>105</v>
      </c>
      <c r="T824" t="s">
        <v>4815</v>
      </c>
      <c r="U824" t="s">
        <v>875</v>
      </c>
      <c r="V824" t="s">
        <v>4816</v>
      </c>
      <c r="W824" s="247">
        <v>45183</v>
      </c>
      <c r="Y824" t="s">
        <v>876</v>
      </c>
      <c r="Z824">
        <v>0</v>
      </c>
      <c r="AB824" t="s">
        <v>877</v>
      </c>
      <c r="AD824">
        <f t="shared" ca="1" si="36"/>
        <v>7</v>
      </c>
      <c r="AE824">
        <f t="shared" si="37"/>
        <v>9</v>
      </c>
      <c r="AF824">
        <f t="shared" si="38"/>
        <v>14</v>
      </c>
    </row>
    <row r="825" spans="1:32" x14ac:dyDescent="0.25">
      <c r="A825" t="s">
        <v>4817</v>
      </c>
      <c r="B825" t="s">
        <v>4818</v>
      </c>
      <c r="D825">
        <v>2024</v>
      </c>
      <c r="E825" t="s">
        <v>1061</v>
      </c>
      <c r="F825" t="s">
        <v>2233</v>
      </c>
      <c r="G825" t="s">
        <v>865</v>
      </c>
      <c r="H825" t="s">
        <v>2285</v>
      </c>
      <c r="I825" t="s">
        <v>4819</v>
      </c>
      <c r="J825" t="s">
        <v>945</v>
      </c>
      <c r="K825">
        <v>10433</v>
      </c>
      <c r="L825" t="s">
        <v>1900</v>
      </c>
      <c r="M825" t="s">
        <v>4820</v>
      </c>
      <c r="N825">
        <v>45475</v>
      </c>
      <c r="O825">
        <v>1</v>
      </c>
      <c r="P825" t="s">
        <v>872</v>
      </c>
      <c r="Q825" t="s">
        <v>873</v>
      </c>
      <c r="R825" t="s">
        <v>105</v>
      </c>
      <c r="S825" t="s">
        <v>105</v>
      </c>
      <c r="T825" t="s">
        <v>4821</v>
      </c>
      <c r="U825" t="s">
        <v>875</v>
      </c>
      <c r="V825" t="s">
        <v>245</v>
      </c>
      <c r="W825" s="247">
        <v>45183</v>
      </c>
      <c r="Y825" t="s">
        <v>876</v>
      </c>
      <c r="Z825">
        <v>0</v>
      </c>
      <c r="AB825" t="s">
        <v>877</v>
      </c>
      <c r="AD825">
        <f t="shared" ca="1" si="36"/>
        <v>7</v>
      </c>
      <c r="AE825">
        <f t="shared" si="37"/>
        <v>9</v>
      </c>
      <c r="AF825">
        <f t="shared" si="38"/>
        <v>14</v>
      </c>
    </row>
    <row r="826" spans="1:32" x14ac:dyDescent="0.25">
      <c r="A826" t="s">
        <v>4822</v>
      </c>
      <c r="B826" t="s">
        <v>4823</v>
      </c>
      <c r="D826">
        <v>2024</v>
      </c>
      <c r="E826" t="s">
        <v>1061</v>
      </c>
      <c r="F826" t="s">
        <v>2233</v>
      </c>
      <c r="G826" t="s">
        <v>865</v>
      </c>
      <c r="H826" t="s">
        <v>2285</v>
      </c>
      <c r="I826" t="s">
        <v>4824</v>
      </c>
      <c r="J826" t="s">
        <v>918</v>
      </c>
      <c r="K826">
        <v>9806</v>
      </c>
      <c r="L826" t="s">
        <v>869</v>
      </c>
      <c r="M826" t="s">
        <v>4825</v>
      </c>
      <c r="N826">
        <v>45537</v>
      </c>
      <c r="O826">
        <v>6</v>
      </c>
      <c r="P826" t="s">
        <v>872</v>
      </c>
      <c r="Q826" t="s">
        <v>873</v>
      </c>
      <c r="R826" t="s">
        <v>105</v>
      </c>
      <c r="S826" t="s">
        <v>105</v>
      </c>
      <c r="T826" t="s">
        <v>4826</v>
      </c>
      <c r="U826" t="s">
        <v>875</v>
      </c>
      <c r="V826" t="s">
        <v>108</v>
      </c>
      <c r="W826" s="247">
        <v>45183</v>
      </c>
      <c r="Y826" t="s">
        <v>876</v>
      </c>
      <c r="Z826">
        <v>0</v>
      </c>
      <c r="AB826" t="s">
        <v>877</v>
      </c>
      <c r="AD826">
        <f t="shared" ca="1" si="36"/>
        <v>7</v>
      </c>
      <c r="AE826">
        <f t="shared" si="37"/>
        <v>9</v>
      </c>
      <c r="AF826">
        <f t="shared" si="38"/>
        <v>14</v>
      </c>
    </row>
    <row r="827" spans="1:32" x14ac:dyDescent="0.25">
      <c r="A827" t="s">
        <v>4827</v>
      </c>
      <c r="B827" t="s">
        <v>4828</v>
      </c>
      <c r="D827">
        <v>2024</v>
      </c>
      <c r="E827" t="s">
        <v>1061</v>
      </c>
      <c r="F827" t="s">
        <v>2233</v>
      </c>
      <c r="G827" t="s">
        <v>865</v>
      </c>
      <c r="H827" t="s">
        <v>2285</v>
      </c>
      <c r="I827" t="s">
        <v>4829</v>
      </c>
      <c r="J827" t="s">
        <v>1054</v>
      </c>
      <c r="K827">
        <v>5627</v>
      </c>
      <c r="L827" t="s">
        <v>869</v>
      </c>
      <c r="M827" t="s">
        <v>4830</v>
      </c>
      <c r="N827" t="s">
        <v>1040</v>
      </c>
      <c r="O827">
        <v>4</v>
      </c>
      <c r="P827" t="s">
        <v>872</v>
      </c>
      <c r="Q827" t="s">
        <v>873</v>
      </c>
      <c r="R827" t="s">
        <v>105</v>
      </c>
      <c r="S827" t="s">
        <v>105</v>
      </c>
      <c r="T827" t="s">
        <v>4831</v>
      </c>
      <c r="U827" t="s">
        <v>875</v>
      </c>
      <c r="V827" t="s">
        <v>2096</v>
      </c>
      <c r="W827" s="247">
        <v>45183</v>
      </c>
      <c r="Y827" t="s">
        <v>876</v>
      </c>
      <c r="Z827">
        <v>0</v>
      </c>
      <c r="AB827" t="s">
        <v>877</v>
      </c>
      <c r="AD827">
        <f t="shared" ca="1" si="36"/>
        <v>7</v>
      </c>
      <c r="AE827">
        <f t="shared" si="37"/>
        <v>9</v>
      </c>
      <c r="AF827">
        <f t="shared" si="38"/>
        <v>14</v>
      </c>
    </row>
    <row r="828" spans="1:32" x14ac:dyDescent="0.25">
      <c r="A828" t="s">
        <v>4832</v>
      </c>
      <c r="B828" t="s">
        <v>4833</v>
      </c>
      <c r="D828">
        <v>2024</v>
      </c>
      <c r="E828" t="s">
        <v>1061</v>
      </c>
      <c r="F828" t="s">
        <v>2233</v>
      </c>
      <c r="G828" t="s">
        <v>865</v>
      </c>
      <c r="H828" t="s">
        <v>4834</v>
      </c>
      <c r="I828" t="s">
        <v>4835</v>
      </c>
      <c r="J828" t="s">
        <v>868</v>
      </c>
      <c r="K828">
        <v>8824</v>
      </c>
      <c r="L828" t="s">
        <v>869</v>
      </c>
      <c r="M828" t="s">
        <v>4836</v>
      </c>
      <c r="N828">
        <v>45324</v>
      </c>
      <c r="O828">
        <v>10</v>
      </c>
      <c r="P828" t="s">
        <v>872</v>
      </c>
      <c r="Q828" t="s">
        <v>873</v>
      </c>
      <c r="R828" t="s">
        <v>105</v>
      </c>
      <c r="S828" t="s">
        <v>105</v>
      </c>
      <c r="T828" t="s">
        <v>4837</v>
      </c>
      <c r="U828" t="s">
        <v>875</v>
      </c>
      <c r="W828" s="247">
        <v>45179</v>
      </c>
      <c r="Y828" t="s">
        <v>876</v>
      </c>
      <c r="Z828">
        <v>0</v>
      </c>
      <c r="AB828" t="s">
        <v>877</v>
      </c>
      <c r="AD828">
        <f t="shared" ca="1" si="36"/>
        <v>8</v>
      </c>
      <c r="AE828">
        <f t="shared" si="37"/>
        <v>9</v>
      </c>
      <c r="AF828">
        <f t="shared" si="38"/>
        <v>10</v>
      </c>
    </row>
    <row r="829" spans="1:32" x14ac:dyDescent="0.25">
      <c r="A829" t="s">
        <v>4838</v>
      </c>
      <c r="B829" t="s">
        <v>4839</v>
      </c>
      <c r="D829">
        <v>2024</v>
      </c>
      <c r="E829" t="s">
        <v>1061</v>
      </c>
      <c r="F829" t="s">
        <v>1190</v>
      </c>
      <c r="G829" t="s">
        <v>1191</v>
      </c>
      <c r="H829" t="s">
        <v>1223</v>
      </c>
      <c r="I829" t="s">
        <v>4840</v>
      </c>
      <c r="J829" t="s">
        <v>868</v>
      </c>
      <c r="K829">
        <v>10500</v>
      </c>
      <c r="L829" t="s">
        <v>869</v>
      </c>
      <c r="M829" t="s">
        <v>4841</v>
      </c>
      <c r="N829" t="s">
        <v>3075</v>
      </c>
      <c r="O829">
        <v>8</v>
      </c>
      <c r="P829" t="s">
        <v>872</v>
      </c>
      <c r="Q829" t="s">
        <v>873</v>
      </c>
      <c r="R829" t="s">
        <v>105</v>
      </c>
      <c r="S829" t="s">
        <v>105</v>
      </c>
      <c r="T829" t="s">
        <v>4842</v>
      </c>
      <c r="U829" t="s">
        <v>875</v>
      </c>
      <c r="V829" t="s">
        <v>118</v>
      </c>
      <c r="W829" s="247">
        <v>45183</v>
      </c>
      <c r="Y829" t="s">
        <v>876</v>
      </c>
      <c r="Z829">
        <v>0</v>
      </c>
      <c r="AB829" t="s">
        <v>877</v>
      </c>
      <c r="AD829">
        <f t="shared" ca="1" si="36"/>
        <v>7</v>
      </c>
      <c r="AE829">
        <f t="shared" si="37"/>
        <v>9</v>
      </c>
      <c r="AF829">
        <f t="shared" si="38"/>
        <v>14</v>
      </c>
    </row>
    <row r="830" spans="1:32" x14ac:dyDescent="0.25">
      <c r="A830" t="s">
        <v>4843</v>
      </c>
      <c r="B830" t="s">
        <v>4844</v>
      </c>
      <c r="D830">
        <v>2024</v>
      </c>
      <c r="E830" t="s">
        <v>1061</v>
      </c>
      <c r="F830" t="s">
        <v>1190</v>
      </c>
      <c r="G830" t="s">
        <v>1191</v>
      </c>
      <c r="H830" t="s">
        <v>1223</v>
      </c>
      <c r="I830" t="s">
        <v>4845</v>
      </c>
      <c r="J830" t="s">
        <v>881</v>
      </c>
      <c r="K830">
        <v>8944</v>
      </c>
      <c r="L830" t="s">
        <v>869</v>
      </c>
      <c r="M830">
        <v>5449350</v>
      </c>
      <c r="N830">
        <v>45414</v>
      </c>
      <c r="O830">
        <v>4</v>
      </c>
      <c r="P830" t="s">
        <v>872</v>
      </c>
      <c r="Q830" t="s">
        <v>873</v>
      </c>
      <c r="R830" t="s">
        <v>105</v>
      </c>
      <c r="S830" t="s">
        <v>105</v>
      </c>
      <c r="T830" t="s">
        <v>4846</v>
      </c>
      <c r="U830" t="s">
        <v>875</v>
      </c>
      <c r="W830" s="247">
        <v>45183</v>
      </c>
      <c r="Y830" t="s">
        <v>876</v>
      </c>
      <c r="Z830">
        <v>0</v>
      </c>
      <c r="AB830" t="s">
        <v>877</v>
      </c>
      <c r="AD830">
        <f t="shared" ca="1" si="36"/>
        <v>7</v>
      </c>
      <c r="AE830">
        <f t="shared" si="37"/>
        <v>9</v>
      </c>
      <c r="AF830">
        <f t="shared" si="38"/>
        <v>14</v>
      </c>
    </row>
    <row r="831" spans="1:32" x14ac:dyDescent="0.25">
      <c r="A831" t="s">
        <v>4847</v>
      </c>
      <c r="B831" t="s">
        <v>4848</v>
      </c>
      <c r="D831">
        <v>2024</v>
      </c>
      <c r="E831" t="s">
        <v>1061</v>
      </c>
      <c r="F831" t="s">
        <v>1190</v>
      </c>
      <c r="G831" t="s">
        <v>1191</v>
      </c>
      <c r="H831" t="s">
        <v>1223</v>
      </c>
      <c r="I831" t="s">
        <v>4849</v>
      </c>
      <c r="J831" t="s">
        <v>934</v>
      </c>
      <c r="K831">
        <v>5688</v>
      </c>
      <c r="L831" t="s">
        <v>869</v>
      </c>
      <c r="M831" t="s">
        <v>4850</v>
      </c>
      <c r="N831">
        <v>45414</v>
      </c>
      <c r="O831">
        <v>3</v>
      </c>
      <c r="P831" t="s">
        <v>872</v>
      </c>
      <c r="Q831" t="s">
        <v>873</v>
      </c>
      <c r="R831" t="s">
        <v>105</v>
      </c>
      <c r="S831" t="s">
        <v>105</v>
      </c>
      <c r="T831" t="s">
        <v>4851</v>
      </c>
      <c r="U831" t="s">
        <v>875</v>
      </c>
      <c r="W831" s="247">
        <v>45183</v>
      </c>
      <c r="Y831" t="s">
        <v>876</v>
      </c>
      <c r="Z831">
        <v>0</v>
      </c>
      <c r="AB831" t="s">
        <v>877</v>
      </c>
      <c r="AD831">
        <f t="shared" ca="1" si="36"/>
        <v>7</v>
      </c>
      <c r="AE831">
        <f t="shared" si="37"/>
        <v>9</v>
      </c>
      <c r="AF831">
        <f t="shared" si="38"/>
        <v>14</v>
      </c>
    </row>
    <row r="832" spans="1:32" x14ac:dyDescent="0.25">
      <c r="A832" t="s">
        <v>4852</v>
      </c>
      <c r="B832" t="s">
        <v>4853</v>
      </c>
      <c r="D832">
        <v>2024</v>
      </c>
      <c r="E832" t="s">
        <v>1061</v>
      </c>
      <c r="F832" t="s">
        <v>1190</v>
      </c>
      <c r="G832" t="s">
        <v>1191</v>
      </c>
      <c r="H832" t="s">
        <v>1223</v>
      </c>
      <c r="I832" t="s">
        <v>4854</v>
      </c>
      <c r="J832" t="s">
        <v>868</v>
      </c>
      <c r="K832">
        <v>9060</v>
      </c>
      <c r="L832" t="s">
        <v>869</v>
      </c>
      <c r="M832" t="s">
        <v>4855</v>
      </c>
      <c r="N832" t="s">
        <v>2994</v>
      </c>
      <c r="O832">
        <v>1</v>
      </c>
      <c r="P832" t="s">
        <v>872</v>
      </c>
      <c r="Q832" t="s">
        <v>873</v>
      </c>
      <c r="R832" t="s">
        <v>105</v>
      </c>
      <c r="S832" t="s">
        <v>105</v>
      </c>
      <c r="T832" t="s">
        <v>4856</v>
      </c>
      <c r="U832" t="s">
        <v>875</v>
      </c>
      <c r="V832" t="s">
        <v>118</v>
      </c>
      <c r="W832" s="247">
        <v>45183</v>
      </c>
      <c r="Y832" t="s">
        <v>876</v>
      </c>
      <c r="Z832">
        <v>0</v>
      </c>
      <c r="AB832" t="s">
        <v>877</v>
      </c>
      <c r="AD832">
        <f t="shared" ca="1" si="36"/>
        <v>7</v>
      </c>
      <c r="AE832">
        <f t="shared" si="37"/>
        <v>9</v>
      </c>
      <c r="AF832">
        <f t="shared" si="38"/>
        <v>14</v>
      </c>
    </row>
    <row r="833" spans="1:32" x14ac:dyDescent="0.25">
      <c r="A833" t="s">
        <v>4857</v>
      </c>
      <c r="B833" t="s">
        <v>4858</v>
      </c>
      <c r="D833">
        <v>2024</v>
      </c>
      <c r="E833" t="s">
        <v>1061</v>
      </c>
      <c r="F833" t="s">
        <v>1190</v>
      </c>
      <c r="G833" t="s">
        <v>1191</v>
      </c>
      <c r="H833" t="s">
        <v>1223</v>
      </c>
      <c r="I833" t="s">
        <v>4859</v>
      </c>
      <c r="J833" t="s">
        <v>1038</v>
      </c>
      <c r="K833">
        <v>2177</v>
      </c>
      <c r="L833" t="s">
        <v>869</v>
      </c>
      <c r="M833" t="s">
        <v>4860</v>
      </c>
      <c r="N833" t="s">
        <v>2840</v>
      </c>
      <c r="O833">
        <v>96</v>
      </c>
      <c r="P833" t="s">
        <v>872</v>
      </c>
      <c r="Q833" t="s">
        <v>873</v>
      </c>
      <c r="R833" t="s">
        <v>105</v>
      </c>
      <c r="S833" t="s">
        <v>105</v>
      </c>
      <c r="T833" t="s">
        <v>4861</v>
      </c>
      <c r="U833" t="s">
        <v>875</v>
      </c>
      <c r="V833" t="s">
        <v>215</v>
      </c>
      <c r="W833" s="247">
        <v>45183</v>
      </c>
      <c r="Y833" t="s">
        <v>876</v>
      </c>
      <c r="Z833">
        <v>0</v>
      </c>
      <c r="AB833" t="s">
        <v>877</v>
      </c>
      <c r="AD833">
        <f t="shared" ca="1" si="36"/>
        <v>7</v>
      </c>
      <c r="AE833">
        <f t="shared" si="37"/>
        <v>9</v>
      </c>
      <c r="AF833">
        <f t="shared" si="38"/>
        <v>14</v>
      </c>
    </row>
    <row r="834" spans="1:32" x14ac:dyDescent="0.25">
      <c r="A834" t="s">
        <v>4862</v>
      </c>
      <c r="B834" t="s">
        <v>4863</v>
      </c>
      <c r="D834">
        <v>2024</v>
      </c>
      <c r="E834" t="s">
        <v>1061</v>
      </c>
      <c r="F834" t="s">
        <v>1190</v>
      </c>
      <c r="G834" t="s">
        <v>1191</v>
      </c>
      <c r="H834" t="s">
        <v>1223</v>
      </c>
      <c r="I834" t="s">
        <v>4864</v>
      </c>
      <c r="J834" t="s">
        <v>1054</v>
      </c>
      <c r="K834">
        <v>341</v>
      </c>
      <c r="L834" t="s">
        <v>869</v>
      </c>
      <c r="M834" t="s">
        <v>4865</v>
      </c>
      <c r="N834" t="s">
        <v>1040</v>
      </c>
      <c r="O834">
        <v>4</v>
      </c>
      <c r="P834" t="s">
        <v>872</v>
      </c>
      <c r="Q834" t="s">
        <v>873</v>
      </c>
      <c r="R834" t="s">
        <v>105</v>
      </c>
      <c r="S834" t="s">
        <v>105</v>
      </c>
      <c r="T834" t="s">
        <v>4866</v>
      </c>
      <c r="U834" t="s">
        <v>875</v>
      </c>
      <c r="V834" t="s">
        <v>207</v>
      </c>
      <c r="W834" s="247">
        <v>45183</v>
      </c>
      <c r="Y834" t="s">
        <v>876</v>
      </c>
      <c r="Z834">
        <v>0</v>
      </c>
      <c r="AB834" t="s">
        <v>877</v>
      </c>
      <c r="AD834">
        <f t="shared" ref="AD834:AD897" ca="1" si="39">ROUND(YEARFRAC(W834,TODAY(),3)*12,0)</f>
        <v>7</v>
      </c>
      <c r="AE834">
        <f t="shared" ref="AE834:AE897" si="40">MONTH(W834)</f>
        <v>9</v>
      </c>
      <c r="AF834">
        <f t="shared" ref="AF834:AF897" si="41">DAY(W834)</f>
        <v>14</v>
      </c>
    </row>
    <row r="835" spans="1:32" x14ac:dyDescent="0.25">
      <c r="A835" t="s">
        <v>4867</v>
      </c>
      <c r="B835" t="s">
        <v>4868</v>
      </c>
      <c r="D835">
        <v>2024</v>
      </c>
      <c r="E835" t="s">
        <v>1049</v>
      </c>
      <c r="F835" t="s">
        <v>3418</v>
      </c>
      <c r="G835" t="s">
        <v>3419</v>
      </c>
      <c r="H835" t="s">
        <v>866</v>
      </c>
      <c r="I835" t="s">
        <v>4869</v>
      </c>
      <c r="J835" t="s">
        <v>1054</v>
      </c>
      <c r="K835">
        <v>8342</v>
      </c>
      <c r="L835" t="s">
        <v>869</v>
      </c>
      <c r="M835" t="s">
        <v>4870</v>
      </c>
      <c r="N835" t="s">
        <v>1640</v>
      </c>
      <c r="O835">
        <v>7</v>
      </c>
      <c r="P835" t="s">
        <v>872</v>
      </c>
      <c r="Q835" t="s">
        <v>873</v>
      </c>
      <c r="R835" t="s">
        <v>105</v>
      </c>
      <c r="S835" t="s">
        <v>105</v>
      </c>
      <c r="T835" t="s">
        <v>4871</v>
      </c>
      <c r="U835" t="s">
        <v>875</v>
      </c>
      <c r="V835" t="s">
        <v>3423</v>
      </c>
      <c r="W835" s="247">
        <v>45168</v>
      </c>
      <c r="Y835" t="s">
        <v>876</v>
      </c>
      <c r="Z835">
        <v>0</v>
      </c>
      <c r="AA835" t="s">
        <v>2119</v>
      </c>
      <c r="AB835" t="s">
        <v>877</v>
      </c>
      <c r="AD835">
        <f t="shared" ca="1" si="39"/>
        <v>8</v>
      </c>
      <c r="AE835">
        <f t="shared" si="40"/>
        <v>8</v>
      </c>
      <c r="AF835">
        <f t="shared" si="41"/>
        <v>30</v>
      </c>
    </row>
    <row r="836" spans="1:32" x14ac:dyDescent="0.25">
      <c r="A836" t="s">
        <v>4872</v>
      </c>
      <c r="B836" t="s">
        <v>4873</v>
      </c>
      <c r="D836">
        <v>2024</v>
      </c>
      <c r="E836" t="s">
        <v>1049</v>
      </c>
      <c r="F836" t="s">
        <v>1070</v>
      </c>
      <c r="G836" t="s">
        <v>1071</v>
      </c>
      <c r="H836" t="s">
        <v>1123</v>
      </c>
      <c r="I836" t="s">
        <v>4874</v>
      </c>
      <c r="J836" t="s">
        <v>1054</v>
      </c>
      <c r="K836">
        <v>4444</v>
      </c>
      <c r="L836" t="s">
        <v>869</v>
      </c>
      <c r="M836" t="s">
        <v>4875</v>
      </c>
      <c r="N836" t="s">
        <v>1985</v>
      </c>
      <c r="O836">
        <v>11</v>
      </c>
      <c r="P836" t="s">
        <v>872</v>
      </c>
      <c r="Q836" t="s">
        <v>873</v>
      </c>
      <c r="R836" t="s">
        <v>105</v>
      </c>
      <c r="S836" t="s">
        <v>105</v>
      </c>
      <c r="T836" t="s">
        <v>4876</v>
      </c>
      <c r="U836" t="s">
        <v>1067</v>
      </c>
      <c r="V836" t="s">
        <v>4877</v>
      </c>
      <c r="W836" s="247">
        <v>45160</v>
      </c>
      <c r="Y836" t="s">
        <v>876</v>
      </c>
      <c r="Z836">
        <v>0</v>
      </c>
      <c r="AB836" t="s">
        <v>877</v>
      </c>
      <c r="AD836">
        <f t="shared" ca="1" si="39"/>
        <v>8</v>
      </c>
      <c r="AE836">
        <f t="shared" si="40"/>
        <v>8</v>
      </c>
      <c r="AF836">
        <f t="shared" si="41"/>
        <v>22</v>
      </c>
    </row>
    <row r="837" spans="1:32" x14ac:dyDescent="0.25">
      <c r="A837" t="s">
        <v>4878</v>
      </c>
      <c r="B837" t="s">
        <v>4879</v>
      </c>
      <c r="D837">
        <v>2024</v>
      </c>
      <c r="E837" t="s">
        <v>1049</v>
      </c>
      <c r="F837" t="s">
        <v>1070</v>
      </c>
      <c r="G837" t="s">
        <v>1071</v>
      </c>
      <c r="H837" t="s">
        <v>1108</v>
      </c>
      <c r="I837" t="s">
        <v>4880</v>
      </c>
      <c r="J837" t="s">
        <v>1054</v>
      </c>
      <c r="K837">
        <v>8412</v>
      </c>
      <c r="L837" t="s">
        <v>869</v>
      </c>
      <c r="M837" t="s">
        <v>4881</v>
      </c>
      <c r="N837" t="s">
        <v>2077</v>
      </c>
      <c r="O837">
        <v>7</v>
      </c>
      <c r="P837" t="s">
        <v>872</v>
      </c>
      <c r="Q837" t="s">
        <v>873</v>
      </c>
      <c r="R837" t="s">
        <v>105</v>
      </c>
      <c r="S837" t="s">
        <v>105</v>
      </c>
      <c r="T837" t="s">
        <v>4882</v>
      </c>
      <c r="U837" t="s">
        <v>1067</v>
      </c>
      <c r="V837" t="s">
        <v>3163</v>
      </c>
      <c r="W837" s="247">
        <v>45160</v>
      </c>
      <c r="Y837" t="s">
        <v>876</v>
      </c>
      <c r="Z837">
        <v>0</v>
      </c>
      <c r="AB837" t="s">
        <v>877</v>
      </c>
      <c r="AD837">
        <f t="shared" ca="1" si="39"/>
        <v>8</v>
      </c>
      <c r="AE837">
        <f t="shared" si="40"/>
        <v>8</v>
      </c>
      <c r="AF837">
        <f t="shared" si="41"/>
        <v>22</v>
      </c>
    </row>
    <row r="838" spans="1:32" x14ac:dyDescent="0.25">
      <c r="A838" t="s">
        <v>4883</v>
      </c>
      <c r="B838" t="s">
        <v>4884</v>
      </c>
      <c r="D838">
        <v>2024</v>
      </c>
      <c r="E838" t="s">
        <v>1049</v>
      </c>
      <c r="F838" t="s">
        <v>1070</v>
      </c>
      <c r="G838" t="s">
        <v>1071</v>
      </c>
      <c r="H838" t="s">
        <v>3323</v>
      </c>
      <c r="I838" t="s">
        <v>4885</v>
      </c>
      <c r="J838" t="s">
        <v>1906</v>
      </c>
      <c r="K838">
        <v>8097</v>
      </c>
      <c r="L838" t="s">
        <v>869</v>
      </c>
      <c r="M838" t="s">
        <v>4886</v>
      </c>
      <c r="N838">
        <v>45475</v>
      </c>
      <c r="O838">
        <v>2</v>
      </c>
      <c r="P838" t="s">
        <v>872</v>
      </c>
      <c r="Q838" t="s">
        <v>873</v>
      </c>
      <c r="R838" t="s">
        <v>105</v>
      </c>
      <c r="S838" t="s">
        <v>110</v>
      </c>
      <c r="T838" t="s">
        <v>4887</v>
      </c>
      <c r="U838" t="s">
        <v>1067</v>
      </c>
      <c r="W838" s="247">
        <v>45160</v>
      </c>
      <c r="Y838" t="s">
        <v>876</v>
      </c>
      <c r="Z838">
        <v>0</v>
      </c>
      <c r="AB838" t="s">
        <v>877</v>
      </c>
      <c r="AD838">
        <f t="shared" ca="1" si="39"/>
        <v>8</v>
      </c>
      <c r="AE838">
        <f t="shared" si="40"/>
        <v>8</v>
      </c>
      <c r="AF838">
        <f t="shared" si="41"/>
        <v>22</v>
      </c>
    </row>
    <row r="839" spans="1:32" x14ac:dyDescent="0.25">
      <c r="A839" t="s">
        <v>4888</v>
      </c>
      <c r="B839" t="s">
        <v>4889</v>
      </c>
      <c r="D839">
        <v>2024</v>
      </c>
      <c r="E839" t="s">
        <v>1049</v>
      </c>
      <c r="F839" t="s">
        <v>1070</v>
      </c>
      <c r="G839" t="s">
        <v>1071</v>
      </c>
      <c r="H839" t="s">
        <v>1108</v>
      </c>
      <c r="I839" t="s">
        <v>4890</v>
      </c>
      <c r="J839" t="s">
        <v>1054</v>
      </c>
      <c r="K839">
        <v>2902</v>
      </c>
      <c r="L839" t="s">
        <v>869</v>
      </c>
      <c r="M839" t="s">
        <v>4891</v>
      </c>
      <c r="N839" t="s">
        <v>1040</v>
      </c>
      <c r="O839">
        <v>4</v>
      </c>
      <c r="P839" t="s">
        <v>872</v>
      </c>
      <c r="Q839" t="s">
        <v>873</v>
      </c>
      <c r="R839" t="s">
        <v>105</v>
      </c>
      <c r="S839" t="s">
        <v>105</v>
      </c>
      <c r="T839" t="s">
        <v>4892</v>
      </c>
      <c r="U839" t="s">
        <v>1067</v>
      </c>
      <c r="V839" t="s">
        <v>4893</v>
      </c>
      <c r="W839" s="247">
        <v>45187</v>
      </c>
      <c r="Y839" t="s">
        <v>876</v>
      </c>
      <c r="Z839">
        <v>0</v>
      </c>
      <c r="AB839" t="s">
        <v>877</v>
      </c>
      <c r="AD839">
        <f t="shared" ca="1" si="39"/>
        <v>7</v>
      </c>
      <c r="AE839">
        <f t="shared" si="40"/>
        <v>9</v>
      </c>
      <c r="AF839">
        <f t="shared" si="41"/>
        <v>18</v>
      </c>
    </row>
    <row r="840" spans="1:32" x14ac:dyDescent="0.25">
      <c r="A840" t="s">
        <v>4894</v>
      </c>
      <c r="B840" t="s">
        <v>4895</v>
      </c>
      <c r="D840">
        <v>2024</v>
      </c>
      <c r="E840" t="s">
        <v>1049</v>
      </c>
      <c r="F840" t="s">
        <v>1070</v>
      </c>
      <c r="G840" t="s">
        <v>1071</v>
      </c>
      <c r="H840" t="s">
        <v>1108</v>
      </c>
      <c r="I840" t="s">
        <v>4896</v>
      </c>
      <c r="J840" t="s">
        <v>868</v>
      </c>
      <c r="K840">
        <v>10235</v>
      </c>
      <c r="L840" t="s">
        <v>1900</v>
      </c>
      <c r="M840" t="s">
        <v>4897</v>
      </c>
      <c r="N840">
        <v>45325</v>
      </c>
      <c r="O840">
        <v>4</v>
      </c>
      <c r="P840" t="s">
        <v>872</v>
      </c>
      <c r="Q840" t="s">
        <v>873</v>
      </c>
      <c r="R840" t="s">
        <v>105</v>
      </c>
      <c r="S840" t="s">
        <v>105</v>
      </c>
      <c r="T840" t="s">
        <v>4898</v>
      </c>
      <c r="U840" t="s">
        <v>1067</v>
      </c>
      <c r="W840" s="247">
        <v>45187</v>
      </c>
      <c r="Y840" t="s">
        <v>876</v>
      </c>
      <c r="Z840">
        <v>0</v>
      </c>
      <c r="AB840" t="s">
        <v>877</v>
      </c>
      <c r="AD840">
        <f t="shared" ca="1" si="39"/>
        <v>7</v>
      </c>
      <c r="AE840">
        <f t="shared" si="40"/>
        <v>9</v>
      </c>
      <c r="AF840">
        <f t="shared" si="41"/>
        <v>18</v>
      </c>
    </row>
    <row r="841" spans="1:32" x14ac:dyDescent="0.25">
      <c r="A841" t="s">
        <v>4899</v>
      </c>
      <c r="B841" t="s">
        <v>4900</v>
      </c>
      <c r="D841">
        <v>2024</v>
      </c>
      <c r="E841" t="s">
        <v>1049</v>
      </c>
      <c r="F841" t="s">
        <v>1070</v>
      </c>
      <c r="G841" t="s">
        <v>1071</v>
      </c>
      <c r="H841" t="s">
        <v>1123</v>
      </c>
      <c r="I841" t="s">
        <v>4901</v>
      </c>
      <c r="J841" t="s">
        <v>1136</v>
      </c>
      <c r="K841">
        <v>8800</v>
      </c>
      <c r="L841" t="s">
        <v>1900</v>
      </c>
      <c r="M841" t="s">
        <v>4902</v>
      </c>
      <c r="N841" t="s">
        <v>4903</v>
      </c>
      <c r="O841">
        <v>22</v>
      </c>
      <c r="P841" t="s">
        <v>872</v>
      </c>
      <c r="Q841" t="s">
        <v>873</v>
      </c>
      <c r="R841" t="s">
        <v>105</v>
      </c>
      <c r="S841" t="s">
        <v>105</v>
      </c>
      <c r="T841" t="s">
        <v>2303</v>
      </c>
      <c r="U841" t="s">
        <v>1067</v>
      </c>
      <c r="W841" s="247">
        <v>45187</v>
      </c>
      <c r="Y841" t="s">
        <v>876</v>
      </c>
      <c r="Z841">
        <v>0</v>
      </c>
      <c r="AB841" t="s">
        <v>877</v>
      </c>
      <c r="AD841">
        <f t="shared" ca="1" si="39"/>
        <v>7</v>
      </c>
      <c r="AE841">
        <f t="shared" si="40"/>
        <v>9</v>
      </c>
      <c r="AF841">
        <f t="shared" si="41"/>
        <v>18</v>
      </c>
    </row>
    <row r="842" spans="1:32" x14ac:dyDescent="0.25">
      <c r="A842" t="s">
        <v>4904</v>
      </c>
      <c r="B842" t="s">
        <v>4905</v>
      </c>
      <c r="D842">
        <v>2024</v>
      </c>
      <c r="E842" t="s">
        <v>1049</v>
      </c>
      <c r="F842" t="s">
        <v>1070</v>
      </c>
      <c r="G842" t="s">
        <v>1071</v>
      </c>
      <c r="H842" t="s">
        <v>1082</v>
      </c>
      <c r="I842" t="s">
        <v>4906</v>
      </c>
      <c r="J842" t="s">
        <v>1054</v>
      </c>
      <c r="K842">
        <v>66</v>
      </c>
      <c r="L842" t="s">
        <v>869</v>
      </c>
      <c r="M842" t="s">
        <v>4907</v>
      </c>
      <c r="N842" t="s">
        <v>1040</v>
      </c>
      <c r="O842">
        <v>4</v>
      </c>
      <c r="P842" t="s">
        <v>872</v>
      </c>
      <c r="Q842" t="s">
        <v>873</v>
      </c>
      <c r="R842" t="s">
        <v>105</v>
      </c>
      <c r="S842" t="s">
        <v>105</v>
      </c>
      <c r="T842" t="s">
        <v>4908</v>
      </c>
      <c r="U842" t="s">
        <v>1067</v>
      </c>
      <c r="V842" t="s">
        <v>207</v>
      </c>
      <c r="W842" s="247">
        <v>45187</v>
      </c>
      <c r="Y842" t="s">
        <v>876</v>
      </c>
      <c r="Z842">
        <v>0</v>
      </c>
      <c r="AB842" t="s">
        <v>877</v>
      </c>
      <c r="AD842">
        <f t="shared" ca="1" si="39"/>
        <v>7</v>
      </c>
      <c r="AE842">
        <f t="shared" si="40"/>
        <v>9</v>
      </c>
      <c r="AF842">
        <f t="shared" si="41"/>
        <v>18</v>
      </c>
    </row>
    <row r="843" spans="1:32" x14ac:dyDescent="0.25">
      <c r="A843" t="s">
        <v>4909</v>
      </c>
      <c r="B843" t="s">
        <v>4910</v>
      </c>
      <c r="D843">
        <v>2024</v>
      </c>
      <c r="E843" t="s">
        <v>1049</v>
      </c>
      <c r="F843" t="s">
        <v>1070</v>
      </c>
      <c r="G843" t="s">
        <v>1071</v>
      </c>
      <c r="H843" t="s">
        <v>1082</v>
      </c>
      <c r="I843" t="s">
        <v>4911</v>
      </c>
      <c r="J843" t="s">
        <v>1054</v>
      </c>
      <c r="K843">
        <v>320</v>
      </c>
      <c r="L843" t="s">
        <v>869</v>
      </c>
      <c r="M843" t="s">
        <v>4912</v>
      </c>
      <c r="N843" t="s">
        <v>2077</v>
      </c>
      <c r="O843">
        <v>4</v>
      </c>
      <c r="P843" t="s">
        <v>872</v>
      </c>
      <c r="Q843" t="s">
        <v>873</v>
      </c>
      <c r="R843" t="s">
        <v>105</v>
      </c>
      <c r="S843" t="s">
        <v>105</v>
      </c>
      <c r="T843" t="s">
        <v>4913</v>
      </c>
      <c r="U843" t="s">
        <v>1067</v>
      </c>
      <c r="V843" t="s">
        <v>4893</v>
      </c>
      <c r="W843" s="247">
        <v>45187</v>
      </c>
      <c r="Y843" t="s">
        <v>876</v>
      </c>
      <c r="Z843">
        <v>0</v>
      </c>
      <c r="AB843" t="s">
        <v>877</v>
      </c>
      <c r="AD843">
        <f t="shared" ca="1" si="39"/>
        <v>7</v>
      </c>
      <c r="AE843">
        <f t="shared" si="40"/>
        <v>9</v>
      </c>
      <c r="AF843">
        <f t="shared" si="41"/>
        <v>18</v>
      </c>
    </row>
    <row r="844" spans="1:32" x14ac:dyDescent="0.25">
      <c r="A844" t="s">
        <v>4914</v>
      </c>
      <c r="B844" t="s">
        <v>4915</v>
      </c>
      <c r="D844">
        <v>2024</v>
      </c>
      <c r="E844" t="s">
        <v>1049</v>
      </c>
      <c r="F844" t="s">
        <v>1070</v>
      </c>
      <c r="G844" t="s">
        <v>1071</v>
      </c>
      <c r="H844" t="s">
        <v>1123</v>
      </c>
      <c r="I844" t="s">
        <v>4916</v>
      </c>
      <c r="J844" t="s">
        <v>1136</v>
      </c>
      <c r="K844">
        <v>5860</v>
      </c>
      <c r="L844" t="s">
        <v>869</v>
      </c>
      <c r="M844" t="s">
        <v>4917</v>
      </c>
      <c r="N844">
        <v>45475</v>
      </c>
      <c r="O844">
        <v>1</v>
      </c>
      <c r="P844" t="s">
        <v>872</v>
      </c>
      <c r="Q844" t="s">
        <v>873</v>
      </c>
      <c r="R844" t="s">
        <v>105</v>
      </c>
      <c r="S844" t="s">
        <v>105</v>
      </c>
      <c r="T844" t="s">
        <v>4918</v>
      </c>
      <c r="U844" t="s">
        <v>1067</v>
      </c>
      <c r="W844" s="247">
        <v>45187</v>
      </c>
      <c r="Y844" t="s">
        <v>876</v>
      </c>
      <c r="Z844">
        <v>0</v>
      </c>
      <c r="AB844" t="s">
        <v>877</v>
      </c>
      <c r="AD844">
        <f t="shared" ca="1" si="39"/>
        <v>7</v>
      </c>
      <c r="AE844">
        <f t="shared" si="40"/>
        <v>9</v>
      </c>
      <c r="AF844">
        <f t="shared" si="41"/>
        <v>18</v>
      </c>
    </row>
    <row r="845" spans="1:32" x14ac:dyDescent="0.25">
      <c r="A845" t="s">
        <v>4919</v>
      </c>
      <c r="B845" t="s">
        <v>4920</v>
      </c>
      <c r="D845">
        <v>2024</v>
      </c>
      <c r="E845" t="s">
        <v>1049</v>
      </c>
      <c r="F845" t="s">
        <v>1070</v>
      </c>
      <c r="G845" t="s">
        <v>1071</v>
      </c>
      <c r="H845" t="s">
        <v>1108</v>
      </c>
      <c r="I845" t="s">
        <v>4921</v>
      </c>
      <c r="J845" t="s">
        <v>1054</v>
      </c>
      <c r="K845">
        <v>156</v>
      </c>
      <c r="L845" t="s">
        <v>869</v>
      </c>
      <c r="M845" t="s">
        <v>4922</v>
      </c>
      <c r="N845" t="s">
        <v>1040</v>
      </c>
      <c r="O845">
        <v>4</v>
      </c>
      <c r="P845" t="s">
        <v>872</v>
      </c>
      <c r="Q845" t="s">
        <v>873</v>
      </c>
      <c r="R845" t="s">
        <v>105</v>
      </c>
      <c r="S845" t="s">
        <v>105</v>
      </c>
      <c r="T845" t="s">
        <v>4923</v>
      </c>
      <c r="U845" t="s">
        <v>1067</v>
      </c>
      <c r="V845" t="s">
        <v>208</v>
      </c>
      <c r="W845" s="247">
        <v>45187</v>
      </c>
      <c r="Y845" t="s">
        <v>876</v>
      </c>
      <c r="Z845">
        <v>0</v>
      </c>
      <c r="AB845" t="s">
        <v>877</v>
      </c>
      <c r="AD845">
        <f t="shared" ca="1" si="39"/>
        <v>7</v>
      </c>
      <c r="AE845">
        <f t="shared" si="40"/>
        <v>9</v>
      </c>
      <c r="AF845">
        <f t="shared" si="41"/>
        <v>18</v>
      </c>
    </row>
    <row r="846" spans="1:32" x14ac:dyDescent="0.25">
      <c r="A846" t="s">
        <v>4924</v>
      </c>
      <c r="B846" t="s">
        <v>4925</v>
      </c>
      <c r="D846">
        <v>2024</v>
      </c>
      <c r="E846" t="s">
        <v>1049</v>
      </c>
      <c r="F846" t="s">
        <v>1070</v>
      </c>
      <c r="G846" t="s">
        <v>1071</v>
      </c>
      <c r="H846" t="s">
        <v>1123</v>
      </c>
      <c r="I846" t="s">
        <v>4926</v>
      </c>
      <c r="J846" t="s">
        <v>868</v>
      </c>
      <c r="K846">
        <v>10499</v>
      </c>
      <c r="L846" t="s">
        <v>869</v>
      </c>
      <c r="M846" t="s">
        <v>4927</v>
      </c>
      <c r="N846">
        <v>45353</v>
      </c>
      <c r="O846">
        <v>3</v>
      </c>
      <c r="P846" t="s">
        <v>872</v>
      </c>
      <c r="Q846" t="s">
        <v>873</v>
      </c>
      <c r="R846" t="s">
        <v>105</v>
      </c>
      <c r="S846" t="s">
        <v>105</v>
      </c>
      <c r="T846" t="s">
        <v>4928</v>
      </c>
      <c r="U846" t="s">
        <v>1067</v>
      </c>
      <c r="W846" s="247">
        <v>45187</v>
      </c>
      <c r="Y846" t="s">
        <v>876</v>
      </c>
      <c r="Z846">
        <v>0</v>
      </c>
      <c r="AB846" t="s">
        <v>877</v>
      </c>
      <c r="AD846">
        <f t="shared" ca="1" si="39"/>
        <v>7</v>
      </c>
      <c r="AE846">
        <f t="shared" si="40"/>
        <v>9</v>
      </c>
      <c r="AF846">
        <f t="shared" si="41"/>
        <v>18</v>
      </c>
    </row>
    <row r="847" spans="1:32" x14ac:dyDescent="0.25">
      <c r="A847" t="s">
        <v>4929</v>
      </c>
      <c r="B847" t="s">
        <v>4930</v>
      </c>
      <c r="D847">
        <v>2024</v>
      </c>
      <c r="E847" t="s">
        <v>1049</v>
      </c>
      <c r="F847" t="s">
        <v>1070</v>
      </c>
      <c r="G847" t="s">
        <v>1071</v>
      </c>
      <c r="H847" t="s">
        <v>1123</v>
      </c>
      <c r="I847" t="s">
        <v>4931</v>
      </c>
      <c r="J847" t="s">
        <v>1054</v>
      </c>
      <c r="K847">
        <v>1475</v>
      </c>
      <c r="L847" t="s">
        <v>869</v>
      </c>
      <c r="M847" t="s">
        <v>4932</v>
      </c>
      <c r="N847" t="s">
        <v>1040</v>
      </c>
      <c r="O847">
        <v>4</v>
      </c>
      <c r="P847" t="s">
        <v>872</v>
      </c>
      <c r="Q847" t="s">
        <v>873</v>
      </c>
      <c r="R847" t="s">
        <v>105</v>
      </c>
      <c r="S847" t="s">
        <v>105</v>
      </c>
      <c r="T847" t="s">
        <v>4933</v>
      </c>
      <c r="U847" t="s">
        <v>1067</v>
      </c>
      <c r="V847" t="s">
        <v>4934</v>
      </c>
      <c r="W847" s="247">
        <v>45187</v>
      </c>
      <c r="Y847" t="s">
        <v>876</v>
      </c>
      <c r="Z847">
        <v>0</v>
      </c>
      <c r="AB847" t="s">
        <v>877</v>
      </c>
      <c r="AD847">
        <f t="shared" ca="1" si="39"/>
        <v>7</v>
      </c>
      <c r="AE847">
        <f t="shared" si="40"/>
        <v>9</v>
      </c>
      <c r="AF847">
        <f t="shared" si="41"/>
        <v>18</v>
      </c>
    </row>
    <row r="848" spans="1:32" x14ac:dyDescent="0.25">
      <c r="A848" t="s">
        <v>4935</v>
      </c>
      <c r="B848" t="s">
        <v>4936</v>
      </c>
      <c r="D848">
        <v>2024</v>
      </c>
      <c r="E848" t="s">
        <v>1049</v>
      </c>
      <c r="F848" t="s">
        <v>1070</v>
      </c>
      <c r="G848" t="s">
        <v>1071</v>
      </c>
      <c r="H848" t="s">
        <v>1082</v>
      </c>
      <c r="I848" t="s">
        <v>4937</v>
      </c>
      <c r="J848" t="s">
        <v>1054</v>
      </c>
      <c r="K848">
        <v>61</v>
      </c>
      <c r="L848" t="s">
        <v>869</v>
      </c>
      <c r="M848" t="s">
        <v>4938</v>
      </c>
      <c r="N848" t="s">
        <v>1040</v>
      </c>
      <c r="O848">
        <v>4</v>
      </c>
      <c r="P848" t="s">
        <v>872</v>
      </c>
      <c r="Q848" t="s">
        <v>873</v>
      </c>
      <c r="R848" t="s">
        <v>105</v>
      </c>
      <c r="S848" t="s">
        <v>105</v>
      </c>
      <c r="T848" t="s">
        <v>3107</v>
      </c>
      <c r="U848" t="s">
        <v>1067</v>
      </c>
      <c r="V848" t="s">
        <v>3108</v>
      </c>
      <c r="W848" s="247">
        <v>45160</v>
      </c>
      <c r="Y848" t="s">
        <v>876</v>
      </c>
      <c r="Z848">
        <v>0</v>
      </c>
      <c r="AB848" t="s">
        <v>877</v>
      </c>
      <c r="AD848">
        <f t="shared" ca="1" si="39"/>
        <v>8</v>
      </c>
      <c r="AE848">
        <f t="shared" si="40"/>
        <v>8</v>
      </c>
      <c r="AF848">
        <f t="shared" si="41"/>
        <v>22</v>
      </c>
    </row>
    <row r="849" spans="1:32" x14ac:dyDescent="0.25">
      <c r="A849" t="s">
        <v>4939</v>
      </c>
      <c r="B849" t="s">
        <v>4940</v>
      </c>
      <c r="D849">
        <v>2024</v>
      </c>
      <c r="E849" t="s">
        <v>1049</v>
      </c>
      <c r="F849" t="s">
        <v>1070</v>
      </c>
      <c r="G849" t="s">
        <v>1071</v>
      </c>
      <c r="H849" t="s">
        <v>1123</v>
      </c>
      <c r="I849" t="s">
        <v>4941</v>
      </c>
      <c r="J849" t="s">
        <v>1054</v>
      </c>
      <c r="K849">
        <v>2907</v>
      </c>
      <c r="L849" t="s">
        <v>869</v>
      </c>
      <c r="M849" t="s">
        <v>4942</v>
      </c>
      <c r="N849" t="s">
        <v>1040</v>
      </c>
      <c r="O849">
        <v>4</v>
      </c>
      <c r="P849" t="s">
        <v>872</v>
      </c>
      <c r="Q849" t="s">
        <v>873</v>
      </c>
      <c r="R849" t="s">
        <v>105</v>
      </c>
      <c r="S849" t="s">
        <v>105</v>
      </c>
      <c r="T849" t="s">
        <v>4943</v>
      </c>
      <c r="U849" t="s">
        <v>1067</v>
      </c>
      <c r="V849" t="s">
        <v>199</v>
      </c>
      <c r="W849" s="247">
        <v>45160</v>
      </c>
      <c r="Y849" t="s">
        <v>876</v>
      </c>
      <c r="Z849">
        <v>0</v>
      </c>
      <c r="AB849" t="s">
        <v>877</v>
      </c>
      <c r="AD849">
        <f t="shared" ca="1" si="39"/>
        <v>8</v>
      </c>
      <c r="AE849">
        <f t="shared" si="40"/>
        <v>8</v>
      </c>
      <c r="AF849">
        <f t="shared" si="41"/>
        <v>22</v>
      </c>
    </row>
    <row r="850" spans="1:32" x14ac:dyDescent="0.25">
      <c r="A850" t="s">
        <v>4944</v>
      </c>
      <c r="B850" t="s">
        <v>4945</v>
      </c>
      <c r="D850">
        <v>2024</v>
      </c>
      <c r="E850" t="s">
        <v>1049</v>
      </c>
      <c r="F850" t="s">
        <v>1070</v>
      </c>
      <c r="G850" t="s">
        <v>1071</v>
      </c>
      <c r="H850" t="s">
        <v>1123</v>
      </c>
      <c r="I850" t="s">
        <v>4946</v>
      </c>
      <c r="J850" t="s">
        <v>1527</v>
      </c>
      <c r="K850">
        <v>14303</v>
      </c>
      <c r="L850" t="s">
        <v>869</v>
      </c>
      <c r="M850" t="s">
        <v>4947</v>
      </c>
      <c r="N850">
        <v>45414</v>
      </c>
      <c r="O850">
        <v>2</v>
      </c>
      <c r="P850" t="s">
        <v>872</v>
      </c>
      <c r="Q850" t="s">
        <v>873</v>
      </c>
      <c r="R850" t="s">
        <v>105</v>
      </c>
      <c r="S850" t="s">
        <v>110</v>
      </c>
      <c r="T850" t="s">
        <v>4948</v>
      </c>
      <c r="U850" t="s">
        <v>1067</v>
      </c>
      <c r="W850" s="247">
        <v>45160</v>
      </c>
      <c r="Y850" t="s">
        <v>876</v>
      </c>
      <c r="Z850">
        <v>0</v>
      </c>
      <c r="AB850" t="s">
        <v>877</v>
      </c>
      <c r="AD850">
        <f t="shared" ca="1" si="39"/>
        <v>8</v>
      </c>
      <c r="AE850">
        <f t="shared" si="40"/>
        <v>8</v>
      </c>
      <c r="AF850">
        <f t="shared" si="41"/>
        <v>22</v>
      </c>
    </row>
    <row r="851" spans="1:32" x14ac:dyDescent="0.25">
      <c r="A851" t="s">
        <v>4949</v>
      </c>
      <c r="B851" t="s">
        <v>4950</v>
      </c>
      <c r="D851">
        <v>2023</v>
      </c>
      <c r="E851" t="s">
        <v>1049</v>
      </c>
      <c r="F851" t="s">
        <v>1080</v>
      </c>
      <c r="G851" t="s">
        <v>1081</v>
      </c>
      <c r="H851" t="s">
        <v>1108</v>
      </c>
      <c r="I851" t="s">
        <v>4951</v>
      </c>
      <c r="J851" t="s">
        <v>1054</v>
      </c>
      <c r="K851">
        <v>1</v>
      </c>
      <c r="L851" t="s">
        <v>869</v>
      </c>
      <c r="M851" t="s">
        <v>4952</v>
      </c>
      <c r="N851" t="s">
        <v>4953</v>
      </c>
      <c r="O851">
        <v>152</v>
      </c>
      <c r="P851" t="s">
        <v>872</v>
      </c>
      <c r="Q851" t="s">
        <v>873</v>
      </c>
      <c r="R851" t="s">
        <v>105</v>
      </c>
      <c r="S851" t="s">
        <v>105</v>
      </c>
      <c r="T851" t="s">
        <v>4954</v>
      </c>
      <c r="U851" t="s">
        <v>875</v>
      </c>
      <c r="V851" t="s">
        <v>4955</v>
      </c>
      <c r="W851" s="247">
        <v>45160</v>
      </c>
      <c r="Y851" t="s">
        <v>876</v>
      </c>
      <c r="Z851">
        <v>0</v>
      </c>
      <c r="AB851" t="s">
        <v>877</v>
      </c>
      <c r="AD851">
        <f t="shared" ca="1" si="39"/>
        <v>8</v>
      </c>
      <c r="AE851">
        <f t="shared" si="40"/>
        <v>8</v>
      </c>
      <c r="AF851">
        <f t="shared" si="41"/>
        <v>22</v>
      </c>
    </row>
    <row r="852" spans="1:32" x14ac:dyDescent="0.25">
      <c r="A852" t="s">
        <v>4956</v>
      </c>
      <c r="B852" t="s">
        <v>4957</v>
      </c>
      <c r="D852">
        <v>2023</v>
      </c>
      <c r="E852" t="s">
        <v>1049</v>
      </c>
      <c r="F852" t="s">
        <v>1080</v>
      </c>
      <c r="G852" t="s">
        <v>1081</v>
      </c>
      <c r="H852" t="s">
        <v>1123</v>
      </c>
      <c r="I852" t="s">
        <v>4958</v>
      </c>
      <c r="J852" t="s">
        <v>1054</v>
      </c>
      <c r="K852">
        <v>1</v>
      </c>
      <c r="L852" t="s">
        <v>869</v>
      </c>
      <c r="M852" t="s">
        <v>4959</v>
      </c>
      <c r="N852" t="s">
        <v>4960</v>
      </c>
      <c r="O852">
        <v>144</v>
      </c>
      <c r="P852" t="s">
        <v>872</v>
      </c>
      <c r="Q852" t="s">
        <v>873</v>
      </c>
      <c r="R852" t="s">
        <v>105</v>
      </c>
      <c r="S852" t="s">
        <v>105</v>
      </c>
      <c r="T852" t="s">
        <v>4954</v>
      </c>
      <c r="U852" t="s">
        <v>875</v>
      </c>
      <c r="V852" t="s">
        <v>4955</v>
      </c>
      <c r="W852" s="247">
        <v>45160</v>
      </c>
      <c r="Y852" t="s">
        <v>876</v>
      </c>
      <c r="Z852">
        <v>0</v>
      </c>
      <c r="AB852" t="s">
        <v>877</v>
      </c>
      <c r="AD852">
        <f t="shared" ca="1" si="39"/>
        <v>8</v>
      </c>
      <c r="AE852">
        <f t="shared" si="40"/>
        <v>8</v>
      </c>
      <c r="AF852">
        <f t="shared" si="41"/>
        <v>22</v>
      </c>
    </row>
    <row r="853" spans="1:32" x14ac:dyDescent="0.25">
      <c r="A853" t="s">
        <v>4961</v>
      </c>
      <c r="B853" t="s">
        <v>4962</v>
      </c>
      <c r="D853">
        <v>2023</v>
      </c>
      <c r="E853" t="s">
        <v>1049</v>
      </c>
      <c r="F853" t="s">
        <v>1080</v>
      </c>
      <c r="G853" t="s">
        <v>1081</v>
      </c>
      <c r="H853" t="s">
        <v>1123</v>
      </c>
      <c r="I853" t="s">
        <v>4963</v>
      </c>
      <c r="J853" t="s">
        <v>1054</v>
      </c>
      <c r="K853">
        <v>5966</v>
      </c>
      <c r="L853" t="s">
        <v>869</v>
      </c>
      <c r="M853" t="s">
        <v>4964</v>
      </c>
      <c r="N853" t="s">
        <v>1186</v>
      </c>
      <c r="O853">
        <v>20</v>
      </c>
      <c r="P853" t="s">
        <v>872</v>
      </c>
      <c r="Q853" t="s">
        <v>873</v>
      </c>
      <c r="R853" t="s">
        <v>105</v>
      </c>
      <c r="S853" t="s">
        <v>105</v>
      </c>
      <c r="T853" t="s">
        <v>4965</v>
      </c>
      <c r="U853" t="s">
        <v>875</v>
      </c>
      <c r="V853" t="s">
        <v>4966</v>
      </c>
      <c r="W853" s="247">
        <v>45160</v>
      </c>
      <c r="Y853" t="s">
        <v>876</v>
      </c>
      <c r="Z853">
        <v>0</v>
      </c>
      <c r="AB853" t="s">
        <v>877</v>
      </c>
      <c r="AD853">
        <f t="shared" ca="1" si="39"/>
        <v>8</v>
      </c>
      <c r="AE853">
        <f t="shared" si="40"/>
        <v>8</v>
      </c>
      <c r="AF853">
        <f t="shared" si="41"/>
        <v>22</v>
      </c>
    </row>
    <row r="854" spans="1:32" x14ac:dyDescent="0.25">
      <c r="A854" t="s">
        <v>4967</v>
      </c>
      <c r="B854" t="s">
        <v>4968</v>
      </c>
      <c r="D854">
        <v>2023</v>
      </c>
      <c r="E854" t="s">
        <v>1049</v>
      </c>
      <c r="F854" t="s">
        <v>1080</v>
      </c>
      <c r="G854" t="s">
        <v>1081</v>
      </c>
      <c r="H854" t="s">
        <v>1123</v>
      </c>
      <c r="I854" t="s">
        <v>4969</v>
      </c>
      <c r="J854" t="s">
        <v>868</v>
      </c>
      <c r="K854">
        <v>16362</v>
      </c>
      <c r="L854" t="s">
        <v>869</v>
      </c>
      <c r="M854" t="s">
        <v>4970</v>
      </c>
      <c r="N854">
        <v>45353</v>
      </c>
      <c r="O854">
        <v>9</v>
      </c>
      <c r="P854" t="s">
        <v>872</v>
      </c>
      <c r="Q854" t="s">
        <v>873</v>
      </c>
      <c r="R854" t="s">
        <v>105</v>
      </c>
      <c r="S854" t="s">
        <v>105</v>
      </c>
      <c r="T854" t="s">
        <v>4971</v>
      </c>
      <c r="U854" t="s">
        <v>875</v>
      </c>
      <c r="W854" s="247">
        <v>45160</v>
      </c>
      <c r="Y854" t="s">
        <v>876</v>
      </c>
      <c r="Z854">
        <v>0</v>
      </c>
      <c r="AB854" t="s">
        <v>877</v>
      </c>
      <c r="AD854">
        <f t="shared" ca="1" si="39"/>
        <v>8</v>
      </c>
      <c r="AE854">
        <f t="shared" si="40"/>
        <v>8</v>
      </c>
      <c r="AF854">
        <f t="shared" si="41"/>
        <v>22</v>
      </c>
    </row>
    <row r="855" spans="1:32" x14ac:dyDescent="0.25">
      <c r="A855" t="s">
        <v>4972</v>
      </c>
      <c r="B855" t="s">
        <v>4973</v>
      </c>
      <c r="D855">
        <v>2023</v>
      </c>
      <c r="E855" t="s">
        <v>1049</v>
      </c>
      <c r="F855" t="s">
        <v>1080</v>
      </c>
      <c r="G855" t="s">
        <v>1081</v>
      </c>
      <c r="H855" t="s">
        <v>1082</v>
      </c>
      <c r="I855" t="s">
        <v>4974</v>
      </c>
      <c r="J855" t="s">
        <v>1527</v>
      </c>
      <c r="K855">
        <v>9330</v>
      </c>
      <c r="L855" t="s">
        <v>869</v>
      </c>
      <c r="M855" t="s">
        <v>4975</v>
      </c>
      <c r="N855">
        <v>45384</v>
      </c>
      <c r="O855">
        <v>4</v>
      </c>
      <c r="P855" t="s">
        <v>872</v>
      </c>
      <c r="Q855" t="s">
        <v>873</v>
      </c>
      <c r="R855" t="s">
        <v>105</v>
      </c>
      <c r="S855" t="s">
        <v>105</v>
      </c>
      <c r="T855" t="s">
        <v>4976</v>
      </c>
      <c r="U855" t="s">
        <v>875</v>
      </c>
      <c r="W855" s="247">
        <v>45160</v>
      </c>
      <c r="Y855" t="s">
        <v>876</v>
      </c>
      <c r="Z855">
        <v>0</v>
      </c>
      <c r="AB855" t="s">
        <v>877</v>
      </c>
      <c r="AD855">
        <f t="shared" ca="1" si="39"/>
        <v>8</v>
      </c>
      <c r="AE855">
        <f t="shared" si="40"/>
        <v>8</v>
      </c>
      <c r="AF855">
        <f t="shared" si="41"/>
        <v>22</v>
      </c>
    </row>
    <row r="856" spans="1:32" x14ac:dyDescent="0.25">
      <c r="A856" t="s">
        <v>4977</v>
      </c>
      <c r="B856" t="s">
        <v>4978</v>
      </c>
      <c r="D856">
        <v>2023</v>
      </c>
      <c r="E856" t="s">
        <v>1049</v>
      </c>
      <c r="F856" t="s">
        <v>1080</v>
      </c>
      <c r="G856" t="s">
        <v>1081</v>
      </c>
      <c r="H856" t="s">
        <v>1082</v>
      </c>
      <c r="I856" t="s">
        <v>4979</v>
      </c>
      <c r="J856" t="s">
        <v>1054</v>
      </c>
      <c r="K856">
        <v>48455</v>
      </c>
      <c r="L856" t="s">
        <v>1900</v>
      </c>
      <c r="M856" t="s">
        <v>4980</v>
      </c>
      <c r="N856">
        <v>45303</v>
      </c>
      <c r="O856">
        <v>35</v>
      </c>
      <c r="P856" t="s">
        <v>872</v>
      </c>
      <c r="Q856" t="s">
        <v>873</v>
      </c>
      <c r="R856" t="s">
        <v>105</v>
      </c>
      <c r="S856" t="s">
        <v>105</v>
      </c>
      <c r="T856" t="s">
        <v>4954</v>
      </c>
      <c r="U856" t="s">
        <v>875</v>
      </c>
      <c r="V856" t="s">
        <v>4955</v>
      </c>
      <c r="W856" s="247">
        <v>45160</v>
      </c>
      <c r="Y856" t="s">
        <v>876</v>
      </c>
      <c r="Z856">
        <v>0</v>
      </c>
      <c r="AB856" t="s">
        <v>877</v>
      </c>
      <c r="AD856">
        <f t="shared" ca="1" si="39"/>
        <v>8</v>
      </c>
      <c r="AE856">
        <f t="shared" si="40"/>
        <v>8</v>
      </c>
      <c r="AF856">
        <f t="shared" si="41"/>
        <v>22</v>
      </c>
    </row>
    <row r="857" spans="1:32" x14ac:dyDescent="0.25">
      <c r="A857" t="s">
        <v>4981</v>
      </c>
      <c r="B857" t="s">
        <v>4982</v>
      </c>
      <c r="D857">
        <v>2023</v>
      </c>
      <c r="E857" t="s">
        <v>1049</v>
      </c>
      <c r="F857" t="s">
        <v>1080</v>
      </c>
      <c r="G857" t="s">
        <v>1081</v>
      </c>
      <c r="H857" t="s">
        <v>1082</v>
      </c>
      <c r="I857" t="s">
        <v>4983</v>
      </c>
      <c r="J857" t="s">
        <v>1054</v>
      </c>
      <c r="K857">
        <v>1</v>
      </c>
      <c r="L857" t="s">
        <v>869</v>
      </c>
      <c r="M857" t="s">
        <v>4984</v>
      </c>
      <c r="N857" t="s">
        <v>2026</v>
      </c>
      <c r="O857">
        <v>147</v>
      </c>
      <c r="P857" t="s">
        <v>872</v>
      </c>
      <c r="Q857" t="s">
        <v>873</v>
      </c>
      <c r="R857" t="s">
        <v>105</v>
      </c>
      <c r="S857" t="s">
        <v>105</v>
      </c>
      <c r="T857" t="s">
        <v>4954</v>
      </c>
      <c r="U857" t="s">
        <v>875</v>
      </c>
      <c r="V857" t="s">
        <v>4955</v>
      </c>
      <c r="W857" s="247">
        <v>45160</v>
      </c>
      <c r="Y857" t="s">
        <v>876</v>
      </c>
      <c r="Z857">
        <v>0</v>
      </c>
      <c r="AB857" t="s">
        <v>877</v>
      </c>
      <c r="AD857">
        <f t="shared" ca="1" si="39"/>
        <v>8</v>
      </c>
      <c r="AE857">
        <f t="shared" si="40"/>
        <v>8</v>
      </c>
      <c r="AF857">
        <f t="shared" si="41"/>
        <v>22</v>
      </c>
    </row>
    <row r="858" spans="1:32" x14ac:dyDescent="0.25">
      <c r="A858" t="s">
        <v>4985</v>
      </c>
      <c r="B858" t="s">
        <v>4986</v>
      </c>
      <c r="D858">
        <v>2023</v>
      </c>
      <c r="E858" t="s">
        <v>1049</v>
      </c>
      <c r="F858" t="s">
        <v>1080</v>
      </c>
      <c r="G858" t="s">
        <v>1081</v>
      </c>
      <c r="H858" t="s">
        <v>1082</v>
      </c>
      <c r="I858" t="s">
        <v>4987</v>
      </c>
      <c r="J858" t="s">
        <v>1527</v>
      </c>
      <c r="K858">
        <v>8689</v>
      </c>
      <c r="L858" t="s">
        <v>869</v>
      </c>
      <c r="M858" t="s">
        <v>4988</v>
      </c>
      <c r="N858" t="s">
        <v>3454</v>
      </c>
      <c r="O858">
        <v>17</v>
      </c>
      <c r="P858" t="s">
        <v>872</v>
      </c>
      <c r="Q858" t="s">
        <v>873</v>
      </c>
      <c r="R858" t="s">
        <v>105</v>
      </c>
      <c r="S858" t="s">
        <v>105</v>
      </c>
      <c r="T858" t="s">
        <v>4989</v>
      </c>
      <c r="U858" t="s">
        <v>875</v>
      </c>
      <c r="W858" s="247">
        <v>45160</v>
      </c>
      <c r="Y858" t="s">
        <v>876</v>
      </c>
      <c r="Z858">
        <v>0</v>
      </c>
      <c r="AB858" t="s">
        <v>877</v>
      </c>
      <c r="AD858">
        <f t="shared" ca="1" si="39"/>
        <v>8</v>
      </c>
      <c r="AE858">
        <f t="shared" si="40"/>
        <v>8</v>
      </c>
      <c r="AF858">
        <f t="shared" si="41"/>
        <v>22</v>
      </c>
    </row>
    <row r="859" spans="1:32" x14ac:dyDescent="0.25">
      <c r="A859" t="s">
        <v>4990</v>
      </c>
      <c r="B859" t="s">
        <v>4991</v>
      </c>
      <c r="D859">
        <v>2023</v>
      </c>
      <c r="E859" t="s">
        <v>1049</v>
      </c>
      <c r="F859" t="s">
        <v>1080</v>
      </c>
      <c r="G859" t="s">
        <v>1081</v>
      </c>
      <c r="H859" t="s">
        <v>1108</v>
      </c>
      <c r="I859" t="s">
        <v>4992</v>
      </c>
      <c r="J859" t="s">
        <v>1038</v>
      </c>
      <c r="K859">
        <v>497</v>
      </c>
      <c r="L859" t="s">
        <v>869</v>
      </c>
      <c r="M859" t="s">
        <v>4993</v>
      </c>
      <c r="N859" t="s">
        <v>1040</v>
      </c>
      <c r="O859">
        <v>4</v>
      </c>
      <c r="P859" t="s">
        <v>872</v>
      </c>
      <c r="Q859" t="s">
        <v>873</v>
      </c>
      <c r="R859" t="s">
        <v>105</v>
      </c>
      <c r="S859" t="s">
        <v>105</v>
      </c>
      <c r="T859" t="s">
        <v>4994</v>
      </c>
      <c r="U859" t="s">
        <v>875</v>
      </c>
      <c r="V859" t="s">
        <v>187</v>
      </c>
      <c r="W859" s="247">
        <v>45160</v>
      </c>
      <c r="Y859" t="s">
        <v>876</v>
      </c>
      <c r="Z859">
        <v>0</v>
      </c>
      <c r="AA859" t="s">
        <v>4995</v>
      </c>
      <c r="AB859" t="s">
        <v>877</v>
      </c>
      <c r="AD859">
        <f t="shared" ca="1" si="39"/>
        <v>8</v>
      </c>
      <c r="AE859">
        <f t="shared" si="40"/>
        <v>8</v>
      </c>
      <c r="AF859">
        <f t="shared" si="41"/>
        <v>22</v>
      </c>
    </row>
    <row r="860" spans="1:32" x14ac:dyDescent="0.25">
      <c r="A860" t="s">
        <v>4996</v>
      </c>
      <c r="B860" t="s">
        <v>4997</v>
      </c>
      <c r="D860">
        <v>2023</v>
      </c>
      <c r="E860" t="s">
        <v>1049</v>
      </c>
      <c r="F860" t="s">
        <v>1080</v>
      </c>
      <c r="G860" t="s">
        <v>1081</v>
      </c>
      <c r="H860" t="s">
        <v>1123</v>
      </c>
      <c r="I860" t="s">
        <v>4998</v>
      </c>
      <c r="J860" t="s">
        <v>1054</v>
      </c>
      <c r="K860">
        <v>4586</v>
      </c>
      <c r="L860" t="s">
        <v>869</v>
      </c>
      <c r="M860" t="s">
        <v>4999</v>
      </c>
      <c r="N860" t="s">
        <v>5000</v>
      </c>
      <c r="O860">
        <v>52</v>
      </c>
      <c r="P860" t="s">
        <v>872</v>
      </c>
      <c r="Q860" t="s">
        <v>873</v>
      </c>
      <c r="R860" t="s">
        <v>105</v>
      </c>
      <c r="S860" t="s">
        <v>105</v>
      </c>
      <c r="T860" t="s">
        <v>4954</v>
      </c>
      <c r="U860" t="s">
        <v>875</v>
      </c>
      <c r="V860" t="s">
        <v>4955</v>
      </c>
      <c r="W860" s="247">
        <v>45160</v>
      </c>
      <c r="Y860" t="s">
        <v>876</v>
      </c>
      <c r="Z860">
        <v>0</v>
      </c>
      <c r="AB860" t="s">
        <v>877</v>
      </c>
      <c r="AD860">
        <f t="shared" ca="1" si="39"/>
        <v>8</v>
      </c>
      <c r="AE860">
        <f t="shared" si="40"/>
        <v>8</v>
      </c>
      <c r="AF860">
        <f t="shared" si="41"/>
        <v>22</v>
      </c>
    </row>
    <row r="861" spans="1:32" x14ac:dyDescent="0.25">
      <c r="A861" t="s">
        <v>5001</v>
      </c>
      <c r="B861" t="s">
        <v>5002</v>
      </c>
      <c r="D861">
        <v>2023</v>
      </c>
      <c r="E861" t="s">
        <v>1049</v>
      </c>
      <c r="F861" t="s">
        <v>1080</v>
      </c>
      <c r="G861" t="s">
        <v>1081</v>
      </c>
      <c r="H861" t="s">
        <v>1123</v>
      </c>
      <c r="I861" t="s">
        <v>5003</v>
      </c>
      <c r="J861" t="s">
        <v>1054</v>
      </c>
      <c r="K861">
        <v>1</v>
      </c>
      <c r="L861" t="s">
        <v>869</v>
      </c>
      <c r="M861" t="s">
        <v>5004</v>
      </c>
      <c r="N861" t="s">
        <v>2026</v>
      </c>
      <c r="O861">
        <v>153</v>
      </c>
      <c r="P861" t="s">
        <v>872</v>
      </c>
      <c r="Q861" t="s">
        <v>873</v>
      </c>
      <c r="R861" t="s">
        <v>105</v>
      </c>
      <c r="S861" t="s">
        <v>105</v>
      </c>
      <c r="T861" t="s">
        <v>4954</v>
      </c>
      <c r="U861" t="s">
        <v>875</v>
      </c>
      <c r="V861" t="s">
        <v>4955</v>
      </c>
      <c r="W861" s="247">
        <v>45160</v>
      </c>
      <c r="Y861" t="s">
        <v>876</v>
      </c>
      <c r="Z861">
        <v>0</v>
      </c>
      <c r="AB861" t="s">
        <v>877</v>
      </c>
      <c r="AD861">
        <f t="shared" ca="1" si="39"/>
        <v>8</v>
      </c>
      <c r="AE861">
        <f t="shared" si="40"/>
        <v>8</v>
      </c>
      <c r="AF861">
        <f t="shared" si="41"/>
        <v>22</v>
      </c>
    </row>
    <row r="862" spans="1:32" x14ac:dyDescent="0.25">
      <c r="A862" t="s">
        <v>5005</v>
      </c>
      <c r="B862" t="s">
        <v>5006</v>
      </c>
      <c r="D862">
        <v>2023</v>
      </c>
      <c r="E862" t="s">
        <v>1049</v>
      </c>
      <c r="F862" t="s">
        <v>1080</v>
      </c>
      <c r="G862" t="s">
        <v>1081</v>
      </c>
      <c r="H862" t="s">
        <v>1108</v>
      </c>
      <c r="I862" t="s">
        <v>5007</v>
      </c>
      <c r="J862" t="s">
        <v>881</v>
      </c>
      <c r="K862">
        <v>5000</v>
      </c>
      <c r="L862" t="s">
        <v>869</v>
      </c>
      <c r="M862">
        <v>5449335</v>
      </c>
      <c r="N862">
        <v>45293</v>
      </c>
      <c r="O862">
        <v>5</v>
      </c>
      <c r="P862" t="s">
        <v>872</v>
      </c>
      <c r="Q862" t="s">
        <v>873</v>
      </c>
      <c r="R862" t="s">
        <v>105</v>
      </c>
      <c r="S862" t="s">
        <v>105</v>
      </c>
      <c r="T862" t="s">
        <v>5008</v>
      </c>
      <c r="U862" t="s">
        <v>875</v>
      </c>
      <c r="W862" s="247">
        <v>45160</v>
      </c>
      <c r="Y862" t="s">
        <v>876</v>
      </c>
      <c r="Z862">
        <v>0</v>
      </c>
      <c r="AB862" t="s">
        <v>877</v>
      </c>
      <c r="AD862">
        <f t="shared" ca="1" si="39"/>
        <v>8</v>
      </c>
      <c r="AE862">
        <f t="shared" si="40"/>
        <v>8</v>
      </c>
      <c r="AF862">
        <f t="shared" si="41"/>
        <v>22</v>
      </c>
    </row>
    <row r="863" spans="1:32" x14ac:dyDescent="0.25">
      <c r="A863" t="s">
        <v>5009</v>
      </c>
      <c r="B863" t="s">
        <v>5010</v>
      </c>
      <c r="D863">
        <v>2023</v>
      </c>
      <c r="E863" t="s">
        <v>1049</v>
      </c>
      <c r="F863" t="s">
        <v>1080</v>
      </c>
      <c r="G863" t="s">
        <v>1081</v>
      </c>
      <c r="H863" t="s">
        <v>1108</v>
      </c>
      <c r="I863" t="s">
        <v>5011</v>
      </c>
      <c r="J863" t="s">
        <v>1054</v>
      </c>
      <c r="K863">
        <v>1</v>
      </c>
      <c r="L863" t="s">
        <v>869</v>
      </c>
      <c r="M863" t="s">
        <v>5012</v>
      </c>
      <c r="N863" t="s">
        <v>5013</v>
      </c>
      <c r="O863">
        <v>154</v>
      </c>
      <c r="P863" t="s">
        <v>872</v>
      </c>
      <c r="Q863" t="s">
        <v>873</v>
      </c>
      <c r="R863" t="s">
        <v>105</v>
      </c>
      <c r="S863" t="s">
        <v>105</v>
      </c>
      <c r="T863" t="s">
        <v>4954</v>
      </c>
      <c r="U863" t="s">
        <v>875</v>
      </c>
      <c r="V863" t="s">
        <v>4955</v>
      </c>
      <c r="W863" s="247">
        <v>45160</v>
      </c>
      <c r="Y863" t="s">
        <v>876</v>
      </c>
      <c r="Z863">
        <v>0</v>
      </c>
      <c r="AB863" t="s">
        <v>877</v>
      </c>
      <c r="AD863">
        <f t="shared" ca="1" si="39"/>
        <v>8</v>
      </c>
      <c r="AE863">
        <f t="shared" si="40"/>
        <v>8</v>
      </c>
      <c r="AF863">
        <f t="shared" si="41"/>
        <v>22</v>
      </c>
    </row>
    <row r="864" spans="1:32" x14ac:dyDescent="0.25">
      <c r="A864" t="s">
        <v>5014</v>
      </c>
      <c r="B864" t="s">
        <v>5015</v>
      </c>
      <c r="D864">
        <v>2023</v>
      </c>
      <c r="E864" t="s">
        <v>1049</v>
      </c>
      <c r="F864" t="s">
        <v>1080</v>
      </c>
      <c r="G864" t="s">
        <v>1081</v>
      </c>
      <c r="H864" t="s">
        <v>1123</v>
      </c>
      <c r="I864" t="s">
        <v>5016</v>
      </c>
      <c r="J864" t="s">
        <v>1054</v>
      </c>
      <c r="K864">
        <v>1</v>
      </c>
      <c r="L864" t="s">
        <v>869</v>
      </c>
      <c r="M864" t="s">
        <v>5017</v>
      </c>
      <c r="N864">
        <v>45414</v>
      </c>
      <c r="O864">
        <v>152</v>
      </c>
      <c r="P864" t="s">
        <v>872</v>
      </c>
      <c r="Q864" t="s">
        <v>873</v>
      </c>
      <c r="R864" t="s">
        <v>105</v>
      </c>
      <c r="S864" t="s">
        <v>105</v>
      </c>
      <c r="T864" t="s">
        <v>4954</v>
      </c>
      <c r="U864" t="s">
        <v>875</v>
      </c>
      <c r="V864" t="s">
        <v>4955</v>
      </c>
      <c r="W864" s="247">
        <v>45160</v>
      </c>
      <c r="Y864" t="s">
        <v>876</v>
      </c>
      <c r="Z864">
        <v>0</v>
      </c>
      <c r="AB864" t="s">
        <v>877</v>
      </c>
      <c r="AD864">
        <f t="shared" ca="1" si="39"/>
        <v>8</v>
      </c>
      <c r="AE864">
        <f t="shared" si="40"/>
        <v>8</v>
      </c>
      <c r="AF864">
        <f t="shared" si="41"/>
        <v>22</v>
      </c>
    </row>
    <row r="865" spans="1:32" x14ac:dyDescent="0.25">
      <c r="A865" t="s">
        <v>5018</v>
      </c>
      <c r="B865" t="s">
        <v>5019</v>
      </c>
      <c r="D865">
        <v>2023</v>
      </c>
      <c r="E865" t="s">
        <v>1049</v>
      </c>
      <c r="F865" t="s">
        <v>1080</v>
      </c>
      <c r="G865" t="s">
        <v>1081</v>
      </c>
      <c r="H865" t="s">
        <v>1082</v>
      </c>
      <c r="I865" t="s">
        <v>5020</v>
      </c>
      <c r="J865" t="s">
        <v>1054</v>
      </c>
      <c r="K865">
        <v>2322</v>
      </c>
      <c r="L865" t="s">
        <v>869</v>
      </c>
      <c r="M865" t="s">
        <v>5021</v>
      </c>
      <c r="N865" t="s">
        <v>1186</v>
      </c>
      <c r="O865">
        <v>20</v>
      </c>
      <c r="P865" t="s">
        <v>872</v>
      </c>
      <c r="Q865" t="s">
        <v>873</v>
      </c>
      <c r="R865" t="s">
        <v>105</v>
      </c>
      <c r="S865" t="s">
        <v>105</v>
      </c>
      <c r="T865" t="s">
        <v>5022</v>
      </c>
      <c r="U865" t="s">
        <v>875</v>
      </c>
      <c r="V865" t="s">
        <v>4966</v>
      </c>
      <c r="W865" s="247">
        <v>45187</v>
      </c>
      <c r="Y865" t="s">
        <v>876</v>
      </c>
      <c r="Z865">
        <v>0</v>
      </c>
      <c r="AB865" t="s">
        <v>877</v>
      </c>
      <c r="AD865">
        <f t="shared" ca="1" si="39"/>
        <v>7</v>
      </c>
      <c r="AE865">
        <f t="shared" si="40"/>
        <v>9</v>
      </c>
      <c r="AF865">
        <f t="shared" si="41"/>
        <v>18</v>
      </c>
    </row>
    <row r="866" spans="1:32" x14ac:dyDescent="0.25">
      <c r="A866" t="s">
        <v>5023</v>
      </c>
      <c r="B866" t="s">
        <v>5024</v>
      </c>
      <c r="D866">
        <v>2023</v>
      </c>
      <c r="E866" t="s">
        <v>1049</v>
      </c>
      <c r="F866" t="s">
        <v>1080</v>
      </c>
      <c r="G866" t="s">
        <v>1081</v>
      </c>
      <c r="H866" t="s">
        <v>1108</v>
      </c>
      <c r="I866" t="s">
        <v>5025</v>
      </c>
      <c r="J866" t="s">
        <v>1054</v>
      </c>
      <c r="K866">
        <v>1</v>
      </c>
      <c r="L866" t="s">
        <v>869</v>
      </c>
      <c r="M866" t="s">
        <v>5026</v>
      </c>
      <c r="N866" t="s">
        <v>5013</v>
      </c>
      <c r="O866">
        <v>130</v>
      </c>
      <c r="P866" t="s">
        <v>872</v>
      </c>
      <c r="Q866" t="s">
        <v>873</v>
      </c>
      <c r="R866" t="s">
        <v>105</v>
      </c>
      <c r="S866" t="s">
        <v>105</v>
      </c>
      <c r="T866" t="s">
        <v>4954</v>
      </c>
      <c r="U866" t="s">
        <v>875</v>
      </c>
      <c r="V866" t="s">
        <v>4955</v>
      </c>
      <c r="W866" s="247">
        <v>45187</v>
      </c>
      <c r="Y866" t="s">
        <v>876</v>
      </c>
      <c r="Z866">
        <v>0</v>
      </c>
      <c r="AB866" t="s">
        <v>877</v>
      </c>
      <c r="AD866">
        <f t="shared" ca="1" si="39"/>
        <v>7</v>
      </c>
      <c r="AE866">
        <f t="shared" si="40"/>
        <v>9</v>
      </c>
      <c r="AF866">
        <f t="shared" si="41"/>
        <v>18</v>
      </c>
    </row>
    <row r="867" spans="1:32" x14ac:dyDescent="0.25">
      <c r="A867" t="s">
        <v>5027</v>
      </c>
      <c r="B867" t="s">
        <v>5028</v>
      </c>
      <c r="D867">
        <v>2023</v>
      </c>
      <c r="E867" t="s">
        <v>1049</v>
      </c>
      <c r="F867" t="s">
        <v>1080</v>
      </c>
      <c r="G867" t="s">
        <v>1081</v>
      </c>
      <c r="H867" t="s">
        <v>1082</v>
      </c>
      <c r="I867" t="s">
        <v>5029</v>
      </c>
      <c r="J867" t="s">
        <v>1054</v>
      </c>
      <c r="K867">
        <v>3301</v>
      </c>
      <c r="L867" t="s">
        <v>869</v>
      </c>
      <c r="M867" t="s">
        <v>5030</v>
      </c>
      <c r="N867">
        <v>45414</v>
      </c>
      <c r="O867">
        <v>89</v>
      </c>
      <c r="P867" t="s">
        <v>872</v>
      </c>
      <c r="Q867" t="s">
        <v>873</v>
      </c>
      <c r="R867" t="s">
        <v>105</v>
      </c>
      <c r="S867" t="s">
        <v>105</v>
      </c>
      <c r="T867" t="s">
        <v>4954</v>
      </c>
      <c r="U867" t="s">
        <v>875</v>
      </c>
      <c r="V867" t="s">
        <v>4955</v>
      </c>
      <c r="W867" s="247">
        <v>45187</v>
      </c>
      <c r="Y867" t="s">
        <v>876</v>
      </c>
      <c r="Z867">
        <v>0</v>
      </c>
      <c r="AB867" t="s">
        <v>877</v>
      </c>
      <c r="AD867">
        <f t="shared" ca="1" si="39"/>
        <v>7</v>
      </c>
      <c r="AE867">
        <f t="shared" si="40"/>
        <v>9</v>
      </c>
      <c r="AF867">
        <f t="shared" si="41"/>
        <v>18</v>
      </c>
    </row>
    <row r="868" spans="1:32" x14ac:dyDescent="0.25">
      <c r="A868" t="s">
        <v>5031</v>
      </c>
      <c r="B868" t="s">
        <v>5032</v>
      </c>
      <c r="D868">
        <v>2023</v>
      </c>
      <c r="E868" t="s">
        <v>1049</v>
      </c>
      <c r="F868" t="s">
        <v>1080</v>
      </c>
      <c r="G868" t="s">
        <v>1081</v>
      </c>
      <c r="H868" t="s">
        <v>2132</v>
      </c>
      <c r="I868" t="s">
        <v>5033</v>
      </c>
      <c r="J868" t="s">
        <v>1054</v>
      </c>
      <c r="K868">
        <v>1</v>
      </c>
      <c r="L868" t="s">
        <v>869</v>
      </c>
      <c r="M868" t="s">
        <v>5034</v>
      </c>
      <c r="N868" t="s">
        <v>5035</v>
      </c>
      <c r="O868">
        <v>125</v>
      </c>
      <c r="P868" t="s">
        <v>872</v>
      </c>
      <c r="Q868" t="s">
        <v>873</v>
      </c>
      <c r="R868" t="s">
        <v>105</v>
      </c>
      <c r="S868" t="s">
        <v>105</v>
      </c>
      <c r="T868" t="s">
        <v>4954</v>
      </c>
      <c r="U868" t="s">
        <v>875</v>
      </c>
      <c r="V868" t="s">
        <v>4955</v>
      </c>
      <c r="W868" s="247">
        <v>45187</v>
      </c>
      <c r="Y868" t="s">
        <v>876</v>
      </c>
      <c r="Z868">
        <v>0</v>
      </c>
      <c r="AB868" t="s">
        <v>877</v>
      </c>
      <c r="AD868">
        <f t="shared" ca="1" si="39"/>
        <v>7</v>
      </c>
      <c r="AE868">
        <f t="shared" si="40"/>
        <v>9</v>
      </c>
      <c r="AF868">
        <f t="shared" si="41"/>
        <v>18</v>
      </c>
    </row>
    <row r="869" spans="1:32" x14ac:dyDescent="0.25">
      <c r="A869" t="s">
        <v>5036</v>
      </c>
      <c r="B869" t="s">
        <v>5037</v>
      </c>
      <c r="D869">
        <v>2023</v>
      </c>
      <c r="E869" t="s">
        <v>1049</v>
      </c>
      <c r="F869" t="s">
        <v>1080</v>
      </c>
      <c r="G869" t="s">
        <v>1081</v>
      </c>
      <c r="H869" t="s">
        <v>2132</v>
      </c>
      <c r="I869" t="s">
        <v>5038</v>
      </c>
      <c r="J869" t="s">
        <v>1054</v>
      </c>
      <c r="K869">
        <v>6598</v>
      </c>
      <c r="L869" t="s">
        <v>869</v>
      </c>
      <c r="M869" t="s">
        <v>5039</v>
      </c>
      <c r="N869" t="s">
        <v>5035</v>
      </c>
      <c r="O869">
        <v>61</v>
      </c>
      <c r="P869" t="s">
        <v>872</v>
      </c>
      <c r="Q869" t="s">
        <v>873</v>
      </c>
      <c r="R869" t="s">
        <v>105</v>
      </c>
      <c r="S869" t="s">
        <v>105</v>
      </c>
      <c r="T869" t="s">
        <v>4954</v>
      </c>
      <c r="U869" t="s">
        <v>875</v>
      </c>
      <c r="V869" t="s">
        <v>4955</v>
      </c>
      <c r="W869" s="247">
        <v>45187</v>
      </c>
      <c r="Y869" t="s">
        <v>876</v>
      </c>
      <c r="Z869">
        <v>0</v>
      </c>
      <c r="AB869" t="s">
        <v>877</v>
      </c>
      <c r="AD869">
        <f t="shared" ca="1" si="39"/>
        <v>7</v>
      </c>
      <c r="AE869">
        <f t="shared" si="40"/>
        <v>9</v>
      </c>
      <c r="AF869">
        <f t="shared" si="41"/>
        <v>18</v>
      </c>
    </row>
    <row r="870" spans="1:32" x14ac:dyDescent="0.25">
      <c r="A870" t="s">
        <v>5040</v>
      </c>
      <c r="B870" t="s">
        <v>5041</v>
      </c>
      <c r="D870">
        <v>2023</v>
      </c>
      <c r="E870" t="s">
        <v>1049</v>
      </c>
      <c r="F870" t="s">
        <v>1080</v>
      </c>
      <c r="G870" t="s">
        <v>1081</v>
      </c>
      <c r="H870" t="s">
        <v>1082</v>
      </c>
      <c r="I870" t="s">
        <v>5042</v>
      </c>
      <c r="J870" t="s">
        <v>918</v>
      </c>
      <c r="K870">
        <v>14787</v>
      </c>
      <c r="L870" t="s">
        <v>869</v>
      </c>
      <c r="M870" t="s">
        <v>5043</v>
      </c>
      <c r="N870" t="s">
        <v>1131</v>
      </c>
      <c r="O870">
        <v>4</v>
      </c>
      <c r="P870" t="s">
        <v>872</v>
      </c>
      <c r="Q870" t="s">
        <v>873</v>
      </c>
      <c r="R870" t="s">
        <v>105</v>
      </c>
      <c r="S870" t="s">
        <v>105</v>
      </c>
      <c r="T870" t="s">
        <v>5044</v>
      </c>
      <c r="U870" t="s">
        <v>875</v>
      </c>
      <c r="V870" t="s">
        <v>108</v>
      </c>
      <c r="W870" s="247">
        <v>45187</v>
      </c>
      <c r="Y870" t="s">
        <v>876</v>
      </c>
      <c r="Z870">
        <v>0</v>
      </c>
      <c r="AB870" t="s">
        <v>877</v>
      </c>
      <c r="AD870">
        <f t="shared" ca="1" si="39"/>
        <v>7</v>
      </c>
      <c r="AE870">
        <f t="shared" si="40"/>
        <v>9</v>
      </c>
      <c r="AF870">
        <f t="shared" si="41"/>
        <v>18</v>
      </c>
    </row>
    <row r="871" spans="1:32" x14ac:dyDescent="0.25">
      <c r="A871" t="s">
        <v>5045</v>
      </c>
      <c r="B871" t="s">
        <v>5046</v>
      </c>
      <c r="D871">
        <v>2023</v>
      </c>
      <c r="E871" t="s">
        <v>1049</v>
      </c>
      <c r="F871" t="s">
        <v>1080</v>
      </c>
      <c r="G871" t="s">
        <v>1081</v>
      </c>
      <c r="H871" t="s">
        <v>1082</v>
      </c>
      <c r="I871" t="s">
        <v>5047</v>
      </c>
      <c r="J871" t="s">
        <v>1054</v>
      </c>
      <c r="K871">
        <v>1</v>
      </c>
      <c r="L871" t="s">
        <v>869</v>
      </c>
      <c r="M871" t="s">
        <v>5048</v>
      </c>
      <c r="N871" t="s">
        <v>5000</v>
      </c>
      <c r="O871">
        <v>126</v>
      </c>
      <c r="P871" t="s">
        <v>872</v>
      </c>
      <c r="Q871" t="s">
        <v>873</v>
      </c>
      <c r="R871" t="s">
        <v>105</v>
      </c>
      <c r="S871" t="s">
        <v>105</v>
      </c>
      <c r="T871" t="s">
        <v>4954</v>
      </c>
      <c r="U871" t="s">
        <v>875</v>
      </c>
      <c r="V871" t="s">
        <v>4955</v>
      </c>
      <c r="W871" s="247">
        <v>45187</v>
      </c>
      <c r="Y871" t="s">
        <v>876</v>
      </c>
      <c r="Z871">
        <v>0</v>
      </c>
      <c r="AB871" t="s">
        <v>877</v>
      </c>
      <c r="AD871">
        <f t="shared" ca="1" si="39"/>
        <v>7</v>
      </c>
      <c r="AE871">
        <f t="shared" si="40"/>
        <v>9</v>
      </c>
      <c r="AF871">
        <f t="shared" si="41"/>
        <v>18</v>
      </c>
    </row>
    <row r="872" spans="1:32" x14ac:dyDescent="0.25">
      <c r="A872" t="s">
        <v>5049</v>
      </c>
      <c r="B872" t="s">
        <v>5050</v>
      </c>
      <c r="D872">
        <v>2023</v>
      </c>
      <c r="E872" t="s">
        <v>1049</v>
      </c>
      <c r="F872" t="s">
        <v>1080</v>
      </c>
      <c r="G872" t="s">
        <v>1081</v>
      </c>
      <c r="H872" t="s">
        <v>1108</v>
      </c>
      <c r="I872" t="s">
        <v>5051</v>
      </c>
      <c r="J872" t="s">
        <v>1054</v>
      </c>
      <c r="K872">
        <v>46</v>
      </c>
      <c r="L872" t="s">
        <v>869</v>
      </c>
      <c r="M872" t="s">
        <v>5052</v>
      </c>
      <c r="N872" t="s">
        <v>1040</v>
      </c>
      <c r="O872">
        <v>4</v>
      </c>
      <c r="P872" t="s">
        <v>872</v>
      </c>
      <c r="Q872" t="s">
        <v>873</v>
      </c>
      <c r="R872" t="s">
        <v>105</v>
      </c>
      <c r="S872" t="s">
        <v>105</v>
      </c>
      <c r="T872" t="s">
        <v>5053</v>
      </c>
      <c r="U872" t="s">
        <v>875</v>
      </c>
      <c r="V872" t="s">
        <v>212</v>
      </c>
      <c r="W872" s="247">
        <v>45187</v>
      </c>
      <c r="Y872" t="s">
        <v>876</v>
      </c>
      <c r="Z872">
        <v>0</v>
      </c>
      <c r="AA872" t="s">
        <v>5054</v>
      </c>
      <c r="AB872" t="s">
        <v>877</v>
      </c>
      <c r="AD872">
        <f t="shared" ca="1" si="39"/>
        <v>7</v>
      </c>
      <c r="AE872">
        <f t="shared" si="40"/>
        <v>9</v>
      </c>
      <c r="AF872">
        <f t="shared" si="41"/>
        <v>18</v>
      </c>
    </row>
    <row r="873" spans="1:32" x14ac:dyDescent="0.25">
      <c r="A873" t="s">
        <v>5055</v>
      </c>
      <c r="B873" t="s">
        <v>5056</v>
      </c>
      <c r="D873">
        <v>2023</v>
      </c>
      <c r="E873" t="s">
        <v>1049</v>
      </c>
      <c r="F873" t="s">
        <v>1080</v>
      </c>
      <c r="G873" t="s">
        <v>1081</v>
      </c>
      <c r="H873" t="s">
        <v>1082</v>
      </c>
      <c r="I873" t="s">
        <v>5057</v>
      </c>
      <c r="J873" t="s">
        <v>868</v>
      </c>
      <c r="K873">
        <v>11600</v>
      </c>
      <c r="L873" t="s">
        <v>1900</v>
      </c>
      <c r="M873" t="s">
        <v>5058</v>
      </c>
      <c r="N873">
        <v>45324</v>
      </c>
      <c r="O873">
        <v>6</v>
      </c>
      <c r="P873" t="s">
        <v>872</v>
      </c>
      <c r="Q873" t="s">
        <v>873</v>
      </c>
      <c r="R873" t="s">
        <v>105</v>
      </c>
      <c r="S873" t="s">
        <v>105</v>
      </c>
      <c r="T873" t="s">
        <v>5059</v>
      </c>
      <c r="U873" t="s">
        <v>875</v>
      </c>
      <c r="W873" s="247">
        <v>45187</v>
      </c>
      <c r="Y873" t="s">
        <v>876</v>
      </c>
      <c r="Z873">
        <v>0</v>
      </c>
      <c r="AA873" t="s">
        <v>3490</v>
      </c>
      <c r="AB873" t="s">
        <v>877</v>
      </c>
      <c r="AD873">
        <f t="shared" ca="1" si="39"/>
        <v>7</v>
      </c>
      <c r="AE873">
        <f t="shared" si="40"/>
        <v>9</v>
      </c>
      <c r="AF873">
        <f t="shared" si="41"/>
        <v>18</v>
      </c>
    </row>
    <row r="874" spans="1:32" x14ac:dyDescent="0.25">
      <c r="A874" t="s">
        <v>5060</v>
      </c>
      <c r="B874" t="s">
        <v>5061</v>
      </c>
      <c r="D874">
        <v>2023</v>
      </c>
      <c r="E874" t="s">
        <v>1049</v>
      </c>
      <c r="F874" t="s">
        <v>1080</v>
      </c>
      <c r="G874" t="s">
        <v>1081</v>
      </c>
      <c r="H874" t="s">
        <v>1082</v>
      </c>
      <c r="I874" t="s">
        <v>5062</v>
      </c>
      <c r="J874" t="s">
        <v>1038</v>
      </c>
      <c r="K874">
        <v>59</v>
      </c>
      <c r="L874" t="s">
        <v>869</v>
      </c>
      <c r="M874" t="s">
        <v>5063</v>
      </c>
      <c r="N874" t="s">
        <v>1040</v>
      </c>
      <c r="O874">
        <v>4</v>
      </c>
      <c r="P874" t="s">
        <v>872</v>
      </c>
      <c r="Q874" t="s">
        <v>873</v>
      </c>
      <c r="R874" t="s">
        <v>105</v>
      </c>
      <c r="S874" t="s">
        <v>105</v>
      </c>
      <c r="T874" t="s">
        <v>5064</v>
      </c>
      <c r="U874" t="s">
        <v>875</v>
      </c>
      <c r="V874" t="s">
        <v>5065</v>
      </c>
      <c r="W874" s="247">
        <v>45187</v>
      </c>
      <c r="Y874" t="s">
        <v>876</v>
      </c>
      <c r="Z874">
        <v>0</v>
      </c>
      <c r="AB874" t="s">
        <v>877</v>
      </c>
      <c r="AD874">
        <f t="shared" ca="1" si="39"/>
        <v>7</v>
      </c>
      <c r="AE874">
        <f t="shared" si="40"/>
        <v>9</v>
      </c>
      <c r="AF874">
        <f t="shared" si="41"/>
        <v>18</v>
      </c>
    </row>
    <row r="875" spans="1:32" x14ac:dyDescent="0.25">
      <c r="A875" t="s">
        <v>5066</v>
      </c>
      <c r="B875" t="s">
        <v>5067</v>
      </c>
      <c r="D875">
        <v>2023</v>
      </c>
      <c r="E875" t="s">
        <v>1049</v>
      </c>
      <c r="F875" t="s">
        <v>1080</v>
      </c>
      <c r="G875" t="s">
        <v>1081</v>
      </c>
      <c r="H875" t="s">
        <v>1082</v>
      </c>
      <c r="I875" t="s">
        <v>5068</v>
      </c>
      <c r="J875" t="s">
        <v>1054</v>
      </c>
      <c r="K875">
        <v>1</v>
      </c>
      <c r="L875" t="s">
        <v>869</v>
      </c>
      <c r="M875" t="s">
        <v>5069</v>
      </c>
      <c r="N875" t="s">
        <v>5035</v>
      </c>
      <c r="O875">
        <v>125</v>
      </c>
      <c r="P875" t="s">
        <v>872</v>
      </c>
      <c r="Q875" t="s">
        <v>873</v>
      </c>
      <c r="R875" t="s">
        <v>105</v>
      </c>
      <c r="S875" t="s">
        <v>105</v>
      </c>
      <c r="T875" t="s">
        <v>4954</v>
      </c>
      <c r="U875" t="s">
        <v>875</v>
      </c>
      <c r="V875" t="s">
        <v>4955</v>
      </c>
      <c r="W875" s="247">
        <v>45187</v>
      </c>
      <c r="Y875" t="s">
        <v>876</v>
      </c>
      <c r="Z875">
        <v>0</v>
      </c>
      <c r="AB875" t="s">
        <v>877</v>
      </c>
      <c r="AD875">
        <f t="shared" ca="1" si="39"/>
        <v>7</v>
      </c>
      <c r="AE875">
        <f t="shared" si="40"/>
        <v>9</v>
      </c>
      <c r="AF875">
        <f t="shared" si="41"/>
        <v>18</v>
      </c>
    </row>
    <row r="876" spans="1:32" x14ac:dyDescent="0.25">
      <c r="A876" t="s">
        <v>5070</v>
      </c>
      <c r="B876" t="s">
        <v>5071</v>
      </c>
      <c r="D876">
        <v>2023</v>
      </c>
      <c r="E876" t="s">
        <v>1049</v>
      </c>
      <c r="F876" t="s">
        <v>1080</v>
      </c>
      <c r="G876" t="s">
        <v>1081</v>
      </c>
      <c r="H876" t="s">
        <v>1108</v>
      </c>
      <c r="I876" t="s">
        <v>5072</v>
      </c>
      <c r="J876" t="s">
        <v>1054</v>
      </c>
      <c r="K876">
        <v>1</v>
      </c>
      <c r="L876" t="s">
        <v>869</v>
      </c>
      <c r="M876" t="s">
        <v>5073</v>
      </c>
      <c r="N876" t="s">
        <v>5074</v>
      </c>
      <c r="O876">
        <v>130</v>
      </c>
      <c r="P876" t="s">
        <v>872</v>
      </c>
      <c r="Q876" t="s">
        <v>873</v>
      </c>
      <c r="R876" t="s">
        <v>105</v>
      </c>
      <c r="S876" t="s">
        <v>105</v>
      </c>
      <c r="T876" t="s">
        <v>4954</v>
      </c>
      <c r="U876" t="s">
        <v>875</v>
      </c>
      <c r="V876" t="s">
        <v>4955</v>
      </c>
      <c r="W876" s="247">
        <v>45187</v>
      </c>
      <c r="Y876" t="s">
        <v>876</v>
      </c>
      <c r="Z876">
        <v>0</v>
      </c>
      <c r="AB876" t="s">
        <v>877</v>
      </c>
      <c r="AD876">
        <f t="shared" ca="1" si="39"/>
        <v>7</v>
      </c>
      <c r="AE876">
        <f t="shared" si="40"/>
        <v>9</v>
      </c>
      <c r="AF876">
        <f t="shared" si="41"/>
        <v>18</v>
      </c>
    </row>
    <row r="877" spans="1:32" x14ac:dyDescent="0.25">
      <c r="A877" t="s">
        <v>5075</v>
      </c>
      <c r="B877" t="s">
        <v>5076</v>
      </c>
      <c r="D877">
        <v>2023</v>
      </c>
      <c r="E877" t="s">
        <v>863</v>
      </c>
      <c r="F877" t="s">
        <v>1434</v>
      </c>
      <c r="G877" t="s">
        <v>1435</v>
      </c>
      <c r="H877" t="s">
        <v>956</v>
      </c>
      <c r="I877" t="s">
        <v>5077</v>
      </c>
      <c r="J877" t="s">
        <v>945</v>
      </c>
      <c r="K877">
        <v>8038</v>
      </c>
      <c r="L877" t="s">
        <v>869</v>
      </c>
      <c r="M877" t="s">
        <v>5078</v>
      </c>
      <c r="N877">
        <v>45567</v>
      </c>
      <c r="O877">
        <v>1</v>
      </c>
      <c r="P877" t="s">
        <v>872</v>
      </c>
      <c r="Q877" t="s">
        <v>873</v>
      </c>
      <c r="R877" t="s">
        <v>105</v>
      </c>
      <c r="S877" t="s">
        <v>105</v>
      </c>
      <c r="T877" t="s">
        <v>5079</v>
      </c>
      <c r="U877" t="s">
        <v>875</v>
      </c>
      <c r="V877" t="s">
        <v>5080</v>
      </c>
      <c r="W877" s="247">
        <v>45184</v>
      </c>
      <c r="Y877" t="s">
        <v>876</v>
      </c>
      <c r="Z877">
        <v>0</v>
      </c>
      <c r="AA877" t="s">
        <v>5081</v>
      </c>
      <c r="AB877" t="s">
        <v>877</v>
      </c>
      <c r="AD877">
        <f t="shared" ca="1" si="39"/>
        <v>7</v>
      </c>
      <c r="AE877">
        <f t="shared" si="40"/>
        <v>9</v>
      </c>
      <c r="AF877">
        <f t="shared" si="41"/>
        <v>15</v>
      </c>
    </row>
    <row r="878" spans="1:32" x14ac:dyDescent="0.25">
      <c r="A878" t="s">
        <v>5082</v>
      </c>
      <c r="B878" t="s">
        <v>5083</v>
      </c>
      <c r="D878">
        <v>2023</v>
      </c>
      <c r="E878" t="s">
        <v>863</v>
      </c>
      <c r="F878" t="s">
        <v>1434</v>
      </c>
      <c r="G878" t="s">
        <v>1435</v>
      </c>
      <c r="H878" t="s">
        <v>866</v>
      </c>
      <c r="I878" t="s">
        <v>5084</v>
      </c>
      <c r="J878" t="s">
        <v>1054</v>
      </c>
      <c r="K878">
        <v>765</v>
      </c>
      <c r="L878" t="s">
        <v>869</v>
      </c>
      <c r="M878" t="s">
        <v>5085</v>
      </c>
      <c r="N878" t="s">
        <v>1040</v>
      </c>
      <c r="O878">
        <v>4</v>
      </c>
      <c r="P878" t="s">
        <v>872</v>
      </c>
      <c r="Q878" t="s">
        <v>873</v>
      </c>
      <c r="R878" t="s">
        <v>105</v>
      </c>
      <c r="S878" t="s">
        <v>105</v>
      </c>
      <c r="T878" t="s">
        <v>5086</v>
      </c>
      <c r="U878" t="s">
        <v>875</v>
      </c>
      <c r="V878" t="s">
        <v>1459</v>
      </c>
      <c r="W878" s="247">
        <v>45184</v>
      </c>
      <c r="Y878" t="s">
        <v>876</v>
      </c>
      <c r="Z878">
        <v>0</v>
      </c>
      <c r="AA878" t="s">
        <v>5081</v>
      </c>
      <c r="AB878" t="s">
        <v>877</v>
      </c>
      <c r="AD878">
        <f t="shared" ca="1" si="39"/>
        <v>7</v>
      </c>
      <c r="AE878">
        <f t="shared" si="40"/>
        <v>9</v>
      </c>
      <c r="AF878">
        <f t="shared" si="41"/>
        <v>15</v>
      </c>
    </row>
    <row r="879" spans="1:32" x14ac:dyDescent="0.25">
      <c r="A879" t="s">
        <v>5087</v>
      </c>
      <c r="B879" t="s">
        <v>5088</v>
      </c>
      <c r="D879">
        <v>2023</v>
      </c>
      <c r="E879" t="s">
        <v>863</v>
      </c>
      <c r="F879" t="s">
        <v>1434</v>
      </c>
      <c r="G879" t="s">
        <v>1435</v>
      </c>
      <c r="H879" t="s">
        <v>956</v>
      </c>
      <c r="I879" t="s">
        <v>5089</v>
      </c>
      <c r="J879" t="s">
        <v>868</v>
      </c>
      <c r="K879">
        <v>9013</v>
      </c>
      <c r="L879" t="s">
        <v>869</v>
      </c>
      <c r="M879" t="s">
        <v>5090</v>
      </c>
      <c r="N879" t="s">
        <v>2994</v>
      </c>
      <c r="O879">
        <v>16</v>
      </c>
      <c r="P879" t="s">
        <v>872</v>
      </c>
      <c r="Q879" t="s">
        <v>873</v>
      </c>
      <c r="R879" t="s">
        <v>105</v>
      </c>
      <c r="S879" t="s">
        <v>105</v>
      </c>
      <c r="T879" t="s">
        <v>5091</v>
      </c>
      <c r="U879" t="s">
        <v>875</v>
      </c>
      <c r="V879" t="s">
        <v>134</v>
      </c>
      <c r="W879" s="247">
        <v>45184</v>
      </c>
      <c r="Y879" t="s">
        <v>876</v>
      </c>
      <c r="Z879">
        <v>0</v>
      </c>
      <c r="AA879" t="s">
        <v>5081</v>
      </c>
      <c r="AB879" t="s">
        <v>877</v>
      </c>
      <c r="AD879">
        <f t="shared" ca="1" si="39"/>
        <v>7</v>
      </c>
      <c r="AE879">
        <f t="shared" si="40"/>
        <v>9</v>
      </c>
      <c r="AF879">
        <f t="shared" si="41"/>
        <v>15</v>
      </c>
    </row>
    <row r="880" spans="1:32" x14ac:dyDescent="0.25">
      <c r="A880" t="s">
        <v>5092</v>
      </c>
      <c r="B880" t="s">
        <v>5093</v>
      </c>
      <c r="D880">
        <v>2023</v>
      </c>
      <c r="E880" t="s">
        <v>863</v>
      </c>
      <c r="F880" t="s">
        <v>1434</v>
      </c>
      <c r="G880" t="s">
        <v>1435</v>
      </c>
      <c r="H880" t="s">
        <v>866</v>
      </c>
      <c r="I880" t="s">
        <v>5094</v>
      </c>
      <c r="J880" t="s">
        <v>868</v>
      </c>
      <c r="K880">
        <v>6087</v>
      </c>
      <c r="L880" t="s">
        <v>869</v>
      </c>
      <c r="M880" t="s">
        <v>5095</v>
      </c>
      <c r="N880">
        <v>45506</v>
      </c>
      <c r="O880">
        <v>7</v>
      </c>
      <c r="P880" t="s">
        <v>872</v>
      </c>
      <c r="Q880" t="s">
        <v>873</v>
      </c>
      <c r="R880" t="s">
        <v>105</v>
      </c>
      <c r="S880" t="s">
        <v>105</v>
      </c>
      <c r="T880" t="s">
        <v>5096</v>
      </c>
      <c r="U880" t="s">
        <v>875</v>
      </c>
      <c r="V880" t="s">
        <v>134</v>
      </c>
      <c r="W880" s="247">
        <v>45184</v>
      </c>
      <c r="Y880" t="s">
        <v>876</v>
      </c>
      <c r="Z880">
        <v>0</v>
      </c>
      <c r="AA880" t="s">
        <v>5081</v>
      </c>
      <c r="AB880" t="s">
        <v>877</v>
      </c>
      <c r="AD880">
        <f t="shared" ca="1" si="39"/>
        <v>7</v>
      </c>
      <c r="AE880">
        <f t="shared" si="40"/>
        <v>9</v>
      </c>
      <c r="AF880">
        <f t="shared" si="41"/>
        <v>15</v>
      </c>
    </row>
    <row r="881" spans="1:32" x14ac:dyDescent="0.25">
      <c r="A881" t="s">
        <v>5097</v>
      </c>
      <c r="B881" t="s">
        <v>5098</v>
      </c>
      <c r="D881">
        <v>2023</v>
      </c>
      <c r="E881" t="s">
        <v>863</v>
      </c>
      <c r="F881" t="s">
        <v>1434</v>
      </c>
      <c r="G881" t="s">
        <v>1435</v>
      </c>
      <c r="H881" t="s">
        <v>956</v>
      </c>
      <c r="I881" t="s">
        <v>5099</v>
      </c>
      <c r="J881" t="s">
        <v>1054</v>
      </c>
      <c r="K881">
        <v>1</v>
      </c>
      <c r="L881" t="s">
        <v>869</v>
      </c>
      <c r="M881" t="s">
        <v>5100</v>
      </c>
      <c r="N881" t="s">
        <v>1040</v>
      </c>
      <c r="O881">
        <v>4</v>
      </c>
      <c r="P881" t="s">
        <v>872</v>
      </c>
      <c r="Q881" t="s">
        <v>873</v>
      </c>
      <c r="R881" t="s">
        <v>105</v>
      </c>
      <c r="S881" t="s">
        <v>105</v>
      </c>
      <c r="T881" t="s">
        <v>5101</v>
      </c>
      <c r="U881" t="s">
        <v>875</v>
      </c>
      <c r="V881" t="s">
        <v>207</v>
      </c>
      <c r="W881" s="247">
        <v>45184</v>
      </c>
      <c r="Y881" t="s">
        <v>876</v>
      </c>
      <c r="Z881">
        <v>0</v>
      </c>
      <c r="AA881" t="s">
        <v>5081</v>
      </c>
      <c r="AB881" t="s">
        <v>877</v>
      </c>
      <c r="AD881">
        <f t="shared" ca="1" si="39"/>
        <v>7</v>
      </c>
      <c r="AE881">
        <f t="shared" si="40"/>
        <v>9</v>
      </c>
      <c r="AF881">
        <f t="shared" si="41"/>
        <v>15</v>
      </c>
    </row>
    <row r="882" spans="1:32" x14ac:dyDescent="0.25">
      <c r="A882" t="s">
        <v>5102</v>
      </c>
      <c r="B882" t="s">
        <v>5103</v>
      </c>
      <c r="D882">
        <v>2023</v>
      </c>
      <c r="E882" t="s">
        <v>863</v>
      </c>
      <c r="F882" t="s">
        <v>1434</v>
      </c>
      <c r="G882" t="s">
        <v>1435</v>
      </c>
      <c r="H882" t="s">
        <v>956</v>
      </c>
      <c r="I882" t="s">
        <v>5104</v>
      </c>
      <c r="J882" t="s">
        <v>1054</v>
      </c>
      <c r="K882">
        <v>779</v>
      </c>
      <c r="L882" t="s">
        <v>869</v>
      </c>
      <c r="M882" t="s">
        <v>5105</v>
      </c>
      <c r="N882" t="s">
        <v>1040</v>
      </c>
      <c r="O882">
        <v>4</v>
      </c>
      <c r="P882" t="s">
        <v>872</v>
      </c>
      <c r="Q882" t="s">
        <v>873</v>
      </c>
      <c r="R882" t="s">
        <v>105</v>
      </c>
      <c r="S882" t="s">
        <v>105</v>
      </c>
      <c r="T882" t="s">
        <v>5106</v>
      </c>
      <c r="U882" t="s">
        <v>875</v>
      </c>
      <c r="V882" t="s">
        <v>5107</v>
      </c>
      <c r="W882" s="247">
        <v>45184</v>
      </c>
      <c r="Y882" t="s">
        <v>876</v>
      </c>
      <c r="Z882">
        <v>0</v>
      </c>
      <c r="AA882" t="s">
        <v>5081</v>
      </c>
      <c r="AB882" t="s">
        <v>877</v>
      </c>
      <c r="AD882">
        <f t="shared" ca="1" si="39"/>
        <v>7</v>
      </c>
      <c r="AE882">
        <f t="shared" si="40"/>
        <v>9</v>
      </c>
      <c r="AF882">
        <f t="shared" si="41"/>
        <v>15</v>
      </c>
    </row>
    <row r="883" spans="1:32" x14ac:dyDescent="0.25">
      <c r="A883" t="s">
        <v>5108</v>
      </c>
      <c r="B883" t="s">
        <v>5109</v>
      </c>
      <c r="D883">
        <v>2024</v>
      </c>
      <c r="E883" t="s">
        <v>863</v>
      </c>
      <c r="F883" t="s">
        <v>3562</v>
      </c>
      <c r="G883" t="s">
        <v>1191</v>
      </c>
      <c r="H883" t="s">
        <v>866</v>
      </c>
      <c r="I883" t="s">
        <v>5110</v>
      </c>
      <c r="J883" t="s">
        <v>881</v>
      </c>
      <c r="K883">
        <v>10585</v>
      </c>
      <c r="L883" t="s">
        <v>869</v>
      </c>
      <c r="M883">
        <v>5449265</v>
      </c>
      <c r="N883">
        <v>45353</v>
      </c>
      <c r="O883">
        <v>7</v>
      </c>
      <c r="P883" t="s">
        <v>872</v>
      </c>
      <c r="Q883" t="s">
        <v>873</v>
      </c>
      <c r="R883" t="s">
        <v>105</v>
      </c>
      <c r="S883" t="s">
        <v>105</v>
      </c>
      <c r="T883" t="s">
        <v>5111</v>
      </c>
      <c r="U883" t="s">
        <v>875</v>
      </c>
      <c r="V883" t="s">
        <v>142</v>
      </c>
      <c r="W883" s="247">
        <v>45184</v>
      </c>
      <c r="Y883" t="s">
        <v>876</v>
      </c>
      <c r="Z883">
        <v>0</v>
      </c>
      <c r="AB883" t="s">
        <v>877</v>
      </c>
      <c r="AD883">
        <f t="shared" ca="1" si="39"/>
        <v>7</v>
      </c>
      <c r="AE883">
        <f t="shared" si="40"/>
        <v>9</v>
      </c>
      <c r="AF883">
        <f t="shared" si="41"/>
        <v>15</v>
      </c>
    </row>
    <row r="884" spans="1:32" x14ac:dyDescent="0.25">
      <c r="A884" t="s">
        <v>5112</v>
      </c>
      <c r="B884" t="s">
        <v>5113</v>
      </c>
      <c r="D884">
        <v>2024</v>
      </c>
      <c r="E884" t="s">
        <v>863</v>
      </c>
      <c r="F884" t="s">
        <v>3562</v>
      </c>
      <c r="G884" t="s">
        <v>1191</v>
      </c>
      <c r="H884" t="s">
        <v>866</v>
      </c>
      <c r="I884" t="s">
        <v>5114</v>
      </c>
      <c r="J884" t="s">
        <v>1136</v>
      </c>
      <c r="K884">
        <v>7324</v>
      </c>
      <c r="L884" t="s">
        <v>869</v>
      </c>
      <c r="M884" t="s">
        <v>5115</v>
      </c>
      <c r="N884">
        <v>45506</v>
      </c>
      <c r="O884">
        <v>1</v>
      </c>
      <c r="P884" t="s">
        <v>872</v>
      </c>
      <c r="Q884" t="s">
        <v>873</v>
      </c>
      <c r="R884" t="s">
        <v>105</v>
      </c>
      <c r="S884" t="s">
        <v>110</v>
      </c>
      <c r="T884" t="s">
        <v>5116</v>
      </c>
      <c r="U884" t="s">
        <v>875</v>
      </c>
      <c r="V884" t="s">
        <v>142</v>
      </c>
      <c r="W884" s="247">
        <v>45184</v>
      </c>
      <c r="Y884" t="s">
        <v>876</v>
      </c>
      <c r="Z884">
        <v>0</v>
      </c>
      <c r="AB884" t="s">
        <v>877</v>
      </c>
      <c r="AD884">
        <f t="shared" ca="1" si="39"/>
        <v>7</v>
      </c>
      <c r="AE884">
        <f t="shared" si="40"/>
        <v>9</v>
      </c>
      <c r="AF884">
        <f t="shared" si="41"/>
        <v>15</v>
      </c>
    </row>
    <row r="885" spans="1:32" x14ac:dyDescent="0.25">
      <c r="A885" t="s">
        <v>5117</v>
      </c>
      <c r="B885" t="s">
        <v>5118</v>
      </c>
      <c r="D885">
        <v>2024</v>
      </c>
      <c r="E885" t="s">
        <v>863</v>
      </c>
      <c r="F885" t="s">
        <v>3562</v>
      </c>
      <c r="G885" t="s">
        <v>1191</v>
      </c>
      <c r="H885" t="s">
        <v>956</v>
      </c>
      <c r="I885" t="s">
        <v>5119</v>
      </c>
      <c r="J885" t="s">
        <v>1054</v>
      </c>
      <c r="K885">
        <v>4916</v>
      </c>
      <c r="L885" t="s">
        <v>869</v>
      </c>
      <c r="M885" t="s">
        <v>5120</v>
      </c>
      <c r="N885">
        <v>45809</v>
      </c>
      <c r="P885" t="s">
        <v>872</v>
      </c>
      <c r="Q885" t="s">
        <v>873</v>
      </c>
      <c r="R885" t="s">
        <v>105</v>
      </c>
      <c r="S885" t="s">
        <v>105</v>
      </c>
      <c r="U885" t="s">
        <v>875</v>
      </c>
      <c r="W885" s="247">
        <v>45184</v>
      </c>
      <c r="Y885" t="s">
        <v>876</v>
      </c>
      <c r="Z885">
        <v>0</v>
      </c>
      <c r="AB885" t="s">
        <v>877</v>
      </c>
      <c r="AD885">
        <f t="shared" ca="1" si="39"/>
        <v>7</v>
      </c>
      <c r="AE885">
        <f t="shared" si="40"/>
        <v>9</v>
      </c>
      <c r="AF885">
        <f t="shared" si="41"/>
        <v>15</v>
      </c>
    </row>
    <row r="886" spans="1:32" x14ac:dyDescent="0.25">
      <c r="A886" t="s">
        <v>5121</v>
      </c>
      <c r="B886" t="s">
        <v>5122</v>
      </c>
      <c r="D886">
        <v>2024</v>
      </c>
      <c r="E886" t="s">
        <v>863</v>
      </c>
      <c r="F886" t="s">
        <v>3562</v>
      </c>
      <c r="G886" t="s">
        <v>1191</v>
      </c>
      <c r="H886" t="s">
        <v>956</v>
      </c>
      <c r="I886" t="s">
        <v>5123</v>
      </c>
      <c r="J886" t="s">
        <v>1136</v>
      </c>
      <c r="K886">
        <v>8529</v>
      </c>
      <c r="L886" t="s">
        <v>869</v>
      </c>
      <c r="M886" t="s">
        <v>5124</v>
      </c>
      <c r="N886">
        <v>45475</v>
      </c>
      <c r="O886">
        <v>6</v>
      </c>
      <c r="P886" t="s">
        <v>872</v>
      </c>
      <c r="Q886" t="s">
        <v>873</v>
      </c>
      <c r="R886" t="s">
        <v>105</v>
      </c>
      <c r="S886" t="s">
        <v>105</v>
      </c>
      <c r="T886" t="s">
        <v>5125</v>
      </c>
      <c r="U886" t="s">
        <v>875</v>
      </c>
      <c r="V886" t="s">
        <v>118</v>
      </c>
      <c r="W886" s="247">
        <v>45184</v>
      </c>
      <c r="Y886" t="s">
        <v>876</v>
      </c>
      <c r="Z886">
        <v>0</v>
      </c>
      <c r="AB886" t="s">
        <v>877</v>
      </c>
      <c r="AD886">
        <f t="shared" ca="1" si="39"/>
        <v>7</v>
      </c>
      <c r="AE886">
        <f t="shared" si="40"/>
        <v>9</v>
      </c>
      <c r="AF886">
        <f t="shared" si="41"/>
        <v>15</v>
      </c>
    </row>
    <row r="887" spans="1:32" x14ac:dyDescent="0.25">
      <c r="A887" t="s">
        <v>5126</v>
      </c>
      <c r="B887" t="s">
        <v>5127</v>
      </c>
      <c r="D887">
        <v>2024</v>
      </c>
      <c r="E887" t="s">
        <v>863</v>
      </c>
      <c r="F887" t="s">
        <v>3562</v>
      </c>
      <c r="G887" t="s">
        <v>1191</v>
      </c>
      <c r="H887" t="s">
        <v>866</v>
      </c>
      <c r="I887" t="s">
        <v>5128</v>
      </c>
      <c r="J887" t="s">
        <v>2082</v>
      </c>
      <c r="K887">
        <v>7930</v>
      </c>
      <c r="L887" t="s">
        <v>869</v>
      </c>
      <c r="M887" t="s">
        <v>5129</v>
      </c>
      <c r="N887" t="s">
        <v>2183</v>
      </c>
      <c r="O887">
        <v>13</v>
      </c>
      <c r="P887" t="s">
        <v>872</v>
      </c>
      <c r="Q887" t="s">
        <v>873</v>
      </c>
      <c r="R887" t="s">
        <v>105</v>
      </c>
      <c r="S887" t="s">
        <v>105</v>
      </c>
      <c r="T887" t="s">
        <v>5130</v>
      </c>
      <c r="U887" t="s">
        <v>875</v>
      </c>
      <c r="V887" t="s">
        <v>142</v>
      </c>
      <c r="W887" s="247">
        <v>45184</v>
      </c>
      <c r="Y887" t="s">
        <v>876</v>
      </c>
      <c r="Z887">
        <v>0</v>
      </c>
      <c r="AB887" t="s">
        <v>877</v>
      </c>
      <c r="AD887">
        <f t="shared" ca="1" si="39"/>
        <v>7</v>
      </c>
      <c r="AE887">
        <f t="shared" si="40"/>
        <v>9</v>
      </c>
      <c r="AF887">
        <f t="shared" si="41"/>
        <v>15</v>
      </c>
    </row>
    <row r="888" spans="1:32" x14ac:dyDescent="0.25">
      <c r="A888" t="s">
        <v>5131</v>
      </c>
      <c r="B888" t="s">
        <v>5132</v>
      </c>
      <c r="D888">
        <v>2024</v>
      </c>
      <c r="E888" t="s">
        <v>863</v>
      </c>
      <c r="F888" t="s">
        <v>3562</v>
      </c>
      <c r="G888" t="s">
        <v>1191</v>
      </c>
      <c r="H888" t="s">
        <v>866</v>
      </c>
      <c r="I888" t="s">
        <v>5133</v>
      </c>
      <c r="J888" t="s">
        <v>1054</v>
      </c>
      <c r="K888">
        <v>1838</v>
      </c>
      <c r="L888" t="s">
        <v>869</v>
      </c>
      <c r="M888" t="s">
        <v>5134</v>
      </c>
      <c r="N888" t="s">
        <v>1040</v>
      </c>
      <c r="O888">
        <v>4</v>
      </c>
      <c r="P888" t="s">
        <v>872</v>
      </c>
      <c r="Q888" t="s">
        <v>873</v>
      </c>
      <c r="R888" t="s">
        <v>105</v>
      </c>
      <c r="S888" t="s">
        <v>105</v>
      </c>
      <c r="T888" t="s">
        <v>2690</v>
      </c>
      <c r="U888" t="s">
        <v>875</v>
      </c>
      <c r="V888" t="s">
        <v>190</v>
      </c>
      <c r="W888" s="247">
        <v>45184</v>
      </c>
      <c r="Y888" t="s">
        <v>876</v>
      </c>
      <c r="Z888">
        <v>0</v>
      </c>
      <c r="AB888" t="s">
        <v>877</v>
      </c>
      <c r="AD888">
        <f t="shared" ca="1" si="39"/>
        <v>7</v>
      </c>
      <c r="AE888">
        <f t="shared" si="40"/>
        <v>9</v>
      </c>
      <c r="AF888">
        <f t="shared" si="41"/>
        <v>15</v>
      </c>
    </row>
    <row r="889" spans="1:32" x14ac:dyDescent="0.25">
      <c r="A889" t="s">
        <v>5135</v>
      </c>
      <c r="B889" t="s">
        <v>5136</v>
      </c>
      <c r="D889">
        <v>2024</v>
      </c>
      <c r="E889" t="s">
        <v>863</v>
      </c>
      <c r="F889" t="s">
        <v>3562</v>
      </c>
      <c r="G889" t="s">
        <v>1191</v>
      </c>
      <c r="H889" t="s">
        <v>956</v>
      </c>
      <c r="I889" t="s">
        <v>5137</v>
      </c>
      <c r="J889" t="s">
        <v>918</v>
      </c>
      <c r="K889">
        <v>11110</v>
      </c>
      <c r="L889" t="s">
        <v>869</v>
      </c>
      <c r="M889" t="s">
        <v>5138</v>
      </c>
      <c r="N889" t="s">
        <v>3454</v>
      </c>
      <c r="O889">
        <v>2</v>
      </c>
      <c r="P889" t="s">
        <v>872</v>
      </c>
      <c r="Q889" t="s">
        <v>873</v>
      </c>
      <c r="R889" t="s">
        <v>105</v>
      </c>
      <c r="S889" t="s">
        <v>110</v>
      </c>
      <c r="T889" t="s">
        <v>5139</v>
      </c>
      <c r="U889" t="s">
        <v>875</v>
      </c>
      <c r="V889" t="s">
        <v>119</v>
      </c>
      <c r="W889" s="247">
        <v>45184</v>
      </c>
      <c r="Y889" t="s">
        <v>876</v>
      </c>
      <c r="Z889">
        <v>0</v>
      </c>
      <c r="AB889" t="s">
        <v>877</v>
      </c>
      <c r="AD889">
        <f t="shared" ca="1" si="39"/>
        <v>7</v>
      </c>
      <c r="AE889">
        <f t="shared" si="40"/>
        <v>9</v>
      </c>
      <c r="AF889">
        <f t="shared" si="41"/>
        <v>15</v>
      </c>
    </row>
    <row r="890" spans="1:32" x14ac:dyDescent="0.25">
      <c r="A890" t="s">
        <v>5140</v>
      </c>
      <c r="B890" t="s">
        <v>5141</v>
      </c>
      <c r="D890">
        <v>2024</v>
      </c>
      <c r="E890" t="s">
        <v>863</v>
      </c>
      <c r="F890" t="s">
        <v>3562</v>
      </c>
      <c r="G890" t="s">
        <v>1191</v>
      </c>
      <c r="H890" t="s">
        <v>956</v>
      </c>
      <c r="I890" t="s">
        <v>5142</v>
      </c>
      <c r="J890" t="s">
        <v>1136</v>
      </c>
      <c r="K890">
        <v>5507</v>
      </c>
      <c r="L890" t="s">
        <v>869</v>
      </c>
      <c r="M890" t="s">
        <v>5143</v>
      </c>
      <c r="N890">
        <v>45506</v>
      </c>
      <c r="O890">
        <v>27</v>
      </c>
      <c r="P890" t="s">
        <v>872</v>
      </c>
      <c r="Q890" t="s">
        <v>873</v>
      </c>
      <c r="R890" t="s">
        <v>105</v>
      </c>
      <c r="S890" t="s">
        <v>105</v>
      </c>
      <c r="T890" t="s">
        <v>5144</v>
      </c>
      <c r="U890" t="s">
        <v>875</v>
      </c>
      <c r="V890" t="s">
        <v>118</v>
      </c>
      <c r="W890" s="247">
        <v>45184</v>
      </c>
      <c r="Y890" t="s">
        <v>876</v>
      </c>
      <c r="Z890">
        <v>0</v>
      </c>
      <c r="AB890" t="s">
        <v>877</v>
      </c>
      <c r="AD890">
        <f t="shared" ca="1" si="39"/>
        <v>7</v>
      </c>
      <c r="AE890">
        <f t="shared" si="40"/>
        <v>9</v>
      </c>
      <c r="AF890">
        <f t="shared" si="41"/>
        <v>15</v>
      </c>
    </row>
    <row r="891" spans="1:32" x14ac:dyDescent="0.25">
      <c r="A891" t="s">
        <v>5145</v>
      </c>
      <c r="B891" t="s">
        <v>5146</v>
      </c>
      <c r="D891">
        <v>2024</v>
      </c>
      <c r="E891" t="s">
        <v>1061</v>
      </c>
      <c r="F891" t="s">
        <v>2233</v>
      </c>
      <c r="G891" t="s">
        <v>865</v>
      </c>
      <c r="H891" t="s">
        <v>866</v>
      </c>
      <c r="I891" t="s">
        <v>5147</v>
      </c>
      <c r="J891" t="s">
        <v>1067</v>
      </c>
      <c r="K891">
        <v>105</v>
      </c>
      <c r="L891" t="s">
        <v>869</v>
      </c>
      <c r="M891" t="s">
        <v>1519</v>
      </c>
      <c r="N891" t="s">
        <v>3711</v>
      </c>
      <c r="O891">
        <v>23</v>
      </c>
      <c r="P891" t="s">
        <v>872</v>
      </c>
      <c r="Q891" t="s">
        <v>873</v>
      </c>
      <c r="R891" t="s">
        <v>178</v>
      </c>
      <c r="S891" t="s">
        <v>178</v>
      </c>
      <c r="U891" t="s">
        <v>875</v>
      </c>
      <c r="W891" s="247">
        <v>45163</v>
      </c>
      <c r="Y891" t="s">
        <v>876</v>
      </c>
      <c r="Z891">
        <v>0</v>
      </c>
      <c r="AA891" t="s">
        <v>1166</v>
      </c>
      <c r="AB891" t="s">
        <v>877</v>
      </c>
      <c r="AD891">
        <f t="shared" ca="1" si="39"/>
        <v>8</v>
      </c>
      <c r="AE891">
        <f t="shared" si="40"/>
        <v>8</v>
      </c>
      <c r="AF891">
        <f t="shared" si="41"/>
        <v>25</v>
      </c>
    </row>
    <row r="892" spans="1:32" x14ac:dyDescent="0.25">
      <c r="A892" t="s">
        <v>5148</v>
      </c>
      <c r="B892" t="s">
        <v>5149</v>
      </c>
      <c r="D892">
        <v>2023</v>
      </c>
      <c r="E892" t="s">
        <v>1049</v>
      </c>
      <c r="F892" t="s">
        <v>1840</v>
      </c>
      <c r="G892" t="s">
        <v>1841</v>
      </c>
      <c r="H892" t="s">
        <v>1842</v>
      </c>
      <c r="I892" t="s">
        <v>5150</v>
      </c>
      <c r="J892" t="s">
        <v>1067</v>
      </c>
      <c r="K892">
        <v>31401</v>
      </c>
      <c r="L892" t="s">
        <v>869</v>
      </c>
      <c r="M892" t="s">
        <v>1519</v>
      </c>
      <c r="N892">
        <v>45353</v>
      </c>
      <c r="O892">
        <v>2</v>
      </c>
      <c r="P892" t="s">
        <v>872</v>
      </c>
      <c r="Q892" t="s">
        <v>873</v>
      </c>
      <c r="R892" t="s">
        <v>173</v>
      </c>
      <c r="S892" t="s">
        <v>133</v>
      </c>
      <c r="U892" t="s">
        <v>875</v>
      </c>
      <c r="W892" s="247">
        <v>45171</v>
      </c>
      <c r="Y892" t="s">
        <v>876</v>
      </c>
      <c r="Z892">
        <v>0</v>
      </c>
      <c r="AB892" t="s">
        <v>877</v>
      </c>
      <c r="AD892">
        <f t="shared" ca="1" si="39"/>
        <v>8</v>
      </c>
      <c r="AE892">
        <f t="shared" si="40"/>
        <v>9</v>
      </c>
      <c r="AF892">
        <f t="shared" si="41"/>
        <v>2</v>
      </c>
    </row>
    <row r="893" spans="1:32" x14ac:dyDescent="0.25">
      <c r="A893" t="s">
        <v>5151</v>
      </c>
      <c r="B893" t="s">
        <v>5152</v>
      </c>
      <c r="D893">
        <v>2024</v>
      </c>
      <c r="E893" t="s">
        <v>863</v>
      </c>
      <c r="F893" t="s">
        <v>864</v>
      </c>
      <c r="G893" t="s">
        <v>865</v>
      </c>
      <c r="H893" t="s">
        <v>866</v>
      </c>
      <c r="I893" t="s">
        <v>5153</v>
      </c>
      <c r="J893" t="s">
        <v>1523</v>
      </c>
      <c r="K893">
        <v>12585</v>
      </c>
      <c r="L893" t="s">
        <v>1900</v>
      </c>
      <c r="M893" t="s">
        <v>1519</v>
      </c>
      <c r="N893">
        <v>45353</v>
      </c>
      <c r="O893">
        <v>2</v>
      </c>
      <c r="P893" t="s">
        <v>872</v>
      </c>
      <c r="Q893" t="s">
        <v>873</v>
      </c>
      <c r="R893" t="s">
        <v>110</v>
      </c>
      <c r="S893" t="s">
        <v>105</v>
      </c>
      <c r="U893" t="s">
        <v>875</v>
      </c>
      <c r="W893" s="247">
        <v>45184</v>
      </c>
      <c r="Y893" t="s">
        <v>876</v>
      </c>
      <c r="Z893">
        <v>0</v>
      </c>
      <c r="AB893" t="s">
        <v>877</v>
      </c>
      <c r="AD893">
        <f t="shared" ca="1" si="39"/>
        <v>7</v>
      </c>
      <c r="AE893">
        <f t="shared" si="40"/>
        <v>9</v>
      </c>
      <c r="AF893">
        <f t="shared" si="41"/>
        <v>15</v>
      </c>
    </row>
    <row r="894" spans="1:32" x14ac:dyDescent="0.25">
      <c r="A894" t="s">
        <v>5154</v>
      </c>
      <c r="B894" t="s">
        <v>5155</v>
      </c>
      <c r="D894">
        <v>2024</v>
      </c>
      <c r="E894" t="s">
        <v>863</v>
      </c>
      <c r="F894" t="s">
        <v>864</v>
      </c>
      <c r="G894" t="s">
        <v>865</v>
      </c>
      <c r="H894" t="s">
        <v>956</v>
      </c>
      <c r="I894" t="s">
        <v>5156</v>
      </c>
      <c r="J894" t="s">
        <v>1029</v>
      </c>
      <c r="K894">
        <v>11731</v>
      </c>
      <c r="L894" t="s">
        <v>1900</v>
      </c>
      <c r="M894" t="s">
        <v>1519</v>
      </c>
      <c r="N894">
        <v>45384</v>
      </c>
      <c r="O894">
        <v>1</v>
      </c>
      <c r="P894" t="s">
        <v>872</v>
      </c>
      <c r="Q894" t="s">
        <v>873</v>
      </c>
      <c r="R894" t="s">
        <v>110</v>
      </c>
      <c r="S894" t="s">
        <v>105</v>
      </c>
      <c r="U894" t="s">
        <v>875</v>
      </c>
      <c r="W894" s="247">
        <v>45184</v>
      </c>
      <c r="Y894" t="s">
        <v>876</v>
      </c>
      <c r="Z894">
        <v>0</v>
      </c>
      <c r="AB894" t="s">
        <v>877</v>
      </c>
      <c r="AD894">
        <f t="shared" ca="1" si="39"/>
        <v>7</v>
      </c>
      <c r="AE894">
        <f t="shared" si="40"/>
        <v>9</v>
      </c>
      <c r="AF894">
        <f t="shared" si="41"/>
        <v>15</v>
      </c>
    </row>
    <row r="895" spans="1:32" x14ac:dyDescent="0.25">
      <c r="A895" t="s">
        <v>5157</v>
      </c>
      <c r="B895" t="s">
        <v>5158</v>
      </c>
      <c r="D895">
        <v>2024</v>
      </c>
      <c r="E895" t="s">
        <v>863</v>
      </c>
      <c r="F895" t="s">
        <v>864</v>
      </c>
      <c r="G895" t="s">
        <v>865</v>
      </c>
      <c r="H895" t="s">
        <v>956</v>
      </c>
      <c r="I895" t="s">
        <v>5159</v>
      </c>
      <c r="J895" t="s">
        <v>1067</v>
      </c>
      <c r="K895">
        <v>11316</v>
      </c>
      <c r="L895" t="s">
        <v>1900</v>
      </c>
      <c r="M895" t="s">
        <v>1519</v>
      </c>
      <c r="N895">
        <v>45324</v>
      </c>
      <c r="O895">
        <v>3</v>
      </c>
      <c r="P895" t="s">
        <v>872</v>
      </c>
      <c r="Q895" t="s">
        <v>873</v>
      </c>
      <c r="R895" t="s">
        <v>110</v>
      </c>
      <c r="S895" t="s">
        <v>110</v>
      </c>
      <c r="U895" t="s">
        <v>875</v>
      </c>
      <c r="W895" s="247">
        <v>45184</v>
      </c>
      <c r="Y895" t="s">
        <v>876</v>
      </c>
      <c r="Z895">
        <v>0</v>
      </c>
      <c r="AB895" t="s">
        <v>877</v>
      </c>
      <c r="AD895">
        <f t="shared" ca="1" si="39"/>
        <v>7</v>
      </c>
      <c r="AE895">
        <f t="shared" si="40"/>
        <v>9</v>
      </c>
      <c r="AF895">
        <f t="shared" si="41"/>
        <v>15</v>
      </c>
    </row>
    <row r="896" spans="1:32" x14ac:dyDescent="0.25">
      <c r="A896" t="s">
        <v>5160</v>
      </c>
      <c r="B896" t="s">
        <v>5161</v>
      </c>
      <c r="D896">
        <v>2024</v>
      </c>
      <c r="E896" t="s">
        <v>863</v>
      </c>
      <c r="F896" t="s">
        <v>864</v>
      </c>
      <c r="G896" t="s">
        <v>865</v>
      </c>
      <c r="H896" t="s">
        <v>956</v>
      </c>
      <c r="I896" t="s">
        <v>5162</v>
      </c>
      <c r="J896" t="s">
        <v>1029</v>
      </c>
      <c r="K896">
        <v>11315</v>
      </c>
      <c r="L896" t="s">
        <v>869</v>
      </c>
      <c r="M896" t="s">
        <v>1519</v>
      </c>
      <c r="N896">
        <v>45384</v>
      </c>
      <c r="O896">
        <v>1</v>
      </c>
      <c r="P896" t="s">
        <v>872</v>
      </c>
      <c r="Q896" t="s">
        <v>873</v>
      </c>
      <c r="R896" t="s">
        <v>110</v>
      </c>
      <c r="S896" t="s">
        <v>105</v>
      </c>
      <c r="U896" t="s">
        <v>875</v>
      </c>
      <c r="W896" s="247">
        <v>45184</v>
      </c>
      <c r="Y896" t="s">
        <v>876</v>
      </c>
      <c r="Z896">
        <v>0</v>
      </c>
      <c r="AB896" t="s">
        <v>877</v>
      </c>
      <c r="AD896">
        <f t="shared" ca="1" si="39"/>
        <v>7</v>
      </c>
      <c r="AE896">
        <f t="shared" si="40"/>
        <v>9</v>
      </c>
      <c r="AF896">
        <f t="shared" si="41"/>
        <v>15</v>
      </c>
    </row>
    <row r="897" spans="1:32" x14ac:dyDescent="0.25">
      <c r="A897" t="s">
        <v>5163</v>
      </c>
      <c r="B897" t="s">
        <v>5164</v>
      </c>
      <c r="D897">
        <v>2024</v>
      </c>
      <c r="E897" t="s">
        <v>863</v>
      </c>
      <c r="F897" t="s">
        <v>864</v>
      </c>
      <c r="G897" t="s">
        <v>865</v>
      </c>
      <c r="H897" t="s">
        <v>956</v>
      </c>
      <c r="I897" t="s">
        <v>5165</v>
      </c>
      <c r="J897" t="s">
        <v>868</v>
      </c>
      <c r="K897">
        <v>9283</v>
      </c>
      <c r="L897" t="s">
        <v>869</v>
      </c>
      <c r="M897" t="s">
        <v>1519</v>
      </c>
      <c r="N897">
        <v>45384</v>
      </c>
      <c r="O897">
        <v>1</v>
      </c>
      <c r="P897" t="s">
        <v>872</v>
      </c>
      <c r="Q897" t="s">
        <v>873</v>
      </c>
      <c r="R897" t="s">
        <v>110</v>
      </c>
      <c r="S897" t="s">
        <v>105</v>
      </c>
      <c r="U897" t="s">
        <v>875</v>
      </c>
      <c r="W897" s="247">
        <v>45184</v>
      </c>
      <c r="Y897" t="s">
        <v>876</v>
      </c>
      <c r="Z897">
        <v>0</v>
      </c>
      <c r="AB897" t="s">
        <v>877</v>
      </c>
      <c r="AD897">
        <f t="shared" ca="1" si="39"/>
        <v>7</v>
      </c>
      <c r="AE897">
        <f t="shared" si="40"/>
        <v>9</v>
      </c>
      <c r="AF897">
        <f t="shared" si="41"/>
        <v>15</v>
      </c>
    </row>
    <row r="898" spans="1:32" x14ac:dyDescent="0.25">
      <c r="A898" t="s">
        <v>5166</v>
      </c>
      <c r="B898" t="s">
        <v>5167</v>
      </c>
      <c r="D898">
        <v>2023</v>
      </c>
      <c r="E898" t="s">
        <v>1049</v>
      </c>
      <c r="F898" t="s">
        <v>1840</v>
      </c>
      <c r="G898" t="s">
        <v>1841</v>
      </c>
      <c r="H898" t="s">
        <v>3796</v>
      </c>
      <c r="I898" t="s">
        <v>5168</v>
      </c>
      <c r="J898" t="s">
        <v>1527</v>
      </c>
      <c r="K898">
        <v>25080</v>
      </c>
      <c r="L898" t="s">
        <v>869</v>
      </c>
      <c r="M898" t="s">
        <v>1519</v>
      </c>
      <c r="N898">
        <v>45353</v>
      </c>
      <c r="O898">
        <v>2</v>
      </c>
      <c r="P898" t="s">
        <v>872</v>
      </c>
      <c r="Q898" t="s">
        <v>873</v>
      </c>
      <c r="R898" t="s">
        <v>110</v>
      </c>
      <c r="S898" t="s">
        <v>116</v>
      </c>
      <c r="U898" t="s">
        <v>875</v>
      </c>
      <c r="W898" s="247">
        <v>45171</v>
      </c>
      <c r="Y898" t="s">
        <v>876</v>
      </c>
      <c r="Z898">
        <v>0</v>
      </c>
      <c r="AB898" t="s">
        <v>877</v>
      </c>
      <c r="AD898">
        <f t="shared" ref="AD898:AD961" ca="1" si="42">ROUND(YEARFRAC(W898,TODAY(),3)*12,0)</f>
        <v>8</v>
      </c>
      <c r="AE898">
        <f t="shared" ref="AE898:AE961" si="43">MONTH(W898)</f>
        <v>9</v>
      </c>
      <c r="AF898">
        <f t="shared" ref="AF898:AF961" si="44">DAY(W898)</f>
        <v>2</v>
      </c>
    </row>
    <row r="899" spans="1:32" x14ac:dyDescent="0.25">
      <c r="A899" t="s">
        <v>5169</v>
      </c>
      <c r="B899" t="s">
        <v>5170</v>
      </c>
      <c r="D899">
        <v>2023</v>
      </c>
      <c r="E899" t="s">
        <v>1049</v>
      </c>
      <c r="F899" t="s">
        <v>1840</v>
      </c>
      <c r="G899" t="s">
        <v>1841</v>
      </c>
      <c r="H899" t="s">
        <v>1842</v>
      </c>
      <c r="I899" t="s">
        <v>5171</v>
      </c>
      <c r="J899" t="s">
        <v>1240</v>
      </c>
      <c r="K899">
        <v>21525</v>
      </c>
      <c r="L899" t="s">
        <v>869</v>
      </c>
      <c r="M899" t="s">
        <v>1519</v>
      </c>
      <c r="N899">
        <v>45353</v>
      </c>
      <c r="O899">
        <v>2</v>
      </c>
      <c r="P899" t="s">
        <v>872</v>
      </c>
      <c r="Q899" t="s">
        <v>873</v>
      </c>
      <c r="R899" t="s">
        <v>110</v>
      </c>
      <c r="S899" t="s">
        <v>105</v>
      </c>
      <c r="U899" t="s">
        <v>875</v>
      </c>
      <c r="W899" s="247">
        <v>45171</v>
      </c>
      <c r="Y899" t="s">
        <v>876</v>
      </c>
      <c r="Z899">
        <v>0</v>
      </c>
      <c r="AB899" t="s">
        <v>877</v>
      </c>
      <c r="AD899">
        <f t="shared" ca="1" si="42"/>
        <v>8</v>
      </c>
      <c r="AE899">
        <f t="shared" si="43"/>
        <v>9</v>
      </c>
      <c r="AF899">
        <f t="shared" si="44"/>
        <v>2</v>
      </c>
    </row>
    <row r="900" spans="1:32" x14ac:dyDescent="0.25">
      <c r="A900" t="s">
        <v>5172</v>
      </c>
      <c r="B900" t="s">
        <v>5173</v>
      </c>
      <c r="D900">
        <v>2023</v>
      </c>
      <c r="E900" t="s">
        <v>1049</v>
      </c>
      <c r="F900" t="s">
        <v>1840</v>
      </c>
      <c r="G900" t="s">
        <v>1841</v>
      </c>
      <c r="H900" t="s">
        <v>3796</v>
      </c>
      <c r="I900" t="s">
        <v>5174</v>
      </c>
      <c r="J900" t="s">
        <v>896</v>
      </c>
      <c r="K900">
        <v>20124</v>
      </c>
      <c r="L900" t="s">
        <v>869</v>
      </c>
      <c r="M900" t="s">
        <v>1519</v>
      </c>
      <c r="N900">
        <v>45293</v>
      </c>
      <c r="O900">
        <v>4</v>
      </c>
      <c r="P900" t="s">
        <v>872</v>
      </c>
      <c r="Q900" t="s">
        <v>873</v>
      </c>
      <c r="R900" t="s">
        <v>110</v>
      </c>
      <c r="S900" t="s">
        <v>110</v>
      </c>
      <c r="U900" t="s">
        <v>875</v>
      </c>
      <c r="W900" s="247">
        <v>45171</v>
      </c>
      <c r="Y900" t="s">
        <v>876</v>
      </c>
      <c r="Z900">
        <v>0</v>
      </c>
      <c r="AB900" t="s">
        <v>877</v>
      </c>
      <c r="AD900">
        <f t="shared" ca="1" si="42"/>
        <v>8</v>
      </c>
      <c r="AE900">
        <f t="shared" si="43"/>
        <v>9</v>
      </c>
      <c r="AF900">
        <f t="shared" si="44"/>
        <v>2</v>
      </c>
    </row>
    <row r="901" spans="1:32" x14ac:dyDescent="0.25">
      <c r="A901" t="s">
        <v>5175</v>
      </c>
      <c r="B901" t="s">
        <v>5176</v>
      </c>
      <c r="D901">
        <v>2023</v>
      </c>
      <c r="E901" t="s">
        <v>1049</v>
      </c>
      <c r="F901" t="s">
        <v>3045</v>
      </c>
      <c r="G901" t="s">
        <v>3046</v>
      </c>
      <c r="H901" t="s">
        <v>866</v>
      </c>
      <c r="I901" t="s">
        <v>5177</v>
      </c>
      <c r="J901" t="s">
        <v>896</v>
      </c>
      <c r="K901">
        <v>11404</v>
      </c>
      <c r="L901" t="s">
        <v>869</v>
      </c>
      <c r="M901" t="s">
        <v>1519</v>
      </c>
      <c r="N901" t="s">
        <v>2340</v>
      </c>
      <c r="O901">
        <v>7</v>
      </c>
      <c r="P901" t="s">
        <v>872</v>
      </c>
      <c r="Q901" t="s">
        <v>873</v>
      </c>
      <c r="R901" t="s">
        <v>110</v>
      </c>
      <c r="S901" t="s">
        <v>110</v>
      </c>
      <c r="U901" t="s">
        <v>1067</v>
      </c>
      <c r="W901" s="247">
        <v>45168</v>
      </c>
      <c r="Y901" t="s">
        <v>876</v>
      </c>
      <c r="Z901">
        <v>0</v>
      </c>
      <c r="AB901" t="s">
        <v>877</v>
      </c>
      <c r="AD901">
        <f t="shared" ca="1" si="42"/>
        <v>8</v>
      </c>
      <c r="AE901">
        <f t="shared" si="43"/>
        <v>8</v>
      </c>
      <c r="AF901">
        <f t="shared" si="44"/>
        <v>30</v>
      </c>
    </row>
    <row r="902" spans="1:32" x14ac:dyDescent="0.25">
      <c r="A902" t="s">
        <v>5178</v>
      </c>
      <c r="B902" t="s">
        <v>5179</v>
      </c>
      <c r="D902">
        <v>2024</v>
      </c>
      <c r="E902" t="s">
        <v>1049</v>
      </c>
      <c r="F902" t="s">
        <v>3045</v>
      </c>
      <c r="G902" t="s">
        <v>3046</v>
      </c>
      <c r="H902" t="s">
        <v>866</v>
      </c>
      <c r="I902" t="s">
        <v>5180</v>
      </c>
      <c r="J902" t="s">
        <v>881</v>
      </c>
      <c r="K902">
        <v>8084</v>
      </c>
      <c r="L902" t="s">
        <v>869</v>
      </c>
      <c r="M902" t="s">
        <v>1519</v>
      </c>
      <c r="N902">
        <v>45384</v>
      </c>
      <c r="O902">
        <v>1</v>
      </c>
      <c r="P902" t="s">
        <v>872</v>
      </c>
      <c r="Q902" t="s">
        <v>873</v>
      </c>
      <c r="R902" t="s">
        <v>110</v>
      </c>
      <c r="S902" t="s">
        <v>105</v>
      </c>
      <c r="U902" t="s">
        <v>1067</v>
      </c>
      <c r="W902" s="247">
        <v>45186</v>
      </c>
      <c r="Y902" t="s">
        <v>876</v>
      </c>
      <c r="Z902">
        <v>0</v>
      </c>
      <c r="AB902" t="s">
        <v>877</v>
      </c>
      <c r="AD902">
        <f t="shared" ca="1" si="42"/>
        <v>7</v>
      </c>
      <c r="AE902">
        <f t="shared" si="43"/>
        <v>9</v>
      </c>
      <c r="AF902">
        <f t="shared" si="44"/>
        <v>17</v>
      </c>
    </row>
    <row r="903" spans="1:32" x14ac:dyDescent="0.25">
      <c r="A903" t="s">
        <v>5181</v>
      </c>
      <c r="B903" t="s">
        <v>5182</v>
      </c>
      <c r="C903" t="s">
        <v>1799</v>
      </c>
      <c r="D903">
        <v>2024</v>
      </c>
      <c r="E903" t="s">
        <v>1049</v>
      </c>
      <c r="F903" t="s">
        <v>3079</v>
      </c>
      <c r="G903" t="s">
        <v>2087</v>
      </c>
      <c r="H903" t="s">
        <v>3968</v>
      </c>
      <c r="I903" t="s">
        <v>5183</v>
      </c>
      <c r="J903" t="s">
        <v>1555</v>
      </c>
      <c r="K903">
        <v>14037</v>
      </c>
      <c r="L903" t="s">
        <v>1900</v>
      </c>
      <c r="M903" t="s">
        <v>1519</v>
      </c>
      <c r="N903">
        <v>45293</v>
      </c>
      <c r="O903">
        <v>4</v>
      </c>
      <c r="P903" t="s">
        <v>872</v>
      </c>
      <c r="Q903" t="s">
        <v>873</v>
      </c>
      <c r="R903" t="s">
        <v>110</v>
      </c>
      <c r="S903" t="s">
        <v>110</v>
      </c>
      <c r="U903" t="s">
        <v>1067</v>
      </c>
      <c r="W903" s="247">
        <v>45189</v>
      </c>
      <c r="Y903" t="s">
        <v>876</v>
      </c>
      <c r="Z903">
        <v>0</v>
      </c>
      <c r="AB903" t="s">
        <v>877</v>
      </c>
      <c r="AD903">
        <f t="shared" ca="1" si="42"/>
        <v>7</v>
      </c>
      <c r="AE903">
        <f t="shared" si="43"/>
        <v>9</v>
      </c>
      <c r="AF903">
        <f t="shared" si="44"/>
        <v>20</v>
      </c>
    </row>
    <row r="904" spans="1:32" x14ac:dyDescent="0.25">
      <c r="A904" t="s">
        <v>5184</v>
      </c>
      <c r="B904" t="s">
        <v>5185</v>
      </c>
      <c r="C904" t="s">
        <v>1799</v>
      </c>
      <c r="D904">
        <v>2024</v>
      </c>
      <c r="E904" t="s">
        <v>1049</v>
      </c>
      <c r="F904" t="s">
        <v>3079</v>
      </c>
      <c r="G904" t="s">
        <v>2087</v>
      </c>
      <c r="H904" t="s">
        <v>3968</v>
      </c>
      <c r="I904" t="s">
        <v>5186</v>
      </c>
      <c r="J904" t="s">
        <v>881</v>
      </c>
      <c r="K904">
        <v>4901</v>
      </c>
      <c r="L904" t="s">
        <v>869</v>
      </c>
      <c r="M904" t="s">
        <v>1519</v>
      </c>
      <c r="N904">
        <v>45384</v>
      </c>
      <c r="O904">
        <v>1</v>
      </c>
      <c r="P904" t="s">
        <v>872</v>
      </c>
      <c r="Q904" t="s">
        <v>873</v>
      </c>
      <c r="R904" t="s">
        <v>110</v>
      </c>
      <c r="S904" t="s">
        <v>110</v>
      </c>
      <c r="U904" t="s">
        <v>1067</v>
      </c>
      <c r="W904" s="247">
        <v>45189</v>
      </c>
      <c r="Y904" t="s">
        <v>876</v>
      </c>
      <c r="Z904">
        <v>0</v>
      </c>
      <c r="AB904" t="s">
        <v>877</v>
      </c>
      <c r="AD904">
        <f t="shared" ca="1" si="42"/>
        <v>7</v>
      </c>
      <c r="AE904">
        <f t="shared" si="43"/>
        <v>9</v>
      </c>
      <c r="AF904">
        <f t="shared" si="44"/>
        <v>20</v>
      </c>
    </row>
    <row r="905" spans="1:32" x14ac:dyDescent="0.25">
      <c r="A905" t="s">
        <v>5187</v>
      </c>
      <c r="B905" t="s">
        <v>5188</v>
      </c>
      <c r="D905">
        <v>2024</v>
      </c>
      <c r="E905" t="s">
        <v>1049</v>
      </c>
      <c r="F905" t="s">
        <v>1879</v>
      </c>
      <c r="G905" t="s">
        <v>1880</v>
      </c>
      <c r="H905" t="s">
        <v>3323</v>
      </c>
      <c r="I905" t="s">
        <v>5189</v>
      </c>
      <c r="J905" t="s">
        <v>1527</v>
      </c>
      <c r="K905">
        <v>8408</v>
      </c>
      <c r="L905" t="s">
        <v>1900</v>
      </c>
      <c r="M905" t="s">
        <v>1519</v>
      </c>
      <c r="N905">
        <v>45353</v>
      </c>
      <c r="O905">
        <v>2</v>
      </c>
      <c r="P905" t="s">
        <v>872</v>
      </c>
      <c r="Q905" t="s">
        <v>873</v>
      </c>
      <c r="R905" t="s">
        <v>110</v>
      </c>
      <c r="S905" t="s">
        <v>105</v>
      </c>
      <c r="U905" t="s">
        <v>1067</v>
      </c>
      <c r="W905" s="247">
        <v>45160</v>
      </c>
      <c r="Y905" t="s">
        <v>876</v>
      </c>
      <c r="Z905">
        <v>0</v>
      </c>
      <c r="AB905" t="s">
        <v>877</v>
      </c>
      <c r="AD905">
        <f t="shared" ca="1" si="42"/>
        <v>8</v>
      </c>
      <c r="AE905">
        <f t="shared" si="43"/>
        <v>8</v>
      </c>
      <c r="AF905">
        <f t="shared" si="44"/>
        <v>22</v>
      </c>
    </row>
    <row r="906" spans="1:32" x14ac:dyDescent="0.25">
      <c r="A906" t="s">
        <v>5190</v>
      </c>
      <c r="B906" t="s">
        <v>5191</v>
      </c>
      <c r="D906">
        <v>2024</v>
      </c>
      <c r="E906" t="s">
        <v>1049</v>
      </c>
      <c r="F906" t="s">
        <v>1879</v>
      </c>
      <c r="G906" t="s">
        <v>1880</v>
      </c>
      <c r="H906" t="s">
        <v>3323</v>
      </c>
      <c r="I906" t="s">
        <v>5192</v>
      </c>
      <c r="J906" t="s">
        <v>881</v>
      </c>
      <c r="K906">
        <v>10218</v>
      </c>
      <c r="L906" t="s">
        <v>1900</v>
      </c>
      <c r="M906" t="s">
        <v>1519</v>
      </c>
      <c r="N906">
        <v>45384</v>
      </c>
      <c r="O906">
        <v>1</v>
      </c>
      <c r="P906" t="s">
        <v>872</v>
      </c>
      <c r="Q906" t="s">
        <v>873</v>
      </c>
      <c r="R906" t="s">
        <v>110</v>
      </c>
      <c r="S906" t="s">
        <v>105</v>
      </c>
      <c r="U906" t="s">
        <v>1067</v>
      </c>
      <c r="W906" s="247">
        <v>45160</v>
      </c>
      <c r="Y906" t="s">
        <v>876</v>
      </c>
      <c r="Z906">
        <v>0</v>
      </c>
      <c r="AB906" t="s">
        <v>877</v>
      </c>
      <c r="AD906">
        <f t="shared" ca="1" si="42"/>
        <v>8</v>
      </c>
      <c r="AE906">
        <f t="shared" si="43"/>
        <v>8</v>
      </c>
      <c r="AF906">
        <f t="shared" si="44"/>
        <v>22</v>
      </c>
    </row>
    <row r="907" spans="1:32" x14ac:dyDescent="0.25">
      <c r="A907" t="s">
        <v>5193</v>
      </c>
      <c r="B907" t="s">
        <v>5194</v>
      </c>
      <c r="D907">
        <v>2024</v>
      </c>
      <c r="E907" t="s">
        <v>1049</v>
      </c>
      <c r="F907" t="s">
        <v>1879</v>
      </c>
      <c r="G907" t="s">
        <v>1917</v>
      </c>
      <c r="H907" t="s">
        <v>3968</v>
      </c>
      <c r="I907" t="s">
        <v>5195</v>
      </c>
      <c r="J907" t="s">
        <v>1527</v>
      </c>
      <c r="K907">
        <v>6219</v>
      </c>
      <c r="L907" t="s">
        <v>1900</v>
      </c>
      <c r="M907" t="s">
        <v>1519</v>
      </c>
      <c r="N907">
        <v>45353</v>
      </c>
      <c r="O907">
        <v>2</v>
      </c>
      <c r="P907" t="s">
        <v>872</v>
      </c>
      <c r="Q907" t="s">
        <v>873</v>
      </c>
      <c r="R907" t="s">
        <v>110</v>
      </c>
      <c r="S907" t="s">
        <v>105</v>
      </c>
      <c r="U907" t="s">
        <v>1067</v>
      </c>
      <c r="W907" s="247">
        <v>45186</v>
      </c>
      <c r="Y907" t="s">
        <v>876</v>
      </c>
      <c r="Z907">
        <v>0</v>
      </c>
      <c r="AA907" t="s">
        <v>1890</v>
      </c>
      <c r="AB907" t="s">
        <v>877</v>
      </c>
      <c r="AD907">
        <f t="shared" ca="1" si="42"/>
        <v>7</v>
      </c>
      <c r="AE907">
        <f t="shared" si="43"/>
        <v>9</v>
      </c>
      <c r="AF907">
        <f t="shared" si="44"/>
        <v>17</v>
      </c>
    </row>
    <row r="908" spans="1:32" x14ac:dyDescent="0.25">
      <c r="A908" t="s">
        <v>5196</v>
      </c>
      <c r="B908" t="s">
        <v>5197</v>
      </c>
      <c r="D908">
        <v>2024</v>
      </c>
      <c r="E908" t="s">
        <v>1049</v>
      </c>
      <c r="F908" t="s">
        <v>1879</v>
      </c>
      <c r="G908" t="s">
        <v>1917</v>
      </c>
      <c r="H908" t="s">
        <v>3968</v>
      </c>
      <c r="I908" t="s">
        <v>5198</v>
      </c>
      <c r="J908" t="s">
        <v>896</v>
      </c>
      <c r="K908">
        <v>7941</v>
      </c>
      <c r="L908" t="s">
        <v>1900</v>
      </c>
      <c r="M908" t="s">
        <v>1519</v>
      </c>
      <c r="N908" t="s">
        <v>1640</v>
      </c>
      <c r="O908">
        <v>6</v>
      </c>
      <c r="P908" t="s">
        <v>872</v>
      </c>
      <c r="Q908" t="s">
        <v>873</v>
      </c>
      <c r="R908" t="s">
        <v>110</v>
      </c>
      <c r="S908" t="s">
        <v>110</v>
      </c>
      <c r="U908" t="s">
        <v>1067</v>
      </c>
      <c r="W908" s="247">
        <v>45186</v>
      </c>
      <c r="Y908" t="s">
        <v>876</v>
      </c>
      <c r="Z908">
        <v>0</v>
      </c>
      <c r="AA908" t="s">
        <v>1890</v>
      </c>
      <c r="AB908" t="s">
        <v>877</v>
      </c>
      <c r="AD908">
        <f t="shared" ca="1" si="42"/>
        <v>7</v>
      </c>
      <c r="AE908">
        <f t="shared" si="43"/>
        <v>9</v>
      </c>
      <c r="AF908">
        <f t="shared" si="44"/>
        <v>17</v>
      </c>
    </row>
    <row r="909" spans="1:32" x14ac:dyDescent="0.25">
      <c r="A909" t="s">
        <v>5199</v>
      </c>
      <c r="B909" t="s">
        <v>5200</v>
      </c>
      <c r="D909">
        <v>2024</v>
      </c>
      <c r="E909" t="s">
        <v>1049</v>
      </c>
      <c r="F909" t="s">
        <v>1879</v>
      </c>
      <c r="G909" t="s">
        <v>1917</v>
      </c>
      <c r="H909" t="s">
        <v>3968</v>
      </c>
      <c r="I909" t="s">
        <v>5201</v>
      </c>
      <c r="J909" t="s">
        <v>1067</v>
      </c>
      <c r="K909">
        <v>13636</v>
      </c>
      <c r="L909" t="s">
        <v>1900</v>
      </c>
      <c r="M909" t="s">
        <v>1519</v>
      </c>
      <c r="N909">
        <v>45384</v>
      </c>
      <c r="O909">
        <v>1</v>
      </c>
      <c r="P909" t="s">
        <v>872</v>
      </c>
      <c r="Q909" t="s">
        <v>873</v>
      </c>
      <c r="R909" t="s">
        <v>110</v>
      </c>
      <c r="S909" t="s">
        <v>105</v>
      </c>
      <c r="U909" t="s">
        <v>1067</v>
      </c>
      <c r="W909" s="247">
        <v>45186</v>
      </c>
      <c r="Y909" t="s">
        <v>876</v>
      </c>
      <c r="Z909">
        <v>0</v>
      </c>
      <c r="AB909" t="s">
        <v>877</v>
      </c>
      <c r="AD909">
        <f t="shared" ca="1" si="42"/>
        <v>7</v>
      </c>
      <c r="AE909">
        <f t="shared" si="43"/>
        <v>9</v>
      </c>
      <c r="AF909">
        <f t="shared" si="44"/>
        <v>17</v>
      </c>
    </row>
    <row r="910" spans="1:32" x14ac:dyDescent="0.25">
      <c r="A910" t="s">
        <v>5202</v>
      </c>
      <c r="B910" t="s">
        <v>5203</v>
      </c>
      <c r="D910">
        <v>2024</v>
      </c>
      <c r="E910" t="s">
        <v>1049</v>
      </c>
      <c r="F910" t="s">
        <v>1879</v>
      </c>
      <c r="G910" t="s">
        <v>1880</v>
      </c>
      <c r="H910" t="s">
        <v>3968</v>
      </c>
      <c r="I910" t="s">
        <v>5204</v>
      </c>
      <c r="J910" t="s">
        <v>881</v>
      </c>
      <c r="K910">
        <v>9564</v>
      </c>
      <c r="L910" t="s">
        <v>869</v>
      </c>
      <c r="M910" t="s">
        <v>1519</v>
      </c>
      <c r="N910">
        <v>45384</v>
      </c>
      <c r="O910">
        <v>1</v>
      </c>
      <c r="P910" t="s">
        <v>872</v>
      </c>
      <c r="Q910" t="s">
        <v>873</v>
      </c>
      <c r="R910" t="s">
        <v>110</v>
      </c>
      <c r="S910" t="s">
        <v>105</v>
      </c>
      <c r="U910" t="s">
        <v>1067</v>
      </c>
      <c r="W910" s="247">
        <v>45187</v>
      </c>
      <c r="Y910" t="s">
        <v>876</v>
      </c>
      <c r="Z910">
        <v>0</v>
      </c>
      <c r="AB910" t="s">
        <v>877</v>
      </c>
      <c r="AD910">
        <f t="shared" ca="1" si="42"/>
        <v>7</v>
      </c>
      <c r="AE910">
        <f t="shared" si="43"/>
        <v>9</v>
      </c>
      <c r="AF910">
        <f t="shared" si="44"/>
        <v>18</v>
      </c>
    </row>
    <row r="911" spans="1:32" x14ac:dyDescent="0.25">
      <c r="A911" t="s">
        <v>5205</v>
      </c>
      <c r="B911" t="s">
        <v>5206</v>
      </c>
      <c r="D911">
        <v>2024</v>
      </c>
      <c r="E911" t="s">
        <v>1049</v>
      </c>
      <c r="F911" t="s">
        <v>1879</v>
      </c>
      <c r="G911" t="s">
        <v>1880</v>
      </c>
      <c r="H911" t="s">
        <v>3968</v>
      </c>
      <c r="I911" t="s">
        <v>5207</v>
      </c>
      <c r="J911" t="s">
        <v>881</v>
      </c>
      <c r="K911">
        <v>11986</v>
      </c>
      <c r="L911" t="s">
        <v>1900</v>
      </c>
      <c r="M911" t="s">
        <v>1519</v>
      </c>
      <c r="N911">
        <v>45384</v>
      </c>
      <c r="O911">
        <v>1</v>
      </c>
      <c r="P911" t="s">
        <v>872</v>
      </c>
      <c r="Q911" t="s">
        <v>873</v>
      </c>
      <c r="R911" t="s">
        <v>110</v>
      </c>
      <c r="S911" t="s">
        <v>105</v>
      </c>
      <c r="U911" t="s">
        <v>1067</v>
      </c>
      <c r="W911" s="247">
        <v>45187</v>
      </c>
      <c r="Y911" t="s">
        <v>876</v>
      </c>
      <c r="Z911">
        <v>0</v>
      </c>
      <c r="AB911" t="s">
        <v>877</v>
      </c>
      <c r="AD911">
        <f t="shared" ca="1" si="42"/>
        <v>7</v>
      </c>
      <c r="AE911">
        <f t="shared" si="43"/>
        <v>9</v>
      </c>
      <c r="AF911">
        <f t="shared" si="44"/>
        <v>18</v>
      </c>
    </row>
    <row r="912" spans="1:32" x14ac:dyDescent="0.25">
      <c r="A912" t="s">
        <v>5208</v>
      </c>
      <c r="B912" t="s">
        <v>5209</v>
      </c>
      <c r="D912">
        <v>2024</v>
      </c>
      <c r="E912" t="s">
        <v>1049</v>
      </c>
      <c r="F912" t="s">
        <v>1879</v>
      </c>
      <c r="G912" t="s">
        <v>1880</v>
      </c>
      <c r="H912" t="s">
        <v>3968</v>
      </c>
      <c r="I912" t="s">
        <v>5210</v>
      </c>
      <c r="J912" t="s">
        <v>1906</v>
      </c>
      <c r="K912">
        <v>13078</v>
      </c>
      <c r="L912" t="s">
        <v>1900</v>
      </c>
      <c r="M912" t="s">
        <v>1519</v>
      </c>
      <c r="N912">
        <v>45353</v>
      </c>
      <c r="O912">
        <v>2</v>
      </c>
      <c r="P912" t="s">
        <v>872</v>
      </c>
      <c r="Q912" t="s">
        <v>873</v>
      </c>
      <c r="R912" t="s">
        <v>110</v>
      </c>
      <c r="S912" t="s">
        <v>105</v>
      </c>
      <c r="U912" t="s">
        <v>1067</v>
      </c>
      <c r="W912" s="247">
        <v>45187</v>
      </c>
      <c r="Y912" t="s">
        <v>876</v>
      </c>
      <c r="Z912">
        <v>0</v>
      </c>
      <c r="AB912" t="s">
        <v>877</v>
      </c>
      <c r="AD912">
        <f t="shared" ca="1" si="42"/>
        <v>7</v>
      </c>
      <c r="AE912">
        <f t="shared" si="43"/>
        <v>9</v>
      </c>
      <c r="AF912">
        <f t="shared" si="44"/>
        <v>18</v>
      </c>
    </row>
    <row r="913" spans="1:32" x14ac:dyDescent="0.25">
      <c r="A913" t="s">
        <v>5211</v>
      </c>
      <c r="B913" t="s">
        <v>5212</v>
      </c>
      <c r="D913">
        <v>2024</v>
      </c>
      <c r="E913" t="s">
        <v>1049</v>
      </c>
      <c r="F913" t="s">
        <v>1879</v>
      </c>
      <c r="G913" t="s">
        <v>1917</v>
      </c>
      <c r="H913" t="s">
        <v>1082</v>
      </c>
      <c r="I913" t="s">
        <v>5213</v>
      </c>
      <c r="J913" t="s">
        <v>4402</v>
      </c>
      <c r="K913">
        <v>6042</v>
      </c>
      <c r="L913" t="s">
        <v>869</v>
      </c>
      <c r="M913" t="s">
        <v>1519</v>
      </c>
      <c r="N913" t="s">
        <v>2340</v>
      </c>
      <c r="O913">
        <v>7</v>
      </c>
      <c r="P913" t="s">
        <v>872</v>
      </c>
      <c r="Q913" t="s">
        <v>873</v>
      </c>
      <c r="R913" t="s">
        <v>110</v>
      </c>
      <c r="S913" t="s">
        <v>110</v>
      </c>
      <c r="U913" t="s">
        <v>1067</v>
      </c>
      <c r="W913" s="247">
        <v>45189</v>
      </c>
      <c r="Y913" t="s">
        <v>876</v>
      </c>
      <c r="Z913">
        <v>0</v>
      </c>
      <c r="AA913" t="s">
        <v>4337</v>
      </c>
      <c r="AB913" t="s">
        <v>877</v>
      </c>
      <c r="AD913">
        <f t="shared" ca="1" si="42"/>
        <v>7</v>
      </c>
      <c r="AE913">
        <f t="shared" si="43"/>
        <v>9</v>
      </c>
      <c r="AF913">
        <f t="shared" si="44"/>
        <v>20</v>
      </c>
    </row>
    <row r="914" spans="1:32" x14ac:dyDescent="0.25">
      <c r="A914" t="s">
        <v>5214</v>
      </c>
      <c r="B914" t="s">
        <v>5215</v>
      </c>
      <c r="D914">
        <v>2024</v>
      </c>
      <c r="E914" t="s">
        <v>1049</v>
      </c>
      <c r="F914" t="s">
        <v>1879</v>
      </c>
      <c r="G914" t="s">
        <v>1917</v>
      </c>
      <c r="H914" t="s">
        <v>1082</v>
      </c>
      <c r="I914" t="s">
        <v>5216</v>
      </c>
      <c r="J914" t="s">
        <v>4402</v>
      </c>
      <c r="K914">
        <v>6156</v>
      </c>
      <c r="L914" t="s">
        <v>1900</v>
      </c>
      <c r="M914" t="s">
        <v>1519</v>
      </c>
      <c r="N914">
        <v>45353</v>
      </c>
      <c r="O914">
        <v>2</v>
      </c>
      <c r="P914" t="s">
        <v>872</v>
      </c>
      <c r="Q914" t="s">
        <v>873</v>
      </c>
      <c r="R914" t="s">
        <v>110</v>
      </c>
      <c r="S914" t="s">
        <v>105</v>
      </c>
      <c r="U914" t="s">
        <v>1067</v>
      </c>
      <c r="W914" s="247">
        <v>45189</v>
      </c>
      <c r="Y914" t="s">
        <v>876</v>
      </c>
      <c r="Z914">
        <v>0</v>
      </c>
      <c r="AA914" t="s">
        <v>4337</v>
      </c>
      <c r="AB914" t="s">
        <v>877</v>
      </c>
      <c r="AD914">
        <f t="shared" ca="1" si="42"/>
        <v>7</v>
      </c>
      <c r="AE914">
        <f t="shared" si="43"/>
        <v>9</v>
      </c>
      <c r="AF914">
        <f t="shared" si="44"/>
        <v>20</v>
      </c>
    </row>
    <row r="915" spans="1:32" x14ac:dyDescent="0.25">
      <c r="A915" t="s">
        <v>5217</v>
      </c>
      <c r="B915" t="s">
        <v>5218</v>
      </c>
      <c r="D915">
        <v>2023</v>
      </c>
      <c r="E915" t="s">
        <v>1049</v>
      </c>
      <c r="F915" t="s">
        <v>1106</v>
      </c>
      <c r="G915" t="s">
        <v>1107</v>
      </c>
      <c r="H915" t="s">
        <v>5219</v>
      </c>
      <c r="I915" t="s">
        <v>5220</v>
      </c>
      <c r="J915" t="s">
        <v>881</v>
      </c>
      <c r="K915">
        <v>23516</v>
      </c>
      <c r="L915" t="s">
        <v>869</v>
      </c>
      <c r="M915" t="s">
        <v>1519</v>
      </c>
      <c r="N915">
        <v>45384</v>
      </c>
      <c r="O915">
        <v>1</v>
      </c>
      <c r="P915" t="s">
        <v>872</v>
      </c>
      <c r="Q915" t="s">
        <v>873</v>
      </c>
      <c r="R915" t="s">
        <v>110</v>
      </c>
      <c r="S915" t="s">
        <v>105</v>
      </c>
      <c r="U915" t="s">
        <v>875</v>
      </c>
      <c r="W915" s="247">
        <v>45171</v>
      </c>
      <c r="Y915" t="s">
        <v>876</v>
      </c>
      <c r="Z915">
        <v>0</v>
      </c>
      <c r="AB915" t="s">
        <v>877</v>
      </c>
      <c r="AD915">
        <f t="shared" ca="1" si="42"/>
        <v>8</v>
      </c>
      <c r="AE915">
        <f t="shared" si="43"/>
        <v>9</v>
      </c>
      <c r="AF915">
        <f t="shared" si="44"/>
        <v>2</v>
      </c>
    </row>
    <row r="916" spans="1:32" x14ac:dyDescent="0.25">
      <c r="A916" t="s">
        <v>5221</v>
      </c>
      <c r="B916" t="s">
        <v>5222</v>
      </c>
      <c r="D916">
        <v>2023</v>
      </c>
      <c r="E916" t="s">
        <v>1049</v>
      </c>
      <c r="F916" t="s">
        <v>1106</v>
      </c>
      <c r="G916" t="s">
        <v>1107</v>
      </c>
      <c r="H916" t="s">
        <v>3396</v>
      </c>
      <c r="I916" t="s">
        <v>5223</v>
      </c>
      <c r="J916" t="s">
        <v>1906</v>
      </c>
      <c r="K916">
        <v>10583</v>
      </c>
      <c r="L916" t="s">
        <v>869</v>
      </c>
      <c r="M916" t="s">
        <v>1519</v>
      </c>
      <c r="N916">
        <v>45353</v>
      </c>
      <c r="O916">
        <v>2</v>
      </c>
      <c r="P916" t="s">
        <v>872</v>
      </c>
      <c r="Q916" t="s">
        <v>873</v>
      </c>
      <c r="R916" t="s">
        <v>110</v>
      </c>
      <c r="S916" t="s">
        <v>105</v>
      </c>
      <c r="U916" t="s">
        <v>875</v>
      </c>
      <c r="W916" s="247">
        <v>45163</v>
      </c>
      <c r="Y916" t="s">
        <v>876</v>
      </c>
      <c r="Z916">
        <v>0</v>
      </c>
      <c r="AB916" t="s">
        <v>877</v>
      </c>
      <c r="AD916">
        <f t="shared" ca="1" si="42"/>
        <v>8</v>
      </c>
      <c r="AE916">
        <f t="shared" si="43"/>
        <v>8</v>
      </c>
      <c r="AF916">
        <f t="shared" si="44"/>
        <v>25</v>
      </c>
    </row>
    <row r="917" spans="1:32" x14ac:dyDescent="0.25">
      <c r="A917" t="s">
        <v>5224</v>
      </c>
      <c r="B917" t="s">
        <v>5225</v>
      </c>
      <c r="D917">
        <v>2023</v>
      </c>
      <c r="E917" t="s">
        <v>1049</v>
      </c>
      <c r="F917" t="s">
        <v>1106</v>
      </c>
      <c r="G917" t="s">
        <v>1107</v>
      </c>
      <c r="H917" t="s">
        <v>3396</v>
      </c>
      <c r="I917" t="s">
        <v>5226</v>
      </c>
      <c r="J917" t="s">
        <v>868</v>
      </c>
      <c r="K917">
        <v>7462</v>
      </c>
      <c r="L917" t="s">
        <v>869</v>
      </c>
      <c r="M917" t="s">
        <v>1519</v>
      </c>
      <c r="N917">
        <v>45384</v>
      </c>
      <c r="O917">
        <v>1</v>
      </c>
      <c r="P917" t="s">
        <v>872</v>
      </c>
      <c r="Q917" t="s">
        <v>873</v>
      </c>
      <c r="R917" t="s">
        <v>110</v>
      </c>
      <c r="S917" t="s">
        <v>105</v>
      </c>
      <c r="U917" t="s">
        <v>875</v>
      </c>
      <c r="W917" s="247">
        <v>45163</v>
      </c>
      <c r="Y917" t="s">
        <v>876</v>
      </c>
      <c r="Z917">
        <v>0</v>
      </c>
      <c r="AB917" t="s">
        <v>877</v>
      </c>
      <c r="AD917">
        <f t="shared" ca="1" si="42"/>
        <v>8</v>
      </c>
      <c r="AE917">
        <f t="shared" si="43"/>
        <v>8</v>
      </c>
      <c r="AF917">
        <f t="shared" si="44"/>
        <v>25</v>
      </c>
    </row>
    <row r="918" spans="1:32" x14ac:dyDescent="0.25">
      <c r="A918" t="s">
        <v>5227</v>
      </c>
      <c r="B918" t="s">
        <v>5228</v>
      </c>
      <c r="D918">
        <v>2024</v>
      </c>
      <c r="E918" t="s">
        <v>1049</v>
      </c>
      <c r="F918" t="s">
        <v>1106</v>
      </c>
      <c r="G918" t="s">
        <v>1107</v>
      </c>
      <c r="H918" t="s">
        <v>1108</v>
      </c>
      <c r="I918" t="s">
        <v>5229</v>
      </c>
      <c r="J918" t="s">
        <v>2082</v>
      </c>
      <c r="K918">
        <v>6873</v>
      </c>
      <c r="L918" t="s">
        <v>869</v>
      </c>
      <c r="M918" t="s">
        <v>1519</v>
      </c>
      <c r="N918">
        <v>45324</v>
      </c>
      <c r="O918">
        <v>3</v>
      </c>
      <c r="P918" t="s">
        <v>872</v>
      </c>
      <c r="Q918" t="s">
        <v>873</v>
      </c>
      <c r="R918" t="s">
        <v>110</v>
      </c>
      <c r="S918" t="s">
        <v>110</v>
      </c>
      <c r="U918" t="s">
        <v>875</v>
      </c>
      <c r="W918" s="247">
        <v>45187</v>
      </c>
      <c r="Y918" t="s">
        <v>876</v>
      </c>
      <c r="Z918">
        <v>0</v>
      </c>
      <c r="AB918" t="s">
        <v>877</v>
      </c>
      <c r="AD918">
        <f t="shared" ca="1" si="42"/>
        <v>7</v>
      </c>
      <c r="AE918">
        <f t="shared" si="43"/>
        <v>9</v>
      </c>
      <c r="AF918">
        <f t="shared" si="44"/>
        <v>18</v>
      </c>
    </row>
    <row r="919" spans="1:32" x14ac:dyDescent="0.25">
      <c r="A919" t="s">
        <v>5230</v>
      </c>
      <c r="B919" t="s">
        <v>5231</v>
      </c>
      <c r="D919">
        <v>2024</v>
      </c>
      <c r="E919" t="s">
        <v>1049</v>
      </c>
      <c r="F919" t="s">
        <v>1106</v>
      </c>
      <c r="G919" t="s">
        <v>1107</v>
      </c>
      <c r="H919" t="s">
        <v>1082</v>
      </c>
      <c r="I919" t="s">
        <v>5232</v>
      </c>
      <c r="J919" t="s">
        <v>896</v>
      </c>
      <c r="K919">
        <v>8946</v>
      </c>
      <c r="L919" t="s">
        <v>1900</v>
      </c>
      <c r="M919" t="s">
        <v>1519</v>
      </c>
      <c r="N919">
        <v>45384</v>
      </c>
      <c r="O919">
        <v>1</v>
      </c>
      <c r="P919" t="s">
        <v>872</v>
      </c>
      <c r="Q919" t="s">
        <v>873</v>
      </c>
      <c r="R919" t="s">
        <v>110</v>
      </c>
      <c r="S919" t="s">
        <v>105</v>
      </c>
      <c r="U919" t="s">
        <v>875</v>
      </c>
      <c r="W919" s="247">
        <v>45187</v>
      </c>
      <c r="Y919" t="s">
        <v>876</v>
      </c>
      <c r="Z919">
        <v>0</v>
      </c>
      <c r="AB919" t="s">
        <v>877</v>
      </c>
      <c r="AD919">
        <f t="shared" ca="1" si="42"/>
        <v>7</v>
      </c>
      <c r="AE919">
        <f t="shared" si="43"/>
        <v>9</v>
      </c>
      <c r="AF919">
        <f t="shared" si="44"/>
        <v>18</v>
      </c>
    </row>
    <row r="920" spans="1:32" x14ac:dyDescent="0.25">
      <c r="A920" t="s">
        <v>5233</v>
      </c>
      <c r="B920" t="s">
        <v>5234</v>
      </c>
      <c r="D920">
        <v>2024</v>
      </c>
      <c r="E920" t="s">
        <v>1049</v>
      </c>
      <c r="F920" t="s">
        <v>1106</v>
      </c>
      <c r="G920" t="s">
        <v>1107</v>
      </c>
      <c r="H920" t="s">
        <v>1123</v>
      </c>
      <c r="I920" t="s">
        <v>5235</v>
      </c>
      <c r="J920" t="s">
        <v>868</v>
      </c>
      <c r="K920">
        <v>8468</v>
      </c>
      <c r="L920" t="s">
        <v>869</v>
      </c>
      <c r="M920" t="s">
        <v>1519</v>
      </c>
      <c r="N920">
        <v>45384</v>
      </c>
      <c r="O920">
        <v>1</v>
      </c>
      <c r="P920" t="s">
        <v>872</v>
      </c>
      <c r="Q920" t="s">
        <v>873</v>
      </c>
      <c r="R920" t="s">
        <v>110</v>
      </c>
      <c r="S920" t="s">
        <v>105</v>
      </c>
      <c r="U920" t="s">
        <v>875</v>
      </c>
      <c r="W920" s="247">
        <v>45187</v>
      </c>
      <c r="Y920" t="s">
        <v>876</v>
      </c>
      <c r="Z920">
        <v>0</v>
      </c>
      <c r="AB920" t="s">
        <v>877</v>
      </c>
      <c r="AD920">
        <f t="shared" ca="1" si="42"/>
        <v>7</v>
      </c>
      <c r="AE920">
        <f t="shared" si="43"/>
        <v>9</v>
      </c>
      <c r="AF920">
        <f t="shared" si="44"/>
        <v>18</v>
      </c>
    </row>
    <row r="921" spans="1:32" x14ac:dyDescent="0.25">
      <c r="A921" t="s">
        <v>5236</v>
      </c>
      <c r="B921" t="s">
        <v>5237</v>
      </c>
      <c r="D921">
        <v>2024</v>
      </c>
      <c r="E921" t="s">
        <v>1061</v>
      </c>
      <c r="F921" t="s">
        <v>2233</v>
      </c>
      <c r="G921" t="s">
        <v>865</v>
      </c>
      <c r="H921" t="s">
        <v>2285</v>
      </c>
      <c r="I921" t="s">
        <v>5238</v>
      </c>
      <c r="J921" t="s">
        <v>1527</v>
      </c>
      <c r="K921">
        <v>10775</v>
      </c>
      <c r="L921" t="s">
        <v>1900</v>
      </c>
      <c r="M921" t="s">
        <v>1519</v>
      </c>
      <c r="N921">
        <v>45293</v>
      </c>
      <c r="O921">
        <v>4</v>
      </c>
      <c r="P921" t="s">
        <v>872</v>
      </c>
      <c r="Q921" t="s">
        <v>873</v>
      </c>
      <c r="R921" t="s">
        <v>110</v>
      </c>
      <c r="S921" t="s">
        <v>110</v>
      </c>
      <c r="U921" t="s">
        <v>875</v>
      </c>
      <c r="W921" s="247">
        <v>45182</v>
      </c>
      <c r="Y921" t="s">
        <v>876</v>
      </c>
      <c r="Z921">
        <v>0</v>
      </c>
      <c r="AB921" t="s">
        <v>877</v>
      </c>
      <c r="AD921">
        <f t="shared" ca="1" si="42"/>
        <v>7</v>
      </c>
      <c r="AE921">
        <f t="shared" si="43"/>
        <v>9</v>
      </c>
      <c r="AF921">
        <f t="shared" si="44"/>
        <v>13</v>
      </c>
    </row>
    <row r="922" spans="1:32" x14ac:dyDescent="0.25">
      <c r="A922" t="s">
        <v>5239</v>
      </c>
      <c r="B922" t="s">
        <v>5240</v>
      </c>
      <c r="D922">
        <v>2024</v>
      </c>
      <c r="E922" t="s">
        <v>1061</v>
      </c>
      <c r="F922" t="s">
        <v>2233</v>
      </c>
      <c r="G922" t="s">
        <v>865</v>
      </c>
      <c r="H922" t="s">
        <v>1223</v>
      </c>
      <c r="I922" t="s">
        <v>5241</v>
      </c>
      <c r="J922" t="s">
        <v>1555</v>
      </c>
      <c r="K922">
        <v>9951</v>
      </c>
      <c r="L922" t="s">
        <v>869</v>
      </c>
      <c r="M922" t="s">
        <v>1519</v>
      </c>
      <c r="N922">
        <v>45324</v>
      </c>
      <c r="O922">
        <v>3</v>
      </c>
      <c r="P922" t="s">
        <v>872</v>
      </c>
      <c r="Q922" t="s">
        <v>873</v>
      </c>
      <c r="R922" t="s">
        <v>110</v>
      </c>
      <c r="S922" t="s">
        <v>110</v>
      </c>
      <c r="U922" t="s">
        <v>875</v>
      </c>
      <c r="W922" s="247">
        <v>45182</v>
      </c>
      <c r="Y922" t="s">
        <v>876</v>
      </c>
      <c r="Z922">
        <v>0</v>
      </c>
      <c r="AB922" t="s">
        <v>877</v>
      </c>
      <c r="AD922">
        <f t="shared" ca="1" si="42"/>
        <v>7</v>
      </c>
      <c r="AE922">
        <f t="shared" si="43"/>
        <v>9</v>
      </c>
      <c r="AF922">
        <f t="shared" si="44"/>
        <v>13</v>
      </c>
    </row>
    <row r="923" spans="1:32" x14ac:dyDescent="0.25">
      <c r="A923" t="s">
        <v>5242</v>
      </c>
      <c r="B923" t="s">
        <v>5243</v>
      </c>
      <c r="D923">
        <v>2024</v>
      </c>
      <c r="E923" t="s">
        <v>1061</v>
      </c>
      <c r="F923" t="s">
        <v>2233</v>
      </c>
      <c r="G923" t="s">
        <v>865</v>
      </c>
      <c r="H923" t="s">
        <v>866</v>
      </c>
      <c r="I923" t="s">
        <v>5244</v>
      </c>
      <c r="J923" t="s">
        <v>1067</v>
      </c>
      <c r="K923">
        <v>8818</v>
      </c>
      <c r="L923" t="s">
        <v>869</v>
      </c>
      <c r="M923" t="s">
        <v>1519</v>
      </c>
      <c r="N923">
        <v>45384</v>
      </c>
      <c r="O923">
        <v>1</v>
      </c>
      <c r="P923" t="s">
        <v>872</v>
      </c>
      <c r="Q923" t="s">
        <v>873</v>
      </c>
      <c r="R923" t="s">
        <v>110</v>
      </c>
      <c r="S923" t="s">
        <v>113</v>
      </c>
      <c r="U923" t="s">
        <v>875</v>
      </c>
      <c r="W923" s="247">
        <v>45182</v>
      </c>
      <c r="Y923" t="s">
        <v>876</v>
      </c>
      <c r="Z923">
        <v>0</v>
      </c>
      <c r="AB923" t="s">
        <v>877</v>
      </c>
      <c r="AD923">
        <f t="shared" ca="1" si="42"/>
        <v>7</v>
      </c>
      <c r="AE923">
        <f t="shared" si="43"/>
        <v>9</v>
      </c>
      <c r="AF923">
        <f t="shared" si="44"/>
        <v>13</v>
      </c>
    </row>
    <row r="924" spans="1:32" x14ac:dyDescent="0.25">
      <c r="A924" t="s">
        <v>5245</v>
      </c>
      <c r="B924" t="s">
        <v>5246</v>
      </c>
      <c r="D924">
        <v>2024</v>
      </c>
      <c r="E924" t="s">
        <v>1061</v>
      </c>
      <c r="F924" t="s">
        <v>2233</v>
      </c>
      <c r="G924" t="s">
        <v>865</v>
      </c>
      <c r="H924" t="s">
        <v>866</v>
      </c>
      <c r="I924" t="s">
        <v>5247</v>
      </c>
      <c r="J924" t="s">
        <v>1527</v>
      </c>
      <c r="K924">
        <v>14979</v>
      </c>
      <c r="L924" t="s">
        <v>869</v>
      </c>
      <c r="M924" t="s">
        <v>1519</v>
      </c>
      <c r="N924">
        <v>45353</v>
      </c>
      <c r="O924">
        <v>2</v>
      </c>
      <c r="P924" t="s">
        <v>872</v>
      </c>
      <c r="Q924" t="s">
        <v>873</v>
      </c>
      <c r="R924" t="s">
        <v>110</v>
      </c>
      <c r="S924" t="s">
        <v>105</v>
      </c>
      <c r="U924" t="s">
        <v>875</v>
      </c>
      <c r="W924" s="247">
        <v>45182</v>
      </c>
      <c r="Y924" t="s">
        <v>876</v>
      </c>
      <c r="Z924">
        <v>0</v>
      </c>
      <c r="AB924" t="s">
        <v>877</v>
      </c>
      <c r="AD924">
        <f t="shared" ca="1" si="42"/>
        <v>7</v>
      </c>
      <c r="AE924">
        <f t="shared" si="43"/>
        <v>9</v>
      </c>
      <c r="AF924">
        <f t="shared" si="44"/>
        <v>13</v>
      </c>
    </row>
    <row r="925" spans="1:32" x14ac:dyDescent="0.25">
      <c r="A925" t="s">
        <v>5248</v>
      </c>
      <c r="B925" t="s">
        <v>5249</v>
      </c>
      <c r="D925">
        <v>2024</v>
      </c>
      <c r="E925" t="s">
        <v>1061</v>
      </c>
      <c r="F925" t="s">
        <v>2233</v>
      </c>
      <c r="G925" t="s">
        <v>865</v>
      </c>
      <c r="H925" t="s">
        <v>2285</v>
      </c>
      <c r="I925" t="s">
        <v>5250</v>
      </c>
      <c r="J925" t="s">
        <v>1136</v>
      </c>
      <c r="K925">
        <v>9195</v>
      </c>
      <c r="L925" t="s">
        <v>869</v>
      </c>
      <c r="M925" t="s">
        <v>1519</v>
      </c>
      <c r="N925">
        <v>45384</v>
      </c>
      <c r="O925">
        <v>1</v>
      </c>
      <c r="P925" t="s">
        <v>872</v>
      </c>
      <c r="Q925" t="s">
        <v>873</v>
      </c>
      <c r="R925" t="s">
        <v>110</v>
      </c>
      <c r="S925" t="s">
        <v>110</v>
      </c>
      <c r="U925" t="s">
        <v>875</v>
      </c>
      <c r="W925" s="247">
        <v>45183</v>
      </c>
      <c r="Y925" t="s">
        <v>876</v>
      </c>
      <c r="Z925">
        <v>0</v>
      </c>
      <c r="AB925" t="s">
        <v>877</v>
      </c>
      <c r="AD925">
        <f t="shared" ca="1" si="42"/>
        <v>7</v>
      </c>
      <c r="AE925">
        <f t="shared" si="43"/>
        <v>9</v>
      </c>
      <c r="AF925">
        <f t="shared" si="44"/>
        <v>14</v>
      </c>
    </row>
    <row r="926" spans="1:32" x14ac:dyDescent="0.25">
      <c r="A926" t="s">
        <v>5251</v>
      </c>
      <c r="B926" t="s">
        <v>5252</v>
      </c>
      <c r="D926">
        <v>2024</v>
      </c>
      <c r="E926" t="s">
        <v>1061</v>
      </c>
      <c r="F926" t="s">
        <v>2233</v>
      </c>
      <c r="G926" t="s">
        <v>865</v>
      </c>
      <c r="H926" t="s">
        <v>1192</v>
      </c>
      <c r="I926" t="s">
        <v>5253</v>
      </c>
      <c r="J926" t="s">
        <v>881</v>
      </c>
      <c r="K926">
        <v>9861</v>
      </c>
      <c r="L926" t="s">
        <v>869</v>
      </c>
      <c r="M926" t="s">
        <v>1519</v>
      </c>
      <c r="N926">
        <v>45384</v>
      </c>
      <c r="O926">
        <v>1</v>
      </c>
      <c r="P926" t="s">
        <v>872</v>
      </c>
      <c r="Q926" t="s">
        <v>873</v>
      </c>
      <c r="R926" t="s">
        <v>110</v>
      </c>
      <c r="S926" t="s">
        <v>105</v>
      </c>
      <c r="U926" t="s">
        <v>875</v>
      </c>
      <c r="W926" s="247">
        <v>45183</v>
      </c>
      <c r="Y926" t="s">
        <v>876</v>
      </c>
      <c r="Z926">
        <v>0</v>
      </c>
      <c r="AB926" t="s">
        <v>877</v>
      </c>
      <c r="AD926">
        <f t="shared" ca="1" si="42"/>
        <v>7</v>
      </c>
      <c r="AE926">
        <f t="shared" si="43"/>
        <v>9</v>
      </c>
      <c r="AF926">
        <f t="shared" si="44"/>
        <v>14</v>
      </c>
    </row>
    <row r="927" spans="1:32" x14ac:dyDescent="0.25">
      <c r="A927" t="s">
        <v>5254</v>
      </c>
      <c r="B927" t="s">
        <v>5255</v>
      </c>
      <c r="D927">
        <v>2024</v>
      </c>
      <c r="E927" t="s">
        <v>1061</v>
      </c>
      <c r="F927" t="s">
        <v>2233</v>
      </c>
      <c r="G927" t="s">
        <v>865</v>
      </c>
      <c r="H927" t="s">
        <v>2285</v>
      </c>
      <c r="I927" t="s">
        <v>5256</v>
      </c>
      <c r="J927" t="s">
        <v>1029</v>
      </c>
      <c r="K927">
        <v>14764</v>
      </c>
      <c r="L927" t="s">
        <v>869</v>
      </c>
      <c r="M927" t="s">
        <v>1519</v>
      </c>
      <c r="N927">
        <v>45324</v>
      </c>
      <c r="O927">
        <v>3</v>
      </c>
      <c r="P927" t="s">
        <v>872</v>
      </c>
      <c r="Q927" t="s">
        <v>873</v>
      </c>
      <c r="R927" t="s">
        <v>110</v>
      </c>
      <c r="S927" t="s">
        <v>110</v>
      </c>
      <c r="U927" t="s">
        <v>875</v>
      </c>
      <c r="W927" s="247">
        <v>45183</v>
      </c>
      <c r="Y927" t="s">
        <v>876</v>
      </c>
      <c r="Z927">
        <v>0</v>
      </c>
      <c r="AB927" t="s">
        <v>877</v>
      </c>
      <c r="AD927">
        <f t="shared" ca="1" si="42"/>
        <v>7</v>
      </c>
      <c r="AE927">
        <f t="shared" si="43"/>
        <v>9</v>
      </c>
      <c r="AF927">
        <f t="shared" si="44"/>
        <v>14</v>
      </c>
    </row>
    <row r="928" spans="1:32" x14ac:dyDescent="0.25">
      <c r="A928" t="s">
        <v>5257</v>
      </c>
      <c r="B928" t="s">
        <v>5258</v>
      </c>
      <c r="D928">
        <v>2024</v>
      </c>
      <c r="E928" t="s">
        <v>1061</v>
      </c>
      <c r="F928" t="s">
        <v>2233</v>
      </c>
      <c r="G928" t="s">
        <v>865</v>
      </c>
      <c r="H928" t="s">
        <v>2285</v>
      </c>
      <c r="I928" t="s">
        <v>5259</v>
      </c>
      <c r="J928" t="s">
        <v>1240</v>
      </c>
      <c r="K928">
        <v>9294</v>
      </c>
      <c r="L928" t="s">
        <v>869</v>
      </c>
      <c r="M928" t="s">
        <v>1519</v>
      </c>
      <c r="N928">
        <v>45353</v>
      </c>
      <c r="O928">
        <v>2</v>
      </c>
      <c r="P928" t="s">
        <v>872</v>
      </c>
      <c r="Q928" t="s">
        <v>873</v>
      </c>
      <c r="R928" t="s">
        <v>110</v>
      </c>
      <c r="S928" t="s">
        <v>105</v>
      </c>
      <c r="U928" t="s">
        <v>875</v>
      </c>
      <c r="W928" s="247">
        <v>45183</v>
      </c>
      <c r="Y928" t="s">
        <v>876</v>
      </c>
      <c r="Z928">
        <v>0</v>
      </c>
      <c r="AB928" t="s">
        <v>877</v>
      </c>
      <c r="AD928">
        <f t="shared" ca="1" si="42"/>
        <v>7</v>
      </c>
      <c r="AE928">
        <f t="shared" si="43"/>
        <v>9</v>
      </c>
      <c r="AF928">
        <f t="shared" si="44"/>
        <v>14</v>
      </c>
    </row>
    <row r="929" spans="1:32" x14ac:dyDescent="0.25">
      <c r="A929" t="s">
        <v>5260</v>
      </c>
      <c r="B929" t="s">
        <v>5261</v>
      </c>
      <c r="D929">
        <v>2024</v>
      </c>
      <c r="E929" t="s">
        <v>1061</v>
      </c>
      <c r="F929" t="s">
        <v>1190</v>
      </c>
      <c r="G929" t="s">
        <v>1191</v>
      </c>
      <c r="H929" t="s">
        <v>1223</v>
      </c>
      <c r="I929" t="s">
        <v>5262</v>
      </c>
      <c r="J929" t="s">
        <v>896</v>
      </c>
      <c r="K929">
        <v>11093</v>
      </c>
      <c r="L929" t="s">
        <v>869</v>
      </c>
      <c r="M929" t="s">
        <v>1519</v>
      </c>
      <c r="N929">
        <v>45353</v>
      </c>
      <c r="O929">
        <v>2</v>
      </c>
      <c r="P929" t="s">
        <v>872</v>
      </c>
      <c r="Q929" t="s">
        <v>873</v>
      </c>
      <c r="R929" t="s">
        <v>110</v>
      </c>
      <c r="S929" t="s">
        <v>105</v>
      </c>
      <c r="U929" t="s">
        <v>875</v>
      </c>
      <c r="W929" s="247">
        <v>45183</v>
      </c>
      <c r="Y929" t="s">
        <v>876</v>
      </c>
      <c r="Z929">
        <v>0</v>
      </c>
      <c r="AB929" t="s">
        <v>877</v>
      </c>
      <c r="AD929">
        <f t="shared" ca="1" si="42"/>
        <v>7</v>
      </c>
      <c r="AE929">
        <f t="shared" si="43"/>
        <v>9</v>
      </c>
      <c r="AF929">
        <f t="shared" si="44"/>
        <v>14</v>
      </c>
    </row>
    <row r="930" spans="1:32" x14ac:dyDescent="0.25">
      <c r="A930" t="s">
        <v>5263</v>
      </c>
      <c r="B930" t="s">
        <v>5264</v>
      </c>
      <c r="D930">
        <v>2024</v>
      </c>
      <c r="E930" t="s">
        <v>1061</v>
      </c>
      <c r="F930" t="s">
        <v>1190</v>
      </c>
      <c r="G930" t="s">
        <v>1191</v>
      </c>
      <c r="H930" t="s">
        <v>1223</v>
      </c>
      <c r="I930" t="s">
        <v>5265</v>
      </c>
      <c r="J930" t="s">
        <v>1136</v>
      </c>
      <c r="K930">
        <v>9823</v>
      </c>
      <c r="L930" t="s">
        <v>869</v>
      </c>
      <c r="M930" t="s">
        <v>1519</v>
      </c>
      <c r="N930">
        <v>45384</v>
      </c>
      <c r="O930">
        <v>1</v>
      </c>
      <c r="P930" t="s">
        <v>872</v>
      </c>
      <c r="Q930" t="s">
        <v>873</v>
      </c>
      <c r="R930" t="s">
        <v>110</v>
      </c>
      <c r="S930" t="s">
        <v>105</v>
      </c>
      <c r="U930" t="s">
        <v>875</v>
      </c>
      <c r="W930" s="247">
        <v>45183</v>
      </c>
      <c r="Y930" t="s">
        <v>876</v>
      </c>
      <c r="Z930">
        <v>0</v>
      </c>
      <c r="AB930" t="s">
        <v>877</v>
      </c>
      <c r="AD930">
        <f t="shared" ca="1" si="42"/>
        <v>7</v>
      </c>
      <c r="AE930">
        <f t="shared" si="43"/>
        <v>9</v>
      </c>
      <c r="AF930">
        <f t="shared" si="44"/>
        <v>14</v>
      </c>
    </row>
    <row r="931" spans="1:32" x14ac:dyDescent="0.25">
      <c r="A931" t="s">
        <v>5266</v>
      </c>
      <c r="B931" t="s">
        <v>5267</v>
      </c>
      <c r="D931">
        <v>2024</v>
      </c>
      <c r="E931" t="s">
        <v>1061</v>
      </c>
      <c r="F931" t="s">
        <v>1190</v>
      </c>
      <c r="G931" t="s">
        <v>1191</v>
      </c>
      <c r="H931" t="s">
        <v>1223</v>
      </c>
      <c r="I931" t="s">
        <v>5268</v>
      </c>
      <c r="J931" t="s">
        <v>2082</v>
      </c>
      <c r="K931">
        <v>12146</v>
      </c>
      <c r="L931" t="s">
        <v>869</v>
      </c>
      <c r="M931" t="s">
        <v>1519</v>
      </c>
      <c r="N931">
        <v>45324</v>
      </c>
      <c r="O931">
        <v>3</v>
      </c>
      <c r="P931" t="s">
        <v>872</v>
      </c>
      <c r="Q931" t="s">
        <v>873</v>
      </c>
      <c r="R931" t="s">
        <v>110</v>
      </c>
      <c r="S931" t="s">
        <v>110</v>
      </c>
      <c r="U931" t="s">
        <v>875</v>
      </c>
      <c r="W931" s="247">
        <v>45183</v>
      </c>
      <c r="Y931" t="s">
        <v>876</v>
      </c>
      <c r="Z931">
        <v>0</v>
      </c>
      <c r="AB931" t="s">
        <v>877</v>
      </c>
      <c r="AD931">
        <f t="shared" ca="1" si="42"/>
        <v>7</v>
      </c>
      <c r="AE931">
        <f t="shared" si="43"/>
        <v>9</v>
      </c>
      <c r="AF931">
        <f t="shared" si="44"/>
        <v>14</v>
      </c>
    </row>
    <row r="932" spans="1:32" x14ac:dyDescent="0.25">
      <c r="A932" t="s">
        <v>5269</v>
      </c>
      <c r="B932" t="s">
        <v>5270</v>
      </c>
      <c r="D932">
        <v>2024</v>
      </c>
      <c r="E932" t="s">
        <v>1049</v>
      </c>
      <c r="F932" t="s">
        <v>1070</v>
      </c>
      <c r="G932" t="s">
        <v>1071</v>
      </c>
      <c r="H932" t="s">
        <v>1123</v>
      </c>
      <c r="I932" t="s">
        <v>5271</v>
      </c>
      <c r="J932" t="s">
        <v>881</v>
      </c>
      <c r="K932">
        <v>13393</v>
      </c>
      <c r="L932" t="s">
        <v>1900</v>
      </c>
      <c r="M932" t="s">
        <v>1519</v>
      </c>
      <c r="N932">
        <v>45384</v>
      </c>
      <c r="O932">
        <v>1</v>
      </c>
      <c r="P932" t="s">
        <v>872</v>
      </c>
      <c r="Q932" t="s">
        <v>873</v>
      </c>
      <c r="R932" t="s">
        <v>110</v>
      </c>
      <c r="S932" t="s">
        <v>105</v>
      </c>
      <c r="U932" t="s">
        <v>1067</v>
      </c>
      <c r="W932" s="247">
        <v>45160</v>
      </c>
      <c r="Y932" t="s">
        <v>876</v>
      </c>
      <c r="Z932">
        <v>0</v>
      </c>
      <c r="AB932" t="s">
        <v>877</v>
      </c>
      <c r="AD932">
        <f t="shared" ca="1" si="42"/>
        <v>8</v>
      </c>
      <c r="AE932">
        <f t="shared" si="43"/>
        <v>8</v>
      </c>
      <c r="AF932">
        <f t="shared" si="44"/>
        <v>22</v>
      </c>
    </row>
    <row r="933" spans="1:32" x14ac:dyDescent="0.25">
      <c r="A933" t="s">
        <v>5272</v>
      </c>
      <c r="B933" t="s">
        <v>5273</v>
      </c>
      <c r="D933">
        <v>2024</v>
      </c>
      <c r="E933" t="s">
        <v>1049</v>
      </c>
      <c r="F933" t="s">
        <v>1070</v>
      </c>
      <c r="G933" t="s">
        <v>1071</v>
      </c>
      <c r="H933" t="s">
        <v>1123</v>
      </c>
      <c r="I933" t="s">
        <v>5274</v>
      </c>
      <c r="J933" t="s">
        <v>881</v>
      </c>
      <c r="K933">
        <v>14268</v>
      </c>
      <c r="L933" t="s">
        <v>1900</v>
      </c>
      <c r="M933" t="s">
        <v>1519</v>
      </c>
      <c r="N933">
        <v>45353</v>
      </c>
      <c r="O933">
        <v>2</v>
      </c>
      <c r="P933" t="s">
        <v>872</v>
      </c>
      <c r="Q933" t="s">
        <v>873</v>
      </c>
      <c r="R933" t="s">
        <v>110</v>
      </c>
      <c r="S933" t="s">
        <v>105</v>
      </c>
      <c r="U933" t="s">
        <v>1067</v>
      </c>
      <c r="W933" s="247">
        <v>45160</v>
      </c>
      <c r="Y933" t="s">
        <v>876</v>
      </c>
      <c r="Z933">
        <v>0</v>
      </c>
      <c r="AB933" t="s">
        <v>877</v>
      </c>
      <c r="AD933">
        <f t="shared" ca="1" si="42"/>
        <v>8</v>
      </c>
      <c r="AE933">
        <f t="shared" si="43"/>
        <v>8</v>
      </c>
      <c r="AF933">
        <f t="shared" si="44"/>
        <v>22</v>
      </c>
    </row>
    <row r="934" spans="1:32" x14ac:dyDescent="0.25">
      <c r="A934" t="s">
        <v>5275</v>
      </c>
      <c r="B934" t="s">
        <v>5276</v>
      </c>
      <c r="D934">
        <v>2024</v>
      </c>
      <c r="E934" t="s">
        <v>1049</v>
      </c>
      <c r="F934" t="s">
        <v>1070</v>
      </c>
      <c r="G934" t="s">
        <v>1071</v>
      </c>
      <c r="H934" t="s">
        <v>1082</v>
      </c>
      <c r="I934" t="s">
        <v>5277</v>
      </c>
      <c r="J934" t="s">
        <v>1067</v>
      </c>
      <c r="K934">
        <v>7747</v>
      </c>
      <c r="L934" t="s">
        <v>869</v>
      </c>
      <c r="M934" t="s">
        <v>1519</v>
      </c>
      <c r="N934">
        <v>45384</v>
      </c>
      <c r="O934">
        <v>1</v>
      </c>
      <c r="P934" t="s">
        <v>872</v>
      </c>
      <c r="Q934" t="s">
        <v>873</v>
      </c>
      <c r="R934" t="s">
        <v>110</v>
      </c>
      <c r="S934" t="s">
        <v>105</v>
      </c>
      <c r="U934" t="s">
        <v>1067</v>
      </c>
      <c r="W934" s="247">
        <v>45160</v>
      </c>
      <c r="Y934" t="s">
        <v>876</v>
      </c>
      <c r="Z934">
        <v>0</v>
      </c>
      <c r="AB934" t="s">
        <v>877</v>
      </c>
      <c r="AD934">
        <f t="shared" ca="1" si="42"/>
        <v>8</v>
      </c>
      <c r="AE934">
        <f t="shared" si="43"/>
        <v>8</v>
      </c>
      <c r="AF934">
        <f t="shared" si="44"/>
        <v>22</v>
      </c>
    </row>
    <row r="935" spans="1:32" x14ac:dyDescent="0.25">
      <c r="A935" t="s">
        <v>5278</v>
      </c>
      <c r="B935" t="s">
        <v>5279</v>
      </c>
      <c r="D935">
        <v>2024</v>
      </c>
      <c r="E935" t="s">
        <v>1049</v>
      </c>
      <c r="F935" t="s">
        <v>1070</v>
      </c>
      <c r="G935" t="s">
        <v>1071</v>
      </c>
      <c r="H935" t="s">
        <v>1108</v>
      </c>
      <c r="I935" t="s">
        <v>5280</v>
      </c>
      <c r="J935" t="s">
        <v>881</v>
      </c>
      <c r="K935">
        <v>3065</v>
      </c>
      <c r="L935" t="s">
        <v>869</v>
      </c>
      <c r="M935" t="s">
        <v>1519</v>
      </c>
      <c r="N935">
        <v>45384</v>
      </c>
      <c r="O935">
        <v>1</v>
      </c>
      <c r="P935" t="s">
        <v>872</v>
      </c>
      <c r="Q935" t="s">
        <v>873</v>
      </c>
      <c r="R935" t="s">
        <v>110</v>
      </c>
      <c r="S935" t="s">
        <v>110</v>
      </c>
      <c r="U935" t="s">
        <v>1067</v>
      </c>
      <c r="W935" s="247">
        <v>45160</v>
      </c>
      <c r="Y935" t="s">
        <v>876</v>
      </c>
      <c r="Z935">
        <v>0</v>
      </c>
      <c r="AB935" t="s">
        <v>877</v>
      </c>
      <c r="AD935">
        <f t="shared" ca="1" si="42"/>
        <v>8</v>
      </c>
      <c r="AE935">
        <f t="shared" si="43"/>
        <v>8</v>
      </c>
      <c r="AF935">
        <f t="shared" si="44"/>
        <v>22</v>
      </c>
    </row>
    <row r="936" spans="1:32" x14ac:dyDescent="0.25">
      <c r="A936" t="s">
        <v>5281</v>
      </c>
      <c r="B936" t="s">
        <v>5282</v>
      </c>
      <c r="D936">
        <v>2023</v>
      </c>
      <c r="E936" t="s">
        <v>1049</v>
      </c>
      <c r="F936" t="s">
        <v>1080</v>
      </c>
      <c r="G936" t="s">
        <v>1081</v>
      </c>
      <c r="H936" t="s">
        <v>1082</v>
      </c>
      <c r="I936" t="s">
        <v>5283</v>
      </c>
      <c r="J936" t="s">
        <v>1067</v>
      </c>
      <c r="K936">
        <v>10448</v>
      </c>
      <c r="L936" t="s">
        <v>869</v>
      </c>
      <c r="M936" t="s">
        <v>1519</v>
      </c>
      <c r="N936" t="s">
        <v>2340</v>
      </c>
      <c r="O936">
        <v>7</v>
      </c>
      <c r="P936" t="s">
        <v>872</v>
      </c>
      <c r="Q936" t="s">
        <v>873</v>
      </c>
      <c r="R936" t="s">
        <v>110</v>
      </c>
      <c r="S936" t="s">
        <v>110</v>
      </c>
      <c r="U936" t="s">
        <v>875</v>
      </c>
      <c r="W936" s="247">
        <v>45187</v>
      </c>
      <c r="Y936" t="s">
        <v>876</v>
      </c>
      <c r="Z936">
        <v>0</v>
      </c>
      <c r="AB936" t="s">
        <v>877</v>
      </c>
      <c r="AD936">
        <f t="shared" ca="1" si="42"/>
        <v>7</v>
      </c>
      <c r="AE936">
        <f t="shared" si="43"/>
        <v>9</v>
      </c>
      <c r="AF936">
        <f t="shared" si="44"/>
        <v>18</v>
      </c>
    </row>
    <row r="937" spans="1:32" x14ac:dyDescent="0.25">
      <c r="A937" t="s">
        <v>5284</v>
      </c>
      <c r="B937" t="s">
        <v>5285</v>
      </c>
      <c r="D937">
        <v>2023</v>
      </c>
      <c r="E937" t="s">
        <v>1049</v>
      </c>
      <c r="F937" t="s">
        <v>1080</v>
      </c>
      <c r="G937" t="s">
        <v>1081</v>
      </c>
      <c r="H937" t="s">
        <v>1082</v>
      </c>
      <c r="I937" t="s">
        <v>5286</v>
      </c>
      <c r="J937" t="s">
        <v>881</v>
      </c>
      <c r="K937">
        <v>7116</v>
      </c>
      <c r="L937" t="s">
        <v>869</v>
      </c>
      <c r="M937" t="s">
        <v>1519</v>
      </c>
      <c r="N937">
        <v>45384</v>
      </c>
      <c r="O937">
        <v>1</v>
      </c>
      <c r="P937" t="s">
        <v>872</v>
      </c>
      <c r="Q937" t="s">
        <v>873</v>
      </c>
      <c r="R937" t="s">
        <v>110</v>
      </c>
      <c r="S937" t="s">
        <v>110</v>
      </c>
      <c r="U937" t="s">
        <v>875</v>
      </c>
      <c r="W937" s="247">
        <v>45187</v>
      </c>
      <c r="Y937" t="s">
        <v>876</v>
      </c>
      <c r="Z937">
        <v>0</v>
      </c>
      <c r="AB937" t="s">
        <v>877</v>
      </c>
      <c r="AD937">
        <f t="shared" ca="1" si="42"/>
        <v>7</v>
      </c>
      <c r="AE937">
        <f t="shared" si="43"/>
        <v>9</v>
      </c>
      <c r="AF937">
        <f t="shared" si="44"/>
        <v>18</v>
      </c>
    </row>
    <row r="938" spans="1:32" x14ac:dyDescent="0.25">
      <c r="A938" t="s">
        <v>5287</v>
      </c>
      <c r="B938" t="s">
        <v>5288</v>
      </c>
      <c r="D938">
        <v>2023</v>
      </c>
      <c r="E938" t="s">
        <v>863</v>
      </c>
      <c r="F938" t="s">
        <v>1434</v>
      </c>
      <c r="G938" t="s">
        <v>1435</v>
      </c>
      <c r="H938" t="s">
        <v>866</v>
      </c>
      <c r="I938" t="s">
        <v>5289</v>
      </c>
      <c r="J938" t="s">
        <v>2637</v>
      </c>
      <c r="K938">
        <v>6121</v>
      </c>
      <c r="L938" t="s">
        <v>869</v>
      </c>
      <c r="M938" t="s">
        <v>1519</v>
      </c>
      <c r="N938">
        <v>45353</v>
      </c>
      <c r="O938">
        <v>2</v>
      </c>
      <c r="P938" t="s">
        <v>872</v>
      </c>
      <c r="Q938" t="s">
        <v>873</v>
      </c>
      <c r="R938" t="s">
        <v>110</v>
      </c>
      <c r="S938" t="s">
        <v>110</v>
      </c>
      <c r="U938" t="s">
        <v>875</v>
      </c>
      <c r="W938" s="247">
        <v>45184</v>
      </c>
      <c r="Y938" t="s">
        <v>876</v>
      </c>
      <c r="Z938">
        <v>0</v>
      </c>
      <c r="AA938" t="s">
        <v>5081</v>
      </c>
      <c r="AB938" t="s">
        <v>877</v>
      </c>
      <c r="AD938">
        <f t="shared" ca="1" si="42"/>
        <v>7</v>
      </c>
      <c r="AE938">
        <f t="shared" si="43"/>
        <v>9</v>
      </c>
      <c r="AF938">
        <f t="shared" si="44"/>
        <v>15</v>
      </c>
    </row>
    <row r="939" spans="1:32" x14ac:dyDescent="0.25">
      <c r="A939" t="s">
        <v>5290</v>
      </c>
      <c r="B939" t="s">
        <v>5291</v>
      </c>
      <c r="D939">
        <v>2023</v>
      </c>
      <c r="E939" t="s">
        <v>863</v>
      </c>
      <c r="F939" t="s">
        <v>1434</v>
      </c>
      <c r="G939" t="s">
        <v>1435</v>
      </c>
      <c r="H939" t="s">
        <v>866</v>
      </c>
      <c r="I939" t="s">
        <v>5292</v>
      </c>
      <c r="J939" t="s">
        <v>2637</v>
      </c>
      <c r="K939">
        <v>7227</v>
      </c>
      <c r="L939" t="s">
        <v>869</v>
      </c>
      <c r="M939" t="s">
        <v>1519</v>
      </c>
      <c r="N939">
        <v>45353</v>
      </c>
      <c r="O939">
        <v>2</v>
      </c>
      <c r="P939" t="s">
        <v>872</v>
      </c>
      <c r="Q939" t="s">
        <v>873</v>
      </c>
      <c r="R939" t="s">
        <v>110</v>
      </c>
      <c r="S939" t="s">
        <v>110</v>
      </c>
      <c r="U939" t="s">
        <v>875</v>
      </c>
      <c r="W939" s="247">
        <v>45184</v>
      </c>
      <c r="Y939" t="s">
        <v>876</v>
      </c>
      <c r="Z939">
        <v>0</v>
      </c>
      <c r="AA939" t="s">
        <v>5081</v>
      </c>
      <c r="AB939" t="s">
        <v>877</v>
      </c>
      <c r="AD939">
        <f t="shared" ca="1" si="42"/>
        <v>7</v>
      </c>
      <c r="AE939">
        <f t="shared" si="43"/>
        <v>9</v>
      </c>
      <c r="AF939">
        <f t="shared" si="44"/>
        <v>15</v>
      </c>
    </row>
    <row r="940" spans="1:32" x14ac:dyDescent="0.25">
      <c r="A940" t="s">
        <v>5293</v>
      </c>
      <c r="B940" t="s">
        <v>5294</v>
      </c>
      <c r="D940">
        <v>2024</v>
      </c>
      <c r="E940" t="s">
        <v>863</v>
      </c>
      <c r="F940" t="s">
        <v>3562</v>
      </c>
      <c r="G940" t="s">
        <v>1191</v>
      </c>
      <c r="H940" t="s">
        <v>866</v>
      </c>
      <c r="I940" t="s">
        <v>5295</v>
      </c>
      <c r="J940" t="s">
        <v>881</v>
      </c>
      <c r="K940">
        <v>7787</v>
      </c>
      <c r="L940" t="s">
        <v>869</v>
      </c>
      <c r="M940" t="s">
        <v>1519</v>
      </c>
      <c r="N940">
        <v>45384</v>
      </c>
      <c r="O940">
        <v>1</v>
      </c>
      <c r="P940" t="s">
        <v>872</v>
      </c>
      <c r="Q940" t="s">
        <v>873</v>
      </c>
      <c r="R940" t="s">
        <v>110</v>
      </c>
      <c r="S940" t="s">
        <v>105</v>
      </c>
      <c r="U940" t="s">
        <v>875</v>
      </c>
      <c r="W940" s="247">
        <v>45184</v>
      </c>
      <c r="Y940" t="s">
        <v>876</v>
      </c>
      <c r="Z940">
        <v>0</v>
      </c>
      <c r="AB940" t="s">
        <v>877</v>
      </c>
      <c r="AD940">
        <f t="shared" ca="1" si="42"/>
        <v>7</v>
      </c>
      <c r="AE940">
        <f t="shared" si="43"/>
        <v>9</v>
      </c>
      <c r="AF940">
        <f t="shared" si="44"/>
        <v>15</v>
      </c>
    </row>
    <row r="941" spans="1:32" x14ac:dyDescent="0.25">
      <c r="A941" t="s">
        <v>5296</v>
      </c>
      <c r="B941" t="s">
        <v>5297</v>
      </c>
      <c r="D941">
        <v>2024</v>
      </c>
      <c r="E941" t="s">
        <v>863</v>
      </c>
      <c r="F941" t="s">
        <v>2908</v>
      </c>
      <c r="G941" t="s">
        <v>1724</v>
      </c>
      <c r="H941" t="s">
        <v>866</v>
      </c>
      <c r="I941" t="s">
        <v>5298</v>
      </c>
      <c r="J941" t="s">
        <v>1067</v>
      </c>
      <c r="K941">
        <v>9703</v>
      </c>
      <c r="L941" t="s">
        <v>869</v>
      </c>
      <c r="M941" t="s">
        <v>1519</v>
      </c>
      <c r="N941" t="s">
        <v>1823</v>
      </c>
      <c r="O941">
        <v>10</v>
      </c>
      <c r="P941" t="s">
        <v>872</v>
      </c>
      <c r="Q941" t="s">
        <v>873</v>
      </c>
      <c r="R941" t="s">
        <v>194</v>
      </c>
      <c r="S941" t="s">
        <v>194</v>
      </c>
      <c r="U941" t="s">
        <v>1067</v>
      </c>
      <c r="W941" s="247">
        <v>45184</v>
      </c>
      <c r="Y941" t="s">
        <v>876</v>
      </c>
      <c r="Z941">
        <v>0</v>
      </c>
      <c r="AB941" t="s">
        <v>877</v>
      </c>
      <c r="AD941">
        <f t="shared" ca="1" si="42"/>
        <v>7</v>
      </c>
      <c r="AE941">
        <f t="shared" si="43"/>
        <v>9</v>
      </c>
      <c r="AF941">
        <f t="shared" si="44"/>
        <v>15</v>
      </c>
    </row>
    <row r="942" spans="1:32" x14ac:dyDescent="0.25">
      <c r="A942" t="s">
        <v>5299</v>
      </c>
      <c r="B942" t="s">
        <v>5300</v>
      </c>
      <c r="D942">
        <v>2024</v>
      </c>
      <c r="E942" t="s">
        <v>1061</v>
      </c>
      <c r="F942" t="s">
        <v>1190</v>
      </c>
      <c r="G942" t="s">
        <v>1191</v>
      </c>
      <c r="H942" t="s">
        <v>1223</v>
      </c>
      <c r="I942" t="s">
        <v>5301</v>
      </c>
      <c r="J942" t="s">
        <v>1527</v>
      </c>
      <c r="K942">
        <v>7022</v>
      </c>
      <c r="L942" t="s">
        <v>869</v>
      </c>
      <c r="M942" t="s">
        <v>1519</v>
      </c>
      <c r="N942">
        <v>45353</v>
      </c>
      <c r="O942">
        <v>2</v>
      </c>
      <c r="P942" t="s">
        <v>872</v>
      </c>
      <c r="Q942" t="s">
        <v>873</v>
      </c>
      <c r="R942" t="s">
        <v>194</v>
      </c>
      <c r="S942" t="s">
        <v>159</v>
      </c>
      <c r="U942" t="s">
        <v>875</v>
      </c>
      <c r="W942" s="247">
        <v>45183</v>
      </c>
      <c r="Y942" t="s">
        <v>876</v>
      </c>
      <c r="Z942">
        <v>0</v>
      </c>
      <c r="AB942" t="s">
        <v>877</v>
      </c>
      <c r="AD942">
        <f t="shared" ca="1" si="42"/>
        <v>7</v>
      </c>
      <c r="AE942">
        <f t="shared" si="43"/>
        <v>9</v>
      </c>
      <c r="AF942">
        <f t="shared" si="44"/>
        <v>14</v>
      </c>
    </row>
    <row r="943" spans="1:32" x14ac:dyDescent="0.25">
      <c r="A943" t="s">
        <v>5302</v>
      </c>
      <c r="B943" t="s">
        <v>5303</v>
      </c>
      <c r="D943">
        <v>2023</v>
      </c>
      <c r="E943" t="s">
        <v>1049</v>
      </c>
      <c r="F943" t="s">
        <v>1106</v>
      </c>
      <c r="G943" t="s">
        <v>1107</v>
      </c>
      <c r="H943" t="s">
        <v>3796</v>
      </c>
      <c r="I943" t="s">
        <v>5304</v>
      </c>
      <c r="J943" t="s">
        <v>1067</v>
      </c>
      <c r="K943">
        <v>33611</v>
      </c>
      <c r="L943" t="s">
        <v>869</v>
      </c>
      <c r="M943" t="s">
        <v>1519</v>
      </c>
      <c r="N943">
        <v>45536</v>
      </c>
      <c r="O943">
        <v>27</v>
      </c>
      <c r="P943" t="s">
        <v>872</v>
      </c>
      <c r="Q943" t="s">
        <v>873</v>
      </c>
      <c r="R943" t="s">
        <v>205</v>
      </c>
      <c r="S943" t="s">
        <v>205</v>
      </c>
      <c r="T943" t="s">
        <v>5305</v>
      </c>
      <c r="U943" t="s">
        <v>875</v>
      </c>
      <c r="W943" s="247">
        <v>45171</v>
      </c>
      <c r="Y943" t="s">
        <v>876</v>
      </c>
      <c r="Z943">
        <v>0</v>
      </c>
      <c r="AB943" t="s">
        <v>877</v>
      </c>
      <c r="AD943">
        <f t="shared" ca="1" si="42"/>
        <v>8</v>
      </c>
      <c r="AE943">
        <f t="shared" si="43"/>
        <v>9</v>
      </c>
      <c r="AF943">
        <f t="shared" si="44"/>
        <v>2</v>
      </c>
    </row>
    <row r="944" spans="1:32" x14ac:dyDescent="0.25">
      <c r="A944" t="s">
        <v>5306</v>
      </c>
      <c r="B944" t="s">
        <v>5307</v>
      </c>
      <c r="D944">
        <v>2024</v>
      </c>
      <c r="E944" t="s">
        <v>863</v>
      </c>
      <c r="F944" t="s">
        <v>864</v>
      </c>
      <c r="G944" t="s">
        <v>865</v>
      </c>
      <c r="H944" t="s">
        <v>956</v>
      </c>
      <c r="I944" t="s">
        <v>5308</v>
      </c>
      <c r="J944" t="s">
        <v>1067</v>
      </c>
      <c r="K944">
        <v>9697</v>
      </c>
      <c r="L944" t="s">
        <v>869</v>
      </c>
      <c r="M944" t="s">
        <v>1519</v>
      </c>
      <c r="N944">
        <v>45384</v>
      </c>
      <c r="O944">
        <v>1</v>
      </c>
      <c r="P944" t="s">
        <v>872</v>
      </c>
      <c r="Q944" t="s">
        <v>873</v>
      </c>
      <c r="R944" t="s">
        <v>113</v>
      </c>
      <c r="S944" t="s">
        <v>110</v>
      </c>
      <c r="T944" t="s">
        <v>2412</v>
      </c>
      <c r="U944" t="s">
        <v>875</v>
      </c>
      <c r="W944" s="247">
        <v>45184</v>
      </c>
      <c r="Y944" t="s">
        <v>876</v>
      </c>
      <c r="Z944">
        <v>0</v>
      </c>
      <c r="AB944" t="s">
        <v>877</v>
      </c>
      <c r="AD944">
        <f t="shared" ca="1" si="42"/>
        <v>7</v>
      </c>
      <c r="AE944">
        <f t="shared" si="43"/>
        <v>9</v>
      </c>
      <c r="AF944">
        <f t="shared" si="44"/>
        <v>15</v>
      </c>
    </row>
    <row r="945" spans="1:32" x14ac:dyDescent="0.25">
      <c r="A945" t="s">
        <v>5309</v>
      </c>
      <c r="B945" t="s">
        <v>5310</v>
      </c>
      <c r="D945">
        <v>2024</v>
      </c>
      <c r="E945" t="s">
        <v>1049</v>
      </c>
      <c r="F945" t="s">
        <v>1879</v>
      </c>
      <c r="G945" t="s">
        <v>1917</v>
      </c>
      <c r="H945" t="s">
        <v>1082</v>
      </c>
      <c r="I945" t="s">
        <v>5311</v>
      </c>
      <c r="J945" t="s">
        <v>1067</v>
      </c>
      <c r="K945">
        <v>5298</v>
      </c>
      <c r="L945" t="s">
        <v>1900</v>
      </c>
      <c r="M945" t="s">
        <v>1519</v>
      </c>
      <c r="N945">
        <v>45384</v>
      </c>
      <c r="O945">
        <v>1</v>
      </c>
      <c r="P945" t="s">
        <v>872</v>
      </c>
      <c r="Q945" t="s">
        <v>873</v>
      </c>
      <c r="R945" t="s">
        <v>133</v>
      </c>
      <c r="S945" t="s">
        <v>105</v>
      </c>
      <c r="U945" t="s">
        <v>1067</v>
      </c>
      <c r="W945" s="247">
        <v>45189</v>
      </c>
      <c r="Y945" t="s">
        <v>876</v>
      </c>
      <c r="Z945">
        <v>0</v>
      </c>
      <c r="AB945" t="s">
        <v>877</v>
      </c>
      <c r="AD945">
        <f t="shared" ca="1" si="42"/>
        <v>7</v>
      </c>
      <c r="AE945">
        <f t="shared" si="43"/>
        <v>9</v>
      </c>
      <c r="AF945">
        <f t="shared" si="44"/>
        <v>20</v>
      </c>
    </row>
    <row r="946" spans="1:32" x14ac:dyDescent="0.25">
      <c r="A946" t="s">
        <v>5312</v>
      </c>
      <c r="B946" t="s">
        <v>5313</v>
      </c>
      <c r="D946">
        <v>2024</v>
      </c>
      <c r="E946" t="s">
        <v>1049</v>
      </c>
      <c r="F946" t="s">
        <v>1106</v>
      </c>
      <c r="G946" t="s">
        <v>1107</v>
      </c>
      <c r="H946" t="s">
        <v>1123</v>
      </c>
      <c r="I946" t="s">
        <v>5314</v>
      </c>
      <c r="J946" t="s">
        <v>1067</v>
      </c>
      <c r="K946">
        <v>5588</v>
      </c>
      <c r="L946" t="s">
        <v>869</v>
      </c>
      <c r="M946" t="s">
        <v>1519</v>
      </c>
      <c r="N946">
        <v>45384</v>
      </c>
      <c r="O946">
        <v>2</v>
      </c>
      <c r="P946" t="s">
        <v>872</v>
      </c>
      <c r="Q946" t="s">
        <v>873</v>
      </c>
      <c r="R946" t="s">
        <v>133</v>
      </c>
      <c r="S946" t="s">
        <v>105</v>
      </c>
      <c r="U946" t="s">
        <v>875</v>
      </c>
      <c r="W946" s="247">
        <v>45187</v>
      </c>
      <c r="Y946" t="s">
        <v>876</v>
      </c>
      <c r="Z946">
        <v>0</v>
      </c>
      <c r="AB946" t="s">
        <v>877</v>
      </c>
      <c r="AD946">
        <f t="shared" ca="1" si="42"/>
        <v>7</v>
      </c>
      <c r="AE946">
        <f t="shared" si="43"/>
        <v>9</v>
      </c>
      <c r="AF946">
        <f t="shared" si="44"/>
        <v>18</v>
      </c>
    </row>
    <row r="947" spans="1:32" x14ac:dyDescent="0.25">
      <c r="A947" t="s">
        <v>5315</v>
      </c>
      <c r="B947" t="s">
        <v>5316</v>
      </c>
      <c r="D947">
        <v>2024</v>
      </c>
      <c r="E947" t="s">
        <v>1061</v>
      </c>
      <c r="F947" t="s">
        <v>2233</v>
      </c>
      <c r="G947" t="s">
        <v>865</v>
      </c>
      <c r="H947" t="s">
        <v>1223</v>
      </c>
      <c r="I947" t="s">
        <v>5317</v>
      </c>
      <c r="J947" t="s">
        <v>881</v>
      </c>
      <c r="K947">
        <v>11749</v>
      </c>
      <c r="L947" t="s">
        <v>1900</v>
      </c>
      <c r="M947" t="s">
        <v>1519</v>
      </c>
      <c r="N947">
        <v>45414</v>
      </c>
      <c r="O947">
        <v>1</v>
      </c>
      <c r="P947" t="s">
        <v>872</v>
      </c>
      <c r="Q947" t="s">
        <v>873</v>
      </c>
      <c r="R947" t="s">
        <v>133</v>
      </c>
      <c r="S947" t="s">
        <v>105</v>
      </c>
      <c r="U947" t="s">
        <v>875</v>
      </c>
      <c r="W947" s="247">
        <v>45182</v>
      </c>
      <c r="Y947" t="s">
        <v>876</v>
      </c>
      <c r="Z947">
        <v>0</v>
      </c>
      <c r="AB947" t="s">
        <v>877</v>
      </c>
      <c r="AD947">
        <f t="shared" ca="1" si="42"/>
        <v>7</v>
      </c>
      <c r="AE947">
        <f t="shared" si="43"/>
        <v>9</v>
      </c>
      <c r="AF947">
        <f t="shared" si="44"/>
        <v>13</v>
      </c>
    </row>
    <row r="948" spans="1:32" x14ac:dyDescent="0.25">
      <c r="A948" t="s">
        <v>5318</v>
      </c>
      <c r="B948" t="s">
        <v>5319</v>
      </c>
      <c r="D948">
        <v>2024</v>
      </c>
      <c r="E948" t="s">
        <v>1061</v>
      </c>
      <c r="F948" t="s">
        <v>2233</v>
      </c>
      <c r="G948" t="s">
        <v>865</v>
      </c>
      <c r="H948" t="s">
        <v>2285</v>
      </c>
      <c r="I948" t="s">
        <v>5320</v>
      </c>
      <c r="J948" t="s">
        <v>1067</v>
      </c>
      <c r="K948">
        <v>6561</v>
      </c>
      <c r="L948" t="s">
        <v>869</v>
      </c>
      <c r="M948" t="s">
        <v>1519</v>
      </c>
      <c r="N948" t="s">
        <v>2638</v>
      </c>
      <c r="O948">
        <v>12</v>
      </c>
      <c r="P948" t="s">
        <v>872</v>
      </c>
      <c r="Q948" t="s">
        <v>873</v>
      </c>
      <c r="R948" t="s">
        <v>133</v>
      </c>
      <c r="S948" t="s">
        <v>133</v>
      </c>
      <c r="U948" t="s">
        <v>875</v>
      </c>
      <c r="W948" s="247">
        <v>45183</v>
      </c>
      <c r="Y948" t="s">
        <v>876</v>
      </c>
      <c r="Z948">
        <v>0</v>
      </c>
      <c r="AB948" t="s">
        <v>877</v>
      </c>
      <c r="AD948">
        <f t="shared" ca="1" si="42"/>
        <v>7</v>
      </c>
      <c r="AE948">
        <f t="shared" si="43"/>
        <v>9</v>
      </c>
      <c r="AF948">
        <f t="shared" si="44"/>
        <v>14</v>
      </c>
    </row>
    <row r="949" spans="1:32" x14ac:dyDescent="0.25">
      <c r="A949" t="s">
        <v>5321</v>
      </c>
      <c r="B949" t="s">
        <v>5322</v>
      </c>
      <c r="D949">
        <v>2023</v>
      </c>
      <c r="E949" t="s">
        <v>863</v>
      </c>
      <c r="F949" t="s">
        <v>1434</v>
      </c>
      <c r="G949" t="s">
        <v>1435</v>
      </c>
      <c r="H949" t="s">
        <v>866</v>
      </c>
      <c r="I949" t="s">
        <v>5323</v>
      </c>
      <c r="J949" t="s">
        <v>875</v>
      </c>
      <c r="K949">
        <v>10751</v>
      </c>
      <c r="L949" t="s">
        <v>869</v>
      </c>
      <c r="M949" t="s">
        <v>1519</v>
      </c>
      <c r="N949">
        <v>45324</v>
      </c>
      <c r="O949">
        <v>3</v>
      </c>
      <c r="P949" t="s">
        <v>872</v>
      </c>
      <c r="Q949" t="s">
        <v>873</v>
      </c>
      <c r="R949" t="s">
        <v>133</v>
      </c>
      <c r="S949" t="s">
        <v>133</v>
      </c>
      <c r="U949" t="s">
        <v>875</v>
      </c>
      <c r="W949" s="247">
        <v>45184</v>
      </c>
      <c r="Y949" t="s">
        <v>876</v>
      </c>
      <c r="Z949">
        <v>0</v>
      </c>
      <c r="AA949" t="s">
        <v>5081</v>
      </c>
      <c r="AB949" t="s">
        <v>877</v>
      </c>
      <c r="AD949">
        <f t="shared" ca="1" si="42"/>
        <v>7</v>
      </c>
      <c r="AE949">
        <f t="shared" si="43"/>
        <v>9</v>
      </c>
      <c r="AF949">
        <f t="shared" si="44"/>
        <v>15</v>
      </c>
    </row>
    <row r="950" spans="1:32" x14ac:dyDescent="0.25">
      <c r="A950" t="s">
        <v>5324</v>
      </c>
      <c r="B950" t="s">
        <v>5325</v>
      </c>
      <c r="D950">
        <v>2023</v>
      </c>
      <c r="E950" t="s">
        <v>863</v>
      </c>
      <c r="F950" t="s">
        <v>1434</v>
      </c>
      <c r="G950" t="s">
        <v>1435</v>
      </c>
      <c r="H950" t="s">
        <v>956</v>
      </c>
      <c r="I950" t="s">
        <v>5326</v>
      </c>
      <c r="J950" t="s">
        <v>1067</v>
      </c>
      <c r="K950">
        <v>5534</v>
      </c>
      <c r="L950" t="s">
        <v>869</v>
      </c>
      <c r="M950" t="s">
        <v>1519</v>
      </c>
      <c r="N950">
        <v>45353</v>
      </c>
      <c r="O950">
        <v>2</v>
      </c>
      <c r="P950" t="s">
        <v>872</v>
      </c>
      <c r="Q950" t="s">
        <v>873</v>
      </c>
      <c r="R950" t="s">
        <v>133</v>
      </c>
      <c r="S950" t="s">
        <v>105</v>
      </c>
      <c r="U950" t="s">
        <v>875</v>
      </c>
      <c r="W950" s="247">
        <v>45184</v>
      </c>
      <c r="Y950" t="s">
        <v>876</v>
      </c>
      <c r="Z950">
        <v>0</v>
      </c>
      <c r="AA950" t="s">
        <v>5081</v>
      </c>
      <c r="AB950" t="s">
        <v>877</v>
      </c>
      <c r="AD950">
        <f t="shared" ca="1" si="42"/>
        <v>7</v>
      </c>
      <c r="AE950">
        <f t="shared" si="43"/>
        <v>9</v>
      </c>
      <c r="AF950">
        <f t="shared" si="44"/>
        <v>15</v>
      </c>
    </row>
    <row r="951" spans="1:32" x14ac:dyDescent="0.25">
      <c r="A951" t="s">
        <v>5327</v>
      </c>
      <c r="B951" t="s">
        <v>5328</v>
      </c>
      <c r="D951">
        <v>2024</v>
      </c>
      <c r="E951" t="s">
        <v>1049</v>
      </c>
      <c r="F951" t="s">
        <v>1879</v>
      </c>
      <c r="G951" t="s">
        <v>1917</v>
      </c>
      <c r="H951" t="s">
        <v>3968</v>
      </c>
      <c r="I951" t="s">
        <v>5329</v>
      </c>
      <c r="J951" t="s">
        <v>1523</v>
      </c>
      <c r="K951">
        <v>8153</v>
      </c>
      <c r="L951" t="s">
        <v>869</v>
      </c>
      <c r="M951" t="s">
        <v>1519</v>
      </c>
      <c r="N951" t="s">
        <v>1823</v>
      </c>
      <c r="O951">
        <v>10</v>
      </c>
      <c r="P951" t="s">
        <v>872</v>
      </c>
      <c r="Q951" t="s">
        <v>873</v>
      </c>
      <c r="R951" t="s">
        <v>5330</v>
      </c>
      <c r="S951" t="s">
        <v>5330</v>
      </c>
      <c r="U951" t="s">
        <v>1067</v>
      </c>
      <c r="W951" s="247">
        <v>45186</v>
      </c>
      <c r="Y951" t="s">
        <v>876</v>
      </c>
      <c r="Z951">
        <v>0</v>
      </c>
      <c r="AA951" t="s">
        <v>1890</v>
      </c>
      <c r="AB951" t="s">
        <v>877</v>
      </c>
      <c r="AD951">
        <f t="shared" ca="1" si="42"/>
        <v>7</v>
      </c>
      <c r="AE951">
        <f t="shared" si="43"/>
        <v>9</v>
      </c>
      <c r="AF951">
        <f t="shared" si="44"/>
        <v>17</v>
      </c>
    </row>
    <row r="952" spans="1:32" x14ac:dyDescent="0.25">
      <c r="A952" t="s">
        <v>5331</v>
      </c>
      <c r="B952" t="s">
        <v>5332</v>
      </c>
      <c r="D952">
        <v>2024</v>
      </c>
      <c r="E952" t="s">
        <v>1049</v>
      </c>
      <c r="F952" t="s">
        <v>1879</v>
      </c>
      <c r="G952" t="s">
        <v>1880</v>
      </c>
      <c r="H952" t="s">
        <v>1082</v>
      </c>
      <c r="I952" t="s">
        <v>5333</v>
      </c>
      <c r="J952" t="s">
        <v>1029</v>
      </c>
      <c r="K952">
        <v>5176</v>
      </c>
      <c r="L952" t="s">
        <v>1900</v>
      </c>
      <c r="M952" t="s">
        <v>1519</v>
      </c>
      <c r="N952" t="s">
        <v>1803</v>
      </c>
      <c r="O952">
        <v>13</v>
      </c>
      <c r="P952" t="s">
        <v>872</v>
      </c>
      <c r="Q952" t="s">
        <v>873</v>
      </c>
      <c r="R952" t="s">
        <v>5330</v>
      </c>
      <c r="S952" t="s">
        <v>5330</v>
      </c>
      <c r="U952" t="s">
        <v>1067</v>
      </c>
      <c r="W952" s="247">
        <v>45189</v>
      </c>
      <c r="Y952" t="s">
        <v>876</v>
      </c>
      <c r="Z952">
        <v>0</v>
      </c>
      <c r="AA952" t="s">
        <v>4337</v>
      </c>
      <c r="AB952" t="s">
        <v>877</v>
      </c>
      <c r="AD952">
        <f t="shared" ca="1" si="42"/>
        <v>7</v>
      </c>
      <c r="AE952">
        <f t="shared" si="43"/>
        <v>9</v>
      </c>
      <c r="AF952">
        <f t="shared" si="44"/>
        <v>20</v>
      </c>
    </row>
    <row r="953" spans="1:32" x14ac:dyDescent="0.25">
      <c r="A953" t="s">
        <v>5334</v>
      </c>
      <c r="B953" t="s">
        <v>5335</v>
      </c>
      <c r="D953">
        <v>2024</v>
      </c>
      <c r="E953" t="s">
        <v>863</v>
      </c>
      <c r="F953" t="s">
        <v>3562</v>
      </c>
      <c r="G953" t="s">
        <v>1191</v>
      </c>
      <c r="H953" t="s">
        <v>956</v>
      </c>
      <c r="I953" t="s">
        <v>5336</v>
      </c>
      <c r="J953" t="s">
        <v>1067</v>
      </c>
      <c r="K953">
        <v>5153</v>
      </c>
      <c r="L953" t="s">
        <v>869</v>
      </c>
      <c r="M953" t="s">
        <v>1519</v>
      </c>
      <c r="N953">
        <v>45383</v>
      </c>
      <c r="O953">
        <v>32</v>
      </c>
      <c r="P953" t="s">
        <v>872</v>
      </c>
      <c r="Q953" t="s">
        <v>873</v>
      </c>
      <c r="R953" t="s">
        <v>202</v>
      </c>
      <c r="S953" t="s">
        <v>202</v>
      </c>
      <c r="U953" t="s">
        <v>875</v>
      </c>
      <c r="W953" s="247">
        <v>45184</v>
      </c>
      <c r="Y953" t="s">
        <v>876</v>
      </c>
      <c r="Z953">
        <v>0</v>
      </c>
      <c r="AB953" t="s">
        <v>877</v>
      </c>
      <c r="AD953">
        <f t="shared" ca="1" si="42"/>
        <v>7</v>
      </c>
      <c r="AE953">
        <f t="shared" si="43"/>
        <v>9</v>
      </c>
      <c r="AF953">
        <f t="shared" si="44"/>
        <v>15</v>
      </c>
    </row>
    <row r="954" spans="1:32" x14ac:dyDescent="0.25">
      <c r="A954" t="s">
        <v>5337</v>
      </c>
      <c r="B954" t="s">
        <v>5338</v>
      </c>
      <c r="D954">
        <v>2024</v>
      </c>
      <c r="E954" t="s">
        <v>1049</v>
      </c>
      <c r="F954" t="s">
        <v>3045</v>
      </c>
      <c r="G954" t="s">
        <v>3046</v>
      </c>
      <c r="H954" t="s">
        <v>866</v>
      </c>
      <c r="I954" t="s">
        <v>5339</v>
      </c>
      <c r="J954" t="s">
        <v>881</v>
      </c>
      <c r="K954">
        <v>12397</v>
      </c>
      <c r="L954" t="s">
        <v>869</v>
      </c>
      <c r="M954" t="s">
        <v>1519</v>
      </c>
      <c r="N954">
        <v>45293</v>
      </c>
      <c r="O954">
        <v>4</v>
      </c>
      <c r="P954" t="s">
        <v>872</v>
      </c>
      <c r="Q954" t="s">
        <v>873</v>
      </c>
      <c r="R954" t="s">
        <v>141</v>
      </c>
      <c r="S954" t="s">
        <v>141</v>
      </c>
      <c r="U954" t="s">
        <v>1067</v>
      </c>
      <c r="W954" s="247">
        <v>45168</v>
      </c>
      <c r="Y954" t="s">
        <v>876</v>
      </c>
      <c r="Z954">
        <v>0</v>
      </c>
      <c r="AB954" t="s">
        <v>877</v>
      </c>
      <c r="AD954">
        <f t="shared" ca="1" si="42"/>
        <v>8</v>
      </c>
      <c r="AE954">
        <f t="shared" si="43"/>
        <v>8</v>
      </c>
      <c r="AF954">
        <f t="shared" si="44"/>
        <v>30</v>
      </c>
    </row>
    <row r="955" spans="1:32" x14ac:dyDescent="0.25">
      <c r="A955" t="s">
        <v>5340</v>
      </c>
      <c r="B955" t="s">
        <v>5341</v>
      </c>
      <c r="C955" t="s">
        <v>1799</v>
      </c>
      <c r="D955">
        <v>2024</v>
      </c>
      <c r="E955" t="s">
        <v>1049</v>
      </c>
      <c r="F955" t="s">
        <v>3079</v>
      </c>
      <c r="G955" t="s">
        <v>2087</v>
      </c>
      <c r="H955" t="s">
        <v>3968</v>
      </c>
      <c r="I955" t="s">
        <v>5342</v>
      </c>
      <c r="J955" t="s">
        <v>1029</v>
      </c>
      <c r="K955">
        <v>13853</v>
      </c>
      <c r="L955" t="s">
        <v>1900</v>
      </c>
      <c r="M955" t="s">
        <v>1519</v>
      </c>
      <c r="N955">
        <v>45384</v>
      </c>
      <c r="O955">
        <v>1</v>
      </c>
      <c r="P955" t="s">
        <v>872</v>
      </c>
      <c r="Q955" t="s">
        <v>873</v>
      </c>
      <c r="R955" t="s">
        <v>141</v>
      </c>
      <c r="S955" t="s">
        <v>110</v>
      </c>
      <c r="U955" t="s">
        <v>1067</v>
      </c>
      <c r="W955" s="247">
        <v>45187</v>
      </c>
      <c r="Y955" t="s">
        <v>876</v>
      </c>
      <c r="Z955">
        <v>0</v>
      </c>
      <c r="AB955" t="s">
        <v>877</v>
      </c>
      <c r="AD955">
        <f t="shared" ca="1" si="42"/>
        <v>7</v>
      </c>
      <c r="AE955">
        <f t="shared" si="43"/>
        <v>9</v>
      </c>
      <c r="AF955">
        <f t="shared" si="44"/>
        <v>18</v>
      </c>
    </row>
    <row r="956" spans="1:32" x14ac:dyDescent="0.25">
      <c r="A956" t="s">
        <v>5343</v>
      </c>
      <c r="B956" t="s">
        <v>5344</v>
      </c>
      <c r="D956">
        <v>2024</v>
      </c>
      <c r="E956" t="s">
        <v>1049</v>
      </c>
      <c r="F956" t="s">
        <v>1879</v>
      </c>
      <c r="G956" t="s">
        <v>1880</v>
      </c>
      <c r="H956" t="s">
        <v>3323</v>
      </c>
      <c r="I956" t="s">
        <v>5345</v>
      </c>
      <c r="J956" t="s">
        <v>1527</v>
      </c>
      <c r="K956">
        <v>18797</v>
      </c>
      <c r="L956" t="s">
        <v>869</v>
      </c>
      <c r="M956" t="s">
        <v>1519</v>
      </c>
      <c r="N956">
        <v>45353</v>
      </c>
      <c r="O956">
        <v>2</v>
      </c>
      <c r="P956" t="s">
        <v>872</v>
      </c>
      <c r="Q956" t="s">
        <v>873</v>
      </c>
      <c r="R956" t="s">
        <v>141</v>
      </c>
      <c r="S956" t="s">
        <v>110</v>
      </c>
      <c r="U956" t="s">
        <v>1067</v>
      </c>
      <c r="W956" s="247">
        <v>45160</v>
      </c>
      <c r="Y956" t="s">
        <v>876</v>
      </c>
      <c r="Z956">
        <v>0</v>
      </c>
      <c r="AB956" t="s">
        <v>877</v>
      </c>
      <c r="AD956">
        <f t="shared" ca="1" si="42"/>
        <v>8</v>
      </c>
      <c r="AE956">
        <f t="shared" si="43"/>
        <v>8</v>
      </c>
      <c r="AF956">
        <f t="shared" si="44"/>
        <v>22</v>
      </c>
    </row>
    <row r="957" spans="1:32" x14ac:dyDescent="0.25">
      <c r="A957" t="s">
        <v>5346</v>
      </c>
      <c r="B957" t="s">
        <v>5347</v>
      </c>
      <c r="D957">
        <v>2024</v>
      </c>
      <c r="E957" t="s">
        <v>1049</v>
      </c>
      <c r="F957" t="s">
        <v>1879</v>
      </c>
      <c r="G957" t="s">
        <v>1917</v>
      </c>
      <c r="H957" t="s">
        <v>3323</v>
      </c>
      <c r="I957" t="s">
        <v>5348</v>
      </c>
      <c r="J957" t="s">
        <v>1527</v>
      </c>
      <c r="K957">
        <v>5058</v>
      </c>
      <c r="L957" t="s">
        <v>1900</v>
      </c>
      <c r="M957" t="s">
        <v>1519</v>
      </c>
      <c r="N957" t="s">
        <v>1640</v>
      </c>
      <c r="O957">
        <v>6</v>
      </c>
      <c r="P957" t="s">
        <v>872</v>
      </c>
      <c r="Q957" t="s">
        <v>873</v>
      </c>
      <c r="R957" t="s">
        <v>141</v>
      </c>
      <c r="S957" t="s">
        <v>141</v>
      </c>
      <c r="U957" t="s">
        <v>1067</v>
      </c>
      <c r="W957" s="247">
        <v>45160</v>
      </c>
      <c r="Y957" t="s">
        <v>876</v>
      </c>
      <c r="Z957">
        <v>0</v>
      </c>
      <c r="AB957" t="s">
        <v>877</v>
      </c>
      <c r="AD957">
        <f t="shared" ca="1" si="42"/>
        <v>8</v>
      </c>
      <c r="AE957">
        <f t="shared" si="43"/>
        <v>8</v>
      </c>
      <c r="AF957">
        <f t="shared" si="44"/>
        <v>22</v>
      </c>
    </row>
    <row r="958" spans="1:32" x14ac:dyDescent="0.25">
      <c r="A958" t="s">
        <v>5349</v>
      </c>
      <c r="B958" t="s">
        <v>5350</v>
      </c>
      <c r="D958">
        <v>2024</v>
      </c>
      <c r="E958" t="s">
        <v>1049</v>
      </c>
      <c r="F958" t="s">
        <v>1879</v>
      </c>
      <c r="G958" t="s">
        <v>1880</v>
      </c>
      <c r="H958" t="s">
        <v>3323</v>
      </c>
      <c r="I958" t="s">
        <v>5351</v>
      </c>
      <c r="J958" t="s">
        <v>1527</v>
      </c>
      <c r="K958">
        <v>7589</v>
      </c>
      <c r="L958" t="s">
        <v>1900</v>
      </c>
      <c r="M958" t="s">
        <v>1519</v>
      </c>
      <c r="N958">
        <v>45353</v>
      </c>
      <c r="O958">
        <v>2</v>
      </c>
      <c r="P958" t="s">
        <v>872</v>
      </c>
      <c r="Q958" t="s">
        <v>873</v>
      </c>
      <c r="R958" t="s">
        <v>141</v>
      </c>
      <c r="S958" t="s">
        <v>116</v>
      </c>
      <c r="U958" t="s">
        <v>1067</v>
      </c>
      <c r="W958" s="247">
        <v>45160</v>
      </c>
      <c r="Y958" t="s">
        <v>876</v>
      </c>
      <c r="Z958">
        <v>0</v>
      </c>
      <c r="AB958" t="s">
        <v>877</v>
      </c>
      <c r="AD958">
        <f t="shared" ca="1" si="42"/>
        <v>8</v>
      </c>
      <c r="AE958">
        <f t="shared" si="43"/>
        <v>8</v>
      </c>
      <c r="AF958">
        <f t="shared" si="44"/>
        <v>22</v>
      </c>
    </row>
    <row r="959" spans="1:32" x14ac:dyDescent="0.25">
      <c r="A959" t="s">
        <v>5352</v>
      </c>
      <c r="B959" t="s">
        <v>5353</v>
      </c>
      <c r="D959">
        <v>2024</v>
      </c>
      <c r="E959" t="s">
        <v>1049</v>
      </c>
      <c r="F959" t="s">
        <v>1879</v>
      </c>
      <c r="G959" t="s">
        <v>1880</v>
      </c>
      <c r="H959" t="s">
        <v>3968</v>
      </c>
      <c r="I959" t="s">
        <v>5354</v>
      </c>
      <c r="J959" t="s">
        <v>1527</v>
      </c>
      <c r="K959">
        <v>11221</v>
      </c>
      <c r="L959" t="s">
        <v>1900</v>
      </c>
      <c r="M959" t="s">
        <v>1519</v>
      </c>
      <c r="N959">
        <v>45353</v>
      </c>
      <c r="O959">
        <v>2</v>
      </c>
      <c r="P959" t="s">
        <v>872</v>
      </c>
      <c r="Q959" t="s">
        <v>873</v>
      </c>
      <c r="R959" t="s">
        <v>141</v>
      </c>
      <c r="S959" t="s">
        <v>116</v>
      </c>
      <c r="U959" t="s">
        <v>1067</v>
      </c>
      <c r="W959" s="247">
        <v>45186</v>
      </c>
      <c r="Y959" t="s">
        <v>876</v>
      </c>
      <c r="Z959">
        <v>0</v>
      </c>
      <c r="AB959" t="s">
        <v>877</v>
      </c>
      <c r="AD959">
        <f t="shared" ca="1" si="42"/>
        <v>7</v>
      </c>
      <c r="AE959">
        <f t="shared" si="43"/>
        <v>9</v>
      </c>
      <c r="AF959">
        <f t="shared" si="44"/>
        <v>17</v>
      </c>
    </row>
    <row r="960" spans="1:32" x14ac:dyDescent="0.25">
      <c r="A960" t="s">
        <v>5355</v>
      </c>
      <c r="B960" t="s">
        <v>5356</v>
      </c>
      <c r="D960">
        <v>2024</v>
      </c>
      <c r="E960" t="s">
        <v>1049</v>
      </c>
      <c r="F960" t="s">
        <v>1879</v>
      </c>
      <c r="G960" t="s">
        <v>1880</v>
      </c>
      <c r="H960" t="s">
        <v>3968</v>
      </c>
      <c r="I960" t="s">
        <v>5357</v>
      </c>
      <c r="J960" t="s">
        <v>1906</v>
      </c>
      <c r="K960">
        <v>10213</v>
      </c>
      <c r="L960" t="s">
        <v>1900</v>
      </c>
      <c r="M960" t="s">
        <v>1519</v>
      </c>
      <c r="N960">
        <v>45353</v>
      </c>
      <c r="O960">
        <v>2</v>
      </c>
      <c r="P960" t="s">
        <v>872</v>
      </c>
      <c r="Q960" t="s">
        <v>873</v>
      </c>
      <c r="R960" t="s">
        <v>141</v>
      </c>
      <c r="S960" t="s">
        <v>110</v>
      </c>
      <c r="U960" t="s">
        <v>1067</v>
      </c>
      <c r="W960" s="247">
        <v>45187</v>
      </c>
      <c r="Y960" t="s">
        <v>876</v>
      </c>
      <c r="Z960">
        <v>0</v>
      </c>
      <c r="AB960" t="s">
        <v>877</v>
      </c>
      <c r="AD960">
        <f t="shared" ca="1" si="42"/>
        <v>7</v>
      </c>
      <c r="AE960">
        <f t="shared" si="43"/>
        <v>9</v>
      </c>
      <c r="AF960">
        <f t="shared" si="44"/>
        <v>18</v>
      </c>
    </row>
    <row r="961" spans="1:32" x14ac:dyDescent="0.25">
      <c r="A961" t="s">
        <v>5358</v>
      </c>
      <c r="B961" t="s">
        <v>5359</v>
      </c>
      <c r="D961">
        <v>2024</v>
      </c>
      <c r="E961" t="s">
        <v>1049</v>
      </c>
      <c r="F961" t="s">
        <v>1879</v>
      </c>
      <c r="G961" t="s">
        <v>1917</v>
      </c>
      <c r="H961" t="s">
        <v>1082</v>
      </c>
      <c r="I961" t="s">
        <v>5360</v>
      </c>
      <c r="J961" t="s">
        <v>1527</v>
      </c>
      <c r="K961">
        <v>2940</v>
      </c>
      <c r="L961" t="s">
        <v>869</v>
      </c>
      <c r="M961" t="s">
        <v>1519</v>
      </c>
      <c r="N961" t="s">
        <v>1640</v>
      </c>
      <c r="O961">
        <v>6</v>
      </c>
      <c r="P961" t="s">
        <v>872</v>
      </c>
      <c r="Q961" t="s">
        <v>873</v>
      </c>
      <c r="R961" t="s">
        <v>141</v>
      </c>
      <c r="S961" t="s">
        <v>141</v>
      </c>
      <c r="U961" t="s">
        <v>1067</v>
      </c>
      <c r="W961" s="247">
        <v>45189</v>
      </c>
      <c r="Y961" t="s">
        <v>876</v>
      </c>
      <c r="Z961">
        <v>0</v>
      </c>
      <c r="AA961" t="s">
        <v>4337</v>
      </c>
      <c r="AB961" t="s">
        <v>5361</v>
      </c>
      <c r="AD961">
        <f t="shared" ca="1" si="42"/>
        <v>7</v>
      </c>
      <c r="AE961">
        <f t="shared" si="43"/>
        <v>9</v>
      </c>
      <c r="AF961">
        <f t="shared" si="44"/>
        <v>20</v>
      </c>
    </row>
    <row r="962" spans="1:32" x14ac:dyDescent="0.25">
      <c r="A962" t="s">
        <v>5362</v>
      </c>
      <c r="B962" t="s">
        <v>5363</v>
      </c>
      <c r="D962">
        <v>2024</v>
      </c>
      <c r="E962" t="s">
        <v>1049</v>
      </c>
      <c r="F962" t="s">
        <v>1879</v>
      </c>
      <c r="G962" t="s">
        <v>1917</v>
      </c>
      <c r="H962" t="s">
        <v>1082</v>
      </c>
      <c r="I962" t="s">
        <v>5364</v>
      </c>
      <c r="J962" t="s">
        <v>1527</v>
      </c>
      <c r="K962">
        <v>5568</v>
      </c>
      <c r="L962" t="s">
        <v>1900</v>
      </c>
      <c r="M962" t="s">
        <v>1519</v>
      </c>
      <c r="N962" t="s">
        <v>1640</v>
      </c>
      <c r="O962">
        <v>6</v>
      </c>
      <c r="P962" t="s">
        <v>872</v>
      </c>
      <c r="Q962" t="s">
        <v>873</v>
      </c>
      <c r="R962" t="s">
        <v>141</v>
      </c>
      <c r="S962" t="s">
        <v>141</v>
      </c>
      <c r="U962" t="s">
        <v>1067</v>
      </c>
      <c r="W962" s="247">
        <v>45189</v>
      </c>
      <c r="Y962" t="s">
        <v>876</v>
      </c>
      <c r="Z962">
        <v>0</v>
      </c>
      <c r="AA962" t="s">
        <v>4337</v>
      </c>
      <c r="AB962" t="s">
        <v>5365</v>
      </c>
      <c r="AD962">
        <f t="shared" ref="AD962:AD1025" ca="1" si="45">ROUND(YEARFRAC(W962,TODAY(),3)*12,0)</f>
        <v>7</v>
      </c>
      <c r="AE962">
        <f t="shared" ref="AE962:AE1025" si="46">MONTH(W962)</f>
        <v>9</v>
      </c>
      <c r="AF962">
        <f t="shared" ref="AF962:AF1025" si="47">DAY(W962)</f>
        <v>20</v>
      </c>
    </row>
    <row r="963" spans="1:32" x14ac:dyDescent="0.25">
      <c r="A963" t="s">
        <v>5366</v>
      </c>
      <c r="B963" t="s">
        <v>5367</v>
      </c>
      <c r="D963">
        <v>2024</v>
      </c>
      <c r="E963" t="s">
        <v>1049</v>
      </c>
      <c r="F963" t="s">
        <v>1879</v>
      </c>
      <c r="G963" t="s">
        <v>1880</v>
      </c>
      <c r="H963" t="s">
        <v>3323</v>
      </c>
      <c r="I963" t="s">
        <v>5368</v>
      </c>
      <c r="J963" t="s">
        <v>1136</v>
      </c>
      <c r="K963">
        <v>12636</v>
      </c>
      <c r="L963" t="s">
        <v>869</v>
      </c>
      <c r="M963" t="s">
        <v>1519</v>
      </c>
      <c r="N963">
        <v>45353</v>
      </c>
      <c r="O963">
        <v>2</v>
      </c>
      <c r="P963" t="s">
        <v>872</v>
      </c>
      <c r="Q963" t="s">
        <v>873</v>
      </c>
      <c r="R963" t="s">
        <v>116</v>
      </c>
      <c r="S963" t="s">
        <v>105</v>
      </c>
      <c r="U963" t="s">
        <v>1067</v>
      </c>
      <c r="W963" s="247">
        <v>45160</v>
      </c>
      <c r="Y963" t="s">
        <v>876</v>
      </c>
      <c r="Z963">
        <v>0</v>
      </c>
      <c r="AB963" t="s">
        <v>877</v>
      </c>
      <c r="AD963">
        <f t="shared" ca="1" si="45"/>
        <v>8</v>
      </c>
      <c r="AE963">
        <f t="shared" si="46"/>
        <v>8</v>
      </c>
      <c r="AF963">
        <f t="shared" si="47"/>
        <v>22</v>
      </c>
    </row>
    <row r="964" spans="1:32" x14ac:dyDescent="0.25">
      <c r="A964" t="s">
        <v>5369</v>
      </c>
      <c r="B964" t="s">
        <v>5370</v>
      </c>
      <c r="D964">
        <v>2024</v>
      </c>
      <c r="E964" t="s">
        <v>1049</v>
      </c>
      <c r="F964" t="s">
        <v>1070</v>
      </c>
      <c r="G964" t="s">
        <v>1071</v>
      </c>
      <c r="H964" t="s">
        <v>1108</v>
      </c>
      <c r="I964" t="s">
        <v>5371</v>
      </c>
      <c r="J964" t="s">
        <v>1136</v>
      </c>
      <c r="K964">
        <v>9462</v>
      </c>
      <c r="L964" t="s">
        <v>869</v>
      </c>
      <c r="M964" t="s">
        <v>1519</v>
      </c>
      <c r="N964">
        <v>45324</v>
      </c>
      <c r="O964">
        <v>3</v>
      </c>
      <c r="P964" t="s">
        <v>872</v>
      </c>
      <c r="Q964" t="s">
        <v>873</v>
      </c>
      <c r="R964" t="s">
        <v>116</v>
      </c>
      <c r="S964" t="s">
        <v>116</v>
      </c>
      <c r="U964" t="s">
        <v>1067</v>
      </c>
      <c r="W964" s="247">
        <v>45187</v>
      </c>
      <c r="Y964" t="s">
        <v>876</v>
      </c>
      <c r="Z964">
        <v>0</v>
      </c>
      <c r="AB964" t="s">
        <v>877</v>
      </c>
      <c r="AD964">
        <f t="shared" ca="1" si="45"/>
        <v>7</v>
      </c>
      <c r="AE964">
        <f t="shared" si="46"/>
        <v>9</v>
      </c>
      <c r="AF964">
        <f t="shared" si="47"/>
        <v>18</v>
      </c>
    </row>
    <row r="965" spans="1:32" x14ac:dyDescent="0.25">
      <c r="A965" t="s">
        <v>5372</v>
      </c>
      <c r="B965" t="s">
        <v>5373</v>
      </c>
      <c r="D965">
        <v>2023</v>
      </c>
      <c r="E965" t="s">
        <v>1049</v>
      </c>
      <c r="F965" t="s">
        <v>1080</v>
      </c>
      <c r="G965" t="s">
        <v>1081</v>
      </c>
      <c r="H965" t="s">
        <v>1108</v>
      </c>
      <c r="I965" t="s">
        <v>5374</v>
      </c>
      <c r="J965" t="s">
        <v>1555</v>
      </c>
      <c r="K965">
        <v>11907</v>
      </c>
      <c r="L965" t="s">
        <v>869</v>
      </c>
      <c r="M965" t="s">
        <v>1519</v>
      </c>
      <c r="N965">
        <v>45353</v>
      </c>
      <c r="O965">
        <v>2</v>
      </c>
      <c r="P965" t="s">
        <v>872</v>
      </c>
      <c r="Q965" t="s">
        <v>873</v>
      </c>
      <c r="R965" t="s">
        <v>116</v>
      </c>
      <c r="S965" t="s">
        <v>105</v>
      </c>
      <c r="U965" t="s">
        <v>875</v>
      </c>
      <c r="W965" s="247">
        <v>45160</v>
      </c>
      <c r="Y965" t="s">
        <v>876</v>
      </c>
      <c r="Z965">
        <v>0</v>
      </c>
      <c r="AB965" t="s">
        <v>877</v>
      </c>
      <c r="AD965">
        <f t="shared" ca="1" si="45"/>
        <v>8</v>
      </c>
      <c r="AE965">
        <f t="shared" si="46"/>
        <v>8</v>
      </c>
      <c r="AF965">
        <f t="shared" si="47"/>
        <v>22</v>
      </c>
    </row>
    <row r="966" spans="1:32" x14ac:dyDescent="0.25">
      <c r="A966" t="s">
        <v>5375</v>
      </c>
      <c r="B966" t="s">
        <v>5376</v>
      </c>
      <c r="D966">
        <v>2023</v>
      </c>
      <c r="E966" t="s">
        <v>1049</v>
      </c>
      <c r="F966" t="s">
        <v>1080</v>
      </c>
      <c r="G966" t="s">
        <v>1081</v>
      </c>
      <c r="H966" t="s">
        <v>1082</v>
      </c>
      <c r="I966" t="s">
        <v>5377</v>
      </c>
      <c r="J966" t="s">
        <v>1523</v>
      </c>
      <c r="K966">
        <v>10158</v>
      </c>
      <c r="L966" t="s">
        <v>1900</v>
      </c>
      <c r="M966" t="s">
        <v>1519</v>
      </c>
      <c r="N966">
        <v>45353</v>
      </c>
      <c r="O966">
        <v>2</v>
      </c>
      <c r="P966" t="s">
        <v>872</v>
      </c>
      <c r="Q966" t="s">
        <v>873</v>
      </c>
      <c r="R966" t="s">
        <v>116</v>
      </c>
      <c r="S966" t="s">
        <v>116</v>
      </c>
      <c r="U966" t="s">
        <v>875</v>
      </c>
      <c r="W966" s="247">
        <v>45187</v>
      </c>
      <c r="Y966" t="s">
        <v>876</v>
      </c>
      <c r="Z966">
        <v>0</v>
      </c>
      <c r="AB966" t="s">
        <v>877</v>
      </c>
      <c r="AD966">
        <f t="shared" ca="1" si="45"/>
        <v>7</v>
      </c>
      <c r="AE966">
        <f t="shared" si="46"/>
        <v>9</v>
      </c>
      <c r="AF966">
        <f t="shared" si="47"/>
        <v>18</v>
      </c>
    </row>
    <row r="967" spans="1:32" x14ac:dyDescent="0.25">
      <c r="A967" t="s">
        <v>5378</v>
      </c>
      <c r="B967" t="s">
        <v>5379</v>
      </c>
      <c r="D967">
        <v>2023</v>
      </c>
      <c r="E967" t="s">
        <v>1049</v>
      </c>
      <c r="F967" t="s">
        <v>1840</v>
      </c>
      <c r="G967" t="s">
        <v>1841</v>
      </c>
      <c r="H967" t="s">
        <v>1842</v>
      </c>
      <c r="I967" t="s">
        <v>5380</v>
      </c>
      <c r="J967" t="s">
        <v>1067</v>
      </c>
      <c r="K967">
        <v>39452</v>
      </c>
      <c r="L967" t="s">
        <v>1900</v>
      </c>
      <c r="M967" t="s">
        <v>1519</v>
      </c>
      <c r="N967">
        <v>45293</v>
      </c>
      <c r="O967">
        <v>4</v>
      </c>
      <c r="P967" t="s">
        <v>872</v>
      </c>
      <c r="Q967" t="s">
        <v>873</v>
      </c>
      <c r="R967" t="s">
        <v>159</v>
      </c>
      <c r="S967" t="s">
        <v>159</v>
      </c>
      <c r="U967" t="s">
        <v>875</v>
      </c>
      <c r="W967" s="247">
        <v>45171</v>
      </c>
      <c r="Y967" t="s">
        <v>876</v>
      </c>
      <c r="Z967">
        <v>0</v>
      </c>
      <c r="AB967" t="s">
        <v>877</v>
      </c>
      <c r="AD967">
        <f t="shared" ca="1" si="45"/>
        <v>8</v>
      </c>
      <c r="AE967">
        <f t="shared" si="46"/>
        <v>9</v>
      </c>
      <c r="AF967">
        <f t="shared" si="47"/>
        <v>2</v>
      </c>
    </row>
    <row r="968" spans="1:32" x14ac:dyDescent="0.25">
      <c r="A968" t="s">
        <v>5381</v>
      </c>
      <c r="B968" t="s">
        <v>5382</v>
      </c>
      <c r="D968">
        <v>2024</v>
      </c>
      <c r="E968" t="s">
        <v>1049</v>
      </c>
      <c r="F968" t="s">
        <v>1879</v>
      </c>
      <c r="G968" t="s">
        <v>1880</v>
      </c>
      <c r="H968" t="s">
        <v>3323</v>
      </c>
      <c r="I968" t="s">
        <v>5383</v>
      </c>
      <c r="J968" t="s">
        <v>1527</v>
      </c>
      <c r="K968">
        <v>15916</v>
      </c>
      <c r="L968" t="s">
        <v>1900</v>
      </c>
      <c r="M968" t="s">
        <v>1519</v>
      </c>
      <c r="N968" t="s">
        <v>913</v>
      </c>
      <c r="O968">
        <v>5</v>
      </c>
      <c r="P968" t="s">
        <v>872</v>
      </c>
      <c r="Q968" t="s">
        <v>873</v>
      </c>
      <c r="R968" t="s">
        <v>159</v>
      </c>
      <c r="S968" t="s">
        <v>159</v>
      </c>
      <c r="T968" t="s">
        <v>3691</v>
      </c>
      <c r="U968" t="s">
        <v>1067</v>
      </c>
      <c r="W968" s="247">
        <v>45160</v>
      </c>
      <c r="Y968" t="s">
        <v>876</v>
      </c>
      <c r="Z968">
        <v>0</v>
      </c>
      <c r="AB968" t="s">
        <v>877</v>
      </c>
      <c r="AD968">
        <f t="shared" ca="1" si="45"/>
        <v>8</v>
      </c>
      <c r="AE968">
        <f t="shared" si="46"/>
        <v>8</v>
      </c>
      <c r="AF968">
        <f t="shared" si="47"/>
        <v>22</v>
      </c>
    </row>
    <row r="969" spans="1:32" x14ac:dyDescent="0.25">
      <c r="A969" t="s">
        <v>5384</v>
      </c>
      <c r="B969" t="s">
        <v>5385</v>
      </c>
      <c r="D969">
        <v>2024</v>
      </c>
      <c r="E969" t="s">
        <v>863</v>
      </c>
      <c r="F969" t="s">
        <v>864</v>
      </c>
      <c r="G969" t="s">
        <v>865</v>
      </c>
      <c r="H969" t="s">
        <v>866</v>
      </c>
      <c r="I969" t="s">
        <v>5386</v>
      </c>
      <c r="J969" t="s">
        <v>896</v>
      </c>
      <c r="K969">
        <v>14756</v>
      </c>
      <c r="L969" t="s">
        <v>869</v>
      </c>
      <c r="M969" t="s">
        <v>5387</v>
      </c>
      <c r="N969">
        <v>45384</v>
      </c>
      <c r="O969">
        <v>11</v>
      </c>
      <c r="P969" t="s">
        <v>872</v>
      </c>
      <c r="Q969" t="s">
        <v>873</v>
      </c>
      <c r="R969" t="s">
        <v>105</v>
      </c>
      <c r="S969" t="s">
        <v>105</v>
      </c>
      <c r="T969" t="s">
        <v>5388</v>
      </c>
      <c r="U969" t="s">
        <v>875</v>
      </c>
      <c r="V969" t="s">
        <v>108</v>
      </c>
      <c r="W969" s="247">
        <v>45135</v>
      </c>
      <c r="Y969" t="s">
        <v>876</v>
      </c>
      <c r="Z969">
        <v>0</v>
      </c>
      <c r="AB969" t="s">
        <v>877</v>
      </c>
      <c r="AD969">
        <f t="shared" ca="1" si="45"/>
        <v>9</v>
      </c>
      <c r="AE969">
        <f t="shared" si="46"/>
        <v>7</v>
      </c>
      <c r="AF969">
        <f t="shared" si="47"/>
        <v>28</v>
      </c>
    </row>
    <row r="970" spans="1:32" x14ac:dyDescent="0.25">
      <c r="A970" t="s">
        <v>5389</v>
      </c>
      <c r="B970" t="s">
        <v>5390</v>
      </c>
      <c r="D970">
        <v>2024</v>
      </c>
      <c r="E970" t="s">
        <v>863</v>
      </c>
      <c r="F970" t="s">
        <v>864</v>
      </c>
      <c r="G970" t="s">
        <v>865</v>
      </c>
      <c r="H970" t="s">
        <v>866</v>
      </c>
      <c r="I970" t="s">
        <v>5391</v>
      </c>
      <c r="J970" t="s">
        <v>881</v>
      </c>
      <c r="K970">
        <v>14832</v>
      </c>
      <c r="L970" t="s">
        <v>869</v>
      </c>
      <c r="M970">
        <v>5449272</v>
      </c>
      <c r="N970">
        <v>45414</v>
      </c>
      <c r="O970">
        <v>7</v>
      </c>
      <c r="P970" t="s">
        <v>872</v>
      </c>
      <c r="Q970" t="s">
        <v>873</v>
      </c>
      <c r="R970" t="s">
        <v>105</v>
      </c>
      <c r="S970" t="s">
        <v>105</v>
      </c>
      <c r="T970" t="s">
        <v>5392</v>
      </c>
      <c r="U970" t="s">
        <v>875</v>
      </c>
      <c r="V970" t="s">
        <v>118</v>
      </c>
      <c r="W970" s="247">
        <v>45135</v>
      </c>
      <c r="Y970" t="s">
        <v>876</v>
      </c>
      <c r="Z970">
        <v>0</v>
      </c>
      <c r="AB970" t="s">
        <v>877</v>
      </c>
      <c r="AD970">
        <f t="shared" ca="1" si="45"/>
        <v>9</v>
      </c>
      <c r="AE970">
        <f t="shared" si="46"/>
        <v>7</v>
      </c>
      <c r="AF970">
        <f t="shared" si="47"/>
        <v>28</v>
      </c>
    </row>
    <row r="971" spans="1:32" x14ac:dyDescent="0.25">
      <c r="A971" t="s">
        <v>5393</v>
      </c>
      <c r="B971" t="s">
        <v>5394</v>
      </c>
      <c r="D971">
        <v>2024</v>
      </c>
      <c r="E971" t="s">
        <v>863</v>
      </c>
      <c r="F971" t="s">
        <v>864</v>
      </c>
      <c r="G971" t="s">
        <v>865</v>
      </c>
      <c r="H971" t="s">
        <v>866</v>
      </c>
      <c r="I971" t="s">
        <v>5395</v>
      </c>
      <c r="J971" t="s">
        <v>1054</v>
      </c>
      <c r="K971">
        <v>7754</v>
      </c>
      <c r="L971" t="s">
        <v>869</v>
      </c>
      <c r="M971" t="s">
        <v>5396</v>
      </c>
      <c r="N971" t="s">
        <v>1040</v>
      </c>
      <c r="O971">
        <v>4</v>
      </c>
      <c r="P971" t="s">
        <v>872</v>
      </c>
      <c r="Q971" t="s">
        <v>873</v>
      </c>
      <c r="R971" t="s">
        <v>105</v>
      </c>
      <c r="S971" t="s">
        <v>105</v>
      </c>
      <c r="T971" t="s">
        <v>5397</v>
      </c>
      <c r="U971" t="s">
        <v>875</v>
      </c>
      <c r="V971" t="s">
        <v>158</v>
      </c>
      <c r="W971" s="247">
        <v>45135</v>
      </c>
      <c r="Y971" t="s">
        <v>876</v>
      </c>
      <c r="Z971">
        <v>0</v>
      </c>
      <c r="AB971" t="s">
        <v>877</v>
      </c>
      <c r="AD971">
        <f t="shared" ca="1" si="45"/>
        <v>9</v>
      </c>
      <c r="AE971">
        <f t="shared" si="46"/>
        <v>7</v>
      </c>
      <c r="AF971">
        <f t="shared" si="47"/>
        <v>28</v>
      </c>
    </row>
    <row r="972" spans="1:32" x14ac:dyDescent="0.25">
      <c r="A972" t="s">
        <v>5398</v>
      </c>
      <c r="B972" t="s">
        <v>5399</v>
      </c>
      <c r="D972">
        <v>2024</v>
      </c>
      <c r="E972" t="s">
        <v>863</v>
      </c>
      <c r="F972" t="s">
        <v>864</v>
      </c>
      <c r="G972" t="s">
        <v>865</v>
      </c>
      <c r="H972" t="s">
        <v>866</v>
      </c>
      <c r="I972" t="s">
        <v>5400</v>
      </c>
      <c r="J972" t="s">
        <v>1054</v>
      </c>
      <c r="K972">
        <v>7146</v>
      </c>
      <c r="L972" t="s">
        <v>869</v>
      </c>
      <c r="M972" t="s">
        <v>5401</v>
      </c>
      <c r="N972" t="s">
        <v>1040</v>
      </c>
      <c r="O972">
        <v>4</v>
      </c>
      <c r="P972" t="s">
        <v>872</v>
      </c>
      <c r="Q972" t="s">
        <v>873</v>
      </c>
      <c r="R972" t="s">
        <v>105</v>
      </c>
      <c r="S972" t="s">
        <v>105</v>
      </c>
      <c r="T972" t="s">
        <v>2241</v>
      </c>
      <c r="U972" t="s">
        <v>875</v>
      </c>
      <c r="V972" t="s">
        <v>2096</v>
      </c>
      <c r="W972" s="247">
        <v>45135</v>
      </c>
      <c r="Y972" t="s">
        <v>876</v>
      </c>
      <c r="Z972">
        <v>0</v>
      </c>
      <c r="AB972" t="s">
        <v>877</v>
      </c>
      <c r="AD972">
        <f t="shared" ca="1" si="45"/>
        <v>9</v>
      </c>
      <c r="AE972">
        <f t="shared" si="46"/>
        <v>7</v>
      </c>
      <c r="AF972">
        <f t="shared" si="47"/>
        <v>28</v>
      </c>
    </row>
    <row r="973" spans="1:32" x14ac:dyDescent="0.25">
      <c r="A973" t="s">
        <v>5402</v>
      </c>
      <c r="B973" t="s">
        <v>5403</v>
      </c>
      <c r="D973">
        <v>2024</v>
      </c>
      <c r="E973" t="s">
        <v>863</v>
      </c>
      <c r="F973" t="s">
        <v>864</v>
      </c>
      <c r="G973" t="s">
        <v>865</v>
      </c>
      <c r="H973" t="s">
        <v>866</v>
      </c>
      <c r="I973" t="s">
        <v>5404</v>
      </c>
      <c r="J973" t="s">
        <v>875</v>
      </c>
      <c r="K973">
        <v>14452</v>
      </c>
      <c r="L973" t="s">
        <v>869</v>
      </c>
      <c r="M973" t="s">
        <v>5405</v>
      </c>
      <c r="N973">
        <v>45567</v>
      </c>
      <c r="O973">
        <v>25</v>
      </c>
      <c r="P973" t="s">
        <v>872</v>
      </c>
      <c r="Q973" t="s">
        <v>873</v>
      </c>
      <c r="R973" t="s">
        <v>105</v>
      </c>
      <c r="S973" t="s">
        <v>105</v>
      </c>
      <c r="T973" t="s">
        <v>5406</v>
      </c>
      <c r="U973" t="s">
        <v>875</v>
      </c>
      <c r="W973" s="247">
        <v>45135</v>
      </c>
      <c r="Y973" t="s">
        <v>876</v>
      </c>
      <c r="Z973">
        <v>0</v>
      </c>
      <c r="AB973" t="s">
        <v>877</v>
      </c>
      <c r="AD973">
        <f t="shared" ca="1" si="45"/>
        <v>9</v>
      </c>
      <c r="AE973">
        <f t="shared" si="46"/>
        <v>7</v>
      </c>
      <c r="AF973">
        <f t="shared" si="47"/>
        <v>28</v>
      </c>
    </row>
    <row r="974" spans="1:32" x14ac:dyDescent="0.25">
      <c r="A974" t="s">
        <v>5407</v>
      </c>
      <c r="B974" t="s">
        <v>5408</v>
      </c>
      <c r="D974">
        <v>2024</v>
      </c>
      <c r="E974" t="s">
        <v>863</v>
      </c>
      <c r="F974" t="s">
        <v>864</v>
      </c>
      <c r="G974" t="s">
        <v>865</v>
      </c>
      <c r="H974" t="s">
        <v>866</v>
      </c>
      <c r="I974" t="s">
        <v>5409</v>
      </c>
      <c r="J974" t="s">
        <v>868</v>
      </c>
      <c r="K974">
        <v>10745</v>
      </c>
      <c r="L974" t="s">
        <v>1900</v>
      </c>
      <c r="M974" t="s">
        <v>5410</v>
      </c>
      <c r="N974">
        <v>45537</v>
      </c>
      <c r="O974">
        <v>10</v>
      </c>
      <c r="P974" t="s">
        <v>872</v>
      </c>
      <c r="Q974" t="s">
        <v>873</v>
      </c>
      <c r="R974" t="s">
        <v>105</v>
      </c>
      <c r="S974" t="s">
        <v>105</v>
      </c>
      <c r="T974" t="s">
        <v>5411</v>
      </c>
      <c r="U974" t="s">
        <v>875</v>
      </c>
      <c r="W974" s="247">
        <v>45135</v>
      </c>
      <c r="Y974" t="s">
        <v>876</v>
      </c>
      <c r="Z974">
        <v>0</v>
      </c>
      <c r="AB974" t="s">
        <v>877</v>
      </c>
      <c r="AD974">
        <f t="shared" ca="1" si="45"/>
        <v>9</v>
      </c>
      <c r="AE974">
        <f t="shared" si="46"/>
        <v>7</v>
      </c>
      <c r="AF974">
        <f t="shared" si="47"/>
        <v>28</v>
      </c>
    </row>
    <row r="975" spans="1:32" x14ac:dyDescent="0.25">
      <c r="A975" t="s">
        <v>5412</v>
      </c>
      <c r="B975" t="s">
        <v>5413</v>
      </c>
      <c r="D975">
        <v>2024</v>
      </c>
      <c r="E975" t="s">
        <v>863</v>
      </c>
      <c r="F975" t="s">
        <v>864</v>
      </c>
      <c r="G975" t="s">
        <v>865</v>
      </c>
      <c r="H975" t="s">
        <v>866</v>
      </c>
      <c r="I975" t="s">
        <v>5414</v>
      </c>
      <c r="J975" t="s">
        <v>918</v>
      </c>
      <c r="K975">
        <v>12471</v>
      </c>
      <c r="L975" t="s">
        <v>869</v>
      </c>
      <c r="M975" t="s">
        <v>5415</v>
      </c>
      <c r="N975">
        <v>45628</v>
      </c>
      <c r="O975">
        <v>3</v>
      </c>
      <c r="P975" t="s">
        <v>872</v>
      </c>
      <c r="Q975" t="s">
        <v>873</v>
      </c>
      <c r="R975" t="s">
        <v>105</v>
      </c>
      <c r="S975" t="s">
        <v>105</v>
      </c>
      <c r="T975" t="s">
        <v>5416</v>
      </c>
      <c r="U975" t="s">
        <v>875</v>
      </c>
      <c r="V975" t="s">
        <v>152</v>
      </c>
      <c r="W975" s="247">
        <v>45135</v>
      </c>
      <c r="Y975" t="s">
        <v>876</v>
      </c>
      <c r="Z975">
        <v>0</v>
      </c>
      <c r="AB975" t="s">
        <v>877</v>
      </c>
      <c r="AD975">
        <f t="shared" ca="1" si="45"/>
        <v>9</v>
      </c>
      <c r="AE975">
        <f t="shared" si="46"/>
        <v>7</v>
      </c>
      <c r="AF975">
        <f t="shared" si="47"/>
        <v>28</v>
      </c>
    </row>
    <row r="976" spans="1:32" x14ac:dyDescent="0.25">
      <c r="A976" t="s">
        <v>5417</v>
      </c>
      <c r="B976" t="s">
        <v>5418</v>
      </c>
      <c r="D976">
        <v>2024</v>
      </c>
      <c r="E976" t="s">
        <v>863</v>
      </c>
      <c r="F976" t="s">
        <v>864</v>
      </c>
      <c r="G976" t="s">
        <v>865</v>
      </c>
      <c r="H976" t="s">
        <v>866</v>
      </c>
      <c r="I976" t="s">
        <v>5419</v>
      </c>
      <c r="J976" t="s">
        <v>1240</v>
      </c>
      <c r="K976">
        <v>12955</v>
      </c>
      <c r="L976" t="s">
        <v>869</v>
      </c>
      <c r="M976" t="s">
        <v>5420</v>
      </c>
      <c r="N976">
        <v>45537</v>
      </c>
      <c r="O976">
        <v>6</v>
      </c>
      <c r="P976" t="s">
        <v>872</v>
      </c>
      <c r="Q976" t="s">
        <v>873</v>
      </c>
      <c r="R976" t="s">
        <v>105</v>
      </c>
      <c r="S976" t="s">
        <v>105</v>
      </c>
      <c r="T976" t="s">
        <v>5421</v>
      </c>
      <c r="U976" t="s">
        <v>875</v>
      </c>
      <c r="V976" t="s">
        <v>108</v>
      </c>
      <c r="W976" s="247">
        <v>45135</v>
      </c>
      <c r="Y976" t="s">
        <v>876</v>
      </c>
      <c r="Z976">
        <v>0</v>
      </c>
      <c r="AB976" t="s">
        <v>877</v>
      </c>
      <c r="AD976">
        <f t="shared" ca="1" si="45"/>
        <v>9</v>
      </c>
      <c r="AE976">
        <f t="shared" si="46"/>
        <v>7</v>
      </c>
      <c r="AF976">
        <f t="shared" si="47"/>
        <v>28</v>
      </c>
    </row>
    <row r="977" spans="1:32" x14ac:dyDescent="0.25">
      <c r="A977" t="s">
        <v>5422</v>
      </c>
      <c r="B977" t="s">
        <v>5423</v>
      </c>
      <c r="D977">
        <v>2024</v>
      </c>
      <c r="E977" t="s">
        <v>863</v>
      </c>
      <c r="F977" t="s">
        <v>864</v>
      </c>
      <c r="G977" t="s">
        <v>865</v>
      </c>
      <c r="H977" t="s">
        <v>866</v>
      </c>
      <c r="I977" t="s">
        <v>5424</v>
      </c>
      <c r="J977" t="s">
        <v>918</v>
      </c>
      <c r="K977">
        <v>9863</v>
      </c>
      <c r="L977" t="s">
        <v>1900</v>
      </c>
      <c r="M977" t="s">
        <v>5425</v>
      </c>
      <c r="N977">
        <v>45598</v>
      </c>
      <c r="O977">
        <v>4</v>
      </c>
      <c r="P977" t="s">
        <v>872</v>
      </c>
      <c r="Q977" t="s">
        <v>873</v>
      </c>
      <c r="R977" t="s">
        <v>105</v>
      </c>
      <c r="S977" t="s">
        <v>105</v>
      </c>
      <c r="T977" t="s">
        <v>5426</v>
      </c>
      <c r="U977" t="s">
        <v>875</v>
      </c>
      <c r="V977" t="s">
        <v>183</v>
      </c>
      <c r="W977" s="247">
        <v>45135</v>
      </c>
      <c r="Y977" t="s">
        <v>876</v>
      </c>
      <c r="Z977">
        <v>0</v>
      </c>
      <c r="AB977" t="s">
        <v>877</v>
      </c>
      <c r="AD977">
        <f t="shared" ca="1" si="45"/>
        <v>9</v>
      </c>
      <c r="AE977">
        <f t="shared" si="46"/>
        <v>7</v>
      </c>
      <c r="AF977">
        <f t="shared" si="47"/>
        <v>28</v>
      </c>
    </row>
    <row r="978" spans="1:32" x14ac:dyDescent="0.25">
      <c r="A978" t="s">
        <v>5427</v>
      </c>
      <c r="B978" t="s">
        <v>5428</v>
      </c>
      <c r="D978">
        <v>2024</v>
      </c>
      <c r="E978" t="s">
        <v>863</v>
      </c>
      <c r="F978" t="s">
        <v>864</v>
      </c>
      <c r="G978" t="s">
        <v>865</v>
      </c>
      <c r="H978" t="s">
        <v>866</v>
      </c>
      <c r="I978" t="s">
        <v>5429</v>
      </c>
      <c r="J978" t="s">
        <v>881</v>
      </c>
      <c r="K978">
        <v>15326</v>
      </c>
      <c r="L978" t="s">
        <v>869</v>
      </c>
      <c r="M978">
        <v>5449463</v>
      </c>
      <c r="N978">
        <v>45414</v>
      </c>
      <c r="O978">
        <v>1</v>
      </c>
      <c r="P978" t="s">
        <v>872</v>
      </c>
      <c r="Q978" t="s">
        <v>873</v>
      </c>
      <c r="R978" t="s">
        <v>105</v>
      </c>
      <c r="S978" t="s">
        <v>105</v>
      </c>
      <c r="T978" t="s">
        <v>5430</v>
      </c>
      <c r="U978" t="s">
        <v>875</v>
      </c>
      <c r="W978" s="247">
        <v>45135</v>
      </c>
      <c r="Y978" t="s">
        <v>876</v>
      </c>
      <c r="Z978">
        <v>0</v>
      </c>
      <c r="AB978" t="s">
        <v>877</v>
      </c>
      <c r="AD978">
        <f t="shared" ca="1" si="45"/>
        <v>9</v>
      </c>
      <c r="AE978">
        <f t="shared" si="46"/>
        <v>7</v>
      </c>
      <c r="AF978">
        <f t="shared" si="47"/>
        <v>28</v>
      </c>
    </row>
    <row r="979" spans="1:32" x14ac:dyDescent="0.25">
      <c r="A979" t="s">
        <v>5431</v>
      </c>
      <c r="B979" t="s">
        <v>5432</v>
      </c>
      <c r="D979">
        <v>2024</v>
      </c>
      <c r="E979" t="s">
        <v>863</v>
      </c>
      <c r="F979" t="s">
        <v>2908</v>
      </c>
      <c r="G979" t="s">
        <v>1724</v>
      </c>
      <c r="H979" t="s">
        <v>956</v>
      </c>
      <c r="I979" t="s">
        <v>5433</v>
      </c>
      <c r="J979" t="s">
        <v>1029</v>
      </c>
      <c r="K979">
        <v>20894</v>
      </c>
      <c r="L979" t="s">
        <v>869</v>
      </c>
      <c r="M979" t="s">
        <v>5434</v>
      </c>
      <c r="N979">
        <v>45445</v>
      </c>
      <c r="O979">
        <v>4</v>
      </c>
      <c r="P979" t="s">
        <v>872</v>
      </c>
      <c r="Q979" t="s">
        <v>873</v>
      </c>
      <c r="R979" t="s">
        <v>105</v>
      </c>
      <c r="S979" t="s">
        <v>105</v>
      </c>
      <c r="T979" t="s">
        <v>5435</v>
      </c>
      <c r="U979" t="s">
        <v>1067</v>
      </c>
      <c r="W979" s="247">
        <v>45135</v>
      </c>
      <c r="Y979" t="s">
        <v>876</v>
      </c>
      <c r="Z979">
        <v>0</v>
      </c>
      <c r="AB979" t="s">
        <v>877</v>
      </c>
      <c r="AD979">
        <f t="shared" ca="1" si="45"/>
        <v>9</v>
      </c>
      <c r="AE979">
        <f t="shared" si="46"/>
        <v>7</v>
      </c>
      <c r="AF979">
        <f t="shared" si="47"/>
        <v>28</v>
      </c>
    </row>
    <row r="980" spans="1:32" x14ac:dyDescent="0.25">
      <c r="A980" t="s">
        <v>5436</v>
      </c>
      <c r="B980" t="s">
        <v>5437</v>
      </c>
      <c r="D980">
        <v>2024</v>
      </c>
      <c r="E980" t="s">
        <v>863</v>
      </c>
      <c r="F980" t="s">
        <v>2908</v>
      </c>
      <c r="G980" t="s">
        <v>1724</v>
      </c>
      <c r="H980" t="s">
        <v>956</v>
      </c>
      <c r="I980" t="s">
        <v>5438</v>
      </c>
      <c r="J980" t="s">
        <v>881</v>
      </c>
      <c r="K980">
        <v>11174</v>
      </c>
      <c r="L980" t="s">
        <v>1900</v>
      </c>
      <c r="M980">
        <v>5449426</v>
      </c>
      <c r="N980" t="s">
        <v>871</v>
      </c>
      <c r="O980">
        <v>2</v>
      </c>
      <c r="P980" t="s">
        <v>872</v>
      </c>
      <c r="Q980" t="s">
        <v>873</v>
      </c>
      <c r="R980" t="s">
        <v>105</v>
      </c>
      <c r="S980" t="s">
        <v>110</v>
      </c>
      <c r="T980" t="s">
        <v>5439</v>
      </c>
      <c r="U980" t="s">
        <v>1067</v>
      </c>
      <c r="V980" t="s">
        <v>142</v>
      </c>
      <c r="W980" s="247">
        <v>45135</v>
      </c>
      <c r="Y980" t="s">
        <v>876</v>
      </c>
      <c r="Z980">
        <v>0</v>
      </c>
      <c r="AB980" t="s">
        <v>877</v>
      </c>
      <c r="AD980">
        <f t="shared" ca="1" si="45"/>
        <v>9</v>
      </c>
      <c r="AE980">
        <f t="shared" si="46"/>
        <v>7</v>
      </c>
      <c r="AF980">
        <f t="shared" si="47"/>
        <v>28</v>
      </c>
    </row>
    <row r="981" spans="1:32" x14ac:dyDescent="0.25">
      <c r="A981" t="s">
        <v>5440</v>
      </c>
      <c r="B981" t="s">
        <v>5441</v>
      </c>
      <c r="D981">
        <v>2024</v>
      </c>
      <c r="E981" t="s">
        <v>863</v>
      </c>
      <c r="F981" t="s">
        <v>2908</v>
      </c>
      <c r="G981" t="s">
        <v>1724</v>
      </c>
      <c r="H981" t="s">
        <v>866</v>
      </c>
      <c r="I981" t="s">
        <v>5442</v>
      </c>
      <c r="J981" t="s">
        <v>918</v>
      </c>
      <c r="K981">
        <v>17080</v>
      </c>
      <c r="L981" t="s">
        <v>869</v>
      </c>
      <c r="M981" t="s">
        <v>5443</v>
      </c>
      <c r="N981" t="s">
        <v>3454</v>
      </c>
      <c r="O981">
        <v>2</v>
      </c>
      <c r="P981" t="s">
        <v>872</v>
      </c>
      <c r="Q981" t="s">
        <v>873</v>
      </c>
      <c r="R981" t="s">
        <v>105</v>
      </c>
      <c r="S981" t="s">
        <v>105</v>
      </c>
      <c r="T981" t="s">
        <v>5444</v>
      </c>
      <c r="U981" t="s">
        <v>1067</v>
      </c>
      <c r="V981" t="s">
        <v>119</v>
      </c>
      <c r="W981" s="247">
        <v>45135</v>
      </c>
      <c r="Y981" t="s">
        <v>876</v>
      </c>
      <c r="Z981">
        <v>0</v>
      </c>
      <c r="AB981" t="s">
        <v>877</v>
      </c>
      <c r="AD981">
        <f t="shared" ca="1" si="45"/>
        <v>9</v>
      </c>
      <c r="AE981">
        <f t="shared" si="46"/>
        <v>7</v>
      </c>
      <c r="AF981">
        <f t="shared" si="47"/>
        <v>28</v>
      </c>
    </row>
    <row r="982" spans="1:32" x14ac:dyDescent="0.25">
      <c r="A982" t="s">
        <v>5445</v>
      </c>
      <c r="B982" t="s">
        <v>5446</v>
      </c>
      <c r="D982">
        <v>2024</v>
      </c>
      <c r="E982" t="s">
        <v>863</v>
      </c>
      <c r="F982" t="s">
        <v>2908</v>
      </c>
      <c r="G982" t="s">
        <v>1724</v>
      </c>
      <c r="H982" t="s">
        <v>866</v>
      </c>
      <c r="I982" t="s">
        <v>5447</v>
      </c>
      <c r="J982" t="s">
        <v>1054</v>
      </c>
      <c r="K982">
        <v>5072</v>
      </c>
      <c r="L982" t="s">
        <v>869</v>
      </c>
      <c r="M982" t="s">
        <v>5448</v>
      </c>
      <c r="N982" t="s">
        <v>1040</v>
      </c>
      <c r="O982">
        <v>4</v>
      </c>
      <c r="P982" t="s">
        <v>872</v>
      </c>
      <c r="Q982" t="s">
        <v>873</v>
      </c>
      <c r="R982" t="s">
        <v>105</v>
      </c>
      <c r="S982" t="s">
        <v>105</v>
      </c>
      <c r="T982" t="s">
        <v>5449</v>
      </c>
      <c r="U982" t="s">
        <v>1067</v>
      </c>
      <c r="V982" t="s">
        <v>190</v>
      </c>
      <c r="W982" s="247">
        <v>45135</v>
      </c>
      <c r="Y982" t="s">
        <v>876</v>
      </c>
      <c r="Z982">
        <v>0</v>
      </c>
      <c r="AB982" t="s">
        <v>877</v>
      </c>
      <c r="AD982">
        <f t="shared" ca="1" si="45"/>
        <v>9</v>
      </c>
      <c r="AE982">
        <f t="shared" si="46"/>
        <v>7</v>
      </c>
      <c r="AF982">
        <f t="shared" si="47"/>
        <v>28</v>
      </c>
    </row>
    <row r="983" spans="1:32" x14ac:dyDescent="0.25">
      <c r="A983" t="s">
        <v>5450</v>
      </c>
      <c r="B983" t="s">
        <v>5451</v>
      </c>
      <c r="D983">
        <v>2024</v>
      </c>
      <c r="E983" t="s">
        <v>863</v>
      </c>
      <c r="F983" t="s">
        <v>2908</v>
      </c>
      <c r="G983" t="s">
        <v>1724</v>
      </c>
      <c r="H983" t="s">
        <v>866</v>
      </c>
      <c r="I983" t="s">
        <v>5452</v>
      </c>
      <c r="J983" t="s">
        <v>1054</v>
      </c>
      <c r="K983">
        <v>7242</v>
      </c>
      <c r="L983" t="s">
        <v>869</v>
      </c>
      <c r="M983" t="s">
        <v>5453</v>
      </c>
      <c r="N983">
        <v>45475</v>
      </c>
      <c r="O983">
        <v>28</v>
      </c>
      <c r="P983" t="s">
        <v>872</v>
      </c>
      <c r="Q983" t="s">
        <v>873</v>
      </c>
      <c r="R983" t="s">
        <v>105</v>
      </c>
      <c r="S983" t="s">
        <v>105</v>
      </c>
      <c r="T983" t="s">
        <v>1215</v>
      </c>
      <c r="U983" t="s">
        <v>1067</v>
      </c>
      <c r="V983" t="s">
        <v>190</v>
      </c>
      <c r="W983" s="247">
        <v>45135</v>
      </c>
      <c r="Y983" t="s">
        <v>876</v>
      </c>
      <c r="Z983">
        <v>0</v>
      </c>
      <c r="AB983" t="s">
        <v>877</v>
      </c>
      <c r="AD983">
        <f t="shared" ca="1" si="45"/>
        <v>9</v>
      </c>
      <c r="AE983">
        <f t="shared" si="46"/>
        <v>7</v>
      </c>
      <c r="AF983">
        <f t="shared" si="47"/>
        <v>28</v>
      </c>
    </row>
    <row r="984" spans="1:32" x14ac:dyDescent="0.25">
      <c r="A984" t="s">
        <v>5454</v>
      </c>
      <c r="B984" t="s">
        <v>5455</v>
      </c>
      <c r="D984">
        <v>2024</v>
      </c>
      <c r="E984" t="s">
        <v>863</v>
      </c>
      <c r="F984" t="s">
        <v>2908</v>
      </c>
      <c r="G984" t="s">
        <v>1724</v>
      </c>
      <c r="H984" t="s">
        <v>866</v>
      </c>
      <c r="I984" t="s">
        <v>5456</v>
      </c>
      <c r="J984" t="s">
        <v>868</v>
      </c>
      <c r="K984">
        <v>10773</v>
      </c>
      <c r="L984" t="s">
        <v>1900</v>
      </c>
      <c r="M984" t="s">
        <v>5457</v>
      </c>
      <c r="N984">
        <v>45445</v>
      </c>
      <c r="O984">
        <v>1</v>
      </c>
      <c r="P984" t="s">
        <v>872</v>
      </c>
      <c r="Q984" t="s">
        <v>873</v>
      </c>
      <c r="R984" t="s">
        <v>105</v>
      </c>
      <c r="S984" t="s">
        <v>105</v>
      </c>
      <c r="T984" t="s">
        <v>5458</v>
      </c>
      <c r="U984" t="s">
        <v>1067</v>
      </c>
      <c r="W984" s="247">
        <v>45135</v>
      </c>
      <c r="Y984" t="s">
        <v>876</v>
      </c>
      <c r="Z984">
        <v>0</v>
      </c>
      <c r="AB984" t="s">
        <v>877</v>
      </c>
      <c r="AD984">
        <f t="shared" ca="1" si="45"/>
        <v>9</v>
      </c>
      <c r="AE984">
        <f t="shared" si="46"/>
        <v>7</v>
      </c>
      <c r="AF984">
        <f t="shared" si="47"/>
        <v>28</v>
      </c>
    </row>
    <row r="985" spans="1:32" x14ac:dyDescent="0.25">
      <c r="A985" t="s">
        <v>5459</v>
      </c>
      <c r="B985" t="s">
        <v>5460</v>
      </c>
      <c r="D985">
        <v>2024</v>
      </c>
      <c r="E985" t="s">
        <v>863</v>
      </c>
      <c r="F985" t="s">
        <v>2908</v>
      </c>
      <c r="G985" t="s">
        <v>1724</v>
      </c>
      <c r="H985" t="s">
        <v>866</v>
      </c>
      <c r="I985" t="s">
        <v>5461</v>
      </c>
      <c r="J985" t="s">
        <v>881</v>
      </c>
      <c r="K985">
        <v>12227</v>
      </c>
      <c r="L985" t="s">
        <v>869</v>
      </c>
      <c r="M985">
        <v>5449078</v>
      </c>
      <c r="N985" t="s">
        <v>3594</v>
      </c>
      <c r="O985">
        <v>15</v>
      </c>
      <c r="P985" t="s">
        <v>872</v>
      </c>
      <c r="Q985" t="s">
        <v>873</v>
      </c>
      <c r="R985" t="s">
        <v>105</v>
      </c>
      <c r="S985" t="s">
        <v>105</v>
      </c>
      <c r="T985" t="s">
        <v>5462</v>
      </c>
      <c r="U985" t="s">
        <v>1067</v>
      </c>
      <c r="V985" t="s">
        <v>142</v>
      </c>
      <c r="W985" s="247">
        <v>45154</v>
      </c>
      <c r="Y985" t="s">
        <v>876</v>
      </c>
      <c r="Z985">
        <v>0</v>
      </c>
      <c r="AB985" t="s">
        <v>877</v>
      </c>
      <c r="AD985">
        <f t="shared" ca="1" si="45"/>
        <v>8</v>
      </c>
      <c r="AE985">
        <f t="shared" si="46"/>
        <v>8</v>
      </c>
      <c r="AF985">
        <f t="shared" si="47"/>
        <v>16</v>
      </c>
    </row>
    <row r="986" spans="1:32" x14ac:dyDescent="0.25">
      <c r="A986" t="s">
        <v>5463</v>
      </c>
      <c r="B986" t="s">
        <v>5464</v>
      </c>
      <c r="D986">
        <v>2024</v>
      </c>
      <c r="E986" t="s">
        <v>863</v>
      </c>
      <c r="F986" t="s">
        <v>2908</v>
      </c>
      <c r="G986" t="s">
        <v>1724</v>
      </c>
      <c r="H986" t="s">
        <v>866</v>
      </c>
      <c r="I986" t="s">
        <v>5465</v>
      </c>
      <c r="J986" t="s">
        <v>1054</v>
      </c>
      <c r="K986">
        <v>3626</v>
      </c>
      <c r="L986" t="s">
        <v>869</v>
      </c>
      <c r="M986" t="s">
        <v>5466</v>
      </c>
      <c r="N986" t="s">
        <v>1040</v>
      </c>
      <c r="O986">
        <v>4</v>
      </c>
      <c r="P986" t="s">
        <v>872</v>
      </c>
      <c r="Q986" t="s">
        <v>873</v>
      </c>
      <c r="R986" t="s">
        <v>105</v>
      </c>
      <c r="S986" t="s">
        <v>105</v>
      </c>
      <c r="T986" t="s">
        <v>1220</v>
      </c>
      <c r="U986" t="s">
        <v>1067</v>
      </c>
      <c r="V986" t="s">
        <v>190</v>
      </c>
      <c r="W986" s="247">
        <v>45154</v>
      </c>
      <c r="Y986" t="s">
        <v>876</v>
      </c>
      <c r="Z986">
        <v>0</v>
      </c>
      <c r="AB986" t="s">
        <v>877</v>
      </c>
      <c r="AD986">
        <f t="shared" ca="1" si="45"/>
        <v>8</v>
      </c>
      <c r="AE986">
        <f t="shared" si="46"/>
        <v>8</v>
      </c>
      <c r="AF986">
        <f t="shared" si="47"/>
        <v>16</v>
      </c>
    </row>
    <row r="987" spans="1:32" x14ac:dyDescent="0.25">
      <c r="A987" t="s">
        <v>5467</v>
      </c>
      <c r="B987" t="s">
        <v>5468</v>
      </c>
      <c r="D987">
        <v>2024</v>
      </c>
      <c r="E987" t="s">
        <v>863</v>
      </c>
      <c r="F987" t="s">
        <v>2908</v>
      </c>
      <c r="G987" t="s">
        <v>1724</v>
      </c>
      <c r="H987" t="s">
        <v>866</v>
      </c>
      <c r="I987" t="s">
        <v>5469</v>
      </c>
      <c r="J987" t="s">
        <v>896</v>
      </c>
      <c r="K987">
        <v>11711</v>
      </c>
      <c r="L987" t="s">
        <v>1900</v>
      </c>
      <c r="M987" t="s">
        <v>5470</v>
      </c>
      <c r="N987">
        <v>45475</v>
      </c>
      <c r="O987">
        <v>3</v>
      </c>
      <c r="P987" t="s">
        <v>872</v>
      </c>
      <c r="Q987" t="s">
        <v>873</v>
      </c>
      <c r="R987" t="s">
        <v>105</v>
      </c>
      <c r="S987" t="s">
        <v>105</v>
      </c>
      <c r="T987" t="s">
        <v>5471</v>
      </c>
      <c r="U987" t="s">
        <v>1067</v>
      </c>
      <c r="W987" s="247">
        <v>45154</v>
      </c>
      <c r="Y987" t="s">
        <v>876</v>
      </c>
      <c r="Z987">
        <v>0</v>
      </c>
      <c r="AB987" t="s">
        <v>877</v>
      </c>
      <c r="AD987">
        <f t="shared" ca="1" si="45"/>
        <v>8</v>
      </c>
      <c r="AE987">
        <f t="shared" si="46"/>
        <v>8</v>
      </c>
      <c r="AF987">
        <f t="shared" si="47"/>
        <v>16</v>
      </c>
    </row>
    <row r="988" spans="1:32" x14ac:dyDescent="0.25">
      <c r="A988" t="s">
        <v>5472</v>
      </c>
      <c r="B988" t="s">
        <v>5473</v>
      </c>
      <c r="D988">
        <v>2024</v>
      </c>
      <c r="E988" t="s">
        <v>863</v>
      </c>
      <c r="F988" t="s">
        <v>2908</v>
      </c>
      <c r="G988" t="s">
        <v>1724</v>
      </c>
      <c r="H988" t="s">
        <v>866</v>
      </c>
      <c r="I988" t="s">
        <v>5474</v>
      </c>
      <c r="J988" t="s">
        <v>1054</v>
      </c>
      <c r="K988">
        <v>550</v>
      </c>
      <c r="L988" t="s">
        <v>869</v>
      </c>
      <c r="M988" t="s">
        <v>5475</v>
      </c>
      <c r="N988" t="s">
        <v>1040</v>
      </c>
      <c r="O988">
        <v>4</v>
      </c>
      <c r="P988" t="s">
        <v>872</v>
      </c>
      <c r="Q988" t="s">
        <v>873</v>
      </c>
      <c r="R988" t="s">
        <v>105</v>
      </c>
      <c r="S988" t="s">
        <v>105</v>
      </c>
      <c r="T988" t="s">
        <v>5476</v>
      </c>
      <c r="U988" t="s">
        <v>1067</v>
      </c>
      <c r="V988" t="s">
        <v>190</v>
      </c>
      <c r="W988" s="247">
        <v>45154</v>
      </c>
      <c r="Y988" t="s">
        <v>876</v>
      </c>
      <c r="Z988">
        <v>0</v>
      </c>
      <c r="AB988" t="s">
        <v>877</v>
      </c>
      <c r="AD988">
        <f t="shared" ca="1" si="45"/>
        <v>8</v>
      </c>
      <c r="AE988">
        <f t="shared" si="46"/>
        <v>8</v>
      </c>
      <c r="AF988">
        <f t="shared" si="47"/>
        <v>16</v>
      </c>
    </row>
    <row r="989" spans="1:32" x14ac:dyDescent="0.25">
      <c r="A989" t="s">
        <v>5477</v>
      </c>
      <c r="B989" t="s">
        <v>5478</v>
      </c>
      <c r="D989">
        <v>2024</v>
      </c>
      <c r="E989" t="s">
        <v>863</v>
      </c>
      <c r="F989" t="s">
        <v>2908</v>
      </c>
      <c r="G989" t="s">
        <v>1724</v>
      </c>
      <c r="H989" t="s">
        <v>866</v>
      </c>
      <c r="I989" t="s">
        <v>5479</v>
      </c>
      <c r="J989" t="s">
        <v>868</v>
      </c>
      <c r="K989">
        <v>22100</v>
      </c>
      <c r="L989" t="s">
        <v>869</v>
      </c>
      <c r="M989" t="s">
        <v>5480</v>
      </c>
      <c r="N989">
        <v>45414</v>
      </c>
      <c r="O989">
        <v>10</v>
      </c>
      <c r="P989" t="s">
        <v>872</v>
      </c>
      <c r="Q989" t="s">
        <v>873</v>
      </c>
      <c r="R989" t="s">
        <v>105</v>
      </c>
      <c r="S989" t="s">
        <v>105</v>
      </c>
      <c r="T989" t="s">
        <v>5481</v>
      </c>
      <c r="U989" t="s">
        <v>1067</v>
      </c>
      <c r="W989" s="247">
        <v>45154</v>
      </c>
      <c r="Y989" t="s">
        <v>876</v>
      </c>
      <c r="Z989">
        <v>0</v>
      </c>
      <c r="AB989" t="s">
        <v>877</v>
      </c>
      <c r="AD989">
        <f t="shared" ca="1" si="45"/>
        <v>8</v>
      </c>
      <c r="AE989">
        <f t="shared" si="46"/>
        <v>8</v>
      </c>
      <c r="AF989">
        <f t="shared" si="47"/>
        <v>16</v>
      </c>
    </row>
    <row r="990" spans="1:32" x14ac:dyDescent="0.25">
      <c r="A990" t="s">
        <v>5482</v>
      </c>
      <c r="B990" t="s">
        <v>5483</v>
      </c>
      <c r="D990">
        <v>2024</v>
      </c>
      <c r="E990" t="s">
        <v>863</v>
      </c>
      <c r="F990" t="s">
        <v>2908</v>
      </c>
      <c r="G990" t="s">
        <v>1724</v>
      </c>
      <c r="H990" t="s">
        <v>866</v>
      </c>
      <c r="I990" t="s">
        <v>5484</v>
      </c>
      <c r="J990" t="s">
        <v>1136</v>
      </c>
      <c r="K990">
        <v>6872</v>
      </c>
      <c r="L990" t="s">
        <v>869</v>
      </c>
      <c r="M990" t="s">
        <v>5485</v>
      </c>
      <c r="N990">
        <v>45414</v>
      </c>
      <c r="O990">
        <v>2</v>
      </c>
      <c r="P990" t="s">
        <v>872</v>
      </c>
      <c r="Q990" t="s">
        <v>873</v>
      </c>
      <c r="R990" t="s">
        <v>105</v>
      </c>
      <c r="S990" t="s">
        <v>110</v>
      </c>
      <c r="T990" t="s">
        <v>5486</v>
      </c>
      <c r="U990" t="s">
        <v>1067</v>
      </c>
      <c r="W990" s="247">
        <v>45154</v>
      </c>
      <c r="Y990" t="s">
        <v>876</v>
      </c>
      <c r="Z990">
        <v>0</v>
      </c>
      <c r="AB990" t="s">
        <v>877</v>
      </c>
      <c r="AD990">
        <f t="shared" ca="1" si="45"/>
        <v>8</v>
      </c>
      <c r="AE990">
        <f t="shared" si="46"/>
        <v>8</v>
      </c>
      <c r="AF990">
        <f t="shared" si="47"/>
        <v>16</v>
      </c>
    </row>
    <row r="991" spans="1:32" x14ac:dyDescent="0.25">
      <c r="A991" t="s">
        <v>5487</v>
      </c>
      <c r="B991" t="s">
        <v>5488</v>
      </c>
      <c r="D991">
        <v>2024</v>
      </c>
      <c r="E991" t="s">
        <v>863</v>
      </c>
      <c r="F991" t="s">
        <v>2908</v>
      </c>
      <c r="G991" t="s">
        <v>1724</v>
      </c>
      <c r="H991" t="s">
        <v>866</v>
      </c>
      <c r="I991" t="s">
        <v>5489</v>
      </c>
      <c r="J991" t="s">
        <v>1054</v>
      </c>
      <c r="K991">
        <v>8244</v>
      </c>
      <c r="L991" t="s">
        <v>869</v>
      </c>
      <c r="M991" t="s">
        <v>5490</v>
      </c>
      <c r="N991" t="s">
        <v>1040</v>
      </c>
      <c r="O991">
        <v>4</v>
      </c>
      <c r="P991" t="s">
        <v>872</v>
      </c>
      <c r="Q991" t="s">
        <v>873</v>
      </c>
      <c r="R991" t="s">
        <v>105</v>
      </c>
      <c r="S991" t="s">
        <v>105</v>
      </c>
      <c r="T991" t="s">
        <v>5491</v>
      </c>
      <c r="U991" t="s">
        <v>1067</v>
      </c>
      <c r="V991" t="s">
        <v>2096</v>
      </c>
      <c r="W991" s="247">
        <v>45154</v>
      </c>
      <c r="Y991" t="s">
        <v>876</v>
      </c>
      <c r="Z991">
        <v>0</v>
      </c>
      <c r="AB991" t="s">
        <v>877</v>
      </c>
      <c r="AD991">
        <f t="shared" ca="1" si="45"/>
        <v>8</v>
      </c>
      <c r="AE991">
        <f t="shared" si="46"/>
        <v>8</v>
      </c>
      <c r="AF991">
        <f t="shared" si="47"/>
        <v>16</v>
      </c>
    </row>
    <row r="992" spans="1:32" x14ac:dyDescent="0.25">
      <c r="A992" t="s">
        <v>5492</v>
      </c>
      <c r="B992" t="s">
        <v>5493</v>
      </c>
      <c r="D992">
        <v>2024</v>
      </c>
      <c r="E992" t="s">
        <v>863</v>
      </c>
      <c r="F992" t="s">
        <v>2908</v>
      </c>
      <c r="G992" t="s">
        <v>1724</v>
      </c>
      <c r="H992" t="s">
        <v>956</v>
      </c>
      <c r="I992" t="s">
        <v>5494</v>
      </c>
      <c r="J992" t="s">
        <v>1054</v>
      </c>
      <c r="K992">
        <v>995</v>
      </c>
      <c r="L992" t="s">
        <v>869</v>
      </c>
      <c r="M992" t="s">
        <v>5495</v>
      </c>
      <c r="N992" t="s">
        <v>1040</v>
      </c>
      <c r="O992">
        <v>4</v>
      </c>
      <c r="P992" t="s">
        <v>872</v>
      </c>
      <c r="Q992" t="s">
        <v>873</v>
      </c>
      <c r="R992" t="s">
        <v>105</v>
      </c>
      <c r="S992" t="s">
        <v>105</v>
      </c>
      <c r="T992" t="s">
        <v>1215</v>
      </c>
      <c r="U992" t="s">
        <v>1067</v>
      </c>
      <c r="V992" t="s">
        <v>190</v>
      </c>
      <c r="W992" s="247">
        <v>45154</v>
      </c>
      <c r="Y992" t="s">
        <v>876</v>
      </c>
      <c r="Z992">
        <v>0</v>
      </c>
      <c r="AB992" t="s">
        <v>877</v>
      </c>
      <c r="AD992">
        <f t="shared" ca="1" si="45"/>
        <v>8</v>
      </c>
      <c r="AE992">
        <f t="shared" si="46"/>
        <v>8</v>
      </c>
      <c r="AF992">
        <f t="shared" si="47"/>
        <v>16</v>
      </c>
    </row>
    <row r="993" spans="1:32" x14ac:dyDescent="0.25">
      <c r="A993" t="s">
        <v>5496</v>
      </c>
      <c r="B993" t="s">
        <v>5497</v>
      </c>
      <c r="D993">
        <v>2024</v>
      </c>
      <c r="E993" t="s">
        <v>863</v>
      </c>
      <c r="F993" t="s">
        <v>2908</v>
      </c>
      <c r="G993" t="s">
        <v>1724</v>
      </c>
      <c r="H993" t="s">
        <v>956</v>
      </c>
      <c r="I993" t="s">
        <v>5498</v>
      </c>
      <c r="J993" t="s">
        <v>1054</v>
      </c>
      <c r="K993">
        <v>3239</v>
      </c>
      <c r="L993" t="s">
        <v>869</v>
      </c>
      <c r="M993" t="s">
        <v>5499</v>
      </c>
      <c r="N993" t="s">
        <v>1040</v>
      </c>
      <c r="O993">
        <v>4</v>
      </c>
      <c r="P993" t="s">
        <v>872</v>
      </c>
      <c r="Q993" t="s">
        <v>873</v>
      </c>
      <c r="R993" t="s">
        <v>105</v>
      </c>
      <c r="S993" t="s">
        <v>105</v>
      </c>
      <c r="T993" t="s">
        <v>5449</v>
      </c>
      <c r="U993" t="s">
        <v>1067</v>
      </c>
      <c r="V993" t="s">
        <v>190</v>
      </c>
      <c r="W993" s="247">
        <v>45154</v>
      </c>
      <c r="Y993" t="s">
        <v>876</v>
      </c>
      <c r="Z993">
        <v>0</v>
      </c>
      <c r="AB993" t="s">
        <v>877</v>
      </c>
      <c r="AD993">
        <f t="shared" ca="1" si="45"/>
        <v>8</v>
      </c>
      <c r="AE993">
        <f t="shared" si="46"/>
        <v>8</v>
      </c>
      <c r="AF993">
        <f t="shared" si="47"/>
        <v>16</v>
      </c>
    </row>
    <row r="994" spans="1:32" x14ac:dyDescent="0.25">
      <c r="A994" t="s">
        <v>5500</v>
      </c>
      <c r="B994" t="s">
        <v>5501</v>
      </c>
      <c r="D994">
        <v>2024</v>
      </c>
      <c r="E994" t="s">
        <v>863</v>
      </c>
      <c r="F994" t="s">
        <v>2908</v>
      </c>
      <c r="G994" t="s">
        <v>1724</v>
      </c>
      <c r="H994" t="s">
        <v>956</v>
      </c>
      <c r="I994" t="s">
        <v>5502</v>
      </c>
      <c r="J994" t="s">
        <v>868</v>
      </c>
      <c r="K994">
        <v>11289</v>
      </c>
      <c r="L994" t="s">
        <v>869</v>
      </c>
      <c r="M994" t="s">
        <v>5503</v>
      </c>
      <c r="N994">
        <v>45414</v>
      </c>
      <c r="O994">
        <v>3</v>
      </c>
      <c r="P994" t="s">
        <v>872</v>
      </c>
      <c r="Q994" t="s">
        <v>873</v>
      </c>
      <c r="R994" t="s">
        <v>105</v>
      </c>
      <c r="S994" t="s">
        <v>105</v>
      </c>
      <c r="T994" t="s">
        <v>5504</v>
      </c>
      <c r="U994" t="s">
        <v>1067</v>
      </c>
      <c r="V994" t="s">
        <v>118</v>
      </c>
      <c r="W994" s="247">
        <v>45154</v>
      </c>
      <c r="Y994" t="s">
        <v>876</v>
      </c>
      <c r="Z994">
        <v>0</v>
      </c>
      <c r="AB994" t="s">
        <v>877</v>
      </c>
      <c r="AD994">
        <f t="shared" ca="1" si="45"/>
        <v>8</v>
      </c>
      <c r="AE994">
        <f t="shared" si="46"/>
        <v>8</v>
      </c>
      <c r="AF994">
        <f t="shared" si="47"/>
        <v>16</v>
      </c>
    </row>
    <row r="995" spans="1:32" x14ac:dyDescent="0.25">
      <c r="A995" t="s">
        <v>5505</v>
      </c>
      <c r="B995" t="s">
        <v>5506</v>
      </c>
      <c r="D995">
        <v>2024</v>
      </c>
      <c r="E995" t="s">
        <v>863</v>
      </c>
      <c r="F995" t="s">
        <v>2908</v>
      </c>
      <c r="G995" t="s">
        <v>1724</v>
      </c>
      <c r="H995" t="s">
        <v>866</v>
      </c>
      <c r="I995" t="s">
        <v>5507</v>
      </c>
      <c r="J995" t="s">
        <v>918</v>
      </c>
      <c r="K995">
        <v>10944</v>
      </c>
      <c r="L995" t="s">
        <v>869</v>
      </c>
      <c r="M995" t="s">
        <v>5508</v>
      </c>
      <c r="N995">
        <v>45475</v>
      </c>
      <c r="O995">
        <v>13</v>
      </c>
      <c r="P995" t="s">
        <v>872</v>
      </c>
      <c r="Q995" t="s">
        <v>873</v>
      </c>
      <c r="R995" t="s">
        <v>105</v>
      </c>
      <c r="S995" t="s">
        <v>105</v>
      </c>
      <c r="T995" t="s">
        <v>5509</v>
      </c>
      <c r="U995" t="s">
        <v>1067</v>
      </c>
      <c r="V995" t="s">
        <v>119</v>
      </c>
      <c r="W995" s="247">
        <v>45154</v>
      </c>
      <c r="Y995" t="s">
        <v>876</v>
      </c>
      <c r="Z995">
        <v>0</v>
      </c>
      <c r="AB995" t="s">
        <v>877</v>
      </c>
      <c r="AD995">
        <f t="shared" ca="1" si="45"/>
        <v>8</v>
      </c>
      <c r="AE995">
        <f t="shared" si="46"/>
        <v>8</v>
      </c>
      <c r="AF995">
        <f t="shared" si="47"/>
        <v>16</v>
      </c>
    </row>
    <row r="996" spans="1:32" x14ac:dyDescent="0.25">
      <c r="A996" t="s">
        <v>5510</v>
      </c>
      <c r="B996" t="s">
        <v>5511</v>
      </c>
      <c r="D996">
        <v>2024</v>
      </c>
      <c r="E996" t="s">
        <v>863</v>
      </c>
      <c r="F996" t="s">
        <v>2908</v>
      </c>
      <c r="G996" t="s">
        <v>1724</v>
      </c>
      <c r="H996" t="s">
        <v>866</v>
      </c>
      <c r="I996" t="s">
        <v>5512</v>
      </c>
      <c r="J996" t="s">
        <v>918</v>
      </c>
      <c r="K996">
        <v>9780</v>
      </c>
      <c r="L996" t="s">
        <v>869</v>
      </c>
      <c r="M996" t="s">
        <v>5513</v>
      </c>
      <c r="N996">
        <v>45445</v>
      </c>
      <c r="O996">
        <v>14</v>
      </c>
      <c r="P996" t="s">
        <v>872</v>
      </c>
      <c r="Q996" t="s">
        <v>873</v>
      </c>
      <c r="R996" t="s">
        <v>105</v>
      </c>
      <c r="S996" t="s">
        <v>105</v>
      </c>
      <c r="T996" t="s">
        <v>5514</v>
      </c>
      <c r="U996" t="s">
        <v>1067</v>
      </c>
      <c r="V996" t="s">
        <v>108</v>
      </c>
      <c r="W996" s="247">
        <v>45154</v>
      </c>
      <c r="Y996" t="s">
        <v>876</v>
      </c>
      <c r="Z996">
        <v>0</v>
      </c>
      <c r="AB996" t="s">
        <v>877</v>
      </c>
      <c r="AD996">
        <f t="shared" ca="1" si="45"/>
        <v>8</v>
      </c>
      <c r="AE996">
        <f t="shared" si="46"/>
        <v>8</v>
      </c>
      <c r="AF996">
        <f t="shared" si="47"/>
        <v>16</v>
      </c>
    </row>
    <row r="997" spans="1:32" x14ac:dyDescent="0.25">
      <c r="A997" t="s">
        <v>5515</v>
      </c>
      <c r="B997" t="s">
        <v>5516</v>
      </c>
      <c r="D997">
        <v>2024</v>
      </c>
      <c r="E997" t="s">
        <v>863</v>
      </c>
      <c r="F997" t="s">
        <v>2908</v>
      </c>
      <c r="G997" t="s">
        <v>1724</v>
      </c>
      <c r="H997" t="s">
        <v>866</v>
      </c>
      <c r="I997" t="s">
        <v>5517</v>
      </c>
      <c r="J997" t="s">
        <v>1054</v>
      </c>
      <c r="K997">
        <v>1</v>
      </c>
      <c r="L997" t="s">
        <v>869</v>
      </c>
      <c r="M997" t="s">
        <v>5518</v>
      </c>
      <c r="N997" t="s">
        <v>1040</v>
      </c>
      <c r="O997">
        <v>4</v>
      </c>
      <c r="P997" t="s">
        <v>872</v>
      </c>
      <c r="Q997" t="s">
        <v>873</v>
      </c>
      <c r="R997" t="s">
        <v>105</v>
      </c>
      <c r="S997" t="s">
        <v>105</v>
      </c>
      <c r="T997" t="s">
        <v>5519</v>
      </c>
      <c r="U997" t="s">
        <v>1067</v>
      </c>
      <c r="V997" t="s">
        <v>208</v>
      </c>
      <c r="W997" s="247">
        <v>45154</v>
      </c>
      <c r="Y997" t="s">
        <v>876</v>
      </c>
      <c r="Z997">
        <v>0</v>
      </c>
      <c r="AB997" t="s">
        <v>877</v>
      </c>
      <c r="AD997">
        <f t="shared" ca="1" si="45"/>
        <v>8</v>
      </c>
      <c r="AE997">
        <f t="shared" si="46"/>
        <v>8</v>
      </c>
      <c r="AF997">
        <f t="shared" si="47"/>
        <v>16</v>
      </c>
    </row>
    <row r="998" spans="1:32" x14ac:dyDescent="0.25">
      <c r="A998" t="s">
        <v>5520</v>
      </c>
      <c r="B998" t="s">
        <v>5521</v>
      </c>
      <c r="D998">
        <v>2024</v>
      </c>
      <c r="E998" t="s">
        <v>863</v>
      </c>
      <c r="F998" t="s">
        <v>2908</v>
      </c>
      <c r="G998" t="s">
        <v>1724</v>
      </c>
      <c r="H998" t="s">
        <v>956</v>
      </c>
      <c r="I998" t="s">
        <v>5522</v>
      </c>
      <c r="J998" t="s">
        <v>868</v>
      </c>
      <c r="K998">
        <v>9549</v>
      </c>
      <c r="L998" t="s">
        <v>869</v>
      </c>
      <c r="M998" t="s">
        <v>5523</v>
      </c>
      <c r="N998">
        <v>45506</v>
      </c>
      <c r="O998">
        <v>2</v>
      </c>
      <c r="P998" t="s">
        <v>872</v>
      </c>
      <c r="Q998" t="s">
        <v>873</v>
      </c>
      <c r="R998" t="s">
        <v>105</v>
      </c>
      <c r="S998" t="s">
        <v>105</v>
      </c>
      <c r="T998" t="s">
        <v>5524</v>
      </c>
      <c r="U998" t="s">
        <v>1067</v>
      </c>
      <c r="W998" s="247">
        <v>45154</v>
      </c>
      <c r="Y998" t="s">
        <v>876</v>
      </c>
      <c r="Z998">
        <v>0</v>
      </c>
      <c r="AB998" t="s">
        <v>877</v>
      </c>
      <c r="AD998">
        <f t="shared" ca="1" si="45"/>
        <v>8</v>
      </c>
      <c r="AE998">
        <f t="shared" si="46"/>
        <v>8</v>
      </c>
      <c r="AF998">
        <f t="shared" si="47"/>
        <v>16</v>
      </c>
    </row>
    <row r="999" spans="1:32" x14ac:dyDescent="0.25">
      <c r="A999" t="s">
        <v>5525</v>
      </c>
      <c r="B999" t="s">
        <v>5526</v>
      </c>
      <c r="D999">
        <v>2024</v>
      </c>
      <c r="E999" t="s">
        <v>863</v>
      </c>
      <c r="F999" t="s">
        <v>2908</v>
      </c>
      <c r="G999" t="s">
        <v>1724</v>
      </c>
      <c r="H999" t="s">
        <v>866</v>
      </c>
      <c r="I999" t="s">
        <v>5527</v>
      </c>
      <c r="J999" t="s">
        <v>1054</v>
      </c>
      <c r="K999">
        <v>519</v>
      </c>
      <c r="L999" t="s">
        <v>869</v>
      </c>
      <c r="M999" t="s">
        <v>5528</v>
      </c>
      <c r="N999" t="s">
        <v>1040</v>
      </c>
      <c r="O999">
        <v>4</v>
      </c>
      <c r="P999" t="s">
        <v>872</v>
      </c>
      <c r="Q999" t="s">
        <v>873</v>
      </c>
      <c r="R999" t="s">
        <v>105</v>
      </c>
      <c r="S999" t="s">
        <v>105</v>
      </c>
      <c r="T999" t="s">
        <v>5529</v>
      </c>
      <c r="U999" t="s">
        <v>1067</v>
      </c>
      <c r="V999" t="s">
        <v>190</v>
      </c>
      <c r="W999" s="247">
        <v>45154</v>
      </c>
      <c r="Y999" t="s">
        <v>876</v>
      </c>
      <c r="Z999">
        <v>0</v>
      </c>
      <c r="AB999" t="s">
        <v>877</v>
      </c>
      <c r="AD999">
        <f t="shared" ca="1" si="45"/>
        <v>8</v>
      </c>
      <c r="AE999">
        <f t="shared" si="46"/>
        <v>8</v>
      </c>
      <c r="AF999">
        <f t="shared" si="47"/>
        <v>16</v>
      </c>
    </row>
    <row r="1000" spans="1:32" x14ac:dyDescent="0.25">
      <c r="A1000" t="s">
        <v>5530</v>
      </c>
      <c r="B1000" t="s">
        <v>5531</v>
      </c>
      <c r="D1000">
        <v>2024</v>
      </c>
      <c r="E1000" t="s">
        <v>863</v>
      </c>
      <c r="F1000" t="s">
        <v>2908</v>
      </c>
      <c r="G1000" t="s">
        <v>1724</v>
      </c>
      <c r="H1000" t="s">
        <v>956</v>
      </c>
      <c r="I1000" t="s">
        <v>5532</v>
      </c>
      <c r="J1000" t="s">
        <v>896</v>
      </c>
      <c r="K1000">
        <v>11839</v>
      </c>
      <c r="L1000" t="s">
        <v>1900</v>
      </c>
      <c r="M1000" t="s">
        <v>5533</v>
      </c>
      <c r="N1000">
        <v>45537</v>
      </c>
      <c r="O1000">
        <v>11</v>
      </c>
      <c r="P1000" t="s">
        <v>872</v>
      </c>
      <c r="Q1000" t="s">
        <v>873</v>
      </c>
      <c r="R1000" t="s">
        <v>105</v>
      </c>
      <c r="S1000" t="s">
        <v>105</v>
      </c>
      <c r="T1000" t="s">
        <v>5534</v>
      </c>
      <c r="U1000" t="s">
        <v>1067</v>
      </c>
      <c r="V1000" t="s">
        <v>108</v>
      </c>
      <c r="W1000" s="247">
        <v>45154</v>
      </c>
      <c r="Y1000" t="s">
        <v>876</v>
      </c>
      <c r="Z1000">
        <v>0</v>
      </c>
      <c r="AB1000" t="s">
        <v>877</v>
      </c>
      <c r="AD1000">
        <f t="shared" ca="1" si="45"/>
        <v>8</v>
      </c>
      <c r="AE1000">
        <f t="shared" si="46"/>
        <v>8</v>
      </c>
      <c r="AF1000">
        <f t="shared" si="47"/>
        <v>16</v>
      </c>
    </row>
    <row r="1001" spans="1:32" x14ac:dyDescent="0.25">
      <c r="A1001" t="s">
        <v>5535</v>
      </c>
      <c r="B1001" t="s">
        <v>5536</v>
      </c>
      <c r="D1001">
        <v>2024</v>
      </c>
      <c r="E1001" t="s">
        <v>863</v>
      </c>
      <c r="F1001" t="s">
        <v>2908</v>
      </c>
      <c r="G1001" t="s">
        <v>1724</v>
      </c>
      <c r="H1001" t="s">
        <v>956</v>
      </c>
      <c r="I1001" t="s">
        <v>5537</v>
      </c>
      <c r="J1001" t="s">
        <v>896</v>
      </c>
      <c r="K1001">
        <v>11481</v>
      </c>
      <c r="L1001" t="s">
        <v>869</v>
      </c>
      <c r="M1001" t="s">
        <v>5538</v>
      </c>
      <c r="N1001">
        <v>45537</v>
      </c>
      <c r="O1001">
        <v>3</v>
      </c>
      <c r="P1001" t="s">
        <v>872</v>
      </c>
      <c r="Q1001" t="s">
        <v>873</v>
      </c>
      <c r="R1001" t="s">
        <v>105</v>
      </c>
      <c r="S1001" t="s">
        <v>105</v>
      </c>
      <c r="T1001" t="s">
        <v>5539</v>
      </c>
      <c r="U1001" t="s">
        <v>1067</v>
      </c>
      <c r="W1001" s="247">
        <v>45154</v>
      </c>
      <c r="Y1001" t="s">
        <v>876</v>
      </c>
      <c r="Z1001">
        <v>0</v>
      </c>
      <c r="AB1001" t="s">
        <v>877</v>
      </c>
      <c r="AD1001">
        <f t="shared" ca="1" si="45"/>
        <v>8</v>
      </c>
      <c r="AE1001">
        <f t="shared" si="46"/>
        <v>8</v>
      </c>
      <c r="AF1001">
        <f t="shared" si="47"/>
        <v>16</v>
      </c>
    </row>
    <row r="1002" spans="1:32" x14ac:dyDescent="0.25">
      <c r="A1002" t="s">
        <v>5540</v>
      </c>
      <c r="B1002" t="s">
        <v>5541</v>
      </c>
      <c r="D1002">
        <v>2024</v>
      </c>
      <c r="E1002" t="s">
        <v>863</v>
      </c>
      <c r="F1002" t="s">
        <v>2908</v>
      </c>
      <c r="G1002" t="s">
        <v>1724</v>
      </c>
      <c r="H1002" t="s">
        <v>956</v>
      </c>
      <c r="I1002" t="s">
        <v>5542</v>
      </c>
      <c r="J1002" t="s">
        <v>1054</v>
      </c>
      <c r="K1002">
        <v>14426</v>
      </c>
      <c r="L1002" t="s">
        <v>869</v>
      </c>
      <c r="M1002" t="s">
        <v>5543</v>
      </c>
      <c r="N1002" t="s">
        <v>1040</v>
      </c>
      <c r="O1002">
        <v>4</v>
      </c>
      <c r="P1002" t="s">
        <v>872</v>
      </c>
      <c r="Q1002" t="s">
        <v>873</v>
      </c>
      <c r="R1002" t="s">
        <v>105</v>
      </c>
      <c r="S1002" t="s">
        <v>105</v>
      </c>
      <c r="T1002" t="s">
        <v>5544</v>
      </c>
      <c r="U1002" t="s">
        <v>1067</v>
      </c>
      <c r="V1002" t="s">
        <v>230</v>
      </c>
      <c r="W1002" s="247">
        <v>45154</v>
      </c>
      <c r="Y1002" t="s">
        <v>876</v>
      </c>
      <c r="Z1002">
        <v>0</v>
      </c>
      <c r="AB1002" t="s">
        <v>877</v>
      </c>
      <c r="AD1002">
        <f t="shared" ca="1" si="45"/>
        <v>8</v>
      </c>
      <c r="AE1002">
        <f t="shared" si="46"/>
        <v>8</v>
      </c>
      <c r="AF1002">
        <f t="shared" si="47"/>
        <v>16</v>
      </c>
    </row>
    <row r="1003" spans="1:32" x14ac:dyDescent="0.25">
      <c r="A1003" t="s">
        <v>5545</v>
      </c>
      <c r="B1003" t="s">
        <v>5546</v>
      </c>
      <c r="D1003">
        <v>2024</v>
      </c>
      <c r="E1003" t="s">
        <v>863</v>
      </c>
      <c r="F1003" t="s">
        <v>2908</v>
      </c>
      <c r="G1003" t="s">
        <v>1724</v>
      </c>
      <c r="H1003" t="s">
        <v>866</v>
      </c>
      <c r="I1003" t="s">
        <v>5547</v>
      </c>
      <c r="J1003" t="s">
        <v>1136</v>
      </c>
      <c r="K1003">
        <v>9601</v>
      </c>
      <c r="L1003" t="s">
        <v>869</v>
      </c>
      <c r="M1003" t="s">
        <v>5548</v>
      </c>
      <c r="N1003">
        <v>45353</v>
      </c>
      <c r="O1003">
        <v>8</v>
      </c>
      <c r="P1003" t="s">
        <v>872</v>
      </c>
      <c r="Q1003" t="s">
        <v>873</v>
      </c>
      <c r="R1003" t="s">
        <v>105</v>
      </c>
      <c r="S1003" t="s">
        <v>105</v>
      </c>
      <c r="T1003" t="s">
        <v>5549</v>
      </c>
      <c r="U1003" t="s">
        <v>1067</v>
      </c>
      <c r="W1003" s="247">
        <v>45154</v>
      </c>
      <c r="Y1003" t="s">
        <v>876</v>
      </c>
      <c r="Z1003">
        <v>0</v>
      </c>
      <c r="AB1003" t="s">
        <v>877</v>
      </c>
      <c r="AD1003">
        <f t="shared" ca="1" si="45"/>
        <v>8</v>
      </c>
      <c r="AE1003">
        <f t="shared" si="46"/>
        <v>8</v>
      </c>
      <c r="AF1003">
        <f t="shared" si="47"/>
        <v>16</v>
      </c>
    </row>
    <row r="1004" spans="1:32" x14ac:dyDescent="0.25">
      <c r="A1004" t="s">
        <v>5550</v>
      </c>
      <c r="B1004" t="s">
        <v>5551</v>
      </c>
      <c r="D1004">
        <v>2024</v>
      </c>
      <c r="E1004" t="s">
        <v>863</v>
      </c>
      <c r="F1004" t="s">
        <v>2908</v>
      </c>
      <c r="G1004" t="s">
        <v>1724</v>
      </c>
      <c r="H1004" t="s">
        <v>956</v>
      </c>
      <c r="I1004" t="s">
        <v>5552</v>
      </c>
      <c r="J1004" t="s">
        <v>1054</v>
      </c>
      <c r="K1004">
        <v>5793</v>
      </c>
      <c r="L1004" t="s">
        <v>869</v>
      </c>
      <c r="M1004" t="s">
        <v>5553</v>
      </c>
      <c r="N1004" t="s">
        <v>1040</v>
      </c>
      <c r="O1004">
        <v>4</v>
      </c>
      <c r="P1004" t="s">
        <v>872</v>
      </c>
      <c r="Q1004" t="s">
        <v>873</v>
      </c>
      <c r="R1004" t="s">
        <v>105</v>
      </c>
      <c r="S1004" t="s">
        <v>105</v>
      </c>
      <c r="T1004" t="s">
        <v>5554</v>
      </c>
      <c r="U1004" t="s">
        <v>1067</v>
      </c>
      <c r="V1004" t="s">
        <v>2096</v>
      </c>
      <c r="W1004" s="247">
        <v>45154</v>
      </c>
      <c r="Y1004" t="s">
        <v>876</v>
      </c>
      <c r="Z1004">
        <v>0</v>
      </c>
      <c r="AB1004" t="s">
        <v>877</v>
      </c>
      <c r="AD1004">
        <f t="shared" ca="1" si="45"/>
        <v>8</v>
      </c>
      <c r="AE1004">
        <f t="shared" si="46"/>
        <v>8</v>
      </c>
      <c r="AF1004">
        <f t="shared" si="47"/>
        <v>16</v>
      </c>
    </row>
    <row r="1005" spans="1:32" x14ac:dyDescent="0.25">
      <c r="A1005" t="s">
        <v>5555</v>
      </c>
      <c r="B1005" t="s">
        <v>5556</v>
      </c>
      <c r="D1005">
        <v>2024</v>
      </c>
      <c r="E1005" t="s">
        <v>863</v>
      </c>
      <c r="F1005" t="s">
        <v>2908</v>
      </c>
      <c r="G1005" t="s">
        <v>1724</v>
      </c>
      <c r="H1005" t="s">
        <v>956</v>
      </c>
      <c r="I1005" t="s">
        <v>5557</v>
      </c>
      <c r="J1005" t="s">
        <v>2082</v>
      </c>
      <c r="K1005">
        <v>6687</v>
      </c>
      <c r="L1005" t="s">
        <v>869</v>
      </c>
      <c r="M1005" t="s">
        <v>5558</v>
      </c>
      <c r="N1005">
        <v>45353</v>
      </c>
      <c r="O1005">
        <v>23</v>
      </c>
      <c r="P1005" t="s">
        <v>872</v>
      </c>
      <c r="Q1005" t="s">
        <v>873</v>
      </c>
      <c r="R1005" t="s">
        <v>105</v>
      </c>
      <c r="S1005" t="s">
        <v>105</v>
      </c>
      <c r="T1005" t="s">
        <v>5559</v>
      </c>
      <c r="U1005" t="s">
        <v>1067</v>
      </c>
      <c r="W1005" s="247">
        <v>45154</v>
      </c>
      <c r="Y1005" t="s">
        <v>876</v>
      </c>
      <c r="Z1005">
        <v>0</v>
      </c>
      <c r="AB1005" t="s">
        <v>877</v>
      </c>
      <c r="AD1005">
        <f t="shared" ca="1" si="45"/>
        <v>8</v>
      </c>
      <c r="AE1005">
        <f t="shared" si="46"/>
        <v>8</v>
      </c>
      <c r="AF1005">
        <f t="shared" si="47"/>
        <v>16</v>
      </c>
    </row>
    <row r="1006" spans="1:32" x14ac:dyDescent="0.25">
      <c r="A1006" t="s">
        <v>5560</v>
      </c>
      <c r="B1006" t="s">
        <v>5561</v>
      </c>
      <c r="D1006">
        <v>2024</v>
      </c>
      <c r="E1006" t="s">
        <v>863</v>
      </c>
      <c r="F1006" t="s">
        <v>2908</v>
      </c>
      <c r="G1006" t="s">
        <v>1724</v>
      </c>
      <c r="H1006" t="s">
        <v>956</v>
      </c>
      <c r="I1006" t="s">
        <v>5562</v>
      </c>
      <c r="J1006" t="s">
        <v>918</v>
      </c>
      <c r="K1006">
        <v>12343</v>
      </c>
      <c r="L1006" t="s">
        <v>869</v>
      </c>
      <c r="M1006" t="s">
        <v>5563</v>
      </c>
      <c r="N1006">
        <v>45445</v>
      </c>
      <c r="O1006">
        <v>14</v>
      </c>
      <c r="P1006" t="s">
        <v>872</v>
      </c>
      <c r="Q1006" t="s">
        <v>873</v>
      </c>
      <c r="R1006" t="s">
        <v>105</v>
      </c>
      <c r="S1006" t="s">
        <v>105</v>
      </c>
      <c r="T1006" t="s">
        <v>5564</v>
      </c>
      <c r="U1006" t="s">
        <v>1067</v>
      </c>
      <c r="V1006" t="s">
        <v>5565</v>
      </c>
      <c r="W1006" s="247">
        <v>45154</v>
      </c>
      <c r="Y1006" t="s">
        <v>876</v>
      </c>
      <c r="Z1006">
        <v>0</v>
      </c>
      <c r="AB1006" t="s">
        <v>877</v>
      </c>
      <c r="AD1006">
        <f t="shared" ca="1" si="45"/>
        <v>8</v>
      </c>
      <c r="AE1006">
        <f t="shared" si="46"/>
        <v>8</v>
      </c>
      <c r="AF1006">
        <f t="shared" si="47"/>
        <v>16</v>
      </c>
    </row>
    <row r="1007" spans="1:32" x14ac:dyDescent="0.25">
      <c r="A1007" t="s">
        <v>5566</v>
      </c>
      <c r="B1007" t="s">
        <v>5567</v>
      </c>
      <c r="D1007">
        <v>2024</v>
      </c>
      <c r="E1007" t="s">
        <v>863</v>
      </c>
      <c r="F1007" t="s">
        <v>2908</v>
      </c>
      <c r="G1007" t="s">
        <v>1724</v>
      </c>
      <c r="H1007" t="s">
        <v>956</v>
      </c>
      <c r="I1007" t="s">
        <v>5568</v>
      </c>
      <c r="J1007" t="s">
        <v>868</v>
      </c>
      <c r="K1007">
        <v>12807</v>
      </c>
      <c r="L1007" t="s">
        <v>869</v>
      </c>
      <c r="M1007" t="s">
        <v>5569</v>
      </c>
      <c r="N1007">
        <v>45414</v>
      </c>
      <c r="O1007">
        <v>2</v>
      </c>
      <c r="P1007" t="s">
        <v>872</v>
      </c>
      <c r="Q1007" t="s">
        <v>873</v>
      </c>
      <c r="R1007" t="s">
        <v>105</v>
      </c>
      <c r="S1007" t="s">
        <v>110</v>
      </c>
      <c r="T1007" t="s">
        <v>5570</v>
      </c>
      <c r="U1007" t="s">
        <v>1067</v>
      </c>
      <c r="V1007" t="s">
        <v>134</v>
      </c>
      <c r="W1007" s="247">
        <v>45154</v>
      </c>
      <c r="Y1007" t="s">
        <v>876</v>
      </c>
      <c r="Z1007">
        <v>0</v>
      </c>
      <c r="AB1007" t="s">
        <v>877</v>
      </c>
      <c r="AD1007">
        <f t="shared" ca="1" si="45"/>
        <v>8</v>
      </c>
      <c r="AE1007">
        <f t="shared" si="46"/>
        <v>8</v>
      </c>
      <c r="AF1007">
        <f t="shared" si="47"/>
        <v>16</v>
      </c>
    </row>
    <row r="1008" spans="1:32" x14ac:dyDescent="0.25">
      <c r="A1008" t="s">
        <v>5571</v>
      </c>
      <c r="B1008" t="s">
        <v>5572</v>
      </c>
      <c r="D1008">
        <v>2024</v>
      </c>
      <c r="E1008" t="s">
        <v>863</v>
      </c>
      <c r="F1008" t="s">
        <v>2908</v>
      </c>
      <c r="G1008" t="s">
        <v>1724</v>
      </c>
      <c r="H1008" t="s">
        <v>956</v>
      </c>
      <c r="I1008" t="s">
        <v>5573</v>
      </c>
      <c r="J1008" t="s">
        <v>1906</v>
      </c>
      <c r="K1008">
        <v>14830</v>
      </c>
      <c r="L1008" t="s">
        <v>869</v>
      </c>
      <c r="M1008" t="s">
        <v>5574</v>
      </c>
      <c r="N1008">
        <v>45445</v>
      </c>
      <c r="O1008">
        <v>2</v>
      </c>
      <c r="P1008" t="s">
        <v>872</v>
      </c>
      <c r="Q1008" t="s">
        <v>873</v>
      </c>
      <c r="R1008" t="s">
        <v>105</v>
      </c>
      <c r="S1008" t="s">
        <v>110</v>
      </c>
      <c r="T1008" t="s">
        <v>5575</v>
      </c>
      <c r="U1008" t="s">
        <v>1067</v>
      </c>
      <c r="W1008" s="247">
        <v>45135</v>
      </c>
      <c r="Y1008" t="s">
        <v>876</v>
      </c>
      <c r="Z1008">
        <v>0</v>
      </c>
      <c r="AB1008" t="s">
        <v>877</v>
      </c>
      <c r="AD1008">
        <f t="shared" ca="1" si="45"/>
        <v>9</v>
      </c>
      <c r="AE1008">
        <f t="shared" si="46"/>
        <v>7</v>
      </c>
      <c r="AF1008">
        <f t="shared" si="47"/>
        <v>28</v>
      </c>
    </row>
    <row r="1009" spans="1:32" x14ac:dyDescent="0.25">
      <c r="A1009" t="s">
        <v>5576</v>
      </c>
      <c r="B1009" t="s">
        <v>5577</v>
      </c>
      <c r="D1009">
        <v>2024</v>
      </c>
      <c r="E1009" t="s">
        <v>863</v>
      </c>
      <c r="F1009" t="s">
        <v>2908</v>
      </c>
      <c r="G1009" t="s">
        <v>1724</v>
      </c>
      <c r="H1009" t="s">
        <v>956</v>
      </c>
      <c r="I1009" t="s">
        <v>5578</v>
      </c>
      <c r="J1009" t="s">
        <v>875</v>
      </c>
      <c r="K1009">
        <v>7646</v>
      </c>
      <c r="L1009" t="s">
        <v>869</v>
      </c>
      <c r="M1009" t="s">
        <v>5579</v>
      </c>
      <c r="N1009" t="s">
        <v>5580</v>
      </c>
      <c r="O1009">
        <v>20</v>
      </c>
      <c r="P1009" t="s">
        <v>872</v>
      </c>
      <c r="Q1009" t="s">
        <v>873</v>
      </c>
      <c r="R1009" t="s">
        <v>105</v>
      </c>
      <c r="S1009" t="s">
        <v>105</v>
      </c>
      <c r="T1009" t="s">
        <v>3799</v>
      </c>
      <c r="U1009" t="s">
        <v>1067</v>
      </c>
      <c r="V1009" t="s">
        <v>157</v>
      </c>
      <c r="W1009" s="247">
        <v>45135</v>
      </c>
      <c r="Y1009" t="s">
        <v>876</v>
      </c>
      <c r="Z1009">
        <v>0</v>
      </c>
      <c r="AA1009" t="s">
        <v>5581</v>
      </c>
      <c r="AB1009" t="s">
        <v>877</v>
      </c>
      <c r="AD1009">
        <f t="shared" ca="1" si="45"/>
        <v>9</v>
      </c>
      <c r="AE1009">
        <f t="shared" si="46"/>
        <v>7</v>
      </c>
      <c r="AF1009">
        <f t="shared" si="47"/>
        <v>28</v>
      </c>
    </row>
    <row r="1010" spans="1:32" x14ac:dyDescent="0.25">
      <c r="A1010" t="s">
        <v>5582</v>
      </c>
      <c r="B1010" t="s">
        <v>5583</v>
      </c>
      <c r="D1010">
        <v>2023</v>
      </c>
      <c r="E1010" t="s">
        <v>1049</v>
      </c>
      <c r="F1010" t="s">
        <v>1050</v>
      </c>
      <c r="G1010" t="s">
        <v>1051</v>
      </c>
      <c r="H1010" t="s">
        <v>1052</v>
      </c>
      <c r="I1010" t="s">
        <v>5584</v>
      </c>
      <c r="J1010" t="s">
        <v>1054</v>
      </c>
      <c r="K1010">
        <v>598</v>
      </c>
      <c r="L1010" t="s">
        <v>869</v>
      </c>
      <c r="M1010" t="s">
        <v>5585</v>
      </c>
      <c r="N1010" t="s">
        <v>1040</v>
      </c>
      <c r="O1010">
        <v>4</v>
      </c>
      <c r="P1010" t="s">
        <v>872</v>
      </c>
      <c r="Q1010" t="s">
        <v>873</v>
      </c>
      <c r="R1010" t="s">
        <v>105</v>
      </c>
      <c r="S1010" t="s">
        <v>105</v>
      </c>
      <c r="T1010" t="s">
        <v>5586</v>
      </c>
      <c r="U1010" t="s">
        <v>875</v>
      </c>
      <c r="V1010" t="s">
        <v>212</v>
      </c>
      <c r="W1010" s="247">
        <v>45134</v>
      </c>
      <c r="Y1010" t="s">
        <v>876</v>
      </c>
      <c r="Z1010">
        <v>0</v>
      </c>
      <c r="AA1010" t="s">
        <v>3893</v>
      </c>
      <c r="AB1010" t="s">
        <v>877</v>
      </c>
      <c r="AD1010">
        <f t="shared" ca="1" si="45"/>
        <v>9</v>
      </c>
      <c r="AE1010">
        <f t="shared" si="46"/>
        <v>7</v>
      </c>
      <c r="AF1010">
        <f t="shared" si="47"/>
        <v>27</v>
      </c>
    </row>
    <row r="1011" spans="1:32" x14ac:dyDescent="0.25">
      <c r="A1011" t="s">
        <v>5587</v>
      </c>
      <c r="B1011" t="s">
        <v>5588</v>
      </c>
      <c r="D1011">
        <v>2024</v>
      </c>
      <c r="E1011" t="s">
        <v>5589</v>
      </c>
      <c r="F1011" t="s">
        <v>5590</v>
      </c>
      <c r="G1011" t="s">
        <v>1051</v>
      </c>
      <c r="H1011" t="s">
        <v>866</v>
      </c>
      <c r="I1011" t="s">
        <v>5591</v>
      </c>
      <c r="J1011" t="s">
        <v>1038</v>
      </c>
      <c r="K1011">
        <v>1</v>
      </c>
      <c r="L1011" t="s">
        <v>869</v>
      </c>
      <c r="M1011" t="s">
        <v>5592</v>
      </c>
      <c r="N1011" t="s">
        <v>5593</v>
      </c>
      <c r="O1011">
        <v>75</v>
      </c>
      <c r="P1011" t="s">
        <v>872</v>
      </c>
      <c r="Q1011" t="s">
        <v>873</v>
      </c>
      <c r="R1011" t="s">
        <v>105</v>
      </c>
      <c r="S1011" t="s">
        <v>105</v>
      </c>
      <c r="T1011" t="s">
        <v>5594</v>
      </c>
      <c r="U1011" t="s">
        <v>896</v>
      </c>
      <c r="V1011" t="s">
        <v>112</v>
      </c>
      <c r="W1011" s="247">
        <v>45149</v>
      </c>
      <c r="Y1011" t="s">
        <v>876</v>
      </c>
      <c r="Z1011">
        <v>0</v>
      </c>
      <c r="AA1011" t="s">
        <v>5595</v>
      </c>
      <c r="AB1011" t="s">
        <v>877</v>
      </c>
      <c r="AD1011">
        <f t="shared" ca="1" si="45"/>
        <v>9</v>
      </c>
      <c r="AE1011">
        <f t="shared" si="46"/>
        <v>8</v>
      </c>
      <c r="AF1011">
        <f t="shared" si="47"/>
        <v>11</v>
      </c>
    </row>
    <row r="1012" spans="1:32" x14ac:dyDescent="0.25">
      <c r="A1012" t="s">
        <v>5596</v>
      </c>
      <c r="B1012" t="s">
        <v>5597</v>
      </c>
      <c r="D1012">
        <v>2024</v>
      </c>
      <c r="E1012" t="s">
        <v>5589</v>
      </c>
      <c r="F1012" t="s">
        <v>5590</v>
      </c>
      <c r="G1012" t="s">
        <v>1051</v>
      </c>
      <c r="H1012" t="s">
        <v>866</v>
      </c>
      <c r="I1012" t="s">
        <v>5598</v>
      </c>
      <c r="J1012" t="s">
        <v>1038</v>
      </c>
      <c r="K1012">
        <v>1</v>
      </c>
      <c r="L1012" t="s">
        <v>869</v>
      </c>
      <c r="M1012" t="s">
        <v>5599</v>
      </c>
      <c r="N1012" t="s">
        <v>5593</v>
      </c>
      <c r="O1012">
        <v>75</v>
      </c>
      <c r="P1012" t="s">
        <v>872</v>
      </c>
      <c r="Q1012" t="s">
        <v>873</v>
      </c>
      <c r="R1012" t="s">
        <v>105</v>
      </c>
      <c r="S1012" t="s">
        <v>105</v>
      </c>
      <c r="T1012" t="s">
        <v>5600</v>
      </c>
      <c r="U1012" t="s">
        <v>896</v>
      </c>
      <c r="V1012" t="s">
        <v>112</v>
      </c>
      <c r="W1012" s="247">
        <v>45149</v>
      </c>
      <c r="Y1012" t="s">
        <v>876</v>
      </c>
      <c r="Z1012">
        <v>0</v>
      </c>
      <c r="AA1012" t="s">
        <v>5595</v>
      </c>
      <c r="AB1012" t="s">
        <v>877</v>
      </c>
      <c r="AD1012">
        <f t="shared" ca="1" si="45"/>
        <v>9</v>
      </c>
      <c r="AE1012">
        <f t="shared" si="46"/>
        <v>8</v>
      </c>
      <c r="AF1012">
        <f t="shared" si="47"/>
        <v>11</v>
      </c>
    </row>
    <row r="1013" spans="1:32" x14ac:dyDescent="0.25">
      <c r="A1013" t="s">
        <v>5601</v>
      </c>
      <c r="B1013" t="s">
        <v>5602</v>
      </c>
      <c r="D1013">
        <v>2024</v>
      </c>
      <c r="E1013" t="s">
        <v>5589</v>
      </c>
      <c r="F1013" t="s">
        <v>5590</v>
      </c>
      <c r="G1013" t="s">
        <v>1051</v>
      </c>
      <c r="H1013" t="s">
        <v>866</v>
      </c>
      <c r="I1013" t="s">
        <v>5603</v>
      </c>
      <c r="J1013" t="s">
        <v>1038</v>
      </c>
      <c r="K1013">
        <v>1</v>
      </c>
      <c r="L1013" t="s">
        <v>869</v>
      </c>
      <c r="M1013" t="s">
        <v>5604</v>
      </c>
      <c r="N1013" t="s">
        <v>5593</v>
      </c>
      <c r="O1013">
        <v>65</v>
      </c>
      <c r="P1013" t="s">
        <v>872</v>
      </c>
      <c r="Q1013" t="s">
        <v>873</v>
      </c>
      <c r="R1013" t="s">
        <v>105</v>
      </c>
      <c r="S1013" t="s">
        <v>105</v>
      </c>
      <c r="T1013" t="s">
        <v>5605</v>
      </c>
      <c r="U1013" t="s">
        <v>896</v>
      </c>
      <c r="V1013" t="s">
        <v>112</v>
      </c>
      <c r="W1013" s="247">
        <v>45149</v>
      </c>
      <c r="Y1013" t="s">
        <v>876</v>
      </c>
      <c r="Z1013">
        <v>0</v>
      </c>
      <c r="AA1013" t="s">
        <v>5595</v>
      </c>
      <c r="AB1013" t="s">
        <v>877</v>
      </c>
      <c r="AD1013">
        <f t="shared" ca="1" si="45"/>
        <v>9</v>
      </c>
      <c r="AE1013">
        <f t="shared" si="46"/>
        <v>8</v>
      </c>
      <c r="AF1013">
        <f t="shared" si="47"/>
        <v>11</v>
      </c>
    </row>
    <row r="1014" spans="1:32" x14ac:dyDescent="0.25">
      <c r="A1014" t="s">
        <v>5606</v>
      </c>
      <c r="B1014" t="s">
        <v>5607</v>
      </c>
      <c r="D1014">
        <v>2024</v>
      </c>
      <c r="E1014" t="s">
        <v>5589</v>
      </c>
      <c r="F1014" t="s">
        <v>5590</v>
      </c>
      <c r="G1014" t="s">
        <v>1051</v>
      </c>
      <c r="H1014" t="s">
        <v>866</v>
      </c>
      <c r="I1014" t="s">
        <v>5608</v>
      </c>
      <c r="J1014" t="s">
        <v>945</v>
      </c>
      <c r="K1014">
        <v>2946</v>
      </c>
      <c r="L1014" t="s">
        <v>869</v>
      </c>
      <c r="M1014" t="s">
        <v>5609</v>
      </c>
      <c r="N1014" t="s">
        <v>1040</v>
      </c>
      <c r="O1014">
        <v>4</v>
      </c>
      <c r="P1014" t="s">
        <v>872</v>
      </c>
      <c r="Q1014" t="s">
        <v>873</v>
      </c>
      <c r="R1014" t="s">
        <v>105</v>
      </c>
      <c r="S1014" t="s">
        <v>105</v>
      </c>
      <c r="T1014" t="s">
        <v>5610</v>
      </c>
      <c r="U1014" t="s">
        <v>896</v>
      </c>
      <c r="V1014" t="s">
        <v>112</v>
      </c>
      <c r="W1014" s="247">
        <v>45149</v>
      </c>
      <c r="Y1014" t="s">
        <v>876</v>
      </c>
      <c r="Z1014">
        <v>0</v>
      </c>
      <c r="AA1014" t="s">
        <v>2669</v>
      </c>
      <c r="AB1014" t="s">
        <v>877</v>
      </c>
      <c r="AD1014">
        <f t="shared" ca="1" si="45"/>
        <v>9</v>
      </c>
      <c r="AE1014">
        <f t="shared" si="46"/>
        <v>8</v>
      </c>
      <c r="AF1014">
        <f t="shared" si="47"/>
        <v>11</v>
      </c>
    </row>
    <row r="1015" spans="1:32" x14ac:dyDescent="0.25">
      <c r="A1015" t="s">
        <v>5611</v>
      </c>
      <c r="B1015" t="s">
        <v>5612</v>
      </c>
      <c r="D1015">
        <v>2024</v>
      </c>
      <c r="E1015" t="s">
        <v>5589</v>
      </c>
      <c r="F1015" t="s">
        <v>5590</v>
      </c>
      <c r="G1015" t="s">
        <v>1051</v>
      </c>
      <c r="H1015" t="s">
        <v>866</v>
      </c>
      <c r="I1015" t="s">
        <v>5613</v>
      </c>
      <c r="J1015" t="s">
        <v>1038</v>
      </c>
      <c r="K1015">
        <v>368</v>
      </c>
      <c r="L1015" t="s">
        <v>869</v>
      </c>
      <c r="M1015" t="s">
        <v>5614</v>
      </c>
      <c r="N1015" t="s">
        <v>1040</v>
      </c>
      <c r="O1015">
        <v>4</v>
      </c>
      <c r="P1015" t="s">
        <v>872</v>
      </c>
      <c r="Q1015" t="s">
        <v>873</v>
      </c>
      <c r="R1015" t="s">
        <v>105</v>
      </c>
      <c r="S1015" t="s">
        <v>105</v>
      </c>
      <c r="T1015" t="s">
        <v>5615</v>
      </c>
      <c r="U1015" t="s">
        <v>896</v>
      </c>
      <c r="V1015" t="s">
        <v>112</v>
      </c>
      <c r="W1015" s="247">
        <v>45149</v>
      </c>
      <c r="Y1015" t="s">
        <v>876</v>
      </c>
      <c r="Z1015">
        <v>0</v>
      </c>
      <c r="AA1015" t="s">
        <v>5595</v>
      </c>
      <c r="AB1015" t="s">
        <v>877</v>
      </c>
      <c r="AD1015">
        <f t="shared" ca="1" si="45"/>
        <v>9</v>
      </c>
      <c r="AE1015">
        <f t="shared" si="46"/>
        <v>8</v>
      </c>
      <c r="AF1015">
        <f t="shared" si="47"/>
        <v>11</v>
      </c>
    </row>
    <row r="1016" spans="1:32" x14ac:dyDescent="0.25">
      <c r="A1016" t="s">
        <v>5616</v>
      </c>
      <c r="B1016" t="s">
        <v>5617</v>
      </c>
      <c r="D1016">
        <v>2024</v>
      </c>
      <c r="E1016" t="s">
        <v>5589</v>
      </c>
      <c r="F1016" t="s">
        <v>5590</v>
      </c>
      <c r="G1016" t="s">
        <v>1051</v>
      </c>
      <c r="H1016" t="s">
        <v>866</v>
      </c>
      <c r="I1016" t="s">
        <v>5618</v>
      </c>
      <c r="J1016" t="s">
        <v>1038</v>
      </c>
      <c r="K1016">
        <v>374</v>
      </c>
      <c r="L1016" t="s">
        <v>869</v>
      </c>
      <c r="M1016" t="s">
        <v>5619</v>
      </c>
      <c r="N1016" t="s">
        <v>1040</v>
      </c>
      <c r="O1016">
        <v>4</v>
      </c>
      <c r="P1016" t="s">
        <v>872</v>
      </c>
      <c r="Q1016" t="s">
        <v>873</v>
      </c>
      <c r="R1016" t="s">
        <v>105</v>
      </c>
      <c r="S1016" t="s">
        <v>105</v>
      </c>
      <c r="T1016" t="s">
        <v>5620</v>
      </c>
      <c r="U1016" t="s">
        <v>896</v>
      </c>
      <c r="V1016" t="s">
        <v>112</v>
      </c>
      <c r="W1016" s="247">
        <v>45149</v>
      </c>
      <c r="Y1016" t="s">
        <v>876</v>
      </c>
      <c r="Z1016">
        <v>0</v>
      </c>
      <c r="AA1016" t="s">
        <v>5595</v>
      </c>
      <c r="AB1016" t="s">
        <v>877</v>
      </c>
      <c r="AD1016">
        <f t="shared" ca="1" si="45"/>
        <v>9</v>
      </c>
      <c r="AE1016">
        <f t="shared" si="46"/>
        <v>8</v>
      </c>
      <c r="AF1016">
        <f t="shared" si="47"/>
        <v>11</v>
      </c>
    </row>
    <row r="1017" spans="1:32" x14ac:dyDescent="0.25">
      <c r="A1017" t="s">
        <v>5621</v>
      </c>
      <c r="B1017" t="s">
        <v>5622</v>
      </c>
      <c r="D1017">
        <v>2024</v>
      </c>
      <c r="E1017" t="s">
        <v>5589</v>
      </c>
      <c r="F1017" t="s">
        <v>5590</v>
      </c>
      <c r="G1017" t="s">
        <v>1051</v>
      </c>
      <c r="H1017" t="s">
        <v>866</v>
      </c>
      <c r="I1017" t="s">
        <v>5623</v>
      </c>
      <c r="J1017" t="s">
        <v>1038</v>
      </c>
      <c r="K1017">
        <v>368</v>
      </c>
      <c r="L1017" t="s">
        <v>869</v>
      </c>
      <c r="M1017" t="s">
        <v>5624</v>
      </c>
      <c r="N1017" t="s">
        <v>1040</v>
      </c>
      <c r="O1017">
        <v>4</v>
      </c>
      <c r="P1017" t="s">
        <v>872</v>
      </c>
      <c r="Q1017" t="s">
        <v>873</v>
      </c>
      <c r="R1017" t="s">
        <v>105</v>
      </c>
      <c r="S1017" t="s">
        <v>105</v>
      </c>
      <c r="T1017" t="s">
        <v>5625</v>
      </c>
      <c r="U1017" t="s">
        <v>896</v>
      </c>
      <c r="V1017" t="s">
        <v>112</v>
      </c>
      <c r="W1017" s="247">
        <v>45149</v>
      </c>
      <c r="Y1017" t="s">
        <v>876</v>
      </c>
      <c r="Z1017">
        <v>0</v>
      </c>
      <c r="AA1017" t="s">
        <v>5595</v>
      </c>
      <c r="AB1017" t="s">
        <v>877</v>
      </c>
      <c r="AD1017">
        <f t="shared" ca="1" si="45"/>
        <v>9</v>
      </c>
      <c r="AE1017">
        <f t="shared" si="46"/>
        <v>8</v>
      </c>
      <c r="AF1017">
        <f t="shared" si="47"/>
        <v>11</v>
      </c>
    </row>
    <row r="1018" spans="1:32" x14ac:dyDescent="0.25">
      <c r="A1018" t="s">
        <v>5626</v>
      </c>
      <c r="B1018" t="s">
        <v>5627</v>
      </c>
      <c r="D1018">
        <v>2024</v>
      </c>
      <c r="E1018" t="s">
        <v>5589</v>
      </c>
      <c r="F1018" t="s">
        <v>5590</v>
      </c>
      <c r="G1018" t="s">
        <v>1051</v>
      </c>
      <c r="H1018" t="s">
        <v>866</v>
      </c>
      <c r="I1018" t="s">
        <v>5628</v>
      </c>
      <c r="J1018" t="s">
        <v>1038</v>
      </c>
      <c r="K1018">
        <v>574</v>
      </c>
      <c r="L1018" t="s">
        <v>869</v>
      </c>
      <c r="M1018" t="s">
        <v>5629</v>
      </c>
      <c r="N1018" t="s">
        <v>1040</v>
      </c>
      <c r="O1018">
        <v>4</v>
      </c>
      <c r="P1018" t="s">
        <v>872</v>
      </c>
      <c r="Q1018" t="s">
        <v>873</v>
      </c>
      <c r="R1018" t="s">
        <v>105</v>
      </c>
      <c r="S1018" t="s">
        <v>105</v>
      </c>
      <c r="T1018" t="s">
        <v>5630</v>
      </c>
      <c r="U1018" t="s">
        <v>896</v>
      </c>
      <c r="V1018" t="s">
        <v>112</v>
      </c>
      <c r="W1018" s="247">
        <v>45149</v>
      </c>
      <c r="Y1018" t="s">
        <v>876</v>
      </c>
      <c r="Z1018">
        <v>0</v>
      </c>
      <c r="AA1018" t="s">
        <v>5595</v>
      </c>
      <c r="AB1018" t="s">
        <v>877</v>
      </c>
      <c r="AD1018">
        <f t="shared" ca="1" si="45"/>
        <v>9</v>
      </c>
      <c r="AE1018">
        <f t="shared" si="46"/>
        <v>8</v>
      </c>
      <c r="AF1018">
        <f t="shared" si="47"/>
        <v>11</v>
      </c>
    </row>
    <row r="1019" spans="1:32" x14ac:dyDescent="0.25">
      <c r="A1019" t="s">
        <v>5631</v>
      </c>
      <c r="B1019" t="s">
        <v>5632</v>
      </c>
      <c r="D1019">
        <v>2024</v>
      </c>
      <c r="E1019" t="s">
        <v>5589</v>
      </c>
      <c r="F1019" t="s">
        <v>5590</v>
      </c>
      <c r="G1019" t="s">
        <v>1051</v>
      </c>
      <c r="H1019" t="s">
        <v>866</v>
      </c>
      <c r="I1019" t="s">
        <v>5633</v>
      </c>
      <c r="J1019" t="s">
        <v>1038</v>
      </c>
      <c r="K1019">
        <v>576</v>
      </c>
      <c r="L1019" t="s">
        <v>869</v>
      </c>
      <c r="M1019" t="s">
        <v>5634</v>
      </c>
      <c r="N1019" t="s">
        <v>1040</v>
      </c>
      <c r="O1019">
        <v>4</v>
      </c>
      <c r="P1019" t="s">
        <v>872</v>
      </c>
      <c r="Q1019" t="s">
        <v>873</v>
      </c>
      <c r="R1019" t="s">
        <v>105</v>
      </c>
      <c r="S1019" t="s">
        <v>105</v>
      </c>
      <c r="T1019" t="s">
        <v>5630</v>
      </c>
      <c r="U1019" t="s">
        <v>896</v>
      </c>
      <c r="V1019" t="s">
        <v>112</v>
      </c>
      <c r="W1019" s="247">
        <v>45149</v>
      </c>
      <c r="Y1019" t="s">
        <v>876</v>
      </c>
      <c r="Z1019">
        <v>0</v>
      </c>
      <c r="AA1019" t="s">
        <v>5595</v>
      </c>
      <c r="AB1019" t="s">
        <v>877</v>
      </c>
      <c r="AD1019">
        <f t="shared" ca="1" si="45"/>
        <v>9</v>
      </c>
      <c r="AE1019">
        <f t="shared" si="46"/>
        <v>8</v>
      </c>
      <c r="AF1019">
        <f t="shared" si="47"/>
        <v>11</v>
      </c>
    </row>
    <row r="1020" spans="1:32" x14ac:dyDescent="0.25">
      <c r="A1020" t="s">
        <v>5635</v>
      </c>
      <c r="B1020" t="s">
        <v>5636</v>
      </c>
      <c r="D1020">
        <v>2024</v>
      </c>
      <c r="E1020" t="s">
        <v>5589</v>
      </c>
      <c r="F1020" t="s">
        <v>5590</v>
      </c>
      <c r="G1020" t="s">
        <v>1051</v>
      </c>
      <c r="H1020" t="s">
        <v>866</v>
      </c>
      <c r="I1020" t="s">
        <v>5637</v>
      </c>
      <c r="J1020" t="s">
        <v>1038</v>
      </c>
      <c r="K1020">
        <v>1</v>
      </c>
      <c r="L1020" t="s">
        <v>869</v>
      </c>
      <c r="M1020" t="s">
        <v>5638</v>
      </c>
      <c r="N1020" t="s">
        <v>1040</v>
      </c>
      <c r="O1020">
        <v>4</v>
      </c>
      <c r="P1020" t="s">
        <v>872</v>
      </c>
      <c r="Q1020" t="s">
        <v>873</v>
      </c>
      <c r="R1020" t="s">
        <v>105</v>
      </c>
      <c r="S1020" t="s">
        <v>105</v>
      </c>
      <c r="T1020" t="s">
        <v>5639</v>
      </c>
      <c r="U1020" t="s">
        <v>896</v>
      </c>
      <c r="V1020" t="s">
        <v>150</v>
      </c>
      <c r="W1020" s="247">
        <v>45149</v>
      </c>
      <c r="Y1020" t="s">
        <v>876</v>
      </c>
      <c r="Z1020">
        <v>0</v>
      </c>
      <c r="AA1020" t="s">
        <v>5640</v>
      </c>
      <c r="AB1020" t="s">
        <v>877</v>
      </c>
      <c r="AD1020">
        <f t="shared" ca="1" si="45"/>
        <v>9</v>
      </c>
      <c r="AE1020">
        <f t="shared" si="46"/>
        <v>8</v>
      </c>
      <c r="AF1020">
        <f t="shared" si="47"/>
        <v>11</v>
      </c>
    </row>
    <row r="1021" spans="1:32" x14ac:dyDescent="0.25">
      <c r="A1021" t="s">
        <v>5641</v>
      </c>
      <c r="B1021" t="s">
        <v>5642</v>
      </c>
      <c r="D1021">
        <v>2024</v>
      </c>
      <c r="E1021" t="s">
        <v>5589</v>
      </c>
      <c r="F1021" t="s">
        <v>5590</v>
      </c>
      <c r="G1021" t="s">
        <v>1051</v>
      </c>
      <c r="H1021" t="s">
        <v>866</v>
      </c>
      <c r="I1021" t="s">
        <v>5643</v>
      </c>
      <c r="J1021" t="s">
        <v>1038</v>
      </c>
      <c r="K1021">
        <v>1</v>
      </c>
      <c r="L1021" t="s">
        <v>869</v>
      </c>
      <c r="M1021" t="s">
        <v>5644</v>
      </c>
      <c r="N1021">
        <v>45415</v>
      </c>
      <c r="O1021">
        <v>1</v>
      </c>
      <c r="P1021" t="s">
        <v>872</v>
      </c>
      <c r="Q1021" t="s">
        <v>873</v>
      </c>
      <c r="R1021" t="s">
        <v>105</v>
      </c>
      <c r="S1021" t="s">
        <v>105</v>
      </c>
      <c r="T1021" t="s">
        <v>5645</v>
      </c>
      <c r="U1021" t="s">
        <v>896</v>
      </c>
      <c r="V1021" t="s">
        <v>150</v>
      </c>
      <c r="W1021" s="247">
        <v>45149</v>
      </c>
      <c r="Y1021" t="s">
        <v>876</v>
      </c>
      <c r="Z1021">
        <v>0</v>
      </c>
      <c r="AA1021" t="s">
        <v>5640</v>
      </c>
      <c r="AB1021" t="s">
        <v>877</v>
      </c>
      <c r="AD1021">
        <f t="shared" ca="1" si="45"/>
        <v>9</v>
      </c>
      <c r="AE1021">
        <f t="shared" si="46"/>
        <v>8</v>
      </c>
      <c r="AF1021">
        <f t="shared" si="47"/>
        <v>11</v>
      </c>
    </row>
    <row r="1022" spans="1:32" x14ac:dyDescent="0.25">
      <c r="A1022" t="s">
        <v>5646</v>
      </c>
      <c r="B1022" t="s">
        <v>5647</v>
      </c>
      <c r="D1022">
        <v>2024</v>
      </c>
      <c r="E1022" t="s">
        <v>5589</v>
      </c>
      <c r="F1022" t="s">
        <v>5590</v>
      </c>
      <c r="G1022" t="s">
        <v>1051</v>
      </c>
      <c r="H1022" t="s">
        <v>866</v>
      </c>
      <c r="I1022" t="s">
        <v>5648</v>
      </c>
      <c r="J1022" t="s">
        <v>1038</v>
      </c>
      <c r="K1022">
        <v>1</v>
      </c>
      <c r="L1022" t="s">
        <v>869</v>
      </c>
      <c r="M1022" t="s">
        <v>5649</v>
      </c>
      <c r="N1022" t="s">
        <v>1040</v>
      </c>
      <c r="O1022">
        <v>4</v>
      </c>
      <c r="P1022" t="s">
        <v>872</v>
      </c>
      <c r="Q1022" t="s">
        <v>873</v>
      </c>
      <c r="R1022" t="s">
        <v>105</v>
      </c>
      <c r="S1022" t="s">
        <v>105</v>
      </c>
      <c r="T1022" t="s">
        <v>5650</v>
      </c>
      <c r="U1022" t="s">
        <v>896</v>
      </c>
      <c r="V1022" t="s">
        <v>150</v>
      </c>
      <c r="W1022" s="247">
        <v>45149</v>
      </c>
      <c r="Y1022" t="s">
        <v>876</v>
      </c>
      <c r="Z1022">
        <v>0</v>
      </c>
      <c r="AA1022" t="s">
        <v>5640</v>
      </c>
      <c r="AB1022" t="s">
        <v>877</v>
      </c>
      <c r="AD1022">
        <f t="shared" ca="1" si="45"/>
        <v>9</v>
      </c>
      <c r="AE1022">
        <f t="shared" si="46"/>
        <v>8</v>
      </c>
      <c r="AF1022">
        <f t="shared" si="47"/>
        <v>11</v>
      </c>
    </row>
    <row r="1023" spans="1:32" x14ac:dyDescent="0.25">
      <c r="A1023" t="s">
        <v>5651</v>
      </c>
      <c r="B1023" t="s">
        <v>5652</v>
      </c>
      <c r="C1023" t="s">
        <v>2319</v>
      </c>
      <c r="D1023">
        <v>2023</v>
      </c>
      <c r="E1023" t="s">
        <v>1049</v>
      </c>
      <c r="F1023" t="s">
        <v>2320</v>
      </c>
      <c r="G1023" t="s">
        <v>2321</v>
      </c>
      <c r="H1023" t="s">
        <v>1052</v>
      </c>
      <c r="I1023" t="s">
        <v>5653</v>
      </c>
      <c r="J1023" t="s">
        <v>945</v>
      </c>
      <c r="K1023">
        <v>7534</v>
      </c>
      <c r="L1023" t="s">
        <v>869</v>
      </c>
      <c r="M1023" t="s">
        <v>5654</v>
      </c>
      <c r="N1023">
        <v>45384</v>
      </c>
      <c r="O1023">
        <v>2</v>
      </c>
      <c r="P1023" t="s">
        <v>872</v>
      </c>
      <c r="Q1023" t="s">
        <v>873</v>
      </c>
      <c r="R1023" t="s">
        <v>105</v>
      </c>
      <c r="S1023" t="s">
        <v>110</v>
      </c>
      <c r="T1023" t="s">
        <v>5655</v>
      </c>
      <c r="U1023" t="s">
        <v>875</v>
      </c>
      <c r="W1023" s="247">
        <v>45138</v>
      </c>
      <c r="Y1023" t="s">
        <v>876</v>
      </c>
      <c r="Z1023">
        <v>0</v>
      </c>
      <c r="AA1023" t="s">
        <v>2323</v>
      </c>
      <c r="AB1023" t="s">
        <v>5656</v>
      </c>
      <c r="AD1023">
        <f t="shared" ca="1" si="45"/>
        <v>9</v>
      </c>
      <c r="AE1023">
        <f t="shared" si="46"/>
        <v>7</v>
      </c>
      <c r="AF1023">
        <f t="shared" si="47"/>
        <v>31</v>
      </c>
    </row>
    <row r="1024" spans="1:32" x14ac:dyDescent="0.25">
      <c r="A1024" t="s">
        <v>5657</v>
      </c>
      <c r="B1024" t="s">
        <v>5658</v>
      </c>
      <c r="D1024">
        <v>2024</v>
      </c>
      <c r="E1024" t="s">
        <v>863</v>
      </c>
      <c r="F1024" t="s">
        <v>3643</v>
      </c>
      <c r="G1024" t="s">
        <v>3644</v>
      </c>
      <c r="H1024" t="s">
        <v>866</v>
      </c>
      <c r="I1024" t="s">
        <v>5659</v>
      </c>
      <c r="J1024" t="s">
        <v>1054</v>
      </c>
      <c r="K1024">
        <v>1932</v>
      </c>
      <c r="L1024" t="s">
        <v>869</v>
      </c>
      <c r="M1024" t="s">
        <v>5660</v>
      </c>
      <c r="N1024" t="s">
        <v>1040</v>
      </c>
      <c r="O1024">
        <v>4</v>
      </c>
      <c r="P1024" t="s">
        <v>872</v>
      </c>
      <c r="Q1024" t="s">
        <v>873</v>
      </c>
      <c r="R1024" t="s">
        <v>105</v>
      </c>
      <c r="S1024" t="s">
        <v>105</v>
      </c>
      <c r="T1024" t="s">
        <v>5661</v>
      </c>
      <c r="U1024" t="s">
        <v>1067</v>
      </c>
      <c r="V1024" t="s">
        <v>158</v>
      </c>
      <c r="W1024" s="247">
        <v>45135</v>
      </c>
      <c r="Y1024" t="s">
        <v>876</v>
      </c>
      <c r="Z1024">
        <v>0</v>
      </c>
      <c r="AB1024" t="s">
        <v>877</v>
      </c>
      <c r="AD1024">
        <f t="shared" ca="1" si="45"/>
        <v>9</v>
      </c>
      <c r="AE1024">
        <f t="shared" si="46"/>
        <v>7</v>
      </c>
      <c r="AF1024">
        <f t="shared" si="47"/>
        <v>28</v>
      </c>
    </row>
    <row r="1025" spans="1:32" x14ac:dyDescent="0.25">
      <c r="A1025" t="s">
        <v>5662</v>
      </c>
      <c r="B1025" t="s">
        <v>5663</v>
      </c>
      <c r="D1025">
        <v>2024</v>
      </c>
      <c r="E1025" t="s">
        <v>863</v>
      </c>
      <c r="F1025" t="s">
        <v>3643</v>
      </c>
      <c r="G1025" t="s">
        <v>3644</v>
      </c>
      <c r="H1025" t="s">
        <v>866</v>
      </c>
      <c r="I1025" t="s">
        <v>5664</v>
      </c>
      <c r="J1025" t="s">
        <v>1054</v>
      </c>
      <c r="K1025">
        <v>6120</v>
      </c>
      <c r="L1025" t="s">
        <v>869</v>
      </c>
      <c r="M1025" t="s">
        <v>5665</v>
      </c>
      <c r="N1025" t="s">
        <v>2183</v>
      </c>
      <c r="O1025">
        <v>13</v>
      </c>
      <c r="P1025" t="s">
        <v>872</v>
      </c>
      <c r="Q1025" t="s">
        <v>873</v>
      </c>
      <c r="R1025" t="s">
        <v>105</v>
      </c>
      <c r="S1025" t="s">
        <v>105</v>
      </c>
      <c r="T1025" t="s">
        <v>5666</v>
      </c>
      <c r="U1025" t="s">
        <v>1067</v>
      </c>
      <c r="V1025" t="s">
        <v>5667</v>
      </c>
      <c r="W1025" s="247">
        <v>45135</v>
      </c>
      <c r="Y1025" t="s">
        <v>876</v>
      </c>
      <c r="Z1025">
        <v>0</v>
      </c>
      <c r="AB1025" t="s">
        <v>877</v>
      </c>
      <c r="AD1025">
        <f t="shared" ca="1" si="45"/>
        <v>9</v>
      </c>
      <c r="AE1025">
        <f t="shared" si="46"/>
        <v>7</v>
      </c>
      <c r="AF1025">
        <f t="shared" si="47"/>
        <v>28</v>
      </c>
    </row>
    <row r="1026" spans="1:32" x14ac:dyDescent="0.25">
      <c r="A1026" t="s">
        <v>5668</v>
      </c>
      <c r="B1026" t="s">
        <v>5669</v>
      </c>
      <c r="D1026">
        <v>2024</v>
      </c>
      <c r="E1026" t="s">
        <v>863</v>
      </c>
      <c r="F1026" t="s">
        <v>3643</v>
      </c>
      <c r="G1026" t="s">
        <v>3644</v>
      </c>
      <c r="H1026" t="s">
        <v>866</v>
      </c>
      <c r="I1026" t="s">
        <v>5670</v>
      </c>
      <c r="J1026" t="s">
        <v>1054</v>
      </c>
      <c r="K1026">
        <v>9290</v>
      </c>
      <c r="L1026" t="s">
        <v>869</v>
      </c>
      <c r="M1026" t="s">
        <v>5671</v>
      </c>
      <c r="N1026">
        <v>45414</v>
      </c>
      <c r="O1026">
        <v>30</v>
      </c>
      <c r="P1026" t="s">
        <v>872</v>
      </c>
      <c r="Q1026" t="s">
        <v>873</v>
      </c>
      <c r="R1026" t="s">
        <v>105</v>
      </c>
      <c r="S1026" t="s">
        <v>105</v>
      </c>
      <c r="T1026" t="s">
        <v>5672</v>
      </c>
      <c r="U1026" t="s">
        <v>1067</v>
      </c>
      <c r="V1026" t="s">
        <v>5673</v>
      </c>
      <c r="W1026" s="247">
        <v>45135</v>
      </c>
      <c r="Y1026" t="s">
        <v>876</v>
      </c>
      <c r="Z1026">
        <v>0</v>
      </c>
      <c r="AB1026" t="s">
        <v>877</v>
      </c>
      <c r="AD1026">
        <f t="shared" ref="AD1026:AD1089" ca="1" si="48">ROUND(YEARFRAC(W1026,TODAY(),3)*12,0)</f>
        <v>9</v>
      </c>
      <c r="AE1026">
        <f t="shared" ref="AE1026:AE1089" si="49">MONTH(W1026)</f>
        <v>7</v>
      </c>
      <c r="AF1026">
        <f t="shared" ref="AF1026:AF1089" si="50">DAY(W1026)</f>
        <v>28</v>
      </c>
    </row>
    <row r="1027" spans="1:32" x14ac:dyDescent="0.25">
      <c r="A1027" t="s">
        <v>5674</v>
      </c>
      <c r="B1027" t="s">
        <v>5675</v>
      </c>
      <c r="D1027">
        <v>2024</v>
      </c>
      <c r="E1027" t="s">
        <v>863</v>
      </c>
      <c r="F1027" t="s">
        <v>3643</v>
      </c>
      <c r="G1027" t="s">
        <v>3644</v>
      </c>
      <c r="H1027" t="s">
        <v>866</v>
      </c>
      <c r="I1027" t="s">
        <v>5676</v>
      </c>
      <c r="J1027" t="s">
        <v>1054</v>
      </c>
      <c r="K1027">
        <v>16183</v>
      </c>
      <c r="L1027" t="s">
        <v>869</v>
      </c>
      <c r="M1027" t="s">
        <v>5677</v>
      </c>
      <c r="N1027" t="s">
        <v>1640</v>
      </c>
      <c r="O1027">
        <v>7</v>
      </c>
      <c r="P1027" t="s">
        <v>872</v>
      </c>
      <c r="Q1027" t="s">
        <v>873</v>
      </c>
      <c r="R1027" t="s">
        <v>105</v>
      </c>
      <c r="S1027" t="s">
        <v>105</v>
      </c>
      <c r="T1027" t="s">
        <v>5678</v>
      </c>
      <c r="U1027" t="s">
        <v>1067</v>
      </c>
      <c r="V1027" t="s">
        <v>3423</v>
      </c>
      <c r="W1027" s="247">
        <v>45135</v>
      </c>
      <c r="Y1027" t="s">
        <v>876</v>
      </c>
      <c r="Z1027">
        <v>0</v>
      </c>
      <c r="AB1027" t="s">
        <v>877</v>
      </c>
      <c r="AD1027">
        <f t="shared" ca="1" si="48"/>
        <v>9</v>
      </c>
      <c r="AE1027">
        <f t="shared" si="49"/>
        <v>7</v>
      </c>
      <c r="AF1027">
        <f t="shared" si="50"/>
        <v>28</v>
      </c>
    </row>
    <row r="1028" spans="1:32" x14ac:dyDescent="0.25">
      <c r="A1028" t="s">
        <v>5679</v>
      </c>
      <c r="B1028" t="s">
        <v>5680</v>
      </c>
      <c r="D1028">
        <v>2024</v>
      </c>
      <c r="E1028" t="s">
        <v>1061</v>
      </c>
      <c r="F1028" t="s">
        <v>1062</v>
      </c>
      <c r="G1028" t="s">
        <v>1063</v>
      </c>
      <c r="H1028" t="s">
        <v>866</v>
      </c>
      <c r="I1028" t="s">
        <v>5681</v>
      </c>
      <c r="J1028" t="s">
        <v>1054</v>
      </c>
      <c r="K1028">
        <v>109</v>
      </c>
      <c r="L1028" t="s">
        <v>869</v>
      </c>
      <c r="M1028" t="s">
        <v>5682</v>
      </c>
      <c r="N1028">
        <v>45414</v>
      </c>
      <c r="O1028">
        <v>30</v>
      </c>
      <c r="P1028" t="s">
        <v>872</v>
      </c>
      <c r="Q1028" t="s">
        <v>873</v>
      </c>
      <c r="R1028" t="s">
        <v>105</v>
      </c>
      <c r="S1028" t="s">
        <v>105</v>
      </c>
      <c r="T1028" t="s">
        <v>2668</v>
      </c>
      <c r="U1028" t="s">
        <v>1067</v>
      </c>
      <c r="V1028" t="s">
        <v>190</v>
      </c>
      <c r="W1028" s="247">
        <v>45132</v>
      </c>
      <c r="Y1028" t="s">
        <v>876</v>
      </c>
      <c r="Z1028">
        <v>0</v>
      </c>
      <c r="AB1028" t="s">
        <v>877</v>
      </c>
      <c r="AD1028">
        <f t="shared" ca="1" si="48"/>
        <v>9</v>
      </c>
      <c r="AE1028">
        <f t="shared" si="49"/>
        <v>7</v>
      </c>
      <c r="AF1028">
        <f t="shared" si="50"/>
        <v>25</v>
      </c>
    </row>
    <row r="1029" spans="1:32" x14ac:dyDescent="0.25">
      <c r="A1029" t="s">
        <v>5683</v>
      </c>
      <c r="B1029" t="s">
        <v>5684</v>
      </c>
      <c r="D1029">
        <v>2024</v>
      </c>
      <c r="E1029" t="s">
        <v>1061</v>
      </c>
      <c r="F1029" t="s">
        <v>1062</v>
      </c>
      <c r="G1029" t="s">
        <v>1063</v>
      </c>
      <c r="H1029" t="s">
        <v>866</v>
      </c>
      <c r="I1029" t="s">
        <v>5685</v>
      </c>
      <c r="J1029" t="s">
        <v>1054</v>
      </c>
      <c r="K1029">
        <v>109</v>
      </c>
      <c r="L1029" t="s">
        <v>869</v>
      </c>
      <c r="M1029" t="s">
        <v>5686</v>
      </c>
      <c r="N1029" t="s">
        <v>3454</v>
      </c>
      <c r="O1029">
        <v>17</v>
      </c>
      <c r="P1029" t="s">
        <v>872</v>
      </c>
      <c r="Q1029" t="s">
        <v>873</v>
      </c>
      <c r="R1029" t="s">
        <v>105</v>
      </c>
      <c r="S1029" t="s">
        <v>105</v>
      </c>
      <c r="T1029" t="s">
        <v>2685</v>
      </c>
      <c r="U1029" t="s">
        <v>1067</v>
      </c>
      <c r="V1029" t="s">
        <v>190</v>
      </c>
      <c r="W1029" s="247">
        <v>45133</v>
      </c>
      <c r="Y1029" t="s">
        <v>876</v>
      </c>
      <c r="Z1029">
        <v>0</v>
      </c>
      <c r="AB1029" t="s">
        <v>877</v>
      </c>
      <c r="AD1029">
        <f t="shared" ca="1" si="48"/>
        <v>9</v>
      </c>
      <c r="AE1029">
        <f t="shared" si="49"/>
        <v>7</v>
      </c>
      <c r="AF1029">
        <f t="shared" si="50"/>
        <v>26</v>
      </c>
    </row>
    <row r="1030" spans="1:32" x14ac:dyDescent="0.25">
      <c r="A1030" t="s">
        <v>5687</v>
      </c>
      <c r="B1030" t="s">
        <v>5688</v>
      </c>
      <c r="D1030">
        <v>2024</v>
      </c>
      <c r="E1030" t="s">
        <v>1061</v>
      </c>
      <c r="F1030" t="s">
        <v>1062</v>
      </c>
      <c r="G1030" t="s">
        <v>1063</v>
      </c>
      <c r="H1030" t="s">
        <v>866</v>
      </c>
      <c r="I1030" t="s">
        <v>5689</v>
      </c>
      <c r="J1030" t="s">
        <v>1054</v>
      </c>
      <c r="K1030">
        <v>150</v>
      </c>
      <c r="L1030" t="s">
        <v>869</v>
      </c>
      <c r="M1030" t="s">
        <v>5690</v>
      </c>
      <c r="N1030" t="s">
        <v>1251</v>
      </c>
      <c r="O1030">
        <v>21</v>
      </c>
      <c r="P1030" t="s">
        <v>872</v>
      </c>
      <c r="Q1030" t="s">
        <v>873</v>
      </c>
      <c r="R1030" t="s">
        <v>105</v>
      </c>
      <c r="S1030" t="s">
        <v>105</v>
      </c>
      <c r="T1030" t="s">
        <v>5691</v>
      </c>
      <c r="U1030" t="s">
        <v>1067</v>
      </c>
      <c r="V1030" t="s">
        <v>190</v>
      </c>
      <c r="W1030" s="247">
        <v>45133</v>
      </c>
      <c r="Y1030" t="s">
        <v>876</v>
      </c>
      <c r="Z1030">
        <v>0</v>
      </c>
      <c r="AB1030" t="s">
        <v>877</v>
      </c>
      <c r="AD1030">
        <f t="shared" ca="1" si="48"/>
        <v>9</v>
      </c>
      <c r="AE1030">
        <f t="shared" si="49"/>
        <v>7</v>
      </c>
      <c r="AF1030">
        <f t="shared" si="50"/>
        <v>26</v>
      </c>
    </row>
    <row r="1031" spans="1:32" x14ac:dyDescent="0.25">
      <c r="A1031" t="s">
        <v>5692</v>
      </c>
      <c r="B1031" t="s">
        <v>5693</v>
      </c>
      <c r="D1031">
        <v>2024</v>
      </c>
      <c r="E1031" t="s">
        <v>1061</v>
      </c>
      <c r="F1031" t="s">
        <v>1062</v>
      </c>
      <c r="G1031" t="s">
        <v>1063</v>
      </c>
      <c r="H1031" t="s">
        <v>866</v>
      </c>
      <c r="I1031" t="s">
        <v>5694</v>
      </c>
      <c r="J1031" t="s">
        <v>1038</v>
      </c>
      <c r="K1031">
        <v>1</v>
      </c>
      <c r="L1031" t="s">
        <v>869</v>
      </c>
      <c r="M1031" t="s">
        <v>5695</v>
      </c>
      <c r="N1031" t="s">
        <v>5696</v>
      </c>
      <c r="O1031">
        <v>67</v>
      </c>
      <c r="P1031" t="s">
        <v>872</v>
      </c>
      <c r="Q1031" t="s">
        <v>873</v>
      </c>
      <c r="R1031" t="s">
        <v>105</v>
      </c>
      <c r="S1031" t="s">
        <v>105</v>
      </c>
      <c r="T1031" t="s">
        <v>5697</v>
      </c>
      <c r="U1031" t="s">
        <v>1067</v>
      </c>
      <c r="V1031" t="s">
        <v>5698</v>
      </c>
      <c r="W1031" s="247">
        <v>45149</v>
      </c>
      <c r="Y1031" t="s">
        <v>876</v>
      </c>
      <c r="Z1031">
        <v>0</v>
      </c>
      <c r="AA1031" t="s">
        <v>5699</v>
      </c>
      <c r="AB1031" t="s">
        <v>877</v>
      </c>
      <c r="AD1031">
        <f t="shared" ca="1" si="48"/>
        <v>9</v>
      </c>
      <c r="AE1031">
        <f t="shared" si="49"/>
        <v>8</v>
      </c>
      <c r="AF1031">
        <f t="shared" si="50"/>
        <v>11</v>
      </c>
    </row>
    <row r="1032" spans="1:32" x14ac:dyDescent="0.25">
      <c r="A1032" t="s">
        <v>5700</v>
      </c>
      <c r="B1032" t="s">
        <v>5701</v>
      </c>
      <c r="D1032">
        <v>2024</v>
      </c>
      <c r="E1032" t="s">
        <v>1049</v>
      </c>
      <c r="F1032" t="s">
        <v>1879</v>
      </c>
      <c r="G1032" t="s">
        <v>1917</v>
      </c>
      <c r="H1032" t="s">
        <v>3323</v>
      </c>
      <c r="I1032" t="s">
        <v>5702</v>
      </c>
      <c r="J1032" t="s">
        <v>3464</v>
      </c>
      <c r="K1032">
        <v>420</v>
      </c>
      <c r="L1032" t="s">
        <v>869</v>
      </c>
      <c r="M1032" t="s">
        <v>5703</v>
      </c>
      <c r="N1032" t="s">
        <v>5704</v>
      </c>
      <c r="O1032">
        <v>35</v>
      </c>
      <c r="P1032" t="s">
        <v>872</v>
      </c>
      <c r="Q1032" t="s">
        <v>873</v>
      </c>
      <c r="R1032" t="s">
        <v>105</v>
      </c>
      <c r="S1032" t="s">
        <v>105</v>
      </c>
      <c r="T1032" t="s">
        <v>5705</v>
      </c>
      <c r="U1032" t="s">
        <v>875</v>
      </c>
      <c r="V1032" t="s">
        <v>132</v>
      </c>
      <c r="W1032" s="247">
        <v>45138</v>
      </c>
      <c r="Y1032" t="s">
        <v>876</v>
      </c>
      <c r="Z1032">
        <v>0</v>
      </c>
      <c r="AA1032" t="s">
        <v>2323</v>
      </c>
      <c r="AB1032" t="s">
        <v>5706</v>
      </c>
      <c r="AD1032">
        <f t="shared" ca="1" si="48"/>
        <v>9</v>
      </c>
      <c r="AE1032">
        <f t="shared" si="49"/>
        <v>7</v>
      </c>
      <c r="AF1032">
        <f t="shared" si="50"/>
        <v>31</v>
      </c>
    </row>
    <row r="1033" spans="1:32" x14ac:dyDescent="0.25">
      <c r="A1033" t="s">
        <v>5707</v>
      </c>
      <c r="B1033" t="s">
        <v>5708</v>
      </c>
      <c r="D1033">
        <v>2024</v>
      </c>
      <c r="E1033" t="s">
        <v>1049</v>
      </c>
      <c r="F1033" t="s">
        <v>1879</v>
      </c>
      <c r="G1033" t="s">
        <v>1917</v>
      </c>
      <c r="H1033" t="s">
        <v>3323</v>
      </c>
      <c r="I1033" t="s">
        <v>5709</v>
      </c>
      <c r="J1033" t="s">
        <v>3464</v>
      </c>
      <c r="K1033">
        <v>284</v>
      </c>
      <c r="L1033" t="s">
        <v>869</v>
      </c>
      <c r="M1033" t="s">
        <v>5710</v>
      </c>
      <c r="N1033">
        <v>46238</v>
      </c>
      <c r="O1033">
        <v>127</v>
      </c>
      <c r="P1033" t="s">
        <v>872</v>
      </c>
      <c r="Q1033" t="s">
        <v>873</v>
      </c>
      <c r="R1033" t="s">
        <v>105</v>
      </c>
      <c r="S1033" t="s">
        <v>105</v>
      </c>
      <c r="T1033" t="s">
        <v>5711</v>
      </c>
      <c r="U1033" t="s">
        <v>875</v>
      </c>
      <c r="V1033" t="s">
        <v>132</v>
      </c>
      <c r="W1033" s="247">
        <v>45138</v>
      </c>
      <c r="Y1033" t="s">
        <v>876</v>
      </c>
      <c r="Z1033">
        <v>0</v>
      </c>
      <c r="AA1033" t="s">
        <v>2323</v>
      </c>
      <c r="AB1033" t="s">
        <v>5712</v>
      </c>
      <c r="AD1033">
        <f t="shared" ca="1" si="48"/>
        <v>9</v>
      </c>
      <c r="AE1033">
        <f t="shared" si="49"/>
        <v>7</v>
      </c>
      <c r="AF1033">
        <f t="shared" si="50"/>
        <v>31</v>
      </c>
    </row>
    <row r="1034" spans="1:32" x14ac:dyDescent="0.25">
      <c r="A1034" t="s">
        <v>5713</v>
      </c>
      <c r="B1034" t="s">
        <v>5714</v>
      </c>
      <c r="D1034">
        <v>2024</v>
      </c>
      <c r="E1034" t="s">
        <v>1049</v>
      </c>
      <c r="F1034" t="s">
        <v>1879</v>
      </c>
      <c r="G1034" t="s">
        <v>1917</v>
      </c>
      <c r="H1034" t="s">
        <v>3323</v>
      </c>
      <c r="I1034" t="s">
        <v>5715</v>
      </c>
      <c r="J1034" t="s">
        <v>3464</v>
      </c>
      <c r="K1034">
        <v>282</v>
      </c>
      <c r="L1034" t="s">
        <v>869</v>
      </c>
      <c r="M1034" t="s">
        <v>5716</v>
      </c>
      <c r="N1034">
        <v>46235</v>
      </c>
      <c r="O1034">
        <v>127</v>
      </c>
      <c r="P1034" t="s">
        <v>872</v>
      </c>
      <c r="Q1034" t="s">
        <v>873</v>
      </c>
      <c r="R1034" t="s">
        <v>105</v>
      </c>
      <c r="S1034" t="s">
        <v>105</v>
      </c>
      <c r="T1034" t="s">
        <v>5711</v>
      </c>
      <c r="U1034" t="s">
        <v>875</v>
      </c>
      <c r="V1034" t="s">
        <v>132</v>
      </c>
      <c r="W1034" s="247">
        <v>45138</v>
      </c>
      <c r="Y1034" t="s">
        <v>876</v>
      </c>
      <c r="Z1034">
        <v>0</v>
      </c>
      <c r="AA1034" t="s">
        <v>2323</v>
      </c>
      <c r="AB1034" t="s">
        <v>5717</v>
      </c>
      <c r="AD1034">
        <f t="shared" ca="1" si="48"/>
        <v>9</v>
      </c>
      <c r="AE1034">
        <f t="shared" si="49"/>
        <v>7</v>
      </c>
      <c r="AF1034">
        <f t="shared" si="50"/>
        <v>31</v>
      </c>
    </row>
    <row r="1035" spans="1:32" x14ac:dyDescent="0.25">
      <c r="A1035" t="s">
        <v>5718</v>
      </c>
      <c r="B1035" t="s">
        <v>5719</v>
      </c>
      <c r="D1035">
        <v>2024</v>
      </c>
      <c r="E1035" t="s">
        <v>1049</v>
      </c>
      <c r="F1035" t="s">
        <v>1879</v>
      </c>
      <c r="G1035" t="s">
        <v>1917</v>
      </c>
      <c r="H1035" t="s">
        <v>3323</v>
      </c>
      <c r="I1035" t="s">
        <v>5720</v>
      </c>
      <c r="J1035" t="s">
        <v>3464</v>
      </c>
      <c r="K1035">
        <v>280</v>
      </c>
      <c r="L1035" t="s">
        <v>869</v>
      </c>
      <c r="M1035" t="s">
        <v>5721</v>
      </c>
      <c r="N1035">
        <v>46268</v>
      </c>
      <c r="O1035">
        <v>127</v>
      </c>
      <c r="P1035" t="s">
        <v>872</v>
      </c>
      <c r="Q1035" t="s">
        <v>873</v>
      </c>
      <c r="R1035" t="s">
        <v>105</v>
      </c>
      <c r="S1035" t="s">
        <v>105</v>
      </c>
      <c r="T1035" t="s">
        <v>5722</v>
      </c>
      <c r="U1035" t="s">
        <v>875</v>
      </c>
      <c r="V1035" t="s">
        <v>132</v>
      </c>
      <c r="W1035" s="247">
        <v>45138</v>
      </c>
      <c r="Y1035" t="s">
        <v>876</v>
      </c>
      <c r="Z1035">
        <v>0</v>
      </c>
      <c r="AA1035" t="s">
        <v>5723</v>
      </c>
      <c r="AB1035" t="s">
        <v>5724</v>
      </c>
      <c r="AD1035">
        <f t="shared" ca="1" si="48"/>
        <v>9</v>
      </c>
      <c r="AE1035">
        <f t="shared" si="49"/>
        <v>7</v>
      </c>
      <c r="AF1035">
        <f t="shared" si="50"/>
        <v>31</v>
      </c>
    </row>
    <row r="1036" spans="1:32" x14ac:dyDescent="0.25">
      <c r="A1036" t="s">
        <v>5725</v>
      </c>
      <c r="B1036" t="s">
        <v>5726</v>
      </c>
      <c r="D1036">
        <v>2024</v>
      </c>
      <c r="E1036" t="s">
        <v>1049</v>
      </c>
      <c r="F1036" t="s">
        <v>1879</v>
      </c>
      <c r="G1036" t="s">
        <v>1917</v>
      </c>
      <c r="H1036" t="s">
        <v>3323</v>
      </c>
      <c r="I1036" t="s">
        <v>5727</v>
      </c>
      <c r="J1036" t="s">
        <v>1054</v>
      </c>
      <c r="K1036">
        <v>10111</v>
      </c>
      <c r="L1036" t="s">
        <v>869</v>
      </c>
      <c r="M1036" t="s">
        <v>5728</v>
      </c>
      <c r="N1036">
        <v>45353</v>
      </c>
      <c r="O1036">
        <v>4</v>
      </c>
      <c r="P1036" t="s">
        <v>872</v>
      </c>
      <c r="Q1036" t="s">
        <v>873</v>
      </c>
      <c r="R1036" t="s">
        <v>105</v>
      </c>
      <c r="S1036" t="s">
        <v>105</v>
      </c>
      <c r="T1036" t="s">
        <v>4382</v>
      </c>
      <c r="U1036" t="s">
        <v>875</v>
      </c>
      <c r="V1036" t="s">
        <v>4383</v>
      </c>
      <c r="W1036" s="247">
        <v>45138</v>
      </c>
      <c r="Y1036" t="s">
        <v>876</v>
      </c>
      <c r="Z1036">
        <v>0</v>
      </c>
      <c r="AA1036" t="s">
        <v>2323</v>
      </c>
      <c r="AB1036" t="s">
        <v>5729</v>
      </c>
      <c r="AD1036">
        <f t="shared" ca="1" si="48"/>
        <v>9</v>
      </c>
      <c r="AE1036">
        <f t="shared" si="49"/>
        <v>7</v>
      </c>
      <c r="AF1036">
        <f t="shared" si="50"/>
        <v>31</v>
      </c>
    </row>
    <row r="1037" spans="1:32" x14ac:dyDescent="0.25">
      <c r="A1037" t="s">
        <v>5730</v>
      </c>
      <c r="B1037" t="s">
        <v>5731</v>
      </c>
      <c r="D1037">
        <v>2024</v>
      </c>
      <c r="E1037" t="s">
        <v>1049</v>
      </c>
      <c r="F1037" t="s">
        <v>1879</v>
      </c>
      <c r="G1037" t="s">
        <v>1917</v>
      </c>
      <c r="H1037" t="s">
        <v>3323</v>
      </c>
      <c r="I1037" t="s">
        <v>5732</v>
      </c>
      <c r="J1037" t="s">
        <v>3464</v>
      </c>
      <c r="K1037">
        <v>282</v>
      </c>
      <c r="L1037" t="s">
        <v>869</v>
      </c>
      <c r="M1037" t="s">
        <v>5733</v>
      </c>
      <c r="N1037">
        <v>46268</v>
      </c>
      <c r="O1037">
        <v>127</v>
      </c>
      <c r="P1037" t="s">
        <v>872</v>
      </c>
      <c r="Q1037" t="s">
        <v>873</v>
      </c>
      <c r="R1037" t="s">
        <v>105</v>
      </c>
      <c r="S1037" t="s">
        <v>105</v>
      </c>
      <c r="T1037" t="s">
        <v>5734</v>
      </c>
      <c r="U1037" t="s">
        <v>875</v>
      </c>
      <c r="V1037" t="s">
        <v>132</v>
      </c>
      <c r="W1037" s="247">
        <v>45138</v>
      </c>
      <c r="Y1037" t="s">
        <v>876</v>
      </c>
      <c r="Z1037">
        <v>0</v>
      </c>
      <c r="AA1037" t="s">
        <v>2323</v>
      </c>
      <c r="AB1037" t="s">
        <v>5735</v>
      </c>
      <c r="AD1037">
        <f t="shared" ca="1" si="48"/>
        <v>9</v>
      </c>
      <c r="AE1037">
        <f t="shared" si="49"/>
        <v>7</v>
      </c>
      <c r="AF1037">
        <f t="shared" si="50"/>
        <v>31</v>
      </c>
    </row>
    <row r="1038" spans="1:32" x14ac:dyDescent="0.25">
      <c r="A1038" t="s">
        <v>5736</v>
      </c>
      <c r="B1038" t="s">
        <v>5737</v>
      </c>
      <c r="D1038">
        <v>2024</v>
      </c>
      <c r="E1038" t="s">
        <v>1049</v>
      </c>
      <c r="F1038" t="s">
        <v>1879</v>
      </c>
      <c r="G1038" t="s">
        <v>1917</v>
      </c>
      <c r="H1038" t="s">
        <v>3323</v>
      </c>
      <c r="I1038" t="s">
        <v>5738</v>
      </c>
      <c r="J1038" t="s">
        <v>3464</v>
      </c>
      <c r="K1038">
        <v>439</v>
      </c>
      <c r="L1038" t="s">
        <v>869</v>
      </c>
      <c r="M1038" t="s">
        <v>5739</v>
      </c>
      <c r="N1038" t="s">
        <v>2026</v>
      </c>
      <c r="O1038">
        <v>135</v>
      </c>
      <c r="P1038" t="s">
        <v>872</v>
      </c>
      <c r="Q1038" t="s">
        <v>873</v>
      </c>
      <c r="R1038" t="s">
        <v>105</v>
      </c>
      <c r="S1038" t="s">
        <v>105</v>
      </c>
      <c r="T1038" t="s">
        <v>5740</v>
      </c>
      <c r="U1038" t="s">
        <v>875</v>
      </c>
      <c r="V1038" t="s">
        <v>132</v>
      </c>
      <c r="W1038" s="247">
        <v>45138</v>
      </c>
      <c r="Y1038" t="s">
        <v>876</v>
      </c>
      <c r="Z1038">
        <v>0</v>
      </c>
      <c r="AA1038" t="s">
        <v>2323</v>
      </c>
      <c r="AB1038" t="s">
        <v>5741</v>
      </c>
      <c r="AD1038">
        <f t="shared" ca="1" si="48"/>
        <v>9</v>
      </c>
      <c r="AE1038">
        <f t="shared" si="49"/>
        <v>7</v>
      </c>
      <c r="AF1038">
        <f t="shared" si="50"/>
        <v>31</v>
      </c>
    </row>
    <row r="1039" spans="1:32" x14ac:dyDescent="0.25">
      <c r="A1039" t="s">
        <v>5742</v>
      </c>
      <c r="B1039" t="s">
        <v>5743</v>
      </c>
      <c r="D1039">
        <v>2024</v>
      </c>
      <c r="E1039" t="s">
        <v>5589</v>
      </c>
      <c r="F1039" t="s">
        <v>5744</v>
      </c>
      <c r="G1039" t="s">
        <v>3984</v>
      </c>
      <c r="H1039" t="s">
        <v>2654</v>
      </c>
      <c r="I1039" t="s">
        <v>5745</v>
      </c>
      <c r="J1039" t="s">
        <v>1038</v>
      </c>
      <c r="K1039">
        <v>1</v>
      </c>
      <c r="L1039" t="s">
        <v>869</v>
      </c>
      <c r="M1039" t="s">
        <v>5746</v>
      </c>
      <c r="N1039" t="s">
        <v>2804</v>
      </c>
      <c r="O1039">
        <v>127</v>
      </c>
      <c r="P1039" t="s">
        <v>872</v>
      </c>
      <c r="Q1039" t="s">
        <v>873</v>
      </c>
      <c r="R1039" t="s">
        <v>105</v>
      </c>
      <c r="S1039" t="s">
        <v>105</v>
      </c>
      <c r="T1039" t="s">
        <v>5747</v>
      </c>
      <c r="U1039" t="s">
        <v>875</v>
      </c>
      <c r="V1039" t="s">
        <v>5748</v>
      </c>
      <c r="W1039" s="247">
        <v>45156</v>
      </c>
      <c r="Y1039" t="s">
        <v>876</v>
      </c>
      <c r="Z1039">
        <v>0</v>
      </c>
      <c r="AA1039" t="s">
        <v>3989</v>
      </c>
      <c r="AB1039" t="s">
        <v>877</v>
      </c>
      <c r="AD1039">
        <f t="shared" ca="1" si="48"/>
        <v>8</v>
      </c>
      <c r="AE1039">
        <f t="shared" si="49"/>
        <v>8</v>
      </c>
      <c r="AF1039">
        <f t="shared" si="50"/>
        <v>18</v>
      </c>
    </row>
    <row r="1040" spans="1:32" x14ac:dyDescent="0.25">
      <c r="A1040" t="s">
        <v>5749</v>
      </c>
      <c r="B1040" t="s">
        <v>5750</v>
      </c>
      <c r="D1040">
        <v>2024</v>
      </c>
      <c r="E1040" t="s">
        <v>5589</v>
      </c>
      <c r="F1040" t="s">
        <v>5744</v>
      </c>
      <c r="G1040" t="s">
        <v>3984</v>
      </c>
      <c r="H1040" t="s">
        <v>2654</v>
      </c>
      <c r="I1040" t="s">
        <v>5751</v>
      </c>
      <c r="J1040" t="s">
        <v>1038</v>
      </c>
      <c r="K1040">
        <v>145</v>
      </c>
      <c r="L1040" t="s">
        <v>869</v>
      </c>
      <c r="M1040" t="s">
        <v>5752</v>
      </c>
      <c r="N1040" t="s">
        <v>2804</v>
      </c>
      <c r="O1040">
        <v>127</v>
      </c>
      <c r="P1040" t="s">
        <v>872</v>
      </c>
      <c r="Q1040" t="s">
        <v>873</v>
      </c>
      <c r="R1040" t="s">
        <v>105</v>
      </c>
      <c r="S1040" t="s">
        <v>105</v>
      </c>
      <c r="T1040" t="s">
        <v>5753</v>
      </c>
      <c r="U1040" t="s">
        <v>875</v>
      </c>
      <c r="V1040" t="s">
        <v>5748</v>
      </c>
      <c r="W1040" s="247">
        <v>45156</v>
      </c>
      <c r="Y1040" t="s">
        <v>876</v>
      </c>
      <c r="Z1040">
        <v>0</v>
      </c>
      <c r="AA1040" t="s">
        <v>3989</v>
      </c>
      <c r="AB1040" t="s">
        <v>877</v>
      </c>
      <c r="AD1040">
        <f t="shared" ca="1" si="48"/>
        <v>8</v>
      </c>
      <c r="AE1040">
        <f t="shared" si="49"/>
        <v>8</v>
      </c>
      <c r="AF1040">
        <f t="shared" si="50"/>
        <v>18</v>
      </c>
    </row>
    <row r="1041" spans="1:32" x14ac:dyDescent="0.25">
      <c r="A1041" t="s">
        <v>5754</v>
      </c>
      <c r="B1041" t="s">
        <v>5755</v>
      </c>
      <c r="D1041">
        <v>2023</v>
      </c>
      <c r="E1041" t="s">
        <v>5756</v>
      </c>
      <c r="F1041" t="s">
        <v>5757</v>
      </c>
      <c r="G1041" t="s">
        <v>1724</v>
      </c>
      <c r="H1041" t="s">
        <v>1052</v>
      </c>
      <c r="I1041" t="s">
        <v>5758</v>
      </c>
      <c r="J1041" t="s">
        <v>1074</v>
      </c>
      <c r="K1041">
        <v>1</v>
      </c>
      <c r="L1041" t="s">
        <v>869</v>
      </c>
      <c r="M1041" t="s">
        <v>5759</v>
      </c>
      <c r="N1041">
        <v>46092</v>
      </c>
      <c r="O1041">
        <v>185</v>
      </c>
      <c r="P1041" t="s">
        <v>872</v>
      </c>
      <c r="Q1041" t="s">
        <v>873</v>
      </c>
      <c r="R1041" t="s">
        <v>105</v>
      </c>
      <c r="S1041" t="s">
        <v>105</v>
      </c>
      <c r="T1041" t="s">
        <v>5760</v>
      </c>
      <c r="U1041" t="s">
        <v>1067</v>
      </c>
      <c r="W1041" s="247">
        <v>45138</v>
      </c>
      <c r="Y1041" t="s">
        <v>876</v>
      </c>
      <c r="Z1041">
        <v>0</v>
      </c>
      <c r="AA1041" t="s">
        <v>5761</v>
      </c>
      <c r="AD1041">
        <f t="shared" ca="1" si="48"/>
        <v>9</v>
      </c>
      <c r="AE1041">
        <f t="shared" si="49"/>
        <v>7</v>
      </c>
      <c r="AF1041">
        <f t="shared" si="50"/>
        <v>31</v>
      </c>
    </row>
    <row r="1042" spans="1:32" x14ac:dyDescent="0.25">
      <c r="A1042" t="s">
        <v>5762</v>
      </c>
      <c r="B1042" t="s">
        <v>5763</v>
      </c>
      <c r="D1042">
        <v>2023</v>
      </c>
      <c r="E1042" t="s">
        <v>1049</v>
      </c>
      <c r="F1042" t="s">
        <v>1879</v>
      </c>
      <c r="G1042" t="s">
        <v>1880</v>
      </c>
      <c r="H1042" t="s">
        <v>1108</v>
      </c>
      <c r="I1042" t="s">
        <v>5764</v>
      </c>
      <c r="J1042" t="s">
        <v>1074</v>
      </c>
      <c r="K1042">
        <v>1</v>
      </c>
      <c r="L1042" t="s">
        <v>869</v>
      </c>
      <c r="M1042" t="s">
        <v>5765</v>
      </c>
      <c r="N1042">
        <v>46276</v>
      </c>
      <c r="O1042">
        <v>179</v>
      </c>
      <c r="P1042" t="s">
        <v>872</v>
      </c>
      <c r="Q1042" t="s">
        <v>873</v>
      </c>
      <c r="R1042" t="s">
        <v>105</v>
      </c>
      <c r="S1042" t="s">
        <v>105</v>
      </c>
      <c r="T1042" t="s">
        <v>5766</v>
      </c>
      <c r="U1042" t="s">
        <v>1067</v>
      </c>
      <c r="V1042" t="s">
        <v>5767</v>
      </c>
      <c r="W1042" s="247">
        <v>45146</v>
      </c>
      <c r="Y1042" t="s">
        <v>876</v>
      </c>
      <c r="Z1042">
        <v>0</v>
      </c>
      <c r="AD1042">
        <f t="shared" ca="1" si="48"/>
        <v>9</v>
      </c>
      <c r="AE1042">
        <f t="shared" si="49"/>
        <v>8</v>
      </c>
      <c r="AF1042">
        <f t="shared" si="50"/>
        <v>8</v>
      </c>
    </row>
    <row r="1043" spans="1:32" x14ac:dyDescent="0.25">
      <c r="A1043" t="s">
        <v>5768</v>
      </c>
      <c r="B1043" t="s">
        <v>5769</v>
      </c>
      <c r="D1043">
        <v>2024</v>
      </c>
      <c r="E1043" t="s">
        <v>1061</v>
      </c>
      <c r="F1043" t="s">
        <v>2233</v>
      </c>
      <c r="G1043" t="s">
        <v>865</v>
      </c>
      <c r="H1043" t="s">
        <v>2285</v>
      </c>
      <c r="I1043" t="s">
        <v>5770</v>
      </c>
      <c r="J1043" t="s">
        <v>918</v>
      </c>
      <c r="K1043">
        <v>11207</v>
      </c>
      <c r="L1043" t="s">
        <v>1900</v>
      </c>
      <c r="M1043" t="s">
        <v>5771</v>
      </c>
      <c r="N1043">
        <v>45628</v>
      </c>
      <c r="O1043">
        <v>3</v>
      </c>
      <c r="P1043" t="s">
        <v>872</v>
      </c>
      <c r="Q1043" t="s">
        <v>873</v>
      </c>
      <c r="R1043" t="s">
        <v>105</v>
      </c>
      <c r="S1043" t="s">
        <v>105</v>
      </c>
      <c r="T1043" t="s">
        <v>5772</v>
      </c>
      <c r="U1043" t="s">
        <v>875</v>
      </c>
      <c r="V1043" t="s">
        <v>152</v>
      </c>
      <c r="W1043" s="247">
        <v>45134</v>
      </c>
      <c r="Y1043" t="s">
        <v>876</v>
      </c>
      <c r="Z1043">
        <v>0</v>
      </c>
      <c r="AB1043" t="s">
        <v>877</v>
      </c>
      <c r="AD1043">
        <f t="shared" ca="1" si="48"/>
        <v>9</v>
      </c>
      <c r="AE1043">
        <f t="shared" si="49"/>
        <v>7</v>
      </c>
      <c r="AF1043">
        <f t="shared" si="50"/>
        <v>27</v>
      </c>
    </row>
    <row r="1044" spans="1:32" x14ac:dyDescent="0.25">
      <c r="A1044" t="s">
        <v>5773</v>
      </c>
      <c r="B1044" t="s">
        <v>5774</v>
      </c>
      <c r="D1044">
        <v>2024</v>
      </c>
      <c r="E1044" t="s">
        <v>1061</v>
      </c>
      <c r="F1044" t="s">
        <v>2233</v>
      </c>
      <c r="G1044" t="s">
        <v>865</v>
      </c>
      <c r="H1044" t="s">
        <v>2285</v>
      </c>
      <c r="I1044" t="s">
        <v>5775</v>
      </c>
      <c r="J1044" t="s">
        <v>1136</v>
      </c>
      <c r="K1044">
        <v>15903</v>
      </c>
      <c r="L1044" t="s">
        <v>869</v>
      </c>
      <c r="M1044" t="s">
        <v>5776</v>
      </c>
      <c r="N1044">
        <v>45445</v>
      </c>
      <c r="O1044">
        <v>10</v>
      </c>
      <c r="P1044" t="s">
        <v>872</v>
      </c>
      <c r="Q1044" t="s">
        <v>873</v>
      </c>
      <c r="R1044" t="s">
        <v>105</v>
      </c>
      <c r="S1044" t="s">
        <v>105</v>
      </c>
      <c r="T1044" t="s">
        <v>5777</v>
      </c>
      <c r="U1044" t="s">
        <v>875</v>
      </c>
      <c r="V1044" t="s">
        <v>134</v>
      </c>
      <c r="W1044" s="247">
        <v>45134</v>
      </c>
      <c r="Y1044" t="s">
        <v>876</v>
      </c>
      <c r="Z1044">
        <v>0</v>
      </c>
      <c r="AB1044" t="s">
        <v>877</v>
      </c>
      <c r="AD1044">
        <f t="shared" ca="1" si="48"/>
        <v>9</v>
      </c>
      <c r="AE1044">
        <f t="shared" si="49"/>
        <v>7</v>
      </c>
      <c r="AF1044">
        <f t="shared" si="50"/>
        <v>27</v>
      </c>
    </row>
    <row r="1045" spans="1:32" x14ac:dyDescent="0.25">
      <c r="A1045" t="s">
        <v>5778</v>
      </c>
      <c r="B1045" t="s">
        <v>5779</v>
      </c>
      <c r="D1045">
        <v>2024</v>
      </c>
      <c r="E1045" t="s">
        <v>1061</v>
      </c>
      <c r="F1045" t="s">
        <v>2233</v>
      </c>
      <c r="G1045" t="s">
        <v>865</v>
      </c>
      <c r="H1045" t="s">
        <v>2285</v>
      </c>
      <c r="I1045" t="s">
        <v>5780</v>
      </c>
      <c r="J1045" t="s">
        <v>918</v>
      </c>
      <c r="K1045">
        <v>7915</v>
      </c>
      <c r="L1045" t="s">
        <v>869</v>
      </c>
      <c r="M1045" t="s">
        <v>5781</v>
      </c>
      <c r="N1045">
        <v>45353</v>
      </c>
      <c r="O1045">
        <v>28</v>
      </c>
      <c r="P1045" t="s">
        <v>872</v>
      </c>
      <c r="Q1045" t="s">
        <v>873</v>
      </c>
      <c r="R1045" t="s">
        <v>105</v>
      </c>
      <c r="S1045" t="s">
        <v>105</v>
      </c>
      <c r="T1045" t="s">
        <v>5782</v>
      </c>
      <c r="U1045" t="s">
        <v>875</v>
      </c>
      <c r="V1045" t="s">
        <v>108</v>
      </c>
      <c r="W1045" s="247">
        <v>45134</v>
      </c>
      <c r="Y1045" t="s">
        <v>876</v>
      </c>
      <c r="Z1045">
        <v>0</v>
      </c>
      <c r="AB1045" t="s">
        <v>877</v>
      </c>
      <c r="AD1045">
        <f t="shared" ca="1" si="48"/>
        <v>9</v>
      </c>
      <c r="AE1045">
        <f t="shared" si="49"/>
        <v>7</v>
      </c>
      <c r="AF1045">
        <f t="shared" si="50"/>
        <v>27</v>
      </c>
    </row>
    <row r="1046" spans="1:32" x14ac:dyDescent="0.25">
      <c r="A1046" t="s">
        <v>5783</v>
      </c>
      <c r="B1046" t="s">
        <v>5784</v>
      </c>
      <c r="D1046">
        <v>2024</v>
      </c>
      <c r="E1046" t="s">
        <v>1061</v>
      </c>
      <c r="F1046" t="s">
        <v>2233</v>
      </c>
      <c r="G1046" t="s">
        <v>865</v>
      </c>
      <c r="H1046" t="s">
        <v>2285</v>
      </c>
      <c r="I1046" t="s">
        <v>5785</v>
      </c>
      <c r="J1046" t="s">
        <v>1054</v>
      </c>
      <c r="K1046">
        <v>9902</v>
      </c>
      <c r="L1046" t="s">
        <v>869</v>
      </c>
      <c r="M1046" t="s">
        <v>5786</v>
      </c>
      <c r="N1046" t="s">
        <v>1040</v>
      </c>
      <c r="O1046">
        <v>5</v>
      </c>
      <c r="P1046" t="s">
        <v>872</v>
      </c>
      <c r="Q1046" t="s">
        <v>873</v>
      </c>
      <c r="R1046" t="s">
        <v>105</v>
      </c>
      <c r="S1046" t="s">
        <v>105</v>
      </c>
      <c r="T1046" t="s">
        <v>5787</v>
      </c>
      <c r="U1046" t="s">
        <v>875</v>
      </c>
      <c r="V1046" t="s">
        <v>5788</v>
      </c>
      <c r="W1046" s="247">
        <v>45134</v>
      </c>
      <c r="Y1046" t="s">
        <v>876</v>
      </c>
      <c r="Z1046">
        <v>0</v>
      </c>
      <c r="AB1046" t="s">
        <v>877</v>
      </c>
      <c r="AD1046">
        <f t="shared" ca="1" si="48"/>
        <v>9</v>
      </c>
      <c r="AE1046">
        <f t="shared" si="49"/>
        <v>7</v>
      </c>
      <c r="AF1046">
        <f t="shared" si="50"/>
        <v>27</v>
      </c>
    </row>
    <row r="1047" spans="1:32" x14ac:dyDescent="0.25">
      <c r="A1047" t="s">
        <v>5789</v>
      </c>
      <c r="B1047" t="s">
        <v>5790</v>
      </c>
      <c r="D1047">
        <v>2024</v>
      </c>
      <c r="E1047" t="s">
        <v>1061</v>
      </c>
      <c r="F1047" t="s">
        <v>2233</v>
      </c>
      <c r="G1047" t="s">
        <v>865</v>
      </c>
      <c r="H1047" t="s">
        <v>2285</v>
      </c>
      <c r="I1047" t="s">
        <v>5791</v>
      </c>
      <c r="J1047" t="s">
        <v>918</v>
      </c>
      <c r="K1047">
        <v>12683</v>
      </c>
      <c r="L1047" t="s">
        <v>869</v>
      </c>
      <c r="M1047" t="s">
        <v>5792</v>
      </c>
      <c r="N1047">
        <v>45506</v>
      </c>
      <c r="O1047">
        <v>12</v>
      </c>
      <c r="P1047" t="s">
        <v>872</v>
      </c>
      <c r="Q1047" t="s">
        <v>873</v>
      </c>
      <c r="R1047" t="s">
        <v>105</v>
      </c>
      <c r="S1047" t="s">
        <v>105</v>
      </c>
      <c r="T1047" t="s">
        <v>5793</v>
      </c>
      <c r="U1047" t="s">
        <v>875</v>
      </c>
      <c r="V1047" t="s">
        <v>124</v>
      </c>
      <c r="W1047" s="247">
        <v>45134</v>
      </c>
      <c r="Y1047" t="s">
        <v>876</v>
      </c>
      <c r="Z1047">
        <v>0</v>
      </c>
      <c r="AB1047" t="s">
        <v>877</v>
      </c>
      <c r="AD1047">
        <f t="shared" ca="1" si="48"/>
        <v>9</v>
      </c>
      <c r="AE1047">
        <f t="shared" si="49"/>
        <v>7</v>
      </c>
      <c r="AF1047">
        <f t="shared" si="50"/>
        <v>27</v>
      </c>
    </row>
    <row r="1048" spans="1:32" x14ac:dyDescent="0.25">
      <c r="A1048" t="s">
        <v>5794</v>
      </c>
      <c r="B1048" t="s">
        <v>5795</v>
      </c>
      <c r="D1048">
        <v>2024</v>
      </c>
      <c r="E1048" t="s">
        <v>1061</v>
      </c>
      <c r="F1048" t="s">
        <v>2233</v>
      </c>
      <c r="G1048" t="s">
        <v>865</v>
      </c>
      <c r="H1048" t="s">
        <v>2285</v>
      </c>
      <c r="I1048" t="s">
        <v>5796</v>
      </c>
      <c r="J1048" t="s">
        <v>2082</v>
      </c>
      <c r="K1048">
        <v>12339</v>
      </c>
      <c r="L1048" t="s">
        <v>869</v>
      </c>
      <c r="M1048" t="s">
        <v>5797</v>
      </c>
      <c r="N1048">
        <v>45567</v>
      </c>
      <c r="O1048">
        <v>19</v>
      </c>
      <c r="P1048" t="s">
        <v>872</v>
      </c>
      <c r="Q1048" t="s">
        <v>873</v>
      </c>
      <c r="R1048" t="s">
        <v>105</v>
      </c>
      <c r="S1048" t="s">
        <v>105</v>
      </c>
      <c r="T1048" t="s">
        <v>5798</v>
      </c>
      <c r="U1048" t="s">
        <v>875</v>
      </c>
      <c r="W1048" s="247">
        <v>45134</v>
      </c>
      <c r="Y1048" t="s">
        <v>876</v>
      </c>
      <c r="Z1048">
        <v>0</v>
      </c>
      <c r="AB1048" t="s">
        <v>877</v>
      </c>
      <c r="AD1048">
        <f t="shared" ca="1" si="48"/>
        <v>9</v>
      </c>
      <c r="AE1048">
        <f t="shared" si="49"/>
        <v>7</v>
      </c>
      <c r="AF1048">
        <f t="shared" si="50"/>
        <v>27</v>
      </c>
    </row>
    <row r="1049" spans="1:32" x14ac:dyDescent="0.25">
      <c r="A1049" t="s">
        <v>5799</v>
      </c>
      <c r="B1049" t="s">
        <v>5800</v>
      </c>
      <c r="D1049">
        <v>2024</v>
      </c>
      <c r="E1049" t="s">
        <v>1061</v>
      </c>
      <c r="F1049" t="s">
        <v>2233</v>
      </c>
      <c r="G1049" t="s">
        <v>865</v>
      </c>
      <c r="H1049" t="s">
        <v>2285</v>
      </c>
      <c r="I1049" t="s">
        <v>5801</v>
      </c>
      <c r="J1049" t="s">
        <v>868</v>
      </c>
      <c r="K1049">
        <v>12103</v>
      </c>
      <c r="L1049" t="s">
        <v>869</v>
      </c>
      <c r="M1049" t="s">
        <v>5802</v>
      </c>
      <c r="N1049">
        <v>45445</v>
      </c>
      <c r="O1049">
        <v>4</v>
      </c>
      <c r="P1049" t="s">
        <v>872</v>
      </c>
      <c r="Q1049" t="s">
        <v>873</v>
      </c>
      <c r="R1049" t="s">
        <v>105</v>
      </c>
      <c r="S1049" t="s">
        <v>105</v>
      </c>
      <c r="T1049" t="s">
        <v>5803</v>
      </c>
      <c r="U1049" t="s">
        <v>875</v>
      </c>
      <c r="V1049" t="s">
        <v>134</v>
      </c>
      <c r="W1049" s="247">
        <v>45134</v>
      </c>
      <c r="Y1049" t="s">
        <v>876</v>
      </c>
      <c r="Z1049">
        <v>0</v>
      </c>
      <c r="AB1049" t="s">
        <v>877</v>
      </c>
      <c r="AD1049">
        <f t="shared" ca="1" si="48"/>
        <v>9</v>
      </c>
      <c r="AE1049">
        <f t="shared" si="49"/>
        <v>7</v>
      </c>
      <c r="AF1049">
        <f t="shared" si="50"/>
        <v>27</v>
      </c>
    </row>
    <row r="1050" spans="1:32" x14ac:dyDescent="0.25">
      <c r="A1050" t="s">
        <v>5804</v>
      </c>
      <c r="B1050" t="s">
        <v>5805</v>
      </c>
      <c r="D1050">
        <v>2024</v>
      </c>
      <c r="E1050" t="s">
        <v>1061</v>
      </c>
      <c r="F1050" t="s">
        <v>2233</v>
      </c>
      <c r="G1050" t="s">
        <v>865</v>
      </c>
      <c r="H1050" t="s">
        <v>2285</v>
      </c>
      <c r="I1050" t="s">
        <v>5806</v>
      </c>
      <c r="J1050" t="s">
        <v>918</v>
      </c>
      <c r="K1050">
        <v>13717</v>
      </c>
      <c r="L1050" t="s">
        <v>869</v>
      </c>
      <c r="M1050" t="s">
        <v>5807</v>
      </c>
      <c r="N1050">
        <v>45537</v>
      </c>
      <c r="O1050">
        <v>6</v>
      </c>
      <c r="P1050" t="s">
        <v>872</v>
      </c>
      <c r="Q1050" t="s">
        <v>873</v>
      </c>
      <c r="R1050" t="s">
        <v>105</v>
      </c>
      <c r="S1050" t="s">
        <v>105</v>
      </c>
      <c r="T1050" t="s">
        <v>5808</v>
      </c>
      <c r="U1050" t="s">
        <v>875</v>
      </c>
      <c r="V1050" t="s">
        <v>108</v>
      </c>
      <c r="W1050" s="247">
        <v>45134</v>
      </c>
      <c r="Y1050" t="s">
        <v>876</v>
      </c>
      <c r="Z1050">
        <v>0</v>
      </c>
      <c r="AB1050" t="s">
        <v>877</v>
      </c>
      <c r="AD1050">
        <f t="shared" ca="1" si="48"/>
        <v>9</v>
      </c>
      <c r="AE1050">
        <f t="shared" si="49"/>
        <v>7</v>
      </c>
      <c r="AF1050">
        <f t="shared" si="50"/>
        <v>27</v>
      </c>
    </row>
    <row r="1051" spans="1:32" x14ac:dyDescent="0.25">
      <c r="A1051" t="s">
        <v>5809</v>
      </c>
      <c r="B1051" t="s">
        <v>5810</v>
      </c>
      <c r="D1051">
        <v>2024</v>
      </c>
      <c r="E1051" t="s">
        <v>1061</v>
      </c>
      <c r="F1051" t="s">
        <v>2233</v>
      </c>
      <c r="G1051" t="s">
        <v>865</v>
      </c>
      <c r="H1051" t="s">
        <v>866</v>
      </c>
      <c r="I1051" t="s">
        <v>5811</v>
      </c>
      <c r="J1051" t="s">
        <v>868</v>
      </c>
      <c r="K1051">
        <v>15354</v>
      </c>
      <c r="L1051" t="s">
        <v>869</v>
      </c>
      <c r="M1051" t="s">
        <v>5812</v>
      </c>
      <c r="N1051">
        <v>45567</v>
      </c>
      <c r="O1051">
        <v>3</v>
      </c>
      <c r="P1051" t="s">
        <v>872</v>
      </c>
      <c r="Q1051" t="s">
        <v>873</v>
      </c>
      <c r="R1051" t="s">
        <v>105</v>
      </c>
      <c r="S1051" t="s">
        <v>105</v>
      </c>
      <c r="T1051" t="s">
        <v>5813</v>
      </c>
      <c r="U1051" t="s">
        <v>875</v>
      </c>
      <c r="V1051" t="s">
        <v>182</v>
      </c>
      <c r="W1051" s="247">
        <v>45134</v>
      </c>
      <c r="Y1051" t="s">
        <v>876</v>
      </c>
      <c r="Z1051">
        <v>0</v>
      </c>
      <c r="AB1051" t="s">
        <v>877</v>
      </c>
      <c r="AD1051">
        <f t="shared" ca="1" si="48"/>
        <v>9</v>
      </c>
      <c r="AE1051">
        <f t="shared" si="49"/>
        <v>7</v>
      </c>
      <c r="AF1051">
        <f t="shared" si="50"/>
        <v>27</v>
      </c>
    </row>
    <row r="1052" spans="1:32" x14ac:dyDescent="0.25">
      <c r="A1052" t="s">
        <v>5814</v>
      </c>
      <c r="B1052" t="s">
        <v>5815</v>
      </c>
      <c r="D1052">
        <v>2024</v>
      </c>
      <c r="E1052" t="s">
        <v>1061</v>
      </c>
      <c r="F1052" t="s">
        <v>2233</v>
      </c>
      <c r="G1052" t="s">
        <v>865</v>
      </c>
      <c r="H1052" t="s">
        <v>866</v>
      </c>
      <c r="I1052" t="s">
        <v>5816</v>
      </c>
      <c r="J1052" t="s">
        <v>918</v>
      </c>
      <c r="K1052">
        <v>16063</v>
      </c>
      <c r="L1052" t="s">
        <v>1900</v>
      </c>
      <c r="M1052" t="s">
        <v>5817</v>
      </c>
      <c r="N1052">
        <v>45537</v>
      </c>
      <c r="O1052">
        <v>6</v>
      </c>
      <c r="P1052" t="s">
        <v>872</v>
      </c>
      <c r="Q1052" t="s">
        <v>873</v>
      </c>
      <c r="R1052" t="s">
        <v>105</v>
      </c>
      <c r="S1052" t="s">
        <v>105</v>
      </c>
      <c r="T1052" t="s">
        <v>5818</v>
      </c>
      <c r="U1052" t="s">
        <v>875</v>
      </c>
      <c r="V1052" t="s">
        <v>108</v>
      </c>
      <c r="W1052" s="247">
        <v>45134</v>
      </c>
      <c r="Y1052" t="s">
        <v>876</v>
      </c>
      <c r="Z1052">
        <v>0</v>
      </c>
      <c r="AB1052" t="s">
        <v>877</v>
      </c>
      <c r="AD1052">
        <f t="shared" ca="1" si="48"/>
        <v>9</v>
      </c>
      <c r="AE1052">
        <f t="shared" si="49"/>
        <v>7</v>
      </c>
      <c r="AF1052">
        <f t="shared" si="50"/>
        <v>27</v>
      </c>
    </row>
    <row r="1053" spans="1:32" x14ac:dyDescent="0.25">
      <c r="A1053" t="s">
        <v>5819</v>
      </c>
      <c r="B1053" t="s">
        <v>5820</v>
      </c>
      <c r="D1053">
        <v>2024</v>
      </c>
      <c r="E1053" t="s">
        <v>1061</v>
      </c>
      <c r="F1053" t="s">
        <v>2233</v>
      </c>
      <c r="G1053" t="s">
        <v>865</v>
      </c>
      <c r="H1053" t="s">
        <v>866</v>
      </c>
      <c r="I1053" t="s">
        <v>5821</v>
      </c>
      <c r="J1053" t="s">
        <v>945</v>
      </c>
      <c r="K1053">
        <v>13794</v>
      </c>
      <c r="L1053" t="s">
        <v>869</v>
      </c>
      <c r="M1053" t="s">
        <v>5822</v>
      </c>
      <c r="N1053" t="s">
        <v>919</v>
      </c>
      <c r="O1053">
        <v>7</v>
      </c>
      <c r="P1053" t="s">
        <v>872</v>
      </c>
      <c r="Q1053" t="s">
        <v>873</v>
      </c>
      <c r="R1053" t="s">
        <v>105</v>
      </c>
      <c r="S1053" t="s">
        <v>105</v>
      </c>
      <c r="T1053" t="s">
        <v>5823</v>
      </c>
      <c r="U1053" t="s">
        <v>875</v>
      </c>
      <c r="V1053" t="s">
        <v>5824</v>
      </c>
      <c r="W1053" s="247">
        <v>45134</v>
      </c>
      <c r="Y1053" t="s">
        <v>876</v>
      </c>
      <c r="Z1053">
        <v>0</v>
      </c>
      <c r="AB1053" t="s">
        <v>877</v>
      </c>
      <c r="AD1053">
        <f t="shared" ca="1" si="48"/>
        <v>9</v>
      </c>
      <c r="AE1053">
        <f t="shared" si="49"/>
        <v>7</v>
      </c>
      <c r="AF1053">
        <f t="shared" si="50"/>
        <v>27</v>
      </c>
    </row>
    <row r="1054" spans="1:32" x14ac:dyDescent="0.25">
      <c r="A1054" t="s">
        <v>5825</v>
      </c>
      <c r="B1054" t="s">
        <v>5826</v>
      </c>
      <c r="D1054">
        <v>2024</v>
      </c>
      <c r="E1054" t="s">
        <v>1061</v>
      </c>
      <c r="F1054" t="s">
        <v>2233</v>
      </c>
      <c r="G1054" t="s">
        <v>865</v>
      </c>
      <c r="H1054" t="s">
        <v>866</v>
      </c>
      <c r="I1054" t="s">
        <v>5827</v>
      </c>
      <c r="J1054" t="s">
        <v>918</v>
      </c>
      <c r="K1054">
        <v>11424</v>
      </c>
      <c r="L1054" t="s">
        <v>1900</v>
      </c>
      <c r="M1054" t="s">
        <v>5828</v>
      </c>
      <c r="N1054">
        <v>45567</v>
      </c>
      <c r="O1054">
        <v>5</v>
      </c>
      <c r="P1054" t="s">
        <v>872</v>
      </c>
      <c r="Q1054" t="s">
        <v>873</v>
      </c>
      <c r="R1054" t="s">
        <v>105</v>
      </c>
      <c r="S1054" t="s">
        <v>105</v>
      </c>
      <c r="T1054" t="s">
        <v>5829</v>
      </c>
      <c r="U1054" t="s">
        <v>875</v>
      </c>
      <c r="V1054" t="s">
        <v>143</v>
      </c>
      <c r="W1054" s="247">
        <v>45134</v>
      </c>
      <c r="Y1054" t="s">
        <v>876</v>
      </c>
      <c r="Z1054">
        <v>0</v>
      </c>
      <c r="AB1054" t="s">
        <v>877</v>
      </c>
      <c r="AD1054">
        <f t="shared" ca="1" si="48"/>
        <v>9</v>
      </c>
      <c r="AE1054">
        <f t="shared" si="49"/>
        <v>7</v>
      </c>
      <c r="AF1054">
        <f t="shared" si="50"/>
        <v>27</v>
      </c>
    </row>
    <row r="1055" spans="1:32" x14ac:dyDescent="0.25">
      <c r="A1055" t="s">
        <v>5830</v>
      </c>
      <c r="B1055" t="s">
        <v>5831</v>
      </c>
      <c r="D1055">
        <v>2024</v>
      </c>
      <c r="E1055" t="s">
        <v>1061</v>
      </c>
      <c r="F1055" t="s">
        <v>2233</v>
      </c>
      <c r="G1055" t="s">
        <v>865</v>
      </c>
      <c r="H1055" t="s">
        <v>866</v>
      </c>
      <c r="I1055" t="s">
        <v>5832</v>
      </c>
      <c r="J1055" t="s">
        <v>945</v>
      </c>
      <c r="K1055">
        <v>11941</v>
      </c>
      <c r="L1055" t="s">
        <v>869</v>
      </c>
      <c r="M1055" t="s">
        <v>5833</v>
      </c>
      <c r="N1055" t="s">
        <v>919</v>
      </c>
      <c r="O1055">
        <v>22</v>
      </c>
      <c r="P1055" t="s">
        <v>872</v>
      </c>
      <c r="Q1055" t="s">
        <v>873</v>
      </c>
      <c r="R1055" t="s">
        <v>105</v>
      </c>
      <c r="S1055" t="s">
        <v>105</v>
      </c>
      <c r="T1055" t="s">
        <v>5834</v>
      </c>
      <c r="U1055" t="s">
        <v>875</v>
      </c>
      <c r="V1055" t="s">
        <v>246</v>
      </c>
      <c r="W1055" s="247">
        <v>45134</v>
      </c>
      <c r="Y1055" t="s">
        <v>876</v>
      </c>
      <c r="Z1055">
        <v>0</v>
      </c>
      <c r="AB1055" t="s">
        <v>877</v>
      </c>
      <c r="AD1055">
        <f t="shared" ca="1" si="48"/>
        <v>9</v>
      </c>
      <c r="AE1055">
        <f t="shared" si="49"/>
        <v>7</v>
      </c>
      <c r="AF1055">
        <f t="shared" si="50"/>
        <v>27</v>
      </c>
    </row>
    <row r="1056" spans="1:32" x14ac:dyDescent="0.25">
      <c r="A1056" t="s">
        <v>5835</v>
      </c>
      <c r="B1056" t="s">
        <v>5836</v>
      </c>
      <c r="D1056">
        <v>2024</v>
      </c>
      <c r="E1056" t="s">
        <v>1061</v>
      </c>
      <c r="F1056" t="s">
        <v>2233</v>
      </c>
      <c r="G1056" t="s">
        <v>865</v>
      </c>
      <c r="H1056" t="s">
        <v>866</v>
      </c>
      <c r="I1056" t="s">
        <v>5837</v>
      </c>
      <c r="J1056" t="s">
        <v>881</v>
      </c>
      <c r="K1056">
        <v>12958</v>
      </c>
      <c r="L1056" t="s">
        <v>1900</v>
      </c>
      <c r="M1056">
        <v>5449322</v>
      </c>
      <c r="N1056">
        <v>45445</v>
      </c>
      <c r="O1056">
        <v>5</v>
      </c>
      <c r="P1056" t="s">
        <v>872</v>
      </c>
      <c r="Q1056" t="s">
        <v>873</v>
      </c>
      <c r="R1056" t="s">
        <v>105</v>
      </c>
      <c r="S1056" t="s">
        <v>105</v>
      </c>
      <c r="T1056" t="s">
        <v>5838</v>
      </c>
      <c r="U1056" t="s">
        <v>875</v>
      </c>
      <c r="W1056" s="247">
        <v>45155</v>
      </c>
      <c r="Y1056" t="s">
        <v>876</v>
      </c>
      <c r="Z1056">
        <v>0</v>
      </c>
      <c r="AB1056" t="s">
        <v>877</v>
      </c>
      <c r="AD1056">
        <f t="shared" ca="1" si="48"/>
        <v>8</v>
      </c>
      <c r="AE1056">
        <f t="shared" si="49"/>
        <v>8</v>
      </c>
      <c r="AF1056">
        <f t="shared" si="50"/>
        <v>17</v>
      </c>
    </row>
    <row r="1057" spans="1:32" x14ac:dyDescent="0.25">
      <c r="A1057" t="s">
        <v>5839</v>
      </c>
      <c r="B1057" t="s">
        <v>5840</v>
      </c>
      <c r="D1057">
        <v>2024</v>
      </c>
      <c r="E1057" t="s">
        <v>1061</v>
      </c>
      <c r="F1057" t="s">
        <v>2233</v>
      </c>
      <c r="G1057" t="s">
        <v>865</v>
      </c>
      <c r="H1057" t="s">
        <v>2285</v>
      </c>
      <c r="I1057" t="s">
        <v>5841</v>
      </c>
      <c r="J1057" t="s">
        <v>1029</v>
      </c>
      <c r="K1057">
        <v>9597</v>
      </c>
      <c r="L1057" t="s">
        <v>1900</v>
      </c>
      <c r="M1057" t="s">
        <v>5842</v>
      </c>
      <c r="N1057">
        <v>45414</v>
      </c>
      <c r="O1057">
        <v>2</v>
      </c>
      <c r="P1057" t="s">
        <v>872</v>
      </c>
      <c r="Q1057" t="s">
        <v>873</v>
      </c>
      <c r="R1057" t="s">
        <v>105</v>
      </c>
      <c r="S1057" t="s">
        <v>110</v>
      </c>
      <c r="T1057" t="s">
        <v>5843</v>
      </c>
      <c r="U1057" t="s">
        <v>875</v>
      </c>
      <c r="W1057" s="247">
        <v>45155</v>
      </c>
      <c r="Y1057" t="s">
        <v>876</v>
      </c>
      <c r="Z1057">
        <v>0</v>
      </c>
      <c r="AB1057" t="s">
        <v>877</v>
      </c>
      <c r="AD1057">
        <f t="shared" ca="1" si="48"/>
        <v>8</v>
      </c>
      <c r="AE1057">
        <f t="shared" si="49"/>
        <v>8</v>
      </c>
      <c r="AF1057">
        <f t="shared" si="50"/>
        <v>17</v>
      </c>
    </row>
    <row r="1058" spans="1:32" x14ac:dyDescent="0.25">
      <c r="A1058" t="s">
        <v>5844</v>
      </c>
      <c r="B1058" t="s">
        <v>5845</v>
      </c>
      <c r="D1058">
        <v>2024</v>
      </c>
      <c r="E1058" t="s">
        <v>1061</v>
      </c>
      <c r="F1058" t="s">
        <v>2233</v>
      </c>
      <c r="G1058" t="s">
        <v>865</v>
      </c>
      <c r="H1058" t="s">
        <v>2285</v>
      </c>
      <c r="I1058" t="s">
        <v>5846</v>
      </c>
      <c r="J1058" t="s">
        <v>1136</v>
      </c>
      <c r="K1058">
        <v>11353</v>
      </c>
      <c r="L1058" t="s">
        <v>869</v>
      </c>
      <c r="M1058" t="s">
        <v>5847</v>
      </c>
      <c r="N1058">
        <v>45475</v>
      </c>
      <c r="O1058">
        <v>1</v>
      </c>
      <c r="P1058" t="s">
        <v>872</v>
      </c>
      <c r="Q1058" t="s">
        <v>873</v>
      </c>
      <c r="R1058" t="s">
        <v>105</v>
      </c>
      <c r="S1058" t="s">
        <v>116</v>
      </c>
      <c r="T1058" t="s">
        <v>5848</v>
      </c>
      <c r="U1058" t="s">
        <v>875</v>
      </c>
      <c r="W1058" s="247">
        <v>45155</v>
      </c>
      <c r="Y1058" t="s">
        <v>876</v>
      </c>
      <c r="Z1058">
        <v>0</v>
      </c>
      <c r="AB1058" t="s">
        <v>877</v>
      </c>
      <c r="AD1058">
        <f t="shared" ca="1" si="48"/>
        <v>8</v>
      </c>
      <c r="AE1058">
        <f t="shared" si="49"/>
        <v>8</v>
      </c>
      <c r="AF1058">
        <f t="shared" si="50"/>
        <v>17</v>
      </c>
    </row>
    <row r="1059" spans="1:32" x14ac:dyDescent="0.25">
      <c r="A1059" t="s">
        <v>5849</v>
      </c>
      <c r="B1059" t="s">
        <v>5850</v>
      </c>
      <c r="D1059">
        <v>2024</v>
      </c>
      <c r="E1059" t="s">
        <v>1061</v>
      </c>
      <c r="F1059" t="s">
        <v>2233</v>
      </c>
      <c r="G1059" t="s">
        <v>865</v>
      </c>
      <c r="H1059" t="s">
        <v>866</v>
      </c>
      <c r="I1059" t="s">
        <v>5851</v>
      </c>
      <c r="J1059" t="s">
        <v>1054</v>
      </c>
      <c r="K1059">
        <v>1</v>
      </c>
      <c r="L1059" t="s">
        <v>869</v>
      </c>
      <c r="M1059" t="s">
        <v>5852</v>
      </c>
      <c r="N1059" t="s">
        <v>1040</v>
      </c>
      <c r="O1059">
        <v>4</v>
      </c>
      <c r="P1059" t="s">
        <v>872</v>
      </c>
      <c r="Q1059" t="s">
        <v>873</v>
      </c>
      <c r="R1059" t="s">
        <v>105</v>
      </c>
      <c r="S1059" t="s">
        <v>105</v>
      </c>
      <c r="T1059" t="s">
        <v>2241</v>
      </c>
      <c r="U1059" t="s">
        <v>875</v>
      </c>
      <c r="V1059" t="s">
        <v>2096</v>
      </c>
      <c r="W1059" s="247">
        <v>45155</v>
      </c>
      <c r="Y1059" t="s">
        <v>876</v>
      </c>
      <c r="Z1059">
        <v>0</v>
      </c>
      <c r="AB1059" t="s">
        <v>877</v>
      </c>
      <c r="AD1059">
        <f t="shared" ca="1" si="48"/>
        <v>8</v>
      </c>
      <c r="AE1059">
        <f t="shared" si="49"/>
        <v>8</v>
      </c>
      <c r="AF1059">
        <f t="shared" si="50"/>
        <v>17</v>
      </c>
    </row>
    <row r="1060" spans="1:32" x14ac:dyDescent="0.25">
      <c r="A1060" t="s">
        <v>5853</v>
      </c>
      <c r="B1060" t="s">
        <v>5854</v>
      </c>
      <c r="D1060">
        <v>2024</v>
      </c>
      <c r="E1060" t="s">
        <v>1061</v>
      </c>
      <c r="F1060" t="s">
        <v>2233</v>
      </c>
      <c r="G1060" t="s">
        <v>865</v>
      </c>
      <c r="H1060" t="s">
        <v>866</v>
      </c>
      <c r="I1060" t="s">
        <v>5855</v>
      </c>
      <c r="J1060" t="s">
        <v>868</v>
      </c>
      <c r="K1060">
        <v>11693</v>
      </c>
      <c r="L1060" t="s">
        <v>869</v>
      </c>
      <c r="M1060" t="s">
        <v>5856</v>
      </c>
      <c r="N1060">
        <v>45506</v>
      </c>
      <c r="O1060">
        <v>4</v>
      </c>
      <c r="P1060" t="s">
        <v>872</v>
      </c>
      <c r="Q1060" t="s">
        <v>873</v>
      </c>
      <c r="R1060" t="s">
        <v>105</v>
      </c>
      <c r="S1060" t="s">
        <v>105</v>
      </c>
      <c r="T1060" t="s">
        <v>5857</v>
      </c>
      <c r="U1060" t="s">
        <v>875</v>
      </c>
      <c r="V1060" t="s">
        <v>118</v>
      </c>
      <c r="W1060" s="247">
        <v>45155</v>
      </c>
      <c r="Y1060" t="s">
        <v>876</v>
      </c>
      <c r="Z1060">
        <v>0</v>
      </c>
      <c r="AB1060" t="s">
        <v>877</v>
      </c>
      <c r="AD1060">
        <f t="shared" ca="1" si="48"/>
        <v>8</v>
      </c>
      <c r="AE1060">
        <f t="shared" si="49"/>
        <v>8</v>
      </c>
      <c r="AF1060">
        <f t="shared" si="50"/>
        <v>17</v>
      </c>
    </row>
    <row r="1061" spans="1:32" x14ac:dyDescent="0.25">
      <c r="A1061" t="s">
        <v>5858</v>
      </c>
      <c r="B1061" t="s">
        <v>5859</v>
      </c>
      <c r="D1061">
        <v>2024</v>
      </c>
      <c r="E1061" t="s">
        <v>1061</v>
      </c>
      <c r="F1061" t="s">
        <v>2233</v>
      </c>
      <c r="G1061" t="s">
        <v>865</v>
      </c>
      <c r="H1061" t="s">
        <v>866</v>
      </c>
      <c r="I1061" t="s">
        <v>5860</v>
      </c>
      <c r="J1061" t="s">
        <v>918</v>
      </c>
      <c r="K1061">
        <v>12847</v>
      </c>
      <c r="L1061" t="s">
        <v>869</v>
      </c>
      <c r="M1061">
        <v>5449385</v>
      </c>
      <c r="N1061">
        <v>45628</v>
      </c>
      <c r="O1061">
        <v>3</v>
      </c>
      <c r="P1061" t="s">
        <v>872</v>
      </c>
      <c r="Q1061" t="s">
        <v>873</v>
      </c>
      <c r="R1061" t="s">
        <v>105</v>
      </c>
      <c r="S1061" t="s">
        <v>105</v>
      </c>
      <c r="T1061" t="s">
        <v>5861</v>
      </c>
      <c r="U1061" t="s">
        <v>875</v>
      </c>
      <c r="V1061" t="s">
        <v>108</v>
      </c>
      <c r="W1061" s="247">
        <v>45155</v>
      </c>
      <c r="Y1061" t="s">
        <v>876</v>
      </c>
      <c r="Z1061">
        <v>0</v>
      </c>
      <c r="AB1061" t="s">
        <v>877</v>
      </c>
      <c r="AD1061">
        <f t="shared" ca="1" si="48"/>
        <v>8</v>
      </c>
      <c r="AE1061">
        <f t="shared" si="49"/>
        <v>8</v>
      </c>
      <c r="AF1061">
        <f t="shared" si="50"/>
        <v>17</v>
      </c>
    </row>
    <row r="1062" spans="1:32" x14ac:dyDescent="0.25">
      <c r="A1062" t="s">
        <v>5862</v>
      </c>
      <c r="B1062" t="s">
        <v>5863</v>
      </c>
      <c r="D1062">
        <v>2024</v>
      </c>
      <c r="E1062" t="s">
        <v>1061</v>
      </c>
      <c r="F1062" t="s">
        <v>2233</v>
      </c>
      <c r="G1062" t="s">
        <v>865</v>
      </c>
      <c r="H1062" t="s">
        <v>866</v>
      </c>
      <c r="I1062" t="s">
        <v>5864</v>
      </c>
      <c r="J1062" t="s">
        <v>1054</v>
      </c>
      <c r="K1062">
        <v>9394</v>
      </c>
      <c r="L1062" t="s">
        <v>869</v>
      </c>
      <c r="M1062" t="s">
        <v>5865</v>
      </c>
      <c r="N1062" t="s">
        <v>3594</v>
      </c>
      <c r="O1062">
        <v>9</v>
      </c>
      <c r="P1062" t="s">
        <v>872</v>
      </c>
      <c r="Q1062" t="s">
        <v>873</v>
      </c>
      <c r="R1062" t="s">
        <v>105</v>
      </c>
      <c r="S1062" t="s">
        <v>105</v>
      </c>
      <c r="T1062" t="s">
        <v>5866</v>
      </c>
      <c r="U1062" t="s">
        <v>875</v>
      </c>
      <c r="V1062" t="s">
        <v>5867</v>
      </c>
      <c r="W1062" s="247">
        <v>45155</v>
      </c>
      <c r="Y1062" t="s">
        <v>876</v>
      </c>
      <c r="Z1062">
        <v>0</v>
      </c>
      <c r="AB1062" t="s">
        <v>877</v>
      </c>
      <c r="AD1062">
        <f t="shared" ca="1" si="48"/>
        <v>8</v>
      </c>
      <c r="AE1062">
        <f t="shared" si="49"/>
        <v>8</v>
      </c>
      <c r="AF1062">
        <f t="shared" si="50"/>
        <v>17</v>
      </c>
    </row>
    <row r="1063" spans="1:32" x14ac:dyDescent="0.25">
      <c r="A1063" t="s">
        <v>5868</v>
      </c>
      <c r="B1063" t="s">
        <v>5869</v>
      </c>
      <c r="D1063">
        <v>2024</v>
      </c>
      <c r="E1063" t="s">
        <v>1061</v>
      </c>
      <c r="F1063" t="s">
        <v>2233</v>
      </c>
      <c r="G1063" t="s">
        <v>865</v>
      </c>
      <c r="H1063" t="s">
        <v>2285</v>
      </c>
      <c r="I1063" t="s">
        <v>5870</v>
      </c>
      <c r="J1063" t="s">
        <v>918</v>
      </c>
      <c r="K1063">
        <v>12183</v>
      </c>
      <c r="L1063" t="s">
        <v>869</v>
      </c>
      <c r="M1063">
        <v>5449289</v>
      </c>
      <c r="N1063">
        <v>45506</v>
      </c>
      <c r="O1063">
        <v>7</v>
      </c>
      <c r="P1063" t="s">
        <v>872</v>
      </c>
      <c r="Q1063" t="s">
        <v>873</v>
      </c>
      <c r="R1063" t="s">
        <v>105</v>
      </c>
      <c r="S1063" t="s">
        <v>105</v>
      </c>
      <c r="T1063" t="s">
        <v>5871</v>
      </c>
      <c r="U1063" t="s">
        <v>875</v>
      </c>
      <c r="V1063" t="s">
        <v>183</v>
      </c>
      <c r="W1063" s="247">
        <v>45155</v>
      </c>
      <c r="Y1063" t="s">
        <v>876</v>
      </c>
      <c r="Z1063">
        <v>0</v>
      </c>
      <c r="AB1063" t="s">
        <v>877</v>
      </c>
      <c r="AD1063">
        <f t="shared" ca="1" si="48"/>
        <v>8</v>
      </c>
      <c r="AE1063">
        <f t="shared" si="49"/>
        <v>8</v>
      </c>
      <c r="AF1063">
        <f t="shared" si="50"/>
        <v>17</v>
      </c>
    </row>
    <row r="1064" spans="1:32" x14ac:dyDescent="0.25">
      <c r="A1064" t="s">
        <v>5872</v>
      </c>
      <c r="B1064" t="s">
        <v>5873</v>
      </c>
      <c r="D1064">
        <v>2024</v>
      </c>
      <c r="E1064" t="s">
        <v>1061</v>
      </c>
      <c r="F1064" t="s">
        <v>2233</v>
      </c>
      <c r="G1064" t="s">
        <v>865</v>
      </c>
      <c r="H1064" t="s">
        <v>2285</v>
      </c>
      <c r="I1064" t="s">
        <v>5874</v>
      </c>
      <c r="J1064" t="s">
        <v>1054</v>
      </c>
      <c r="K1064">
        <v>6047</v>
      </c>
      <c r="L1064" t="s">
        <v>869</v>
      </c>
      <c r="M1064" t="s">
        <v>5875</v>
      </c>
      <c r="N1064" t="s">
        <v>1040</v>
      </c>
      <c r="O1064">
        <v>4</v>
      </c>
      <c r="P1064" t="s">
        <v>872</v>
      </c>
      <c r="Q1064" t="s">
        <v>873</v>
      </c>
      <c r="R1064" t="s">
        <v>105</v>
      </c>
      <c r="S1064" t="s">
        <v>105</v>
      </c>
      <c r="T1064" t="s">
        <v>2095</v>
      </c>
      <c r="U1064" t="s">
        <v>875</v>
      </c>
      <c r="V1064" t="s">
        <v>2096</v>
      </c>
      <c r="W1064" s="247">
        <v>45155</v>
      </c>
      <c r="Y1064" t="s">
        <v>876</v>
      </c>
      <c r="Z1064">
        <v>0</v>
      </c>
      <c r="AB1064" t="s">
        <v>877</v>
      </c>
      <c r="AD1064">
        <f t="shared" ca="1" si="48"/>
        <v>8</v>
      </c>
      <c r="AE1064">
        <f t="shared" si="49"/>
        <v>8</v>
      </c>
      <c r="AF1064">
        <f t="shared" si="50"/>
        <v>17</v>
      </c>
    </row>
    <row r="1065" spans="1:32" x14ac:dyDescent="0.25">
      <c r="A1065" t="s">
        <v>5876</v>
      </c>
      <c r="B1065" t="s">
        <v>5877</v>
      </c>
      <c r="D1065">
        <v>2024</v>
      </c>
      <c r="E1065" t="s">
        <v>1061</v>
      </c>
      <c r="F1065" t="s">
        <v>2233</v>
      </c>
      <c r="G1065" t="s">
        <v>865</v>
      </c>
      <c r="H1065" t="s">
        <v>2285</v>
      </c>
      <c r="I1065" t="s">
        <v>5878</v>
      </c>
      <c r="J1065" t="s">
        <v>1054</v>
      </c>
      <c r="K1065">
        <v>319</v>
      </c>
      <c r="L1065" t="s">
        <v>869</v>
      </c>
      <c r="M1065" t="s">
        <v>5879</v>
      </c>
      <c r="N1065" t="s">
        <v>1040</v>
      </c>
      <c r="O1065">
        <v>4</v>
      </c>
      <c r="P1065" t="s">
        <v>872</v>
      </c>
      <c r="Q1065" t="s">
        <v>873</v>
      </c>
      <c r="R1065" t="s">
        <v>105</v>
      </c>
      <c r="S1065" t="s">
        <v>105</v>
      </c>
      <c r="T1065" t="s">
        <v>5880</v>
      </c>
      <c r="U1065" t="s">
        <v>875</v>
      </c>
      <c r="V1065" t="s">
        <v>106</v>
      </c>
      <c r="W1065" s="247">
        <v>45155</v>
      </c>
      <c r="Y1065" t="s">
        <v>876</v>
      </c>
      <c r="Z1065">
        <v>0</v>
      </c>
      <c r="AB1065" t="s">
        <v>877</v>
      </c>
      <c r="AD1065">
        <f t="shared" ca="1" si="48"/>
        <v>8</v>
      </c>
      <c r="AE1065">
        <f t="shared" si="49"/>
        <v>8</v>
      </c>
      <c r="AF1065">
        <f t="shared" si="50"/>
        <v>17</v>
      </c>
    </row>
    <row r="1066" spans="1:32" x14ac:dyDescent="0.25">
      <c r="A1066" t="s">
        <v>5881</v>
      </c>
      <c r="B1066" t="s">
        <v>5882</v>
      </c>
      <c r="D1066">
        <v>2024</v>
      </c>
      <c r="E1066" t="s">
        <v>1061</v>
      </c>
      <c r="F1066" t="s">
        <v>2233</v>
      </c>
      <c r="G1066" t="s">
        <v>865</v>
      </c>
      <c r="H1066" t="s">
        <v>2285</v>
      </c>
      <c r="I1066" t="s">
        <v>5883</v>
      </c>
      <c r="J1066" t="s">
        <v>1906</v>
      </c>
      <c r="K1066">
        <v>14494</v>
      </c>
      <c r="L1066" t="s">
        <v>869</v>
      </c>
      <c r="M1066" t="s">
        <v>5884</v>
      </c>
      <c r="N1066" t="s">
        <v>2077</v>
      </c>
      <c r="O1066">
        <v>6</v>
      </c>
      <c r="P1066" t="s">
        <v>872</v>
      </c>
      <c r="Q1066" t="s">
        <v>873</v>
      </c>
      <c r="R1066" t="s">
        <v>105</v>
      </c>
      <c r="S1066" t="s">
        <v>105</v>
      </c>
      <c r="T1066" t="s">
        <v>5885</v>
      </c>
      <c r="U1066" t="s">
        <v>875</v>
      </c>
      <c r="V1066" t="s">
        <v>118</v>
      </c>
      <c r="W1066" s="247">
        <v>45155</v>
      </c>
      <c r="Y1066" t="s">
        <v>876</v>
      </c>
      <c r="Z1066">
        <v>0</v>
      </c>
      <c r="AB1066" t="s">
        <v>877</v>
      </c>
      <c r="AD1066">
        <f t="shared" ca="1" si="48"/>
        <v>8</v>
      </c>
      <c r="AE1066">
        <f t="shared" si="49"/>
        <v>8</v>
      </c>
      <c r="AF1066">
        <f t="shared" si="50"/>
        <v>17</v>
      </c>
    </row>
    <row r="1067" spans="1:32" x14ac:dyDescent="0.25">
      <c r="A1067" t="s">
        <v>5886</v>
      </c>
      <c r="B1067" t="s">
        <v>5887</v>
      </c>
      <c r="D1067">
        <v>2024</v>
      </c>
      <c r="E1067" t="s">
        <v>1061</v>
      </c>
      <c r="F1067" t="s">
        <v>2233</v>
      </c>
      <c r="G1067" t="s">
        <v>865</v>
      </c>
      <c r="H1067" t="s">
        <v>866</v>
      </c>
      <c r="I1067" t="s">
        <v>5888</v>
      </c>
      <c r="J1067" t="s">
        <v>1527</v>
      </c>
      <c r="K1067">
        <v>10156</v>
      </c>
      <c r="L1067" t="s">
        <v>869</v>
      </c>
      <c r="M1067" t="s">
        <v>5889</v>
      </c>
      <c r="N1067">
        <v>45475</v>
      </c>
      <c r="O1067">
        <v>2</v>
      </c>
      <c r="P1067" t="s">
        <v>872</v>
      </c>
      <c r="Q1067" t="s">
        <v>873</v>
      </c>
      <c r="R1067" t="s">
        <v>105</v>
      </c>
      <c r="S1067" t="s">
        <v>105</v>
      </c>
      <c r="T1067" t="s">
        <v>5890</v>
      </c>
      <c r="U1067" t="s">
        <v>875</v>
      </c>
      <c r="W1067" s="247">
        <v>45155</v>
      </c>
      <c r="Y1067" t="s">
        <v>876</v>
      </c>
      <c r="Z1067">
        <v>0</v>
      </c>
      <c r="AB1067" t="s">
        <v>877</v>
      </c>
      <c r="AD1067">
        <f t="shared" ca="1" si="48"/>
        <v>8</v>
      </c>
      <c r="AE1067">
        <f t="shared" si="49"/>
        <v>8</v>
      </c>
      <c r="AF1067">
        <f t="shared" si="50"/>
        <v>17</v>
      </c>
    </row>
    <row r="1068" spans="1:32" x14ac:dyDescent="0.25">
      <c r="A1068" t="s">
        <v>5891</v>
      </c>
      <c r="B1068" t="s">
        <v>5892</v>
      </c>
      <c r="D1068">
        <v>2024</v>
      </c>
      <c r="E1068" t="s">
        <v>1061</v>
      </c>
      <c r="F1068" t="s">
        <v>2233</v>
      </c>
      <c r="G1068" t="s">
        <v>865</v>
      </c>
      <c r="H1068" t="s">
        <v>866</v>
      </c>
      <c r="I1068" t="s">
        <v>5893</v>
      </c>
      <c r="J1068" t="s">
        <v>896</v>
      </c>
      <c r="K1068">
        <v>10122</v>
      </c>
      <c r="L1068" t="s">
        <v>1900</v>
      </c>
      <c r="M1068" t="s">
        <v>5894</v>
      </c>
      <c r="N1068">
        <v>45537</v>
      </c>
      <c r="O1068">
        <v>14</v>
      </c>
      <c r="P1068" t="s">
        <v>872</v>
      </c>
      <c r="Q1068" t="s">
        <v>873</v>
      </c>
      <c r="R1068" t="s">
        <v>105</v>
      </c>
      <c r="S1068" t="s">
        <v>105</v>
      </c>
      <c r="T1068" t="s">
        <v>5895</v>
      </c>
      <c r="U1068" t="s">
        <v>875</v>
      </c>
      <c r="V1068" t="s">
        <v>5896</v>
      </c>
      <c r="W1068" s="247">
        <v>45156</v>
      </c>
      <c r="Y1068" t="s">
        <v>876</v>
      </c>
      <c r="Z1068">
        <v>0</v>
      </c>
      <c r="AB1068" t="s">
        <v>877</v>
      </c>
      <c r="AD1068">
        <f t="shared" ca="1" si="48"/>
        <v>8</v>
      </c>
      <c r="AE1068">
        <f t="shared" si="49"/>
        <v>8</v>
      </c>
      <c r="AF1068">
        <f t="shared" si="50"/>
        <v>18</v>
      </c>
    </row>
    <row r="1069" spans="1:32" x14ac:dyDescent="0.25">
      <c r="A1069" t="s">
        <v>5897</v>
      </c>
      <c r="B1069" t="s">
        <v>5898</v>
      </c>
      <c r="D1069">
        <v>2024</v>
      </c>
      <c r="E1069" t="s">
        <v>1061</v>
      </c>
      <c r="F1069" t="s">
        <v>2233</v>
      </c>
      <c r="G1069" t="s">
        <v>865</v>
      </c>
      <c r="H1069" t="s">
        <v>2285</v>
      </c>
      <c r="I1069" t="s">
        <v>5899</v>
      </c>
      <c r="J1069" t="s">
        <v>918</v>
      </c>
      <c r="K1069">
        <v>14893</v>
      </c>
      <c r="L1069" t="s">
        <v>869</v>
      </c>
      <c r="M1069" t="s">
        <v>5900</v>
      </c>
      <c r="N1069" t="s">
        <v>3454</v>
      </c>
      <c r="O1069">
        <v>2</v>
      </c>
      <c r="P1069" t="s">
        <v>872</v>
      </c>
      <c r="Q1069" t="s">
        <v>873</v>
      </c>
      <c r="R1069" t="s">
        <v>105</v>
      </c>
      <c r="S1069" t="s">
        <v>105</v>
      </c>
      <c r="T1069" t="s">
        <v>5901</v>
      </c>
      <c r="U1069" t="s">
        <v>875</v>
      </c>
      <c r="V1069" t="s">
        <v>108</v>
      </c>
      <c r="W1069" s="247">
        <v>45156</v>
      </c>
      <c r="Y1069" t="s">
        <v>876</v>
      </c>
      <c r="Z1069">
        <v>0</v>
      </c>
      <c r="AB1069" t="s">
        <v>877</v>
      </c>
      <c r="AD1069">
        <f t="shared" ca="1" si="48"/>
        <v>8</v>
      </c>
      <c r="AE1069">
        <f t="shared" si="49"/>
        <v>8</v>
      </c>
      <c r="AF1069">
        <f t="shared" si="50"/>
        <v>18</v>
      </c>
    </row>
    <row r="1070" spans="1:32" x14ac:dyDescent="0.25">
      <c r="A1070" t="s">
        <v>5902</v>
      </c>
      <c r="B1070" t="s">
        <v>5903</v>
      </c>
      <c r="D1070">
        <v>2024</v>
      </c>
      <c r="E1070" t="s">
        <v>1061</v>
      </c>
      <c r="F1070" t="s">
        <v>2233</v>
      </c>
      <c r="G1070" t="s">
        <v>865</v>
      </c>
      <c r="H1070" t="s">
        <v>2285</v>
      </c>
      <c r="I1070" t="s">
        <v>5904</v>
      </c>
      <c r="J1070" t="s">
        <v>918</v>
      </c>
      <c r="K1070">
        <v>11007</v>
      </c>
      <c r="L1070" t="s">
        <v>1900</v>
      </c>
      <c r="M1070" t="s">
        <v>5905</v>
      </c>
      <c r="N1070">
        <v>45628</v>
      </c>
      <c r="O1070">
        <v>4</v>
      </c>
      <c r="P1070" t="s">
        <v>872</v>
      </c>
      <c r="Q1070" t="s">
        <v>873</v>
      </c>
      <c r="R1070" t="s">
        <v>105</v>
      </c>
      <c r="S1070" t="s">
        <v>105</v>
      </c>
      <c r="T1070" t="s">
        <v>5906</v>
      </c>
      <c r="U1070" t="s">
        <v>875</v>
      </c>
      <c r="V1070" t="s">
        <v>153</v>
      </c>
      <c r="W1070" s="247">
        <v>45156</v>
      </c>
      <c r="Y1070" t="s">
        <v>876</v>
      </c>
      <c r="Z1070">
        <v>0</v>
      </c>
      <c r="AB1070" t="s">
        <v>877</v>
      </c>
      <c r="AD1070">
        <f t="shared" ca="1" si="48"/>
        <v>8</v>
      </c>
      <c r="AE1070">
        <f t="shared" si="49"/>
        <v>8</v>
      </c>
      <c r="AF1070">
        <f t="shared" si="50"/>
        <v>18</v>
      </c>
    </row>
    <row r="1071" spans="1:32" x14ac:dyDescent="0.25">
      <c r="A1071" t="s">
        <v>5907</v>
      </c>
      <c r="B1071" t="s">
        <v>5908</v>
      </c>
      <c r="D1071">
        <v>2024</v>
      </c>
      <c r="E1071" t="s">
        <v>1061</v>
      </c>
      <c r="F1071" t="s">
        <v>2233</v>
      </c>
      <c r="G1071" t="s">
        <v>865</v>
      </c>
      <c r="H1071" t="s">
        <v>866</v>
      </c>
      <c r="I1071" t="s">
        <v>5909</v>
      </c>
      <c r="J1071" t="s">
        <v>1054</v>
      </c>
      <c r="K1071">
        <v>1</v>
      </c>
      <c r="L1071" t="s">
        <v>869</v>
      </c>
      <c r="M1071" t="s">
        <v>5910</v>
      </c>
      <c r="N1071" t="s">
        <v>1056</v>
      </c>
      <c r="P1071" t="s">
        <v>872</v>
      </c>
      <c r="Q1071" t="s">
        <v>873</v>
      </c>
      <c r="R1071" t="s">
        <v>105</v>
      </c>
      <c r="S1071" t="s">
        <v>105</v>
      </c>
      <c r="T1071" t="s">
        <v>3158</v>
      </c>
      <c r="U1071" t="s">
        <v>875</v>
      </c>
      <c r="V1071" t="s">
        <v>1953</v>
      </c>
      <c r="W1071" s="247">
        <v>45156</v>
      </c>
      <c r="Y1071" t="s">
        <v>876</v>
      </c>
      <c r="Z1071">
        <v>0</v>
      </c>
      <c r="AB1071" t="s">
        <v>877</v>
      </c>
      <c r="AD1071">
        <f t="shared" ca="1" si="48"/>
        <v>8</v>
      </c>
      <c r="AE1071">
        <f t="shared" si="49"/>
        <v>8</v>
      </c>
      <c r="AF1071">
        <f t="shared" si="50"/>
        <v>18</v>
      </c>
    </row>
    <row r="1072" spans="1:32" x14ac:dyDescent="0.25">
      <c r="A1072" t="s">
        <v>5911</v>
      </c>
      <c r="B1072" t="s">
        <v>5912</v>
      </c>
      <c r="D1072">
        <v>2024</v>
      </c>
      <c r="E1072" t="s">
        <v>1061</v>
      </c>
      <c r="F1072" t="s">
        <v>2233</v>
      </c>
      <c r="G1072" t="s">
        <v>865</v>
      </c>
      <c r="H1072" t="s">
        <v>2285</v>
      </c>
      <c r="I1072" t="s">
        <v>5913</v>
      </c>
      <c r="J1072" t="s">
        <v>1054</v>
      </c>
      <c r="K1072">
        <v>1</v>
      </c>
      <c r="L1072" t="s">
        <v>869</v>
      </c>
      <c r="M1072" t="s">
        <v>5914</v>
      </c>
      <c r="N1072" t="s">
        <v>1040</v>
      </c>
      <c r="O1072">
        <v>4</v>
      </c>
      <c r="P1072" t="s">
        <v>872</v>
      </c>
      <c r="Q1072" t="s">
        <v>873</v>
      </c>
      <c r="R1072" t="s">
        <v>105</v>
      </c>
      <c r="S1072" t="s">
        <v>105</v>
      </c>
      <c r="T1072" t="s">
        <v>2095</v>
      </c>
      <c r="U1072" t="s">
        <v>875</v>
      </c>
      <c r="V1072" t="s">
        <v>2096</v>
      </c>
      <c r="W1072" s="247">
        <v>45156</v>
      </c>
      <c r="Y1072" t="s">
        <v>876</v>
      </c>
      <c r="Z1072">
        <v>0</v>
      </c>
      <c r="AB1072" t="s">
        <v>877</v>
      </c>
      <c r="AD1072">
        <f t="shared" ca="1" si="48"/>
        <v>8</v>
      </c>
      <c r="AE1072">
        <f t="shared" si="49"/>
        <v>8</v>
      </c>
      <c r="AF1072">
        <f t="shared" si="50"/>
        <v>18</v>
      </c>
    </row>
    <row r="1073" spans="1:32" x14ac:dyDescent="0.25">
      <c r="A1073" t="s">
        <v>5915</v>
      </c>
      <c r="B1073" t="s">
        <v>5916</v>
      </c>
      <c r="D1073">
        <v>2024</v>
      </c>
      <c r="E1073" t="s">
        <v>1061</v>
      </c>
      <c r="F1073" t="s">
        <v>2233</v>
      </c>
      <c r="G1073" t="s">
        <v>865</v>
      </c>
      <c r="H1073" t="s">
        <v>2285</v>
      </c>
      <c r="I1073" t="s">
        <v>5917</v>
      </c>
      <c r="J1073" t="s">
        <v>1054</v>
      </c>
      <c r="K1073">
        <v>1</v>
      </c>
      <c r="L1073" t="s">
        <v>869</v>
      </c>
      <c r="M1073" t="s">
        <v>5918</v>
      </c>
      <c r="N1073" t="s">
        <v>1040</v>
      </c>
      <c r="O1073">
        <v>4</v>
      </c>
      <c r="P1073" t="s">
        <v>872</v>
      </c>
      <c r="Q1073" t="s">
        <v>873</v>
      </c>
      <c r="R1073" t="s">
        <v>105</v>
      </c>
      <c r="S1073" t="s">
        <v>105</v>
      </c>
      <c r="T1073" t="s">
        <v>2095</v>
      </c>
      <c r="U1073" t="s">
        <v>875</v>
      </c>
      <c r="V1073" t="s">
        <v>2096</v>
      </c>
      <c r="W1073" s="247">
        <v>45156</v>
      </c>
      <c r="Y1073" t="s">
        <v>876</v>
      </c>
      <c r="Z1073">
        <v>0</v>
      </c>
      <c r="AB1073" t="s">
        <v>877</v>
      </c>
      <c r="AD1073">
        <f t="shared" ca="1" si="48"/>
        <v>8</v>
      </c>
      <c r="AE1073">
        <f t="shared" si="49"/>
        <v>8</v>
      </c>
      <c r="AF1073">
        <f t="shared" si="50"/>
        <v>18</v>
      </c>
    </row>
    <row r="1074" spans="1:32" x14ac:dyDescent="0.25">
      <c r="A1074" t="s">
        <v>5919</v>
      </c>
      <c r="B1074" t="s">
        <v>5920</v>
      </c>
      <c r="D1074">
        <v>2024</v>
      </c>
      <c r="E1074" t="s">
        <v>1061</v>
      </c>
      <c r="F1074" t="s">
        <v>2233</v>
      </c>
      <c r="G1074" t="s">
        <v>865</v>
      </c>
      <c r="H1074" t="s">
        <v>2285</v>
      </c>
      <c r="I1074" t="s">
        <v>5921</v>
      </c>
      <c r="J1074" t="s">
        <v>881</v>
      </c>
      <c r="K1074">
        <v>10214</v>
      </c>
      <c r="L1074" t="s">
        <v>1900</v>
      </c>
      <c r="M1074">
        <v>5449333</v>
      </c>
      <c r="N1074">
        <v>45414</v>
      </c>
      <c r="O1074">
        <v>5</v>
      </c>
      <c r="P1074" t="s">
        <v>872</v>
      </c>
      <c r="Q1074" t="s">
        <v>873</v>
      </c>
      <c r="R1074" t="s">
        <v>105</v>
      </c>
      <c r="S1074" t="s">
        <v>105</v>
      </c>
      <c r="T1074" t="s">
        <v>5922</v>
      </c>
      <c r="U1074" t="s">
        <v>875</v>
      </c>
      <c r="W1074" s="247">
        <v>45156</v>
      </c>
      <c r="Y1074" t="s">
        <v>876</v>
      </c>
      <c r="Z1074">
        <v>0</v>
      </c>
      <c r="AB1074" t="s">
        <v>877</v>
      </c>
      <c r="AD1074">
        <f t="shared" ca="1" si="48"/>
        <v>8</v>
      </c>
      <c r="AE1074">
        <f t="shared" si="49"/>
        <v>8</v>
      </c>
      <c r="AF1074">
        <f t="shared" si="50"/>
        <v>18</v>
      </c>
    </row>
    <row r="1075" spans="1:32" x14ac:dyDescent="0.25">
      <c r="A1075" t="s">
        <v>5923</v>
      </c>
      <c r="B1075" t="s">
        <v>5924</v>
      </c>
      <c r="D1075">
        <v>2024</v>
      </c>
      <c r="E1075" t="s">
        <v>1061</v>
      </c>
      <c r="F1075" t="s">
        <v>2233</v>
      </c>
      <c r="G1075" t="s">
        <v>865</v>
      </c>
      <c r="H1075" t="s">
        <v>866</v>
      </c>
      <c r="I1075" t="s">
        <v>5925</v>
      </c>
      <c r="J1075" t="s">
        <v>4402</v>
      </c>
      <c r="K1075">
        <v>8920</v>
      </c>
      <c r="L1075" t="s">
        <v>869</v>
      </c>
      <c r="M1075" t="s">
        <v>5926</v>
      </c>
      <c r="N1075">
        <v>45414</v>
      </c>
      <c r="O1075">
        <v>1</v>
      </c>
      <c r="P1075" t="s">
        <v>872</v>
      </c>
      <c r="Q1075" t="s">
        <v>873</v>
      </c>
      <c r="R1075" t="s">
        <v>105</v>
      </c>
      <c r="S1075" t="s">
        <v>105</v>
      </c>
      <c r="T1075" t="s">
        <v>5927</v>
      </c>
      <c r="U1075" t="s">
        <v>875</v>
      </c>
      <c r="W1075" s="247">
        <v>45156</v>
      </c>
      <c r="Y1075" t="s">
        <v>876</v>
      </c>
      <c r="Z1075">
        <v>0</v>
      </c>
      <c r="AB1075" t="s">
        <v>877</v>
      </c>
      <c r="AD1075">
        <f t="shared" ca="1" si="48"/>
        <v>8</v>
      </c>
      <c r="AE1075">
        <f t="shared" si="49"/>
        <v>8</v>
      </c>
      <c r="AF1075">
        <f t="shared" si="50"/>
        <v>18</v>
      </c>
    </row>
    <row r="1076" spans="1:32" x14ac:dyDescent="0.25">
      <c r="A1076" t="s">
        <v>5928</v>
      </c>
      <c r="B1076" t="s">
        <v>5929</v>
      </c>
      <c r="D1076">
        <v>2023</v>
      </c>
      <c r="E1076" t="s">
        <v>1061</v>
      </c>
      <c r="F1076" t="s">
        <v>1190</v>
      </c>
      <c r="G1076" t="s">
        <v>1191</v>
      </c>
      <c r="H1076" t="s">
        <v>866</v>
      </c>
      <c r="I1076" t="s">
        <v>5930</v>
      </c>
      <c r="J1076" t="s">
        <v>881</v>
      </c>
      <c r="K1076">
        <v>10596</v>
      </c>
      <c r="L1076" t="s">
        <v>1900</v>
      </c>
      <c r="M1076">
        <v>5449435</v>
      </c>
      <c r="N1076">
        <v>45445</v>
      </c>
      <c r="O1076">
        <v>2</v>
      </c>
      <c r="P1076" t="s">
        <v>872</v>
      </c>
      <c r="Q1076" t="s">
        <v>873</v>
      </c>
      <c r="R1076" t="s">
        <v>105</v>
      </c>
      <c r="S1076" t="s">
        <v>173</v>
      </c>
      <c r="T1076" t="s">
        <v>5931</v>
      </c>
      <c r="U1076" t="s">
        <v>875</v>
      </c>
      <c r="V1076" t="s">
        <v>142</v>
      </c>
      <c r="W1076" s="247">
        <v>45156</v>
      </c>
      <c r="Y1076" t="s">
        <v>876</v>
      </c>
      <c r="Z1076">
        <v>0</v>
      </c>
      <c r="AB1076" t="s">
        <v>877</v>
      </c>
      <c r="AD1076">
        <f t="shared" ca="1" si="48"/>
        <v>8</v>
      </c>
      <c r="AE1076">
        <f t="shared" si="49"/>
        <v>8</v>
      </c>
      <c r="AF1076">
        <f t="shared" si="50"/>
        <v>18</v>
      </c>
    </row>
    <row r="1077" spans="1:32" x14ac:dyDescent="0.25">
      <c r="A1077" t="s">
        <v>5932</v>
      </c>
      <c r="B1077" t="s">
        <v>5933</v>
      </c>
      <c r="D1077">
        <v>2023</v>
      </c>
      <c r="E1077" t="s">
        <v>1061</v>
      </c>
      <c r="F1077" t="s">
        <v>1190</v>
      </c>
      <c r="G1077" t="s">
        <v>1191</v>
      </c>
      <c r="H1077" t="s">
        <v>866</v>
      </c>
      <c r="I1077" t="s">
        <v>5934</v>
      </c>
      <c r="J1077" t="s">
        <v>868</v>
      </c>
      <c r="K1077">
        <v>12317</v>
      </c>
      <c r="L1077" t="s">
        <v>869</v>
      </c>
      <c r="M1077" t="s">
        <v>5935</v>
      </c>
      <c r="N1077">
        <v>45567</v>
      </c>
      <c r="O1077">
        <v>9</v>
      </c>
      <c r="P1077" t="s">
        <v>872</v>
      </c>
      <c r="Q1077" t="s">
        <v>873</v>
      </c>
      <c r="R1077" t="s">
        <v>105</v>
      </c>
      <c r="S1077" t="s">
        <v>105</v>
      </c>
      <c r="T1077" t="s">
        <v>5936</v>
      </c>
      <c r="U1077" t="s">
        <v>875</v>
      </c>
      <c r="V1077" t="s">
        <v>118</v>
      </c>
      <c r="W1077" s="247">
        <v>45156</v>
      </c>
      <c r="Y1077" t="s">
        <v>876</v>
      </c>
      <c r="Z1077">
        <v>0</v>
      </c>
      <c r="AB1077" t="s">
        <v>877</v>
      </c>
      <c r="AD1077">
        <f t="shared" ca="1" si="48"/>
        <v>8</v>
      </c>
      <c r="AE1077">
        <f t="shared" si="49"/>
        <v>8</v>
      </c>
      <c r="AF1077">
        <f t="shared" si="50"/>
        <v>18</v>
      </c>
    </row>
    <row r="1078" spans="1:32" x14ac:dyDescent="0.25">
      <c r="A1078" t="s">
        <v>5937</v>
      </c>
      <c r="B1078" t="s">
        <v>5938</v>
      </c>
      <c r="D1078">
        <v>2023</v>
      </c>
      <c r="E1078" t="s">
        <v>1061</v>
      </c>
      <c r="F1078" t="s">
        <v>1190</v>
      </c>
      <c r="G1078" t="s">
        <v>1191</v>
      </c>
      <c r="H1078" t="s">
        <v>866</v>
      </c>
      <c r="I1078" t="s">
        <v>5939</v>
      </c>
      <c r="J1078" t="s">
        <v>1054</v>
      </c>
      <c r="K1078">
        <v>6279</v>
      </c>
      <c r="L1078" t="s">
        <v>869</v>
      </c>
      <c r="M1078" t="s">
        <v>5940</v>
      </c>
      <c r="N1078" t="s">
        <v>1131</v>
      </c>
      <c r="O1078">
        <v>19</v>
      </c>
      <c r="P1078" t="s">
        <v>872</v>
      </c>
      <c r="Q1078" t="s">
        <v>873</v>
      </c>
      <c r="R1078" t="s">
        <v>105</v>
      </c>
      <c r="S1078" t="s">
        <v>105</v>
      </c>
      <c r="T1078" t="s">
        <v>5941</v>
      </c>
      <c r="U1078" t="s">
        <v>875</v>
      </c>
      <c r="V1078" t="s">
        <v>190</v>
      </c>
      <c r="W1078" s="247">
        <v>45156</v>
      </c>
      <c r="Y1078" t="s">
        <v>876</v>
      </c>
      <c r="Z1078">
        <v>0</v>
      </c>
      <c r="AB1078" t="s">
        <v>877</v>
      </c>
      <c r="AD1078">
        <f t="shared" ca="1" si="48"/>
        <v>8</v>
      </c>
      <c r="AE1078">
        <f t="shared" si="49"/>
        <v>8</v>
      </c>
      <c r="AF1078">
        <f t="shared" si="50"/>
        <v>18</v>
      </c>
    </row>
    <row r="1079" spans="1:32" x14ac:dyDescent="0.25">
      <c r="A1079" t="s">
        <v>5942</v>
      </c>
      <c r="B1079" t="s">
        <v>5943</v>
      </c>
      <c r="D1079">
        <v>2023</v>
      </c>
      <c r="E1079" t="s">
        <v>1061</v>
      </c>
      <c r="F1079" t="s">
        <v>1190</v>
      </c>
      <c r="G1079" t="s">
        <v>1191</v>
      </c>
      <c r="H1079" t="s">
        <v>866</v>
      </c>
      <c r="I1079" t="s">
        <v>5944</v>
      </c>
      <c r="J1079" t="s">
        <v>1240</v>
      </c>
      <c r="K1079">
        <v>11247</v>
      </c>
      <c r="L1079" t="s">
        <v>869</v>
      </c>
      <c r="M1079" t="s">
        <v>5945</v>
      </c>
      <c r="N1079">
        <v>45353</v>
      </c>
      <c r="O1079">
        <v>6</v>
      </c>
      <c r="P1079" t="s">
        <v>872</v>
      </c>
      <c r="Q1079" t="s">
        <v>873</v>
      </c>
      <c r="R1079" t="s">
        <v>105</v>
      </c>
      <c r="S1079" t="s">
        <v>105</v>
      </c>
      <c r="T1079" t="s">
        <v>5946</v>
      </c>
      <c r="U1079" t="s">
        <v>875</v>
      </c>
      <c r="W1079" s="247">
        <v>45156</v>
      </c>
      <c r="Y1079" t="s">
        <v>876</v>
      </c>
      <c r="Z1079">
        <v>0</v>
      </c>
      <c r="AB1079" t="s">
        <v>877</v>
      </c>
      <c r="AD1079">
        <f t="shared" ca="1" si="48"/>
        <v>8</v>
      </c>
      <c r="AE1079">
        <f t="shared" si="49"/>
        <v>8</v>
      </c>
      <c r="AF1079">
        <f t="shared" si="50"/>
        <v>18</v>
      </c>
    </row>
    <row r="1080" spans="1:32" x14ac:dyDescent="0.25">
      <c r="A1080" t="s">
        <v>5947</v>
      </c>
      <c r="B1080" t="s">
        <v>5948</v>
      </c>
      <c r="D1080">
        <v>2023</v>
      </c>
      <c r="E1080" t="s">
        <v>1061</v>
      </c>
      <c r="F1080" t="s">
        <v>1190</v>
      </c>
      <c r="G1080" t="s">
        <v>1191</v>
      </c>
      <c r="H1080" t="s">
        <v>866</v>
      </c>
      <c r="I1080" t="s">
        <v>5949</v>
      </c>
      <c r="J1080" t="s">
        <v>868</v>
      </c>
      <c r="K1080">
        <v>10186</v>
      </c>
      <c r="L1080" t="s">
        <v>869</v>
      </c>
      <c r="M1080" t="s">
        <v>5950</v>
      </c>
      <c r="N1080">
        <v>45475</v>
      </c>
      <c r="O1080">
        <v>4</v>
      </c>
      <c r="P1080" t="s">
        <v>872</v>
      </c>
      <c r="Q1080" t="s">
        <v>873</v>
      </c>
      <c r="R1080" t="s">
        <v>105</v>
      </c>
      <c r="S1080" t="s">
        <v>105</v>
      </c>
      <c r="T1080" t="s">
        <v>5951</v>
      </c>
      <c r="U1080" t="s">
        <v>875</v>
      </c>
      <c r="V1080" t="s">
        <v>118</v>
      </c>
      <c r="W1080" s="247">
        <v>45156</v>
      </c>
      <c r="Y1080" t="s">
        <v>876</v>
      </c>
      <c r="Z1080">
        <v>0</v>
      </c>
      <c r="AB1080" t="s">
        <v>877</v>
      </c>
      <c r="AD1080">
        <f t="shared" ca="1" si="48"/>
        <v>8</v>
      </c>
      <c r="AE1080">
        <f t="shared" si="49"/>
        <v>8</v>
      </c>
      <c r="AF1080">
        <f t="shared" si="50"/>
        <v>18</v>
      </c>
    </row>
    <row r="1081" spans="1:32" x14ac:dyDescent="0.25">
      <c r="A1081" t="s">
        <v>5952</v>
      </c>
      <c r="B1081" t="s">
        <v>5953</v>
      </c>
      <c r="D1081">
        <v>2023</v>
      </c>
      <c r="E1081" t="s">
        <v>1061</v>
      </c>
      <c r="F1081" t="s">
        <v>1190</v>
      </c>
      <c r="G1081" t="s">
        <v>1191</v>
      </c>
      <c r="H1081" t="s">
        <v>866</v>
      </c>
      <c r="I1081" t="s">
        <v>5954</v>
      </c>
      <c r="J1081" t="s">
        <v>1038</v>
      </c>
      <c r="K1081">
        <v>1</v>
      </c>
      <c r="L1081" t="s">
        <v>869</v>
      </c>
      <c r="M1081" t="s">
        <v>5955</v>
      </c>
      <c r="N1081" t="s">
        <v>5956</v>
      </c>
      <c r="O1081">
        <v>161</v>
      </c>
      <c r="P1081" t="s">
        <v>872</v>
      </c>
      <c r="Q1081" t="s">
        <v>873</v>
      </c>
      <c r="R1081" t="s">
        <v>105</v>
      </c>
      <c r="S1081" t="s">
        <v>105</v>
      </c>
      <c r="T1081" t="s">
        <v>5957</v>
      </c>
      <c r="U1081" t="s">
        <v>875</v>
      </c>
      <c r="V1081" t="s">
        <v>215</v>
      </c>
      <c r="W1081" s="247">
        <v>45156</v>
      </c>
      <c r="Y1081" t="s">
        <v>876</v>
      </c>
      <c r="Z1081">
        <v>0</v>
      </c>
      <c r="AA1081" t="s">
        <v>5958</v>
      </c>
      <c r="AB1081" t="s">
        <v>877</v>
      </c>
      <c r="AD1081">
        <f t="shared" ca="1" si="48"/>
        <v>8</v>
      </c>
      <c r="AE1081">
        <f t="shared" si="49"/>
        <v>8</v>
      </c>
      <c r="AF1081">
        <f t="shared" si="50"/>
        <v>18</v>
      </c>
    </row>
    <row r="1082" spans="1:32" x14ac:dyDescent="0.25">
      <c r="A1082" t="s">
        <v>5959</v>
      </c>
      <c r="B1082" t="s">
        <v>5960</v>
      </c>
      <c r="D1082">
        <v>2023</v>
      </c>
      <c r="E1082" t="s">
        <v>1061</v>
      </c>
      <c r="F1082" t="s">
        <v>1190</v>
      </c>
      <c r="G1082" t="s">
        <v>1191</v>
      </c>
      <c r="H1082" t="s">
        <v>2654</v>
      </c>
      <c r="I1082" t="s">
        <v>5961</v>
      </c>
      <c r="J1082" t="s">
        <v>868</v>
      </c>
      <c r="K1082">
        <v>13000</v>
      </c>
      <c r="L1082" t="s">
        <v>1900</v>
      </c>
      <c r="M1082" t="s">
        <v>5962</v>
      </c>
      <c r="N1082">
        <v>45506</v>
      </c>
      <c r="O1082">
        <v>5</v>
      </c>
      <c r="P1082" t="s">
        <v>872</v>
      </c>
      <c r="Q1082" t="s">
        <v>873</v>
      </c>
      <c r="R1082" t="s">
        <v>105</v>
      </c>
      <c r="S1082" t="s">
        <v>105</v>
      </c>
      <c r="T1082" t="s">
        <v>5963</v>
      </c>
      <c r="U1082" t="s">
        <v>875</v>
      </c>
      <c r="W1082" s="247">
        <v>45156</v>
      </c>
      <c r="Y1082" t="s">
        <v>876</v>
      </c>
      <c r="Z1082">
        <v>0</v>
      </c>
      <c r="AB1082" t="s">
        <v>877</v>
      </c>
      <c r="AD1082">
        <f t="shared" ca="1" si="48"/>
        <v>8</v>
      </c>
      <c r="AE1082">
        <f t="shared" si="49"/>
        <v>8</v>
      </c>
      <c r="AF1082">
        <f t="shared" si="50"/>
        <v>18</v>
      </c>
    </row>
    <row r="1083" spans="1:32" x14ac:dyDescent="0.25">
      <c r="A1083" t="s">
        <v>5964</v>
      </c>
      <c r="B1083" t="s">
        <v>5965</v>
      </c>
      <c r="D1083">
        <v>2023</v>
      </c>
      <c r="E1083" t="s">
        <v>1061</v>
      </c>
      <c r="F1083" t="s">
        <v>1190</v>
      </c>
      <c r="G1083" t="s">
        <v>1191</v>
      </c>
      <c r="H1083" t="s">
        <v>2654</v>
      </c>
      <c r="I1083" t="s">
        <v>5966</v>
      </c>
      <c r="J1083" t="s">
        <v>918</v>
      </c>
      <c r="K1083">
        <v>10560</v>
      </c>
      <c r="L1083" t="s">
        <v>869</v>
      </c>
      <c r="M1083" t="s">
        <v>5967</v>
      </c>
      <c r="N1083">
        <v>45537</v>
      </c>
      <c r="O1083">
        <v>6</v>
      </c>
      <c r="P1083" t="s">
        <v>872</v>
      </c>
      <c r="Q1083" t="s">
        <v>873</v>
      </c>
      <c r="R1083" t="s">
        <v>105</v>
      </c>
      <c r="S1083" t="s">
        <v>105</v>
      </c>
      <c r="T1083" t="s">
        <v>5968</v>
      </c>
      <c r="U1083" t="s">
        <v>875</v>
      </c>
      <c r="V1083" t="s">
        <v>108</v>
      </c>
      <c r="W1083" s="247">
        <v>45156</v>
      </c>
      <c r="Y1083" t="s">
        <v>876</v>
      </c>
      <c r="Z1083">
        <v>0</v>
      </c>
      <c r="AB1083" t="s">
        <v>877</v>
      </c>
      <c r="AD1083">
        <f t="shared" ca="1" si="48"/>
        <v>8</v>
      </c>
      <c r="AE1083">
        <f t="shared" si="49"/>
        <v>8</v>
      </c>
      <c r="AF1083">
        <f t="shared" si="50"/>
        <v>18</v>
      </c>
    </row>
    <row r="1084" spans="1:32" x14ac:dyDescent="0.25">
      <c r="A1084" t="s">
        <v>5969</v>
      </c>
      <c r="B1084" t="s">
        <v>5970</v>
      </c>
      <c r="D1084">
        <v>2023</v>
      </c>
      <c r="E1084" t="s">
        <v>1061</v>
      </c>
      <c r="F1084" t="s">
        <v>1190</v>
      </c>
      <c r="G1084" t="s">
        <v>1191</v>
      </c>
      <c r="H1084" t="s">
        <v>866</v>
      </c>
      <c r="I1084" t="s">
        <v>5971</v>
      </c>
      <c r="J1084" t="s">
        <v>1054</v>
      </c>
      <c r="K1084">
        <v>2414</v>
      </c>
      <c r="L1084" t="s">
        <v>869</v>
      </c>
      <c r="M1084" t="s">
        <v>5972</v>
      </c>
      <c r="N1084" t="s">
        <v>1040</v>
      </c>
      <c r="O1084">
        <v>4</v>
      </c>
      <c r="P1084" t="s">
        <v>872</v>
      </c>
      <c r="Q1084" t="s">
        <v>873</v>
      </c>
      <c r="R1084" t="s">
        <v>105</v>
      </c>
      <c r="S1084" t="s">
        <v>105</v>
      </c>
      <c r="T1084" t="s">
        <v>5973</v>
      </c>
      <c r="U1084" t="s">
        <v>875</v>
      </c>
      <c r="V1084" t="s">
        <v>190</v>
      </c>
      <c r="W1084" s="247">
        <v>45156</v>
      </c>
      <c r="Y1084" t="s">
        <v>876</v>
      </c>
      <c r="Z1084">
        <v>0</v>
      </c>
      <c r="AB1084" t="s">
        <v>877</v>
      </c>
      <c r="AD1084">
        <f t="shared" ca="1" si="48"/>
        <v>8</v>
      </c>
      <c r="AE1084">
        <f t="shared" si="49"/>
        <v>8</v>
      </c>
      <c r="AF1084">
        <f t="shared" si="50"/>
        <v>18</v>
      </c>
    </row>
    <row r="1085" spans="1:32" x14ac:dyDescent="0.25">
      <c r="A1085" t="s">
        <v>5974</v>
      </c>
      <c r="B1085" t="s">
        <v>5975</v>
      </c>
      <c r="D1085">
        <v>2023</v>
      </c>
      <c r="E1085" t="s">
        <v>1061</v>
      </c>
      <c r="F1085" t="s">
        <v>1190</v>
      </c>
      <c r="G1085" t="s">
        <v>1191</v>
      </c>
      <c r="H1085" t="s">
        <v>2654</v>
      </c>
      <c r="I1085" t="s">
        <v>5976</v>
      </c>
      <c r="J1085" t="s">
        <v>1054</v>
      </c>
      <c r="K1085">
        <v>4315</v>
      </c>
      <c r="L1085" t="s">
        <v>869</v>
      </c>
      <c r="M1085" t="s">
        <v>5977</v>
      </c>
      <c r="N1085" t="s">
        <v>1040</v>
      </c>
      <c r="O1085">
        <v>4</v>
      </c>
      <c r="P1085" t="s">
        <v>872</v>
      </c>
      <c r="Q1085" t="s">
        <v>873</v>
      </c>
      <c r="R1085" t="s">
        <v>105</v>
      </c>
      <c r="S1085" t="s">
        <v>105</v>
      </c>
      <c r="T1085" t="s">
        <v>5978</v>
      </c>
      <c r="U1085" t="s">
        <v>875</v>
      </c>
      <c r="V1085" t="s">
        <v>207</v>
      </c>
      <c r="W1085" s="247">
        <v>45156</v>
      </c>
      <c r="Y1085" t="s">
        <v>876</v>
      </c>
      <c r="Z1085">
        <v>0</v>
      </c>
      <c r="AB1085" t="s">
        <v>877</v>
      </c>
      <c r="AD1085">
        <f t="shared" ca="1" si="48"/>
        <v>8</v>
      </c>
      <c r="AE1085">
        <f t="shared" si="49"/>
        <v>8</v>
      </c>
      <c r="AF1085">
        <f t="shared" si="50"/>
        <v>18</v>
      </c>
    </row>
    <row r="1086" spans="1:32" x14ac:dyDescent="0.25">
      <c r="A1086" t="s">
        <v>5979</v>
      </c>
      <c r="B1086" t="s">
        <v>5980</v>
      </c>
      <c r="D1086">
        <v>2023</v>
      </c>
      <c r="E1086" t="s">
        <v>1061</v>
      </c>
      <c r="F1086" t="s">
        <v>1190</v>
      </c>
      <c r="G1086" t="s">
        <v>1191</v>
      </c>
      <c r="H1086" t="s">
        <v>1192</v>
      </c>
      <c r="I1086" t="s">
        <v>5981</v>
      </c>
      <c r="J1086" t="s">
        <v>1054</v>
      </c>
      <c r="K1086">
        <v>12015</v>
      </c>
      <c r="L1086" t="s">
        <v>869</v>
      </c>
      <c r="M1086" t="s">
        <v>5982</v>
      </c>
      <c r="N1086" t="s">
        <v>1040</v>
      </c>
      <c r="O1086">
        <v>4</v>
      </c>
      <c r="P1086" t="s">
        <v>872</v>
      </c>
      <c r="Q1086" t="s">
        <v>873</v>
      </c>
      <c r="R1086" t="s">
        <v>105</v>
      </c>
      <c r="S1086" t="s">
        <v>105</v>
      </c>
      <c r="T1086" t="s">
        <v>5983</v>
      </c>
      <c r="U1086" t="s">
        <v>875</v>
      </c>
      <c r="V1086" t="s">
        <v>207</v>
      </c>
      <c r="W1086" s="247">
        <v>45156</v>
      </c>
      <c r="Y1086" t="s">
        <v>876</v>
      </c>
      <c r="Z1086">
        <v>0</v>
      </c>
      <c r="AB1086" t="s">
        <v>877</v>
      </c>
      <c r="AD1086">
        <f t="shared" ca="1" si="48"/>
        <v>8</v>
      </c>
      <c r="AE1086">
        <f t="shared" si="49"/>
        <v>8</v>
      </c>
      <c r="AF1086">
        <f t="shared" si="50"/>
        <v>18</v>
      </c>
    </row>
    <row r="1087" spans="1:32" x14ac:dyDescent="0.25">
      <c r="A1087" t="s">
        <v>5984</v>
      </c>
      <c r="B1087" t="s">
        <v>5985</v>
      </c>
      <c r="D1087">
        <v>2023</v>
      </c>
      <c r="E1087" t="s">
        <v>1061</v>
      </c>
      <c r="F1087" t="s">
        <v>1190</v>
      </c>
      <c r="G1087" t="s">
        <v>1191</v>
      </c>
      <c r="H1087" t="s">
        <v>1192</v>
      </c>
      <c r="I1087" t="s">
        <v>5986</v>
      </c>
      <c r="J1087" t="s">
        <v>1054</v>
      </c>
      <c r="K1087">
        <v>3415</v>
      </c>
      <c r="L1087" t="s">
        <v>869</v>
      </c>
      <c r="M1087" t="s">
        <v>5987</v>
      </c>
      <c r="N1087" t="s">
        <v>5988</v>
      </c>
      <c r="O1087">
        <v>80</v>
      </c>
      <c r="P1087" t="s">
        <v>872</v>
      </c>
      <c r="Q1087" t="s">
        <v>873</v>
      </c>
      <c r="R1087" t="s">
        <v>105</v>
      </c>
      <c r="S1087" t="s">
        <v>105</v>
      </c>
      <c r="T1087" t="s">
        <v>3449</v>
      </c>
      <c r="U1087" t="s">
        <v>875</v>
      </c>
      <c r="V1087" t="s">
        <v>157</v>
      </c>
      <c r="W1087" s="247">
        <v>45156</v>
      </c>
      <c r="Y1087" t="s">
        <v>876</v>
      </c>
      <c r="Z1087">
        <v>0</v>
      </c>
      <c r="AB1087" t="s">
        <v>877</v>
      </c>
      <c r="AD1087">
        <f t="shared" ca="1" si="48"/>
        <v>8</v>
      </c>
      <c r="AE1087">
        <f t="shared" si="49"/>
        <v>8</v>
      </c>
      <c r="AF1087">
        <f t="shared" si="50"/>
        <v>18</v>
      </c>
    </row>
    <row r="1088" spans="1:32" x14ac:dyDescent="0.25">
      <c r="A1088" t="s">
        <v>5989</v>
      </c>
      <c r="B1088" t="s">
        <v>5990</v>
      </c>
      <c r="D1088">
        <v>2023</v>
      </c>
      <c r="E1088" t="s">
        <v>1061</v>
      </c>
      <c r="F1088" t="s">
        <v>1190</v>
      </c>
      <c r="G1088" t="s">
        <v>1191</v>
      </c>
      <c r="H1088" t="s">
        <v>1192</v>
      </c>
      <c r="I1088" t="s">
        <v>5991</v>
      </c>
      <c r="J1088" t="s">
        <v>1054</v>
      </c>
      <c r="K1088">
        <v>107</v>
      </c>
      <c r="L1088" t="s">
        <v>869</v>
      </c>
      <c r="M1088" t="s">
        <v>5992</v>
      </c>
      <c r="N1088" t="s">
        <v>5993</v>
      </c>
      <c r="O1088">
        <v>157</v>
      </c>
      <c r="P1088" t="s">
        <v>872</v>
      </c>
      <c r="Q1088" t="s">
        <v>873</v>
      </c>
      <c r="R1088" t="s">
        <v>105</v>
      </c>
      <c r="S1088" t="s">
        <v>105</v>
      </c>
      <c r="T1088" t="s">
        <v>5994</v>
      </c>
      <c r="U1088" t="s">
        <v>875</v>
      </c>
      <c r="V1088" t="s">
        <v>207</v>
      </c>
      <c r="W1088" s="247">
        <v>45156</v>
      </c>
      <c r="Y1088" t="s">
        <v>876</v>
      </c>
      <c r="Z1088">
        <v>0</v>
      </c>
      <c r="AB1088" t="s">
        <v>877</v>
      </c>
      <c r="AD1088">
        <f t="shared" ca="1" si="48"/>
        <v>8</v>
      </c>
      <c r="AE1088">
        <f t="shared" si="49"/>
        <v>8</v>
      </c>
      <c r="AF1088">
        <f t="shared" si="50"/>
        <v>18</v>
      </c>
    </row>
    <row r="1089" spans="1:32" x14ac:dyDescent="0.25">
      <c r="A1089" t="s">
        <v>5995</v>
      </c>
      <c r="B1089" t="s">
        <v>5996</v>
      </c>
      <c r="D1089">
        <v>2023</v>
      </c>
      <c r="E1089" t="s">
        <v>1061</v>
      </c>
      <c r="F1089" t="s">
        <v>1190</v>
      </c>
      <c r="G1089" t="s">
        <v>1191</v>
      </c>
      <c r="H1089" t="s">
        <v>2654</v>
      </c>
      <c r="I1089" t="s">
        <v>5997</v>
      </c>
      <c r="J1089" t="s">
        <v>1054</v>
      </c>
      <c r="K1089">
        <v>2290</v>
      </c>
      <c r="L1089" t="s">
        <v>869</v>
      </c>
      <c r="M1089" t="s">
        <v>5998</v>
      </c>
      <c r="N1089" t="s">
        <v>1040</v>
      </c>
      <c r="O1089">
        <v>4</v>
      </c>
      <c r="P1089" t="s">
        <v>872</v>
      </c>
      <c r="Q1089" t="s">
        <v>873</v>
      </c>
      <c r="R1089" t="s">
        <v>105</v>
      </c>
      <c r="S1089" t="s">
        <v>105</v>
      </c>
      <c r="T1089" t="s">
        <v>5449</v>
      </c>
      <c r="U1089" t="s">
        <v>875</v>
      </c>
      <c r="V1089" t="s">
        <v>190</v>
      </c>
      <c r="W1089" s="247">
        <v>45156</v>
      </c>
      <c r="Y1089" t="s">
        <v>876</v>
      </c>
      <c r="Z1089">
        <v>0</v>
      </c>
      <c r="AB1089" t="s">
        <v>877</v>
      </c>
      <c r="AD1089">
        <f t="shared" ca="1" si="48"/>
        <v>8</v>
      </c>
      <c r="AE1089">
        <f t="shared" si="49"/>
        <v>8</v>
      </c>
      <c r="AF1089">
        <f t="shared" si="50"/>
        <v>18</v>
      </c>
    </row>
    <row r="1090" spans="1:32" x14ac:dyDescent="0.25">
      <c r="A1090" t="s">
        <v>5999</v>
      </c>
      <c r="B1090" t="s">
        <v>6000</v>
      </c>
      <c r="D1090">
        <v>2023</v>
      </c>
      <c r="E1090" t="s">
        <v>1061</v>
      </c>
      <c r="F1090" t="s">
        <v>1190</v>
      </c>
      <c r="G1090" t="s">
        <v>1191</v>
      </c>
      <c r="H1090" t="s">
        <v>2654</v>
      </c>
      <c r="I1090" t="s">
        <v>6001</v>
      </c>
      <c r="J1090" t="s">
        <v>1054</v>
      </c>
      <c r="K1090">
        <v>363</v>
      </c>
      <c r="L1090" t="s">
        <v>869</v>
      </c>
      <c r="M1090" t="s">
        <v>6002</v>
      </c>
      <c r="N1090" t="s">
        <v>1040</v>
      </c>
      <c r="O1090">
        <v>4</v>
      </c>
      <c r="P1090" t="s">
        <v>872</v>
      </c>
      <c r="Q1090" t="s">
        <v>873</v>
      </c>
      <c r="R1090" t="s">
        <v>105</v>
      </c>
      <c r="S1090" t="s">
        <v>105</v>
      </c>
      <c r="T1090" t="s">
        <v>6003</v>
      </c>
      <c r="U1090" t="s">
        <v>875</v>
      </c>
      <c r="V1090" t="s">
        <v>123</v>
      </c>
      <c r="W1090" s="247">
        <v>45156</v>
      </c>
      <c r="Y1090" t="s">
        <v>876</v>
      </c>
      <c r="Z1090">
        <v>0</v>
      </c>
      <c r="AB1090" t="s">
        <v>877</v>
      </c>
      <c r="AD1090">
        <f t="shared" ref="AD1090:AD1153" ca="1" si="51">ROUND(YEARFRAC(W1090,TODAY(),3)*12,0)</f>
        <v>8</v>
      </c>
      <c r="AE1090">
        <f t="shared" ref="AE1090:AE1153" si="52">MONTH(W1090)</f>
        <v>8</v>
      </c>
      <c r="AF1090">
        <f t="shared" ref="AF1090:AF1153" si="53">DAY(W1090)</f>
        <v>18</v>
      </c>
    </row>
    <row r="1091" spans="1:32" x14ac:dyDescent="0.25">
      <c r="A1091" t="s">
        <v>6004</v>
      </c>
      <c r="B1091" t="s">
        <v>6005</v>
      </c>
      <c r="D1091">
        <v>2023</v>
      </c>
      <c r="E1091" t="s">
        <v>1049</v>
      </c>
      <c r="F1091" t="s">
        <v>1070</v>
      </c>
      <c r="G1091" t="s">
        <v>1071</v>
      </c>
      <c r="H1091" t="s">
        <v>6006</v>
      </c>
      <c r="I1091" t="s">
        <v>6007</v>
      </c>
      <c r="J1091" t="s">
        <v>1038</v>
      </c>
      <c r="K1091">
        <v>1</v>
      </c>
      <c r="L1091" t="s">
        <v>869</v>
      </c>
      <c r="M1091" t="s">
        <v>6008</v>
      </c>
      <c r="N1091" t="s">
        <v>6009</v>
      </c>
      <c r="O1091">
        <v>187</v>
      </c>
      <c r="P1091" t="s">
        <v>872</v>
      </c>
      <c r="Q1091" t="s">
        <v>873</v>
      </c>
      <c r="R1091" t="s">
        <v>105</v>
      </c>
      <c r="S1091" t="s">
        <v>105</v>
      </c>
      <c r="T1091" t="s">
        <v>6010</v>
      </c>
      <c r="U1091" t="s">
        <v>1067</v>
      </c>
      <c r="V1091" t="s">
        <v>6011</v>
      </c>
      <c r="W1091" s="247">
        <v>45134</v>
      </c>
      <c r="Y1091" t="s">
        <v>876</v>
      </c>
      <c r="Z1091">
        <v>0</v>
      </c>
      <c r="AB1091" t="s">
        <v>877</v>
      </c>
      <c r="AD1091">
        <f t="shared" ca="1" si="51"/>
        <v>9</v>
      </c>
      <c r="AE1091">
        <f t="shared" si="52"/>
        <v>7</v>
      </c>
      <c r="AF1091">
        <f t="shared" si="53"/>
        <v>27</v>
      </c>
    </row>
    <row r="1092" spans="1:32" x14ac:dyDescent="0.25">
      <c r="A1092" t="s">
        <v>6012</v>
      </c>
      <c r="B1092" t="s">
        <v>6013</v>
      </c>
      <c r="D1092">
        <v>2023</v>
      </c>
      <c r="E1092" t="s">
        <v>1049</v>
      </c>
      <c r="F1092" t="s">
        <v>1070</v>
      </c>
      <c r="G1092" t="s">
        <v>1071</v>
      </c>
      <c r="H1092" t="s">
        <v>3796</v>
      </c>
      <c r="I1092" t="s">
        <v>6014</v>
      </c>
      <c r="J1092" t="s">
        <v>1038</v>
      </c>
      <c r="K1092">
        <v>1</v>
      </c>
      <c r="L1092" t="s">
        <v>869</v>
      </c>
      <c r="M1092" t="s">
        <v>6015</v>
      </c>
      <c r="N1092" t="s">
        <v>1040</v>
      </c>
      <c r="O1092">
        <v>4</v>
      </c>
      <c r="P1092" t="s">
        <v>872</v>
      </c>
      <c r="Q1092" t="s">
        <v>873</v>
      </c>
      <c r="R1092" t="s">
        <v>105</v>
      </c>
      <c r="S1092" t="s">
        <v>105</v>
      </c>
      <c r="T1092" t="s">
        <v>6016</v>
      </c>
      <c r="U1092" t="s">
        <v>1067</v>
      </c>
      <c r="V1092" t="s">
        <v>1505</v>
      </c>
      <c r="W1092" s="247">
        <v>45134</v>
      </c>
      <c r="Y1092" t="s">
        <v>876</v>
      </c>
      <c r="Z1092">
        <v>0</v>
      </c>
      <c r="AB1092" t="s">
        <v>877</v>
      </c>
      <c r="AD1092">
        <f t="shared" ca="1" si="51"/>
        <v>9</v>
      </c>
      <c r="AE1092">
        <f t="shared" si="52"/>
        <v>7</v>
      </c>
      <c r="AF1092">
        <f t="shared" si="53"/>
        <v>27</v>
      </c>
    </row>
    <row r="1093" spans="1:32" x14ac:dyDescent="0.25">
      <c r="A1093" t="s">
        <v>6017</v>
      </c>
      <c r="B1093" t="s">
        <v>6018</v>
      </c>
      <c r="D1093">
        <v>2023</v>
      </c>
      <c r="E1093" t="s">
        <v>1049</v>
      </c>
      <c r="F1093" t="s">
        <v>1070</v>
      </c>
      <c r="G1093" t="s">
        <v>1071</v>
      </c>
      <c r="H1093" t="s">
        <v>3796</v>
      </c>
      <c r="I1093" t="s">
        <v>6019</v>
      </c>
      <c r="J1093" t="s">
        <v>1038</v>
      </c>
      <c r="K1093">
        <v>8308</v>
      </c>
      <c r="L1093" t="s">
        <v>869</v>
      </c>
      <c r="M1093" t="s">
        <v>6020</v>
      </c>
      <c r="N1093" t="s">
        <v>1040</v>
      </c>
      <c r="O1093">
        <v>4</v>
      </c>
      <c r="P1093" t="s">
        <v>872</v>
      </c>
      <c r="Q1093" t="s">
        <v>873</v>
      </c>
      <c r="R1093" t="s">
        <v>105</v>
      </c>
      <c r="S1093" t="s">
        <v>105</v>
      </c>
      <c r="T1093" t="s">
        <v>6021</v>
      </c>
      <c r="U1093" t="s">
        <v>1067</v>
      </c>
      <c r="V1093" t="s">
        <v>6022</v>
      </c>
      <c r="W1093" s="247">
        <v>45134</v>
      </c>
      <c r="Y1093" t="s">
        <v>876</v>
      </c>
      <c r="Z1093">
        <v>0</v>
      </c>
      <c r="AB1093" t="s">
        <v>877</v>
      </c>
      <c r="AD1093">
        <f t="shared" ca="1" si="51"/>
        <v>9</v>
      </c>
      <c r="AE1093">
        <f t="shared" si="52"/>
        <v>7</v>
      </c>
      <c r="AF1093">
        <f t="shared" si="53"/>
        <v>27</v>
      </c>
    </row>
    <row r="1094" spans="1:32" x14ac:dyDescent="0.25">
      <c r="A1094" t="s">
        <v>6023</v>
      </c>
      <c r="B1094" t="s">
        <v>6024</v>
      </c>
      <c r="D1094">
        <v>2023</v>
      </c>
      <c r="E1094" t="s">
        <v>1049</v>
      </c>
      <c r="F1094" t="s">
        <v>1070</v>
      </c>
      <c r="G1094" t="s">
        <v>1071</v>
      </c>
      <c r="H1094" t="s">
        <v>3796</v>
      </c>
      <c r="I1094" t="s">
        <v>6025</v>
      </c>
      <c r="J1094" t="s">
        <v>1038</v>
      </c>
      <c r="K1094">
        <v>1</v>
      </c>
      <c r="L1094" t="s">
        <v>869</v>
      </c>
      <c r="M1094" t="s">
        <v>6026</v>
      </c>
      <c r="N1094" t="s">
        <v>1040</v>
      </c>
      <c r="O1094">
        <v>4</v>
      </c>
      <c r="P1094" t="s">
        <v>872</v>
      </c>
      <c r="Q1094" t="s">
        <v>873</v>
      </c>
      <c r="R1094" t="s">
        <v>105</v>
      </c>
      <c r="S1094" t="s">
        <v>105</v>
      </c>
      <c r="T1094" t="s">
        <v>6027</v>
      </c>
      <c r="U1094" t="s">
        <v>1067</v>
      </c>
      <c r="V1094" t="s">
        <v>1505</v>
      </c>
      <c r="W1094" s="247">
        <v>45134</v>
      </c>
      <c r="Y1094" t="s">
        <v>876</v>
      </c>
      <c r="Z1094">
        <v>0</v>
      </c>
      <c r="AB1094" t="s">
        <v>877</v>
      </c>
      <c r="AD1094">
        <f t="shared" ca="1" si="51"/>
        <v>9</v>
      </c>
      <c r="AE1094">
        <f t="shared" si="52"/>
        <v>7</v>
      </c>
      <c r="AF1094">
        <f t="shared" si="53"/>
        <v>27</v>
      </c>
    </row>
    <row r="1095" spans="1:32" x14ac:dyDescent="0.25">
      <c r="A1095" t="s">
        <v>6028</v>
      </c>
      <c r="B1095" t="s">
        <v>6029</v>
      </c>
      <c r="D1095">
        <v>2024</v>
      </c>
      <c r="E1095" t="s">
        <v>1049</v>
      </c>
      <c r="F1095" t="s">
        <v>1070</v>
      </c>
      <c r="G1095" t="s">
        <v>1071</v>
      </c>
      <c r="H1095" t="s">
        <v>1123</v>
      </c>
      <c r="I1095" t="s">
        <v>6030</v>
      </c>
      <c r="J1095" t="s">
        <v>1038</v>
      </c>
      <c r="K1095">
        <v>399</v>
      </c>
      <c r="L1095" t="s">
        <v>869</v>
      </c>
      <c r="M1095" t="s">
        <v>6031</v>
      </c>
      <c r="N1095" t="s">
        <v>2804</v>
      </c>
      <c r="O1095">
        <v>127</v>
      </c>
      <c r="P1095" t="s">
        <v>872</v>
      </c>
      <c r="Q1095" t="s">
        <v>873</v>
      </c>
      <c r="R1095" t="s">
        <v>105</v>
      </c>
      <c r="S1095" t="s">
        <v>105</v>
      </c>
      <c r="T1095" t="s">
        <v>6032</v>
      </c>
      <c r="U1095" t="s">
        <v>1067</v>
      </c>
      <c r="V1095" t="s">
        <v>5748</v>
      </c>
      <c r="W1095" s="247">
        <v>45138</v>
      </c>
      <c r="Y1095" t="s">
        <v>876</v>
      </c>
      <c r="Z1095">
        <v>0</v>
      </c>
      <c r="AB1095" t="s">
        <v>877</v>
      </c>
      <c r="AD1095">
        <f t="shared" ca="1" si="51"/>
        <v>9</v>
      </c>
      <c r="AE1095">
        <f t="shared" si="52"/>
        <v>7</v>
      </c>
      <c r="AF1095">
        <f t="shared" si="53"/>
        <v>31</v>
      </c>
    </row>
    <row r="1096" spans="1:32" x14ac:dyDescent="0.25">
      <c r="A1096" t="s">
        <v>6033</v>
      </c>
      <c r="B1096" t="s">
        <v>6034</v>
      </c>
      <c r="D1096">
        <v>2024</v>
      </c>
      <c r="E1096" t="s">
        <v>1049</v>
      </c>
      <c r="F1096" t="s">
        <v>1070</v>
      </c>
      <c r="G1096" t="s">
        <v>1071</v>
      </c>
      <c r="H1096" t="s">
        <v>1123</v>
      </c>
      <c r="I1096" t="s">
        <v>6035</v>
      </c>
      <c r="J1096" t="s">
        <v>1054</v>
      </c>
      <c r="K1096">
        <v>118</v>
      </c>
      <c r="L1096" t="s">
        <v>869</v>
      </c>
      <c r="M1096" t="s">
        <v>6036</v>
      </c>
      <c r="N1096" t="s">
        <v>3448</v>
      </c>
      <c r="O1096">
        <v>165</v>
      </c>
      <c r="P1096" t="s">
        <v>872</v>
      </c>
      <c r="Q1096" t="s">
        <v>873</v>
      </c>
      <c r="R1096" t="s">
        <v>105</v>
      </c>
      <c r="S1096" t="s">
        <v>105</v>
      </c>
      <c r="T1096" t="s">
        <v>3449</v>
      </c>
      <c r="U1096" t="s">
        <v>1067</v>
      </c>
      <c r="V1096" t="s">
        <v>157</v>
      </c>
      <c r="W1096" s="247">
        <v>45138</v>
      </c>
      <c r="Y1096" t="s">
        <v>876</v>
      </c>
      <c r="Z1096">
        <v>0</v>
      </c>
      <c r="AB1096" t="s">
        <v>877</v>
      </c>
      <c r="AD1096">
        <f t="shared" ca="1" si="51"/>
        <v>9</v>
      </c>
      <c r="AE1096">
        <f t="shared" si="52"/>
        <v>7</v>
      </c>
      <c r="AF1096">
        <f t="shared" si="53"/>
        <v>31</v>
      </c>
    </row>
    <row r="1097" spans="1:32" x14ac:dyDescent="0.25">
      <c r="A1097" t="s">
        <v>6037</v>
      </c>
      <c r="B1097" t="s">
        <v>6038</v>
      </c>
      <c r="D1097">
        <v>2024</v>
      </c>
      <c r="E1097" t="s">
        <v>1049</v>
      </c>
      <c r="F1097" t="s">
        <v>1080</v>
      </c>
      <c r="G1097" t="s">
        <v>1081</v>
      </c>
      <c r="H1097" t="s">
        <v>1082</v>
      </c>
      <c r="I1097" t="s">
        <v>6039</v>
      </c>
      <c r="J1097" t="s">
        <v>1054</v>
      </c>
      <c r="K1097">
        <v>1</v>
      </c>
      <c r="L1097" t="s">
        <v>869</v>
      </c>
      <c r="M1097" t="s">
        <v>6040</v>
      </c>
      <c r="N1097" t="s">
        <v>1056</v>
      </c>
      <c r="P1097" t="s">
        <v>872</v>
      </c>
      <c r="Q1097" t="s">
        <v>873</v>
      </c>
      <c r="R1097" t="s">
        <v>105</v>
      </c>
      <c r="S1097" t="s">
        <v>105</v>
      </c>
      <c r="T1097" t="s">
        <v>6041</v>
      </c>
      <c r="U1097" t="s">
        <v>875</v>
      </c>
      <c r="V1097" t="s">
        <v>1914</v>
      </c>
      <c r="W1097" s="247">
        <v>45138</v>
      </c>
      <c r="Y1097" t="s">
        <v>876</v>
      </c>
      <c r="Z1097">
        <v>0</v>
      </c>
      <c r="AB1097" t="s">
        <v>877</v>
      </c>
      <c r="AD1097">
        <f t="shared" ca="1" si="51"/>
        <v>9</v>
      </c>
      <c r="AE1097">
        <f t="shared" si="52"/>
        <v>7</v>
      </c>
      <c r="AF1097">
        <f t="shared" si="53"/>
        <v>31</v>
      </c>
    </row>
    <row r="1098" spans="1:32" x14ac:dyDescent="0.25">
      <c r="A1098" t="s">
        <v>6042</v>
      </c>
      <c r="B1098" t="s">
        <v>6043</v>
      </c>
      <c r="D1098">
        <v>2023</v>
      </c>
      <c r="E1098" t="s">
        <v>1049</v>
      </c>
      <c r="F1098" t="s">
        <v>1080</v>
      </c>
      <c r="G1098" t="s">
        <v>1081</v>
      </c>
      <c r="H1098" t="s">
        <v>1082</v>
      </c>
      <c r="I1098" t="s">
        <v>6044</v>
      </c>
      <c r="J1098" t="s">
        <v>1054</v>
      </c>
      <c r="K1098">
        <v>1</v>
      </c>
      <c r="L1098" t="s">
        <v>869</v>
      </c>
      <c r="M1098" t="s">
        <v>6045</v>
      </c>
      <c r="N1098" t="s">
        <v>4960</v>
      </c>
      <c r="O1098">
        <v>171</v>
      </c>
      <c r="P1098" t="s">
        <v>872</v>
      </c>
      <c r="Q1098" t="s">
        <v>873</v>
      </c>
      <c r="R1098" t="s">
        <v>105</v>
      </c>
      <c r="S1098" t="s">
        <v>105</v>
      </c>
      <c r="T1098" t="s">
        <v>4954</v>
      </c>
      <c r="U1098" t="s">
        <v>875</v>
      </c>
      <c r="V1098" t="s">
        <v>4955</v>
      </c>
      <c r="W1098" s="247">
        <v>45138</v>
      </c>
      <c r="Y1098" t="s">
        <v>876</v>
      </c>
      <c r="Z1098">
        <v>0</v>
      </c>
      <c r="AB1098" t="s">
        <v>877</v>
      </c>
      <c r="AD1098">
        <f t="shared" ca="1" si="51"/>
        <v>9</v>
      </c>
      <c r="AE1098">
        <f t="shared" si="52"/>
        <v>7</v>
      </c>
      <c r="AF1098">
        <f t="shared" si="53"/>
        <v>31</v>
      </c>
    </row>
    <row r="1099" spans="1:32" x14ac:dyDescent="0.25">
      <c r="A1099" t="s">
        <v>6046</v>
      </c>
      <c r="B1099" t="s">
        <v>6047</v>
      </c>
      <c r="D1099">
        <v>2023</v>
      </c>
      <c r="E1099" t="s">
        <v>1049</v>
      </c>
      <c r="F1099" t="s">
        <v>1080</v>
      </c>
      <c r="G1099" t="s">
        <v>1081</v>
      </c>
      <c r="H1099" t="s">
        <v>1082</v>
      </c>
      <c r="I1099" t="s">
        <v>6048</v>
      </c>
      <c r="J1099" t="s">
        <v>1054</v>
      </c>
      <c r="K1099">
        <v>2925</v>
      </c>
      <c r="L1099" t="s">
        <v>869</v>
      </c>
      <c r="M1099" t="s">
        <v>6049</v>
      </c>
      <c r="N1099" t="s">
        <v>5000</v>
      </c>
      <c r="O1099">
        <v>112</v>
      </c>
      <c r="P1099" t="s">
        <v>872</v>
      </c>
      <c r="Q1099" t="s">
        <v>873</v>
      </c>
      <c r="R1099" t="s">
        <v>105</v>
      </c>
      <c r="S1099" t="s">
        <v>105</v>
      </c>
      <c r="T1099" t="s">
        <v>4954</v>
      </c>
      <c r="U1099" t="s">
        <v>875</v>
      </c>
      <c r="V1099" t="s">
        <v>4955</v>
      </c>
      <c r="W1099" s="247">
        <v>45138</v>
      </c>
      <c r="Y1099" t="s">
        <v>876</v>
      </c>
      <c r="Z1099">
        <v>0</v>
      </c>
      <c r="AB1099" t="s">
        <v>877</v>
      </c>
      <c r="AD1099">
        <f t="shared" ca="1" si="51"/>
        <v>9</v>
      </c>
      <c r="AE1099">
        <f t="shared" si="52"/>
        <v>7</v>
      </c>
      <c r="AF1099">
        <f t="shared" si="53"/>
        <v>31</v>
      </c>
    </row>
    <row r="1100" spans="1:32" x14ac:dyDescent="0.25">
      <c r="A1100" t="s">
        <v>6050</v>
      </c>
      <c r="B1100" t="s">
        <v>6051</v>
      </c>
      <c r="D1100">
        <v>2023</v>
      </c>
      <c r="E1100" t="s">
        <v>1049</v>
      </c>
      <c r="F1100" t="s">
        <v>1080</v>
      </c>
      <c r="G1100" t="s">
        <v>1081</v>
      </c>
      <c r="H1100" t="s">
        <v>1082</v>
      </c>
      <c r="I1100" t="s">
        <v>6052</v>
      </c>
      <c r="J1100" t="s">
        <v>1054</v>
      </c>
      <c r="K1100">
        <v>375</v>
      </c>
      <c r="L1100" t="s">
        <v>869</v>
      </c>
      <c r="M1100" t="s">
        <v>6053</v>
      </c>
      <c r="N1100" t="s">
        <v>5013</v>
      </c>
      <c r="O1100">
        <v>153</v>
      </c>
      <c r="P1100" t="s">
        <v>872</v>
      </c>
      <c r="Q1100" t="s">
        <v>873</v>
      </c>
      <c r="R1100" t="s">
        <v>105</v>
      </c>
      <c r="S1100" t="s">
        <v>105</v>
      </c>
      <c r="T1100" t="s">
        <v>4954</v>
      </c>
      <c r="U1100" t="s">
        <v>875</v>
      </c>
      <c r="V1100" t="s">
        <v>4955</v>
      </c>
      <c r="W1100" s="247">
        <v>45138</v>
      </c>
      <c r="Y1100" t="s">
        <v>876</v>
      </c>
      <c r="Z1100">
        <v>0</v>
      </c>
      <c r="AB1100" t="s">
        <v>877</v>
      </c>
      <c r="AD1100">
        <f t="shared" ca="1" si="51"/>
        <v>9</v>
      </c>
      <c r="AE1100">
        <f t="shared" si="52"/>
        <v>7</v>
      </c>
      <c r="AF1100">
        <f t="shared" si="53"/>
        <v>31</v>
      </c>
    </row>
    <row r="1101" spans="1:32" x14ac:dyDescent="0.25">
      <c r="A1101" t="s">
        <v>6054</v>
      </c>
      <c r="B1101" t="s">
        <v>6055</v>
      </c>
      <c r="D1101">
        <v>2023</v>
      </c>
      <c r="E1101" t="s">
        <v>1049</v>
      </c>
      <c r="F1101" t="s">
        <v>1080</v>
      </c>
      <c r="G1101" t="s">
        <v>1081</v>
      </c>
      <c r="H1101" t="s">
        <v>1082</v>
      </c>
      <c r="I1101" t="s">
        <v>6056</v>
      </c>
      <c r="J1101" t="s">
        <v>1029</v>
      </c>
      <c r="K1101">
        <v>14768</v>
      </c>
      <c r="L1101" t="s">
        <v>869</v>
      </c>
      <c r="M1101" t="s">
        <v>6057</v>
      </c>
      <c r="N1101">
        <v>45628</v>
      </c>
      <c r="O1101">
        <v>3</v>
      </c>
      <c r="P1101" t="s">
        <v>872</v>
      </c>
      <c r="Q1101" t="s">
        <v>873</v>
      </c>
      <c r="R1101" t="s">
        <v>105</v>
      </c>
      <c r="S1101" t="s">
        <v>105</v>
      </c>
      <c r="T1101" t="s">
        <v>6058</v>
      </c>
      <c r="U1101" t="s">
        <v>875</v>
      </c>
      <c r="W1101" s="247">
        <v>45138</v>
      </c>
      <c r="Y1101" t="s">
        <v>876</v>
      </c>
      <c r="Z1101">
        <v>0</v>
      </c>
      <c r="AB1101" t="s">
        <v>877</v>
      </c>
      <c r="AD1101">
        <f t="shared" ca="1" si="51"/>
        <v>9</v>
      </c>
      <c r="AE1101">
        <f t="shared" si="52"/>
        <v>7</v>
      </c>
      <c r="AF1101">
        <f t="shared" si="53"/>
        <v>31</v>
      </c>
    </row>
    <row r="1102" spans="1:32" x14ac:dyDescent="0.25">
      <c r="A1102" t="s">
        <v>6059</v>
      </c>
      <c r="B1102" t="s">
        <v>6060</v>
      </c>
      <c r="D1102">
        <v>2024</v>
      </c>
      <c r="E1102" t="s">
        <v>863</v>
      </c>
      <c r="F1102" t="s">
        <v>1434</v>
      </c>
      <c r="G1102" t="s">
        <v>1435</v>
      </c>
      <c r="H1102" t="s">
        <v>956</v>
      </c>
      <c r="I1102" t="s">
        <v>6061</v>
      </c>
      <c r="J1102" t="s">
        <v>1054</v>
      </c>
      <c r="K1102">
        <v>5984</v>
      </c>
      <c r="L1102" t="s">
        <v>869</v>
      </c>
      <c r="M1102" t="s">
        <v>6062</v>
      </c>
      <c r="N1102" t="s">
        <v>1040</v>
      </c>
      <c r="O1102">
        <v>4</v>
      </c>
      <c r="P1102" t="s">
        <v>872</v>
      </c>
      <c r="Q1102" t="s">
        <v>873</v>
      </c>
      <c r="R1102" t="s">
        <v>105</v>
      </c>
      <c r="S1102" t="s">
        <v>105</v>
      </c>
      <c r="T1102" t="s">
        <v>6063</v>
      </c>
      <c r="U1102" t="s">
        <v>875</v>
      </c>
      <c r="V1102" t="s">
        <v>207</v>
      </c>
      <c r="W1102" s="247">
        <v>45135</v>
      </c>
      <c r="Y1102" t="s">
        <v>876</v>
      </c>
      <c r="Z1102">
        <v>0</v>
      </c>
      <c r="AB1102" t="s">
        <v>877</v>
      </c>
      <c r="AD1102">
        <f t="shared" ca="1" si="51"/>
        <v>9</v>
      </c>
      <c r="AE1102">
        <f t="shared" si="52"/>
        <v>7</v>
      </c>
      <c r="AF1102">
        <f t="shared" si="53"/>
        <v>28</v>
      </c>
    </row>
    <row r="1103" spans="1:32" x14ac:dyDescent="0.25">
      <c r="A1103" t="s">
        <v>6064</v>
      </c>
      <c r="B1103" t="s">
        <v>6065</v>
      </c>
      <c r="D1103">
        <v>2024</v>
      </c>
      <c r="E1103" t="s">
        <v>863</v>
      </c>
      <c r="F1103" t="s">
        <v>1434</v>
      </c>
      <c r="G1103" t="s">
        <v>1435</v>
      </c>
      <c r="H1103" t="s">
        <v>956</v>
      </c>
      <c r="I1103" t="s">
        <v>6066</v>
      </c>
      <c r="J1103" t="s">
        <v>1054</v>
      </c>
      <c r="K1103">
        <v>2746</v>
      </c>
      <c r="L1103" t="s">
        <v>869</v>
      </c>
      <c r="M1103" t="s">
        <v>6067</v>
      </c>
      <c r="N1103" t="s">
        <v>1040</v>
      </c>
      <c r="O1103">
        <v>4</v>
      </c>
      <c r="P1103" t="s">
        <v>872</v>
      </c>
      <c r="Q1103" t="s">
        <v>873</v>
      </c>
      <c r="R1103" t="s">
        <v>105</v>
      </c>
      <c r="S1103" t="s">
        <v>105</v>
      </c>
      <c r="T1103" t="s">
        <v>6068</v>
      </c>
      <c r="U1103" t="s">
        <v>875</v>
      </c>
      <c r="V1103" t="s">
        <v>6069</v>
      </c>
      <c r="W1103" s="247">
        <v>45135</v>
      </c>
      <c r="Y1103" t="s">
        <v>876</v>
      </c>
      <c r="Z1103">
        <v>0</v>
      </c>
      <c r="AB1103" t="s">
        <v>877</v>
      </c>
      <c r="AD1103">
        <f t="shared" ca="1" si="51"/>
        <v>9</v>
      </c>
      <c r="AE1103">
        <f t="shared" si="52"/>
        <v>7</v>
      </c>
      <c r="AF1103">
        <f t="shared" si="53"/>
        <v>28</v>
      </c>
    </row>
    <row r="1104" spans="1:32" x14ac:dyDescent="0.25">
      <c r="A1104" t="s">
        <v>6070</v>
      </c>
      <c r="B1104" t="s">
        <v>6071</v>
      </c>
      <c r="D1104">
        <v>2024</v>
      </c>
      <c r="E1104" t="s">
        <v>863</v>
      </c>
      <c r="F1104" t="s">
        <v>1434</v>
      </c>
      <c r="G1104" t="s">
        <v>1435</v>
      </c>
      <c r="H1104" t="s">
        <v>956</v>
      </c>
      <c r="I1104" t="s">
        <v>6072</v>
      </c>
      <c r="J1104" t="s">
        <v>1038</v>
      </c>
      <c r="K1104">
        <v>1</v>
      </c>
      <c r="L1104" t="s">
        <v>869</v>
      </c>
      <c r="M1104" t="s">
        <v>6073</v>
      </c>
      <c r="N1104" t="s">
        <v>6074</v>
      </c>
      <c r="O1104">
        <v>185</v>
      </c>
      <c r="P1104" t="s">
        <v>872</v>
      </c>
      <c r="Q1104" t="s">
        <v>873</v>
      </c>
      <c r="R1104" t="s">
        <v>105</v>
      </c>
      <c r="S1104" t="s">
        <v>105</v>
      </c>
      <c r="T1104" t="s">
        <v>6075</v>
      </c>
      <c r="U1104" t="s">
        <v>875</v>
      </c>
      <c r="V1104" t="s">
        <v>215</v>
      </c>
      <c r="W1104" s="247">
        <v>45135</v>
      </c>
      <c r="Y1104" t="s">
        <v>876</v>
      </c>
      <c r="Z1104">
        <v>0</v>
      </c>
      <c r="AB1104" t="s">
        <v>877</v>
      </c>
      <c r="AD1104">
        <f t="shared" ca="1" si="51"/>
        <v>9</v>
      </c>
      <c r="AE1104">
        <f t="shared" si="52"/>
        <v>7</v>
      </c>
      <c r="AF1104">
        <f t="shared" si="53"/>
        <v>28</v>
      </c>
    </row>
    <row r="1105" spans="1:32" x14ac:dyDescent="0.25">
      <c r="A1105" t="s">
        <v>6076</v>
      </c>
      <c r="B1105" t="s">
        <v>6077</v>
      </c>
      <c r="D1105">
        <v>2024</v>
      </c>
      <c r="E1105" t="s">
        <v>863</v>
      </c>
      <c r="F1105" t="s">
        <v>1434</v>
      </c>
      <c r="G1105" t="s">
        <v>1435</v>
      </c>
      <c r="H1105" t="s">
        <v>956</v>
      </c>
      <c r="I1105" t="s">
        <v>6078</v>
      </c>
      <c r="J1105" t="s">
        <v>1054</v>
      </c>
      <c r="K1105">
        <v>2749</v>
      </c>
      <c r="L1105" t="s">
        <v>869</v>
      </c>
      <c r="M1105" t="s">
        <v>6079</v>
      </c>
      <c r="N1105" t="s">
        <v>1040</v>
      </c>
      <c r="O1105">
        <v>4</v>
      </c>
      <c r="P1105" t="s">
        <v>872</v>
      </c>
      <c r="Q1105" t="s">
        <v>873</v>
      </c>
      <c r="R1105" t="s">
        <v>105</v>
      </c>
      <c r="S1105" t="s">
        <v>105</v>
      </c>
      <c r="T1105" t="s">
        <v>6080</v>
      </c>
      <c r="U1105" t="s">
        <v>875</v>
      </c>
      <c r="V1105" t="s">
        <v>1459</v>
      </c>
      <c r="W1105" s="247">
        <v>45135</v>
      </c>
      <c r="Y1105" t="s">
        <v>876</v>
      </c>
      <c r="Z1105">
        <v>0</v>
      </c>
      <c r="AB1105" t="s">
        <v>877</v>
      </c>
      <c r="AD1105">
        <f t="shared" ca="1" si="51"/>
        <v>9</v>
      </c>
      <c r="AE1105">
        <f t="shared" si="52"/>
        <v>7</v>
      </c>
      <c r="AF1105">
        <f t="shared" si="53"/>
        <v>28</v>
      </c>
    </row>
    <row r="1106" spans="1:32" x14ac:dyDescent="0.25">
      <c r="A1106" t="s">
        <v>6081</v>
      </c>
      <c r="B1106" t="s">
        <v>6082</v>
      </c>
      <c r="D1106">
        <v>2024</v>
      </c>
      <c r="E1106" t="s">
        <v>863</v>
      </c>
      <c r="F1106" t="s">
        <v>1434</v>
      </c>
      <c r="G1106" t="s">
        <v>1435</v>
      </c>
      <c r="H1106" t="s">
        <v>956</v>
      </c>
      <c r="I1106" t="s">
        <v>6083</v>
      </c>
      <c r="J1106" t="s">
        <v>1054</v>
      </c>
      <c r="K1106">
        <v>87</v>
      </c>
      <c r="L1106" t="s">
        <v>869</v>
      </c>
      <c r="M1106" t="s">
        <v>6084</v>
      </c>
      <c r="N1106" t="s">
        <v>1040</v>
      </c>
      <c r="O1106">
        <v>4</v>
      </c>
      <c r="P1106" t="s">
        <v>872</v>
      </c>
      <c r="Q1106" t="s">
        <v>873</v>
      </c>
      <c r="R1106" t="s">
        <v>105</v>
      </c>
      <c r="S1106" t="s">
        <v>105</v>
      </c>
      <c r="T1106" t="s">
        <v>6085</v>
      </c>
      <c r="U1106" t="s">
        <v>875</v>
      </c>
      <c r="V1106" t="s">
        <v>207</v>
      </c>
      <c r="W1106" s="247">
        <v>45135</v>
      </c>
      <c r="Y1106" t="s">
        <v>876</v>
      </c>
      <c r="Z1106">
        <v>0</v>
      </c>
      <c r="AB1106" t="s">
        <v>877</v>
      </c>
      <c r="AD1106">
        <f t="shared" ca="1" si="51"/>
        <v>9</v>
      </c>
      <c r="AE1106">
        <f t="shared" si="52"/>
        <v>7</v>
      </c>
      <c r="AF1106">
        <f t="shared" si="53"/>
        <v>28</v>
      </c>
    </row>
    <row r="1107" spans="1:32" x14ac:dyDescent="0.25">
      <c r="A1107" t="s">
        <v>6086</v>
      </c>
      <c r="B1107" t="s">
        <v>6087</v>
      </c>
      <c r="D1107">
        <v>2024</v>
      </c>
      <c r="E1107" t="s">
        <v>863</v>
      </c>
      <c r="F1107" t="s">
        <v>1434</v>
      </c>
      <c r="G1107" t="s">
        <v>1435</v>
      </c>
      <c r="H1107" t="s">
        <v>866</v>
      </c>
      <c r="I1107" t="s">
        <v>6088</v>
      </c>
      <c r="J1107" t="s">
        <v>918</v>
      </c>
      <c r="K1107">
        <v>9004</v>
      </c>
      <c r="L1107" t="s">
        <v>869</v>
      </c>
      <c r="M1107" t="s">
        <v>6089</v>
      </c>
      <c r="N1107" t="s">
        <v>1186</v>
      </c>
      <c r="O1107">
        <v>5</v>
      </c>
      <c r="P1107" t="s">
        <v>872</v>
      </c>
      <c r="Q1107" t="s">
        <v>873</v>
      </c>
      <c r="R1107" t="s">
        <v>105</v>
      </c>
      <c r="S1107" t="s">
        <v>105</v>
      </c>
      <c r="T1107" t="s">
        <v>6090</v>
      </c>
      <c r="U1107" t="s">
        <v>875</v>
      </c>
      <c r="V1107" t="s">
        <v>108</v>
      </c>
      <c r="W1107" s="247">
        <v>45135</v>
      </c>
      <c r="Y1107" t="s">
        <v>876</v>
      </c>
      <c r="Z1107">
        <v>0</v>
      </c>
      <c r="AB1107" t="s">
        <v>877</v>
      </c>
      <c r="AD1107">
        <f t="shared" ca="1" si="51"/>
        <v>9</v>
      </c>
      <c r="AE1107">
        <f t="shared" si="52"/>
        <v>7</v>
      </c>
      <c r="AF1107">
        <f t="shared" si="53"/>
        <v>28</v>
      </c>
    </row>
    <row r="1108" spans="1:32" x14ac:dyDescent="0.25">
      <c r="A1108" t="s">
        <v>6091</v>
      </c>
      <c r="B1108" t="s">
        <v>6092</v>
      </c>
      <c r="D1108">
        <v>2024</v>
      </c>
      <c r="E1108" t="s">
        <v>863</v>
      </c>
      <c r="F1108" t="s">
        <v>1434</v>
      </c>
      <c r="G1108" t="s">
        <v>1435</v>
      </c>
      <c r="H1108" t="s">
        <v>866</v>
      </c>
      <c r="I1108" t="s">
        <v>6093</v>
      </c>
      <c r="J1108" t="s">
        <v>1054</v>
      </c>
      <c r="K1108">
        <v>1</v>
      </c>
      <c r="L1108" t="s">
        <v>869</v>
      </c>
      <c r="M1108" t="s">
        <v>6094</v>
      </c>
      <c r="N1108" t="s">
        <v>1040</v>
      </c>
      <c r="O1108">
        <v>4</v>
      </c>
      <c r="P1108" t="s">
        <v>872</v>
      </c>
      <c r="Q1108" t="s">
        <v>873</v>
      </c>
      <c r="R1108" t="s">
        <v>105</v>
      </c>
      <c r="S1108" t="s">
        <v>105</v>
      </c>
      <c r="T1108" t="s">
        <v>6095</v>
      </c>
      <c r="U1108" t="s">
        <v>875</v>
      </c>
      <c r="V1108" t="s">
        <v>199</v>
      </c>
      <c r="W1108" s="247">
        <v>45135</v>
      </c>
      <c r="Y1108" t="s">
        <v>876</v>
      </c>
      <c r="Z1108">
        <v>0</v>
      </c>
      <c r="AB1108" t="s">
        <v>877</v>
      </c>
      <c r="AD1108">
        <f t="shared" ca="1" si="51"/>
        <v>9</v>
      </c>
      <c r="AE1108">
        <f t="shared" si="52"/>
        <v>7</v>
      </c>
      <c r="AF1108">
        <f t="shared" si="53"/>
        <v>28</v>
      </c>
    </row>
    <row r="1109" spans="1:32" x14ac:dyDescent="0.25">
      <c r="A1109" t="s">
        <v>6096</v>
      </c>
      <c r="B1109" t="s">
        <v>6097</v>
      </c>
      <c r="D1109">
        <v>2024</v>
      </c>
      <c r="E1109" t="s">
        <v>863</v>
      </c>
      <c r="F1109" t="s">
        <v>1434</v>
      </c>
      <c r="G1109" t="s">
        <v>1435</v>
      </c>
      <c r="H1109" t="s">
        <v>866</v>
      </c>
      <c r="I1109" t="s">
        <v>6098</v>
      </c>
      <c r="J1109" t="s">
        <v>881</v>
      </c>
      <c r="K1109">
        <v>13801</v>
      </c>
      <c r="L1109" t="s">
        <v>869</v>
      </c>
      <c r="M1109">
        <v>5449461</v>
      </c>
      <c r="N1109">
        <v>45445</v>
      </c>
      <c r="O1109">
        <v>1</v>
      </c>
      <c r="P1109" t="s">
        <v>872</v>
      </c>
      <c r="Q1109" t="s">
        <v>873</v>
      </c>
      <c r="R1109" t="s">
        <v>105</v>
      </c>
      <c r="S1109" t="s">
        <v>105</v>
      </c>
      <c r="T1109" t="s">
        <v>6099</v>
      </c>
      <c r="U1109" t="s">
        <v>875</v>
      </c>
      <c r="W1109" s="247">
        <v>45135</v>
      </c>
      <c r="Y1109" t="s">
        <v>876</v>
      </c>
      <c r="Z1109">
        <v>0</v>
      </c>
      <c r="AB1109" t="s">
        <v>877</v>
      </c>
      <c r="AD1109">
        <f t="shared" ca="1" si="51"/>
        <v>9</v>
      </c>
      <c r="AE1109">
        <f t="shared" si="52"/>
        <v>7</v>
      </c>
      <c r="AF1109">
        <f t="shared" si="53"/>
        <v>28</v>
      </c>
    </row>
    <row r="1110" spans="1:32" x14ac:dyDescent="0.25">
      <c r="A1110" t="s">
        <v>6100</v>
      </c>
      <c r="B1110" t="s">
        <v>6101</v>
      </c>
      <c r="D1110">
        <v>2024</v>
      </c>
      <c r="E1110" t="s">
        <v>863</v>
      </c>
      <c r="F1110" t="s">
        <v>1434</v>
      </c>
      <c r="G1110" t="s">
        <v>1435</v>
      </c>
      <c r="H1110" t="s">
        <v>866</v>
      </c>
      <c r="I1110" t="s">
        <v>6102</v>
      </c>
      <c r="J1110" t="s">
        <v>1038</v>
      </c>
      <c r="K1110">
        <v>1</v>
      </c>
      <c r="L1110" t="s">
        <v>869</v>
      </c>
      <c r="M1110" t="s">
        <v>6103</v>
      </c>
      <c r="N1110" t="s">
        <v>6009</v>
      </c>
      <c r="O1110">
        <v>182</v>
      </c>
      <c r="P1110" t="s">
        <v>872</v>
      </c>
      <c r="Q1110" t="s">
        <v>873</v>
      </c>
      <c r="R1110" t="s">
        <v>105</v>
      </c>
      <c r="S1110" t="s">
        <v>105</v>
      </c>
      <c r="T1110" t="s">
        <v>6104</v>
      </c>
      <c r="U1110" t="s">
        <v>875</v>
      </c>
      <c r="V1110" t="s">
        <v>215</v>
      </c>
      <c r="W1110" s="247">
        <v>45135</v>
      </c>
      <c r="Y1110" t="s">
        <v>876</v>
      </c>
      <c r="Z1110">
        <v>0</v>
      </c>
      <c r="AB1110" t="s">
        <v>877</v>
      </c>
      <c r="AD1110">
        <f t="shared" ca="1" si="51"/>
        <v>9</v>
      </c>
      <c r="AE1110">
        <f t="shared" si="52"/>
        <v>7</v>
      </c>
      <c r="AF1110">
        <f t="shared" si="53"/>
        <v>28</v>
      </c>
    </row>
    <row r="1111" spans="1:32" x14ac:dyDescent="0.25">
      <c r="A1111" t="s">
        <v>6105</v>
      </c>
      <c r="B1111" t="s">
        <v>6106</v>
      </c>
      <c r="D1111">
        <v>2024</v>
      </c>
      <c r="E1111" t="s">
        <v>863</v>
      </c>
      <c r="F1111" t="s">
        <v>1434</v>
      </c>
      <c r="G1111" t="s">
        <v>1435</v>
      </c>
      <c r="H1111" t="s">
        <v>866</v>
      </c>
      <c r="I1111" t="s">
        <v>6107</v>
      </c>
      <c r="J1111" t="s">
        <v>1054</v>
      </c>
      <c r="K1111">
        <v>4438</v>
      </c>
      <c r="L1111" t="s">
        <v>869</v>
      </c>
      <c r="M1111" t="s">
        <v>6108</v>
      </c>
      <c r="N1111" t="s">
        <v>1040</v>
      </c>
      <c r="O1111">
        <v>4</v>
      </c>
      <c r="P1111" t="s">
        <v>872</v>
      </c>
      <c r="Q1111" t="s">
        <v>873</v>
      </c>
      <c r="R1111" t="s">
        <v>105</v>
      </c>
      <c r="S1111" t="s">
        <v>105</v>
      </c>
      <c r="T1111" t="s">
        <v>6109</v>
      </c>
      <c r="U1111" t="s">
        <v>875</v>
      </c>
      <c r="V1111" t="s">
        <v>199</v>
      </c>
      <c r="W1111" s="247">
        <v>45135</v>
      </c>
      <c r="Y1111" t="s">
        <v>876</v>
      </c>
      <c r="Z1111">
        <v>0</v>
      </c>
      <c r="AB1111" t="s">
        <v>877</v>
      </c>
      <c r="AD1111">
        <f t="shared" ca="1" si="51"/>
        <v>9</v>
      </c>
      <c r="AE1111">
        <f t="shared" si="52"/>
        <v>7</v>
      </c>
      <c r="AF1111">
        <f t="shared" si="53"/>
        <v>28</v>
      </c>
    </row>
    <row r="1112" spans="1:32" x14ac:dyDescent="0.25">
      <c r="A1112" t="s">
        <v>6110</v>
      </c>
      <c r="B1112" t="s">
        <v>6111</v>
      </c>
      <c r="D1112">
        <v>2024</v>
      </c>
      <c r="E1112" t="s">
        <v>863</v>
      </c>
      <c r="F1112" t="s">
        <v>1434</v>
      </c>
      <c r="G1112" t="s">
        <v>1435</v>
      </c>
      <c r="H1112" t="s">
        <v>866</v>
      </c>
      <c r="I1112" t="s">
        <v>6112</v>
      </c>
      <c r="J1112" t="s">
        <v>1054</v>
      </c>
      <c r="K1112">
        <v>4915</v>
      </c>
      <c r="L1112" t="s">
        <v>869</v>
      </c>
      <c r="M1112" t="s">
        <v>6113</v>
      </c>
      <c r="N1112" t="s">
        <v>1040</v>
      </c>
      <c r="O1112">
        <v>4</v>
      </c>
      <c r="P1112" t="s">
        <v>872</v>
      </c>
      <c r="Q1112" t="s">
        <v>873</v>
      </c>
      <c r="R1112" t="s">
        <v>105</v>
      </c>
      <c r="S1112" t="s">
        <v>105</v>
      </c>
      <c r="T1112" t="s">
        <v>6114</v>
      </c>
      <c r="U1112" t="s">
        <v>875</v>
      </c>
      <c r="V1112" t="s">
        <v>207</v>
      </c>
      <c r="W1112" s="247">
        <v>45135</v>
      </c>
      <c r="Y1112" t="s">
        <v>876</v>
      </c>
      <c r="Z1112">
        <v>0</v>
      </c>
      <c r="AB1112" t="s">
        <v>877</v>
      </c>
      <c r="AD1112">
        <f t="shared" ca="1" si="51"/>
        <v>9</v>
      </c>
      <c r="AE1112">
        <f t="shared" si="52"/>
        <v>7</v>
      </c>
      <c r="AF1112">
        <f t="shared" si="53"/>
        <v>28</v>
      </c>
    </row>
    <row r="1113" spans="1:32" x14ac:dyDescent="0.25">
      <c r="A1113" t="s">
        <v>6115</v>
      </c>
      <c r="B1113" t="s">
        <v>6116</v>
      </c>
      <c r="D1113">
        <v>2024</v>
      </c>
      <c r="E1113" t="s">
        <v>863</v>
      </c>
      <c r="F1113" t="s">
        <v>1434</v>
      </c>
      <c r="G1113" t="s">
        <v>1435</v>
      </c>
      <c r="H1113" t="s">
        <v>866</v>
      </c>
      <c r="I1113" t="s">
        <v>6117</v>
      </c>
      <c r="J1113" t="s">
        <v>1136</v>
      </c>
      <c r="K1113">
        <v>16191</v>
      </c>
      <c r="L1113" t="s">
        <v>869</v>
      </c>
      <c r="M1113" t="s">
        <v>6118</v>
      </c>
      <c r="N1113">
        <v>45628</v>
      </c>
      <c r="O1113">
        <v>2</v>
      </c>
      <c r="P1113" t="s">
        <v>872</v>
      </c>
      <c r="Q1113" t="s">
        <v>873</v>
      </c>
      <c r="R1113" t="s">
        <v>105</v>
      </c>
      <c r="S1113" t="s">
        <v>110</v>
      </c>
      <c r="T1113" t="s">
        <v>6119</v>
      </c>
      <c r="U1113" t="s">
        <v>875</v>
      </c>
      <c r="V1113" t="s">
        <v>134</v>
      </c>
      <c r="W1113" s="247">
        <v>45135</v>
      </c>
      <c r="Y1113" t="s">
        <v>876</v>
      </c>
      <c r="Z1113">
        <v>0</v>
      </c>
      <c r="AB1113" t="s">
        <v>877</v>
      </c>
      <c r="AD1113">
        <f t="shared" ca="1" si="51"/>
        <v>9</v>
      </c>
      <c r="AE1113">
        <f t="shared" si="52"/>
        <v>7</v>
      </c>
      <c r="AF1113">
        <f t="shared" si="53"/>
        <v>28</v>
      </c>
    </row>
    <row r="1114" spans="1:32" x14ac:dyDescent="0.25">
      <c r="A1114" t="s">
        <v>6120</v>
      </c>
      <c r="B1114" t="s">
        <v>6121</v>
      </c>
      <c r="D1114">
        <v>2024</v>
      </c>
      <c r="E1114" t="s">
        <v>863</v>
      </c>
      <c r="F1114" t="s">
        <v>1434</v>
      </c>
      <c r="G1114" t="s">
        <v>1435</v>
      </c>
      <c r="H1114" t="s">
        <v>866</v>
      </c>
      <c r="I1114" t="s">
        <v>6122</v>
      </c>
      <c r="J1114" t="s">
        <v>1054</v>
      </c>
      <c r="K1114">
        <v>4702</v>
      </c>
      <c r="L1114" t="s">
        <v>869</v>
      </c>
      <c r="M1114" t="s">
        <v>6123</v>
      </c>
      <c r="N1114" t="s">
        <v>1040</v>
      </c>
      <c r="O1114">
        <v>4</v>
      </c>
      <c r="P1114" t="s">
        <v>872</v>
      </c>
      <c r="Q1114" t="s">
        <v>873</v>
      </c>
      <c r="R1114" t="s">
        <v>105</v>
      </c>
      <c r="S1114" t="s">
        <v>105</v>
      </c>
      <c r="T1114" t="s">
        <v>6124</v>
      </c>
      <c r="U1114" t="s">
        <v>875</v>
      </c>
      <c r="V1114" t="s">
        <v>199</v>
      </c>
      <c r="W1114" s="247">
        <v>45135</v>
      </c>
      <c r="Y1114" t="s">
        <v>876</v>
      </c>
      <c r="Z1114">
        <v>0</v>
      </c>
      <c r="AB1114" t="s">
        <v>877</v>
      </c>
      <c r="AD1114">
        <f t="shared" ca="1" si="51"/>
        <v>9</v>
      </c>
      <c r="AE1114">
        <f t="shared" si="52"/>
        <v>7</v>
      </c>
      <c r="AF1114">
        <f t="shared" si="53"/>
        <v>28</v>
      </c>
    </row>
    <row r="1115" spans="1:32" x14ac:dyDescent="0.25">
      <c r="A1115" t="s">
        <v>6125</v>
      </c>
      <c r="B1115" t="s">
        <v>6126</v>
      </c>
      <c r="D1115">
        <v>2024</v>
      </c>
      <c r="E1115" t="s">
        <v>863</v>
      </c>
      <c r="F1115" t="s">
        <v>1434</v>
      </c>
      <c r="G1115" t="s">
        <v>1435</v>
      </c>
      <c r="H1115" t="s">
        <v>866</v>
      </c>
      <c r="I1115" t="s">
        <v>6127</v>
      </c>
      <c r="J1115" t="s">
        <v>918</v>
      </c>
      <c r="K1115">
        <v>7728</v>
      </c>
      <c r="L1115" t="s">
        <v>869</v>
      </c>
      <c r="M1115" t="s">
        <v>6128</v>
      </c>
      <c r="N1115">
        <v>45293</v>
      </c>
      <c r="O1115">
        <v>24</v>
      </c>
      <c r="P1115" t="s">
        <v>872</v>
      </c>
      <c r="Q1115" t="s">
        <v>873</v>
      </c>
      <c r="R1115" t="s">
        <v>105</v>
      </c>
      <c r="S1115" t="s">
        <v>105</v>
      </c>
      <c r="T1115" t="s">
        <v>6129</v>
      </c>
      <c r="U1115" t="s">
        <v>875</v>
      </c>
      <c r="V1115" t="s">
        <v>108</v>
      </c>
      <c r="W1115" s="247">
        <v>45135</v>
      </c>
      <c r="Y1115" t="s">
        <v>876</v>
      </c>
      <c r="Z1115">
        <v>0</v>
      </c>
      <c r="AB1115" t="s">
        <v>877</v>
      </c>
      <c r="AD1115">
        <f t="shared" ca="1" si="51"/>
        <v>9</v>
      </c>
      <c r="AE1115">
        <f t="shared" si="52"/>
        <v>7</v>
      </c>
      <c r="AF1115">
        <f t="shared" si="53"/>
        <v>28</v>
      </c>
    </row>
    <row r="1116" spans="1:32" x14ac:dyDescent="0.25">
      <c r="A1116" t="s">
        <v>6130</v>
      </c>
      <c r="B1116" t="s">
        <v>6131</v>
      </c>
      <c r="D1116">
        <v>2023</v>
      </c>
      <c r="E1116" t="s">
        <v>863</v>
      </c>
      <c r="F1116" t="s">
        <v>1434</v>
      </c>
      <c r="G1116" t="s">
        <v>1435</v>
      </c>
      <c r="H1116" t="s">
        <v>866</v>
      </c>
      <c r="I1116" t="s">
        <v>6132</v>
      </c>
      <c r="J1116" t="s">
        <v>918</v>
      </c>
      <c r="K1116">
        <v>7128</v>
      </c>
      <c r="L1116" t="s">
        <v>869</v>
      </c>
      <c r="M1116" t="s">
        <v>6133</v>
      </c>
      <c r="N1116">
        <v>45567</v>
      </c>
      <c r="O1116">
        <v>4</v>
      </c>
      <c r="P1116" t="s">
        <v>872</v>
      </c>
      <c r="Q1116" t="s">
        <v>873</v>
      </c>
      <c r="R1116" t="s">
        <v>105</v>
      </c>
      <c r="S1116" t="s">
        <v>105</v>
      </c>
      <c r="T1116" t="s">
        <v>6134</v>
      </c>
      <c r="U1116" t="s">
        <v>875</v>
      </c>
      <c r="V1116" t="s">
        <v>119</v>
      </c>
      <c r="W1116" s="247">
        <v>45154</v>
      </c>
      <c r="Y1116" t="s">
        <v>876</v>
      </c>
      <c r="Z1116">
        <v>0</v>
      </c>
      <c r="AA1116" t="s">
        <v>5081</v>
      </c>
      <c r="AB1116" t="s">
        <v>877</v>
      </c>
      <c r="AD1116">
        <f t="shared" ca="1" si="51"/>
        <v>8</v>
      </c>
      <c r="AE1116">
        <f t="shared" si="52"/>
        <v>8</v>
      </c>
      <c r="AF1116">
        <f t="shared" si="53"/>
        <v>16</v>
      </c>
    </row>
    <row r="1117" spans="1:32" x14ac:dyDescent="0.25">
      <c r="A1117" t="s">
        <v>6135</v>
      </c>
      <c r="B1117" t="s">
        <v>6136</v>
      </c>
      <c r="D1117">
        <v>2023</v>
      </c>
      <c r="E1117" t="s">
        <v>863</v>
      </c>
      <c r="F1117" t="s">
        <v>1434</v>
      </c>
      <c r="G1117" t="s">
        <v>1435</v>
      </c>
      <c r="H1117" t="s">
        <v>866</v>
      </c>
      <c r="I1117" t="s">
        <v>6137</v>
      </c>
      <c r="J1117" t="s">
        <v>1136</v>
      </c>
      <c r="K1117">
        <v>8802</v>
      </c>
      <c r="L1117" t="s">
        <v>869</v>
      </c>
      <c r="M1117" t="s">
        <v>6138</v>
      </c>
      <c r="N1117">
        <v>45384</v>
      </c>
      <c r="O1117">
        <v>2</v>
      </c>
      <c r="P1117" t="s">
        <v>872</v>
      </c>
      <c r="Q1117" t="s">
        <v>873</v>
      </c>
      <c r="R1117" t="s">
        <v>105</v>
      </c>
      <c r="S1117" t="s">
        <v>116</v>
      </c>
      <c r="T1117" t="s">
        <v>6139</v>
      </c>
      <c r="U1117" t="s">
        <v>875</v>
      </c>
      <c r="W1117" s="247">
        <v>45154</v>
      </c>
      <c r="Y1117" t="s">
        <v>876</v>
      </c>
      <c r="Z1117">
        <v>0</v>
      </c>
      <c r="AA1117" t="s">
        <v>5081</v>
      </c>
      <c r="AB1117" t="s">
        <v>877</v>
      </c>
      <c r="AD1117">
        <f t="shared" ca="1" si="51"/>
        <v>8</v>
      </c>
      <c r="AE1117">
        <f t="shared" si="52"/>
        <v>8</v>
      </c>
      <c r="AF1117">
        <f t="shared" si="53"/>
        <v>16</v>
      </c>
    </row>
    <row r="1118" spans="1:32" x14ac:dyDescent="0.25">
      <c r="A1118" t="s">
        <v>6140</v>
      </c>
      <c r="B1118" t="s">
        <v>6141</v>
      </c>
      <c r="D1118">
        <v>2023</v>
      </c>
      <c r="E1118" t="s">
        <v>863</v>
      </c>
      <c r="F1118" t="s">
        <v>1434</v>
      </c>
      <c r="G1118" t="s">
        <v>1435</v>
      </c>
      <c r="H1118" t="s">
        <v>956</v>
      </c>
      <c r="I1118" t="s">
        <v>6142</v>
      </c>
      <c r="J1118" t="s">
        <v>896</v>
      </c>
      <c r="K1118">
        <v>7487</v>
      </c>
      <c r="L1118" t="s">
        <v>869</v>
      </c>
      <c r="M1118" t="s">
        <v>6143</v>
      </c>
      <c r="N1118">
        <v>45567</v>
      </c>
      <c r="O1118">
        <v>9</v>
      </c>
      <c r="P1118" t="s">
        <v>872</v>
      </c>
      <c r="Q1118" t="s">
        <v>873</v>
      </c>
      <c r="R1118" t="s">
        <v>105</v>
      </c>
      <c r="S1118" t="s">
        <v>105</v>
      </c>
      <c r="T1118" t="s">
        <v>6144</v>
      </c>
      <c r="U1118" t="s">
        <v>875</v>
      </c>
      <c r="W1118" s="247">
        <v>45154</v>
      </c>
      <c r="Y1118" t="s">
        <v>876</v>
      </c>
      <c r="Z1118">
        <v>0</v>
      </c>
      <c r="AA1118" t="s">
        <v>5081</v>
      </c>
      <c r="AB1118" t="s">
        <v>877</v>
      </c>
      <c r="AD1118">
        <f t="shared" ca="1" si="51"/>
        <v>8</v>
      </c>
      <c r="AE1118">
        <f t="shared" si="52"/>
        <v>8</v>
      </c>
      <c r="AF1118">
        <f t="shared" si="53"/>
        <v>16</v>
      </c>
    </row>
    <row r="1119" spans="1:32" x14ac:dyDescent="0.25">
      <c r="A1119" t="s">
        <v>6145</v>
      </c>
      <c r="B1119" t="s">
        <v>6146</v>
      </c>
      <c r="D1119">
        <v>2023</v>
      </c>
      <c r="E1119" t="s">
        <v>863</v>
      </c>
      <c r="F1119" t="s">
        <v>1434</v>
      </c>
      <c r="G1119" t="s">
        <v>1435</v>
      </c>
      <c r="H1119" t="s">
        <v>866</v>
      </c>
      <c r="I1119" t="s">
        <v>6147</v>
      </c>
      <c r="J1119" t="s">
        <v>945</v>
      </c>
      <c r="K1119">
        <v>9837</v>
      </c>
      <c r="L1119" t="s">
        <v>869</v>
      </c>
      <c r="M1119" t="s">
        <v>6148</v>
      </c>
      <c r="N1119" t="s">
        <v>2994</v>
      </c>
      <c r="O1119">
        <v>16</v>
      </c>
      <c r="P1119" t="s">
        <v>872</v>
      </c>
      <c r="Q1119" t="s">
        <v>873</v>
      </c>
      <c r="R1119" t="s">
        <v>105</v>
      </c>
      <c r="S1119" t="s">
        <v>105</v>
      </c>
      <c r="T1119" t="s">
        <v>6149</v>
      </c>
      <c r="U1119" t="s">
        <v>875</v>
      </c>
      <c r="V1119" t="s">
        <v>6150</v>
      </c>
      <c r="W1119" s="247">
        <v>45154</v>
      </c>
      <c r="Y1119" t="s">
        <v>876</v>
      </c>
      <c r="Z1119">
        <v>0</v>
      </c>
      <c r="AA1119" t="s">
        <v>5081</v>
      </c>
      <c r="AB1119" t="s">
        <v>877</v>
      </c>
      <c r="AD1119">
        <f t="shared" ca="1" si="51"/>
        <v>8</v>
      </c>
      <c r="AE1119">
        <f t="shared" si="52"/>
        <v>8</v>
      </c>
      <c r="AF1119">
        <f t="shared" si="53"/>
        <v>16</v>
      </c>
    </row>
    <row r="1120" spans="1:32" x14ac:dyDescent="0.25">
      <c r="A1120" t="s">
        <v>6151</v>
      </c>
      <c r="B1120" t="s">
        <v>6152</v>
      </c>
      <c r="D1120">
        <v>2023</v>
      </c>
      <c r="E1120" t="s">
        <v>863</v>
      </c>
      <c r="F1120" t="s">
        <v>1434</v>
      </c>
      <c r="G1120" t="s">
        <v>1435</v>
      </c>
      <c r="H1120" t="s">
        <v>866</v>
      </c>
      <c r="I1120" t="s">
        <v>6153</v>
      </c>
      <c r="J1120" t="s">
        <v>945</v>
      </c>
      <c r="K1120">
        <v>12476</v>
      </c>
      <c r="L1120" t="s">
        <v>1900</v>
      </c>
      <c r="M1120" t="s">
        <v>6154</v>
      </c>
      <c r="N1120">
        <v>45506</v>
      </c>
      <c r="O1120">
        <v>1</v>
      </c>
      <c r="P1120" t="s">
        <v>872</v>
      </c>
      <c r="Q1120" t="s">
        <v>873</v>
      </c>
      <c r="R1120" t="s">
        <v>105</v>
      </c>
      <c r="S1120" t="s">
        <v>105</v>
      </c>
      <c r="T1120" t="s">
        <v>6155</v>
      </c>
      <c r="U1120" t="s">
        <v>875</v>
      </c>
      <c r="V1120" t="s">
        <v>1792</v>
      </c>
      <c r="W1120" s="247">
        <v>45154</v>
      </c>
      <c r="Y1120" t="s">
        <v>876</v>
      </c>
      <c r="Z1120">
        <v>0</v>
      </c>
      <c r="AA1120" t="s">
        <v>5081</v>
      </c>
      <c r="AB1120" t="s">
        <v>877</v>
      </c>
      <c r="AD1120">
        <f t="shared" ca="1" si="51"/>
        <v>8</v>
      </c>
      <c r="AE1120">
        <f t="shared" si="52"/>
        <v>8</v>
      </c>
      <c r="AF1120">
        <f t="shared" si="53"/>
        <v>16</v>
      </c>
    </row>
    <row r="1121" spans="1:32" x14ac:dyDescent="0.25">
      <c r="A1121" t="s">
        <v>6156</v>
      </c>
      <c r="B1121" t="s">
        <v>6157</v>
      </c>
      <c r="D1121">
        <v>2023</v>
      </c>
      <c r="E1121" t="s">
        <v>863</v>
      </c>
      <c r="F1121" t="s">
        <v>1434</v>
      </c>
      <c r="G1121" t="s">
        <v>1435</v>
      </c>
      <c r="H1121" t="s">
        <v>956</v>
      </c>
      <c r="I1121" t="s">
        <v>6158</v>
      </c>
      <c r="J1121" t="s">
        <v>945</v>
      </c>
      <c r="K1121">
        <v>15274</v>
      </c>
      <c r="L1121" t="s">
        <v>869</v>
      </c>
      <c r="M1121" t="s">
        <v>6159</v>
      </c>
      <c r="N1121">
        <v>45353</v>
      </c>
      <c r="O1121">
        <v>7</v>
      </c>
      <c r="P1121" t="s">
        <v>872</v>
      </c>
      <c r="Q1121" t="s">
        <v>873</v>
      </c>
      <c r="R1121" t="s">
        <v>105</v>
      </c>
      <c r="S1121" t="s">
        <v>105</v>
      </c>
      <c r="T1121" t="s">
        <v>6160</v>
      </c>
      <c r="U1121" t="s">
        <v>875</v>
      </c>
      <c r="V1121" t="s">
        <v>106</v>
      </c>
      <c r="W1121" s="247">
        <v>45154</v>
      </c>
      <c r="Y1121" t="s">
        <v>876</v>
      </c>
      <c r="Z1121">
        <v>0</v>
      </c>
      <c r="AA1121" t="s">
        <v>5081</v>
      </c>
      <c r="AB1121" t="s">
        <v>877</v>
      </c>
      <c r="AD1121">
        <f t="shared" ca="1" si="51"/>
        <v>8</v>
      </c>
      <c r="AE1121">
        <f t="shared" si="52"/>
        <v>8</v>
      </c>
      <c r="AF1121">
        <f t="shared" si="53"/>
        <v>16</v>
      </c>
    </row>
    <row r="1122" spans="1:32" x14ac:dyDescent="0.25">
      <c r="A1122" t="s">
        <v>6161</v>
      </c>
      <c r="B1122" t="s">
        <v>6162</v>
      </c>
      <c r="D1122">
        <v>2023</v>
      </c>
      <c r="E1122" t="s">
        <v>863</v>
      </c>
      <c r="F1122" t="s">
        <v>1434</v>
      </c>
      <c r="G1122" t="s">
        <v>1435</v>
      </c>
      <c r="H1122" t="s">
        <v>866</v>
      </c>
      <c r="I1122" t="s">
        <v>6163</v>
      </c>
      <c r="J1122" t="s">
        <v>945</v>
      </c>
      <c r="K1122">
        <v>2796</v>
      </c>
      <c r="L1122" t="s">
        <v>869</v>
      </c>
      <c r="M1122" t="s">
        <v>6164</v>
      </c>
      <c r="N1122" t="s">
        <v>4903</v>
      </c>
      <c r="O1122">
        <v>44</v>
      </c>
      <c r="P1122" t="s">
        <v>872</v>
      </c>
      <c r="Q1122" t="s">
        <v>873</v>
      </c>
      <c r="R1122" t="s">
        <v>105</v>
      </c>
      <c r="S1122" t="s">
        <v>105</v>
      </c>
      <c r="T1122" t="s">
        <v>6165</v>
      </c>
      <c r="U1122" t="s">
        <v>875</v>
      </c>
      <c r="W1122" s="247">
        <v>45154</v>
      </c>
      <c r="Y1122" t="s">
        <v>876</v>
      </c>
      <c r="Z1122">
        <v>0</v>
      </c>
      <c r="AA1122" t="s">
        <v>5081</v>
      </c>
      <c r="AB1122" t="s">
        <v>877</v>
      </c>
      <c r="AD1122">
        <f t="shared" ca="1" si="51"/>
        <v>8</v>
      </c>
      <c r="AE1122">
        <f t="shared" si="52"/>
        <v>8</v>
      </c>
      <c r="AF1122">
        <f t="shared" si="53"/>
        <v>16</v>
      </c>
    </row>
    <row r="1123" spans="1:32" x14ac:dyDescent="0.25">
      <c r="A1123" t="s">
        <v>6166</v>
      </c>
      <c r="B1123" t="s">
        <v>6167</v>
      </c>
      <c r="D1123">
        <v>2023</v>
      </c>
      <c r="E1123" t="s">
        <v>863</v>
      </c>
      <c r="F1123" t="s">
        <v>1434</v>
      </c>
      <c r="G1123" t="s">
        <v>1435</v>
      </c>
      <c r="H1123" t="s">
        <v>956</v>
      </c>
      <c r="I1123" t="s">
        <v>6168</v>
      </c>
      <c r="J1123" t="s">
        <v>1054</v>
      </c>
      <c r="K1123">
        <v>1</v>
      </c>
      <c r="L1123" t="s">
        <v>869</v>
      </c>
      <c r="M1123" t="s">
        <v>6169</v>
      </c>
      <c r="N1123" t="s">
        <v>1040</v>
      </c>
      <c r="O1123">
        <v>4</v>
      </c>
      <c r="P1123" t="s">
        <v>872</v>
      </c>
      <c r="Q1123" t="s">
        <v>873</v>
      </c>
      <c r="R1123" t="s">
        <v>105</v>
      </c>
      <c r="S1123" t="s">
        <v>105</v>
      </c>
      <c r="T1123" t="s">
        <v>6170</v>
      </c>
      <c r="U1123" t="s">
        <v>875</v>
      </c>
      <c r="V1123" t="s">
        <v>199</v>
      </c>
      <c r="W1123" s="247">
        <v>45154</v>
      </c>
      <c r="Y1123" t="s">
        <v>876</v>
      </c>
      <c r="Z1123">
        <v>0</v>
      </c>
      <c r="AA1123" t="s">
        <v>5081</v>
      </c>
      <c r="AB1123" t="s">
        <v>877</v>
      </c>
      <c r="AD1123">
        <f t="shared" ca="1" si="51"/>
        <v>8</v>
      </c>
      <c r="AE1123">
        <f t="shared" si="52"/>
        <v>8</v>
      </c>
      <c r="AF1123">
        <f t="shared" si="53"/>
        <v>16</v>
      </c>
    </row>
    <row r="1124" spans="1:32" x14ac:dyDescent="0.25">
      <c r="A1124" t="s">
        <v>6171</v>
      </c>
      <c r="B1124" t="s">
        <v>6172</v>
      </c>
      <c r="D1124">
        <v>2023</v>
      </c>
      <c r="E1124" t="s">
        <v>863</v>
      </c>
      <c r="F1124" t="s">
        <v>3562</v>
      </c>
      <c r="G1124" t="s">
        <v>1191</v>
      </c>
      <c r="H1124" t="s">
        <v>956</v>
      </c>
      <c r="I1124" t="s">
        <v>6173</v>
      </c>
      <c r="J1124" t="s">
        <v>1054</v>
      </c>
      <c r="K1124">
        <v>1</v>
      </c>
      <c r="L1124" t="s">
        <v>869</v>
      </c>
      <c r="M1124" t="s">
        <v>6174</v>
      </c>
      <c r="N1124">
        <v>45506</v>
      </c>
      <c r="O1124">
        <v>171</v>
      </c>
      <c r="P1124" t="s">
        <v>872</v>
      </c>
      <c r="Q1124" t="s">
        <v>873</v>
      </c>
      <c r="R1124" t="s">
        <v>105</v>
      </c>
      <c r="S1124" t="s">
        <v>105</v>
      </c>
      <c r="T1124" t="s">
        <v>6175</v>
      </c>
      <c r="U1124" t="s">
        <v>875</v>
      </c>
      <c r="V1124" t="s">
        <v>157</v>
      </c>
      <c r="W1124" s="247">
        <v>45154</v>
      </c>
      <c r="Y1124" t="s">
        <v>876</v>
      </c>
      <c r="Z1124">
        <v>0</v>
      </c>
      <c r="AB1124" t="s">
        <v>877</v>
      </c>
      <c r="AD1124">
        <f t="shared" ca="1" si="51"/>
        <v>8</v>
      </c>
      <c r="AE1124">
        <f t="shared" si="52"/>
        <v>8</v>
      </c>
      <c r="AF1124">
        <f t="shared" si="53"/>
        <v>16</v>
      </c>
    </row>
    <row r="1125" spans="1:32" x14ac:dyDescent="0.25">
      <c r="A1125" t="s">
        <v>6176</v>
      </c>
      <c r="B1125" t="s">
        <v>6177</v>
      </c>
      <c r="D1125">
        <v>2023</v>
      </c>
      <c r="E1125" t="s">
        <v>863</v>
      </c>
      <c r="F1125" t="s">
        <v>3562</v>
      </c>
      <c r="G1125" t="s">
        <v>1191</v>
      </c>
      <c r="H1125" t="s">
        <v>956</v>
      </c>
      <c r="I1125" t="s">
        <v>6178</v>
      </c>
      <c r="J1125" t="s">
        <v>1054</v>
      </c>
      <c r="K1125">
        <v>1</v>
      </c>
      <c r="L1125" t="s">
        <v>869</v>
      </c>
      <c r="M1125" t="s">
        <v>6179</v>
      </c>
      <c r="N1125">
        <v>45294</v>
      </c>
      <c r="O1125">
        <v>168</v>
      </c>
      <c r="P1125" t="s">
        <v>872</v>
      </c>
      <c r="Q1125" t="s">
        <v>873</v>
      </c>
      <c r="R1125" t="s">
        <v>105</v>
      </c>
      <c r="S1125" t="s">
        <v>105</v>
      </c>
      <c r="T1125" t="s">
        <v>3449</v>
      </c>
      <c r="U1125" t="s">
        <v>875</v>
      </c>
      <c r="V1125" t="s">
        <v>157</v>
      </c>
      <c r="W1125" s="247">
        <v>45154</v>
      </c>
      <c r="Y1125" t="s">
        <v>876</v>
      </c>
      <c r="Z1125">
        <v>0</v>
      </c>
      <c r="AB1125" t="s">
        <v>877</v>
      </c>
      <c r="AD1125">
        <f t="shared" ca="1" si="51"/>
        <v>8</v>
      </c>
      <c r="AE1125">
        <f t="shared" si="52"/>
        <v>8</v>
      </c>
      <c r="AF1125">
        <f t="shared" si="53"/>
        <v>16</v>
      </c>
    </row>
    <row r="1126" spans="1:32" x14ac:dyDescent="0.25">
      <c r="A1126" t="s">
        <v>6180</v>
      </c>
      <c r="B1126" t="s">
        <v>6181</v>
      </c>
      <c r="D1126">
        <v>2023</v>
      </c>
      <c r="E1126" t="s">
        <v>863</v>
      </c>
      <c r="F1126" t="s">
        <v>3562</v>
      </c>
      <c r="G1126" t="s">
        <v>1191</v>
      </c>
      <c r="H1126" t="s">
        <v>956</v>
      </c>
      <c r="I1126" t="s">
        <v>6182</v>
      </c>
      <c r="J1126" t="s">
        <v>881</v>
      </c>
      <c r="K1126">
        <v>7331</v>
      </c>
      <c r="L1126" t="s">
        <v>869</v>
      </c>
      <c r="M1126">
        <v>5447886</v>
      </c>
      <c r="N1126" t="s">
        <v>2340</v>
      </c>
      <c r="O1126">
        <v>58</v>
      </c>
      <c r="P1126" t="s">
        <v>872</v>
      </c>
      <c r="Q1126" t="s">
        <v>873</v>
      </c>
      <c r="R1126" t="s">
        <v>105</v>
      </c>
      <c r="S1126" t="s">
        <v>105</v>
      </c>
      <c r="T1126" t="s">
        <v>6183</v>
      </c>
      <c r="U1126" t="s">
        <v>875</v>
      </c>
      <c r="V1126" t="s">
        <v>193</v>
      </c>
      <c r="W1126" s="247">
        <v>45154</v>
      </c>
      <c r="Y1126" t="s">
        <v>876</v>
      </c>
      <c r="Z1126">
        <v>0</v>
      </c>
      <c r="AB1126" t="s">
        <v>877</v>
      </c>
      <c r="AD1126">
        <f t="shared" ca="1" si="51"/>
        <v>8</v>
      </c>
      <c r="AE1126">
        <f t="shared" si="52"/>
        <v>8</v>
      </c>
      <c r="AF1126">
        <f t="shared" si="53"/>
        <v>16</v>
      </c>
    </row>
    <row r="1127" spans="1:32" x14ac:dyDescent="0.25">
      <c r="A1127" t="s">
        <v>6184</v>
      </c>
      <c r="B1127" t="s">
        <v>6185</v>
      </c>
      <c r="D1127">
        <v>2023</v>
      </c>
      <c r="E1127" t="s">
        <v>863</v>
      </c>
      <c r="F1127" t="s">
        <v>3562</v>
      </c>
      <c r="G1127" t="s">
        <v>1191</v>
      </c>
      <c r="H1127" t="s">
        <v>956</v>
      </c>
      <c r="I1127" t="s">
        <v>6186</v>
      </c>
      <c r="J1127" t="s">
        <v>1029</v>
      </c>
      <c r="K1127">
        <v>8500</v>
      </c>
      <c r="L1127" t="s">
        <v>1900</v>
      </c>
      <c r="M1127" t="s">
        <v>6187</v>
      </c>
      <c r="N1127" t="s">
        <v>913</v>
      </c>
      <c r="O1127">
        <v>6</v>
      </c>
      <c r="P1127" t="s">
        <v>872</v>
      </c>
      <c r="Q1127" t="s">
        <v>873</v>
      </c>
      <c r="R1127" t="s">
        <v>105</v>
      </c>
      <c r="S1127" t="s">
        <v>105</v>
      </c>
      <c r="T1127" t="s">
        <v>6188</v>
      </c>
      <c r="U1127" t="s">
        <v>875</v>
      </c>
      <c r="W1127" s="247">
        <v>45154</v>
      </c>
      <c r="Y1127" t="s">
        <v>876</v>
      </c>
      <c r="Z1127">
        <v>0</v>
      </c>
      <c r="AB1127" t="s">
        <v>877</v>
      </c>
      <c r="AD1127">
        <f t="shared" ca="1" si="51"/>
        <v>8</v>
      </c>
      <c r="AE1127">
        <f t="shared" si="52"/>
        <v>8</v>
      </c>
      <c r="AF1127">
        <f t="shared" si="53"/>
        <v>16</v>
      </c>
    </row>
    <row r="1128" spans="1:32" x14ac:dyDescent="0.25">
      <c r="A1128" t="s">
        <v>6189</v>
      </c>
      <c r="B1128" t="s">
        <v>6190</v>
      </c>
      <c r="D1128">
        <v>2023</v>
      </c>
      <c r="E1128" t="s">
        <v>863</v>
      </c>
      <c r="F1128" t="s">
        <v>3562</v>
      </c>
      <c r="G1128" t="s">
        <v>1191</v>
      </c>
      <c r="H1128" t="s">
        <v>866</v>
      </c>
      <c r="I1128" t="s">
        <v>6191</v>
      </c>
      <c r="J1128" t="s">
        <v>1054</v>
      </c>
      <c r="K1128">
        <v>1</v>
      </c>
      <c r="L1128" t="s">
        <v>869</v>
      </c>
      <c r="M1128" t="s">
        <v>6192</v>
      </c>
      <c r="N1128" t="s">
        <v>1040</v>
      </c>
      <c r="O1128">
        <v>4</v>
      </c>
      <c r="P1128" t="s">
        <v>872</v>
      </c>
      <c r="Q1128" t="s">
        <v>873</v>
      </c>
      <c r="R1128" t="s">
        <v>105</v>
      </c>
      <c r="S1128" t="s">
        <v>105</v>
      </c>
      <c r="T1128" t="s">
        <v>2685</v>
      </c>
      <c r="U1128" t="s">
        <v>875</v>
      </c>
      <c r="V1128" t="s">
        <v>190</v>
      </c>
      <c r="W1128" s="247">
        <v>45154</v>
      </c>
      <c r="Y1128" t="s">
        <v>876</v>
      </c>
      <c r="Z1128">
        <v>0</v>
      </c>
      <c r="AB1128" t="s">
        <v>877</v>
      </c>
      <c r="AD1128">
        <f t="shared" ca="1" si="51"/>
        <v>8</v>
      </c>
      <c r="AE1128">
        <f t="shared" si="52"/>
        <v>8</v>
      </c>
      <c r="AF1128">
        <f t="shared" si="53"/>
        <v>16</v>
      </c>
    </row>
    <row r="1129" spans="1:32" x14ac:dyDescent="0.25">
      <c r="A1129" t="s">
        <v>6193</v>
      </c>
      <c r="B1129" t="s">
        <v>6194</v>
      </c>
      <c r="D1129">
        <v>2023</v>
      </c>
      <c r="E1129" t="s">
        <v>863</v>
      </c>
      <c r="F1129" t="s">
        <v>3562</v>
      </c>
      <c r="G1129" t="s">
        <v>1191</v>
      </c>
      <c r="H1129" t="s">
        <v>956</v>
      </c>
      <c r="I1129" t="s">
        <v>6195</v>
      </c>
      <c r="J1129" t="s">
        <v>1054</v>
      </c>
      <c r="K1129">
        <v>1024</v>
      </c>
      <c r="L1129" t="s">
        <v>869</v>
      </c>
      <c r="M1129" t="s">
        <v>6196</v>
      </c>
      <c r="N1129" t="s">
        <v>1040</v>
      </c>
      <c r="O1129">
        <v>4</v>
      </c>
      <c r="P1129" t="s">
        <v>872</v>
      </c>
      <c r="Q1129" t="s">
        <v>873</v>
      </c>
      <c r="R1129" t="s">
        <v>105</v>
      </c>
      <c r="S1129" t="s">
        <v>105</v>
      </c>
      <c r="T1129" t="s">
        <v>1215</v>
      </c>
      <c r="U1129" t="s">
        <v>875</v>
      </c>
      <c r="V1129" t="s">
        <v>190</v>
      </c>
      <c r="W1129" s="247">
        <v>45154</v>
      </c>
      <c r="Y1129" t="s">
        <v>876</v>
      </c>
      <c r="Z1129">
        <v>0</v>
      </c>
      <c r="AB1129" t="s">
        <v>877</v>
      </c>
      <c r="AD1129">
        <f t="shared" ca="1" si="51"/>
        <v>8</v>
      </c>
      <c r="AE1129">
        <f t="shared" si="52"/>
        <v>8</v>
      </c>
      <c r="AF1129">
        <f t="shared" si="53"/>
        <v>16</v>
      </c>
    </row>
    <row r="1130" spans="1:32" x14ac:dyDescent="0.25">
      <c r="A1130" t="s">
        <v>6197</v>
      </c>
      <c r="B1130" t="s">
        <v>6198</v>
      </c>
      <c r="D1130">
        <v>2023</v>
      </c>
      <c r="E1130" t="s">
        <v>863</v>
      </c>
      <c r="F1130" t="s">
        <v>3562</v>
      </c>
      <c r="G1130" t="s">
        <v>1191</v>
      </c>
      <c r="H1130" t="s">
        <v>866</v>
      </c>
      <c r="I1130" t="s">
        <v>6199</v>
      </c>
      <c r="J1130" t="s">
        <v>1054</v>
      </c>
      <c r="K1130">
        <v>1</v>
      </c>
      <c r="L1130" t="s">
        <v>869</v>
      </c>
      <c r="M1130" t="s">
        <v>6200</v>
      </c>
      <c r="N1130">
        <v>45506</v>
      </c>
      <c r="O1130">
        <v>27</v>
      </c>
      <c r="P1130" t="s">
        <v>872</v>
      </c>
      <c r="Q1130" t="s">
        <v>873</v>
      </c>
      <c r="R1130" t="s">
        <v>105</v>
      </c>
      <c r="S1130" t="s">
        <v>105</v>
      </c>
      <c r="T1130" t="s">
        <v>6201</v>
      </c>
      <c r="U1130" t="s">
        <v>875</v>
      </c>
      <c r="V1130" t="s">
        <v>190</v>
      </c>
      <c r="W1130" s="247">
        <v>45154</v>
      </c>
      <c r="Y1130" t="s">
        <v>876</v>
      </c>
      <c r="Z1130">
        <v>0</v>
      </c>
      <c r="AB1130" t="s">
        <v>877</v>
      </c>
      <c r="AD1130">
        <f t="shared" ca="1" si="51"/>
        <v>8</v>
      </c>
      <c r="AE1130">
        <f t="shared" si="52"/>
        <v>8</v>
      </c>
      <c r="AF1130">
        <f t="shared" si="53"/>
        <v>16</v>
      </c>
    </row>
    <row r="1131" spans="1:32" x14ac:dyDescent="0.25">
      <c r="A1131" t="s">
        <v>6202</v>
      </c>
      <c r="B1131" t="s">
        <v>6203</v>
      </c>
      <c r="D1131">
        <v>2023</v>
      </c>
      <c r="E1131" t="s">
        <v>863</v>
      </c>
      <c r="F1131" t="s">
        <v>3562</v>
      </c>
      <c r="G1131" t="s">
        <v>1191</v>
      </c>
      <c r="H1131" t="s">
        <v>866</v>
      </c>
      <c r="I1131" t="s">
        <v>6204</v>
      </c>
      <c r="J1131" t="s">
        <v>1054</v>
      </c>
      <c r="K1131">
        <v>1</v>
      </c>
      <c r="L1131" t="s">
        <v>869</v>
      </c>
      <c r="M1131" t="s">
        <v>6205</v>
      </c>
      <c r="N1131" t="s">
        <v>986</v>
      </c>
      <c r="O1131">
        <v>18</v>
      </c>
      <c r="P1131" t="s">
        <v>872</v>
      </c>
      <c r="Q1131" t="s">
        <v>873</v>
      </c>
      <c r="R1131" t="s">
        <v>105</v>
      </c>
      <c r="S1131" t="s">
        <v>105</v>
      </c>
      <c r="T1131" t="s">
        <v>1215</v>
      </c>
      <c r="U1131" t="s">
        <v>875</v>
      </c>
      <c r="V1131" t="s">
        <v>190</v>
      </c>
      <c r="W1131" s="247">
        <v>45154</v>
      </c>
      <c r="Y1131" t="s">
        <v>876</v>
      </c>
      <c r="Z1131">
        <v>0</v>
      </c>
      <c r="AB1131" t="s">
        <v>877</v>
      </c>
      <c r="AD1131">
        <f t="shared" ca="1" si="51"/>
        <v>8</v>
      </c>
      <c r="AE1131">
        <f t="shared" si="52"/>
        <v>8</v>
      </c>
      <c r="AF1131">
        <f t="shared" si="53"/>
        <v>16</v>
      </c>
    </row>
    <row r="1132" spans="1:32" x14ac:dyDescent="0.25">
      <c r="A1132" t="s">
        <v>6206</v>
      </c>
      <c r="B1132" t="s">
        <v>6207</v>
      </c>
      <c r="D1132">
        <v>2023</v>
      </c>
      <c r="E1132" t="s">
        <v>863</v>
      </c>
      <c r="F1132" t="s">
        <v>3562</v>
      </c>
      <c r="G1132" t="s">
        <v>1191</v>
      </c>
      <c r="H1132" t="s">
        <v>956</v>
      </c>
      <c r="I1132" t="s">
        <v>6208</v>
      </c>
      <c r="J1132" t="s">
        <v>868</v>
      </c>
      <c r="K1132">
        <v>13899</v>
      </c>
      <c r="L1132" t="s">
        <v>1900</v>
      </c>
      <c r="M1132" t="s">
        <v>6209</v>
      </c>
      <c r="N1132">
        <v>45628</v>
      </c>
      <c r="O1132">
        <v>13</v>
      </c>
      <c r="P1132" t="s">
        <v>872</v>
      </c>
      <c r="Q1132" t="s">
        <v>873</v>
      </c>
      <c r="R1132" t="s">
        <v>105</v>
      </c>
      <c r="S1132" t="s">
        <v>105</v>
      </c>
      <c r="T1132" t="s">
        <v>6210</v>
      </c>
      <c r="U1132" t="s">
        <v>875</v>
      </c>
      <c r="V1132" t="s">
        <v>182</v>
      </c>
      <c r="W1132" s="247">
        <v>45154</v>
      </c>
      <c r="Y1132" t="s">
        <v>876</v>
      </c>
      <c r="Z1132">
        <v>0</v>
      </c>
      <c r="AB1132" t="s">
        <v>877</v>
      </c>
      <c r="AD1132">
        <f t="shared" ca="1" si="51"/>
        <v>8</v>
      </c>
      <c r="AE1132">
        <f t="shared" si="52"/>
        <v>8</v>
      </c>
      <c r="AF1132">
        <f t="shared" si="53"/>
        <v>16</v>
      </c>
    </row>
    <row r="1133" spans="1:32" x14ac:dyDescent="0.25">
      <c r="A1133" t="s">
        <v>6211</v>
      </c>
      <c r="B1133" t="s">
        <v>6212</v>
      </c>
      <c r="D1133">
        <v>2023</v>
      </c>
      <c r="E1133" t="s">
        <v>863</v>
      </c>
      <c r="F1133" t="s">
        <v>3562</v>
      </c>
      <c r="G1133" t="s">
        <v>1191</v>
      </c>
      <c r="H1133" t="s">
        <v>866</v>
      </c>
      <c r="I1133" t="s">
        <v>6213</v>
      </c>
      <c r="J1133" t="s">
        <v>2082</v>
      </c>
      <c r="K1133">
        <v>11105</v>
      </c>
      <c r="L1133" t="s">
        <v>869</v>
      </c>
      <c r="M1133" t="s">
        <v>6214</v>
      </c>
      <c r="N1133" t="s">
        <v>1040</v>
      </c>
      <c r="O1133">
        <v>6</v>
      </c>
      <c r="P1133" t="s">
        <v>872</v>
      </c>
      <c r="Q1133" t="s">
        <v>873</v>
      </c>
      <c r="R1133" t="s">
        <v>105</v>
      </c>
      <c r="S1133" t="s">
        <v>105</v>
      </c>
      <c r="T1133" t="s">
        <v>6215</v>
      </c>
      <c r="U1133" t="s">
        <v>875</v>
      </c>
      <c r="V1133" t="s">
        <v>142</v>
      </c>
      <c r="W1133" s="247">
        <v>45154</v>
      </c>
      <c r="Y1133" t="s">
        <v>876</v>
      </c>
      <c r="Z1133">
        <v>0</v>
      </c>
      <c r="AB1133" t="s">
        <v>877</v>
      </c>
      <c r="AD1133">
        <f t="shared" ca="1" si="51"/>
        <v>8</v>
      </c>
      <c r="AE1133">
        <f t="shared" si="52"/>
        <v>8</v>
      </c>
      <c r="AF1133">
        <f t="shared" si="53"/>
        <v>16</v>
      </c>
    </row>
    <row r="1134" spans="1:32" x14ac:dyDescent="0.25">
      <c r="A1134" t="s">
        <v>6216</v>
      </c>
      <c r="B1134" t="s">
        <v>6217</v>
      </c>
      <c r="D1134">
        <v>2024</v>
      </c>
      <c r="E1134" t="s">
        <v>863</v>
      </c>
      <c r="F1134" t="s">
        <v>2908</v>
      </c>
      <c r="G1134" t="s">
        <v>1724</v>
      </c>
      <c r="H1134" t="s">
        <v>956</v>
      </c>
      <c r="I1134" t="s">
        <v>6218</v>
      </c>
      <c r="J1134" t="s">
        <v>1240</v>
      </c>
      <c r="K1134">
        <v>29949</v>
      </c>
      <c r="L1134" t="s">
        <v>869</v>
      </c>
      <c r="M1134" t="s">
        <v>1519</v>
      </c>
      <c r="N1134">
        <v>45353</v>
      </c>
      <c r="O1134">
        <v>2</v>
      </c>
      <c r="P1134" t="s">
        <v>872</v>
      </c>
      <c r="Q1134" t="s">
        <v>873</v>
      </c>
      <c r="R1134" t="s">
        <v>110</v>
      </c>
      <c r="S1134" t="s">
        <v>105</v>
      </c>
      <c r="U1134" t="s">
        <v>1067</v>
      </c>
      <c r="W1134" s="247">
        <v>45154</v>
      </c>
      <c r="Y1134" t="s">
        <v>876</v>
      </c>
      <c r="Z1134">
        <v>0</v>
      </c>
      <c r="AB1134" t="s">
        <v>877</v>
      </c>
      <c r="AD1134">
        <f t="shared" ca="1" si="51"/>
        <v>8</v>
      </c>
      <c r="AE1134">
        <f t="shared" si="52"/>
        <v>8</v>
      </c>
      <c r="AF1134">
        <f t="shared" si="53"/>
        <v>16</v>
      </c>
    </row>
    <row r="1135" spans="1:32" x14ac:dyDescent="0.25">
      <c r="A1135" t="s">
        <v>6219</v>
      </c>
      <c r="B1135" t="s">
        <v>6220</v>
      </c>
      <c r="D1135">
        <v>2024</v>
      </c>
      <c r="E1135" t="s">
        <v>863</v>
      </c>
      <c r="F1135" t="s">
        <v>2908</v>
      </c>
      <c r="G1135" t="s">
        <v>1724</v>
      </c>
      <c r="H1135" t="s">
        <v>956</v>
      </c>
      <c r="I1135" t="s">
        <v>6221</v>
      </c>
      <c r="J1135" t="s">
        <v>1555</v>
      </c>
      <c r="K1135">
        <v>10234</v>
      </c>
      <c r="L1135" t="s">
        <v>869</v>
      </c>
      <c r="M1135" t="s">
        <v>1519</v>
      </c>
      <c r="N1135">
        <v>45384</v>
      </c>
      <c r="O1135">
        <v>1</v>
      </c>
      <c r="P1135" t="s">
        <v>872</v>
      </c>
      <c r="Q1135" t="s">
        <v>873</v>
      </c>
      <c r="R1135" t="s">
        <v>110</v>
      </c>
      <c r="S1135" t="s">
        <v>105</v>
      </c>
      <c r="U1135" t="s">
        <v>1067</v>
      </c>
      <c r="W1135" s="247">
        <v>45154</v>
      </c>
      <c r="Y1135" t="s">
        <v>876</v>
      </c>
      <c r="Z1135">
        <v>0</v>
      </c>
      <c r="AB1135" t="s">
        <v>877</v>
      </c>
      <c r="AD1135">
        <f t="shared" ca="1" si="51"/>
        <v>8</v>
      </c>
      <c r="AE1135">
        <f t="shared" si="52"/>
        <v>8</v>
      </c>
      <c r="AF1135">
        <f t="shared" si="53"/>
        <v>16</v>
      </c>
    </row>
    <row r="1136" spans="1:32" x14ac:dyDescent="0.25">
      <c r="A1136" t="s">
        <v>6222</v>
      </c>
      <c r="B1136" t="s">
        <v>6223</v>
      </c>
      <c r="D1136">
        <v>2024</v>
      </c>
      <c r="E1136" t="s">
        <v>863</v>
      </c>
      <c r="F1136" t="s">
        <v>2908</v>
      </c>
      <c r="G1136" t="s">
        <v>1724</v>
      </c>
      <c r="H1136" t="s">
        <v>956</v>
      </c>
      <c r="I1136" t="s">
        <v>6224</v>
      </c>
      <c r="J1136" t="s">
        <v>1527</v>
      </c>
      <c r="K1136">
        <v>10008</v>
      </c>
      <c r="L1136" t="s">
        <v>869</v>
      </c>
      <c r="M1136" t="s">
        <v>1519</v>
      </c>
      <c r="N1136">
        <v>45293</v>
      </c>
      <c r="O1136">
        <v>4</v>
      </c>
      <c r="P1136" t="s">
        <v>872</v>
      </c>
      <c r="Q1136" t="s">
        <v>873</v>
      </c>
      <c r="R1136" t="s">
        <v>110</v>
      </c>
      <c r="S1136" t="s">
        <v>110</v>
      </c>
      <c r="U1136" t="s">
        <v>1067</v>
      </c>
      <c r="W1136" s="247">
        <v>45154</v>
      </c>
      <c r="Y1136" t="s">
        <v>876</v>
      </c>
      <c r="Z1136">
        <v>0</v>
      </c>
      <c r="AB1136" t="s">
        <v>877</v>
      </c>
      <c r="AD1136">
        <f t="shared" ca="1" si="51"/>
        <v>8</v>
      </c>
      <c r="AE1136">
        <f t="shared" si="52"/>
        <v>8</v>
      </c>
      <c r="AF1136">
        <f t="shared" si="53"/>
        <v>16</v>
      </c>
    </row>
    <row r="1137" spans="1:32" x14ac:dyDescent="0.25">
      <c r="A1137" t="s">
        <v>6225</v>
      </c>
      <c r="B1137" t="s">
        <v>6226</v>
      </c>
      <c r="D1137">
        <v>2024</v>
      </c>
      <c r="E1137" t="s">
        <v>1061</v>
      </c>
      <c r="F1137" t="s">
        <v>2233</v>
      </c>
      <c r="G1137" t="s">
        <v>865</v>
      </c>
      <c r="H1137" t="s">
        <v>2285</v>
      </c>
      <c r="I1137" t="s">
        <v>6227</v>
      </c>
      <c r="J1137" t="s">
        <v>881</v>
      </c>
      <c r="K1137">
        <v>11805</v>
      </c>
      <c r="L1137" t="s">
        <v>1900</v>
      </c>
      <c r="M1137" t="s">
        <v>1519</v>
      </c>
      <c r="N1137">
        <v>45384</v>
      </c>
      <c r="O1137">
        <v>1</v>
      </c>
      <c r="P1137" t="s">
        <v>872</v>
      </c>
      <c r="Q1137" t="s">
        <v>873</v>
      </c>
      <c r="R1137" t="s">
        <v>110</v>
      </c>
      <c r="S1137" t="s">
        <v>105</v>
      </c>
      <c r="U1137" t="s">
        <v>875</v>
      </c>
      <c r="W1137" s="247">
        <v>45134</v>
      </c>
      <c r="Y1137" t="s">
        <v>876</v>
      </c>
      <c r="Z1137">
        <v>0</v>
      </c>
      <c r="AB1137" t="s">
        <v>877</v>
      </c>
      <c r="AD1137">
        <f t="shared" ca="1" si="51"/>
        <v>9</v>
      </c>
      <c r="AE1137">
        <f t="shared" si="52"/>
        <v>7</v>
      </c>
      <c r="AF1137">
        <f t="shared" si="53"/>
        <v>27</v>
      </c>
    </row>
    <row r="1138" spans="1:32" x14ac:dyDescent="0.25">
      <c r="A1138" t="s">
        <v>6228</v>
      </c>
      <c r="B1138" t="s">
        <v>6229</v>
      </c>
      <c r="D1138">
        <v>2024</v>
      </c>
      <c r="E1138" t="s">
        <v>1061</v>
      </c>
      <c r="F1138" t="s">
        <v>2233</v>
      </c>
      <c r="G1138" t="s">
        <v>865</v>
      </c>
      <c r="H1138" t="s">
        <v>2285</v>
      </c>
      <c r="I1138" t="s">
        <v>6230</v>
      </c>
      <c r="J1138" t="s">
        <v>1906</v>
      </c>
      <c r="K1138">
        <v>20237</v>
      </c>
      <c r="L1138" t="s">
        <v>869</v>
      </c>
      <c r="M1138" t="s">
        <v>1519</v>
      </c>
      <c r="N1138">
        <v>45353</v>
      </c>
      <c r="O1138">
        <v>2</v>
      </c>
      <c r="P1138" t="s">
        <v>872</v>
      </c>
      <c r="Q1138" t="s">
        <v>873</v>
      </c>
      <c r="R1138" t="s">
        <v>110</v>
      </c>
      <c r="S1138" t="s">
        <v>105</v>
      </c>
      <c r="U1138" t="s">
        <v>875</v>
      </c>
      <c r="W1138" s="247">
        <v>45134</v>
      </c>
      <c r="Y1138" t="s">
        <v>876</v>
      </c>
      <c r="Z1138">
        <v>0</v>
      </c>
      <c r="AB1138" t="s">
        <v>877</v>
      </c>
      <c r="AD1138">
        <f t="shared" ca="1" si="51"/>
        <v>9</v>
      </c>
      <c r="AE1138">
        <f t="shared" si="52"/>
        <v>7</v>
      </c>
      <c r="AF1138">
        <f t="shared" si="53"/>
        <v>27</v>
      </c>
    </row>
    <row r="1139" spans="1:32" x14ac:dyDescent="0.25">
      <c r="A1139" t="s">
        <v>6231</v>
      </c>
      <c r="B1139" t="s">
        <v>6232</v>
      </c>
      <c r="D1139">
        <v>2024</v>
      </c>
      <c r="E1139" t="s">
        <v>1061</v>
      </c>
      <c r="F1139" t="s">
        <v>2233</v>
      </c>
      <c r="G1139" t="s">
        <v>865</v>
      </c>
      <c r="H1139" t="s">
        <v>866</v>
      </c>
      <c r="I1139" t="s">
        <v>6233</v>
      </c>
      <c r="J1139" t="s">
        <v>984</v>
      </c>
      <c r="K1139">
        <v>11336</v>
      </c>
      <c r="L1139" t="s">
        <v>1900</v>
      </c>
      <c r="M1139" t="s">
        <v>1519</v>
      </c>
      <c r="N1139">
        <v>45353</v>
      </c>
      <c r="O1139">
        <v>2</v>
      </c>
      <c r="P1139" t="s">
        <v>872</v>
      </c>
      <c r="Q1139" t="s">
        <v>873</v>
      </c>
      <c r="R1139" t="s">
        <v>110</v>
      </c>
      <c r="S1139" t="s">
        <v>110</v>
      </c>
      <c r="U1139" t="s">
        <v>875</v>
      </c>
      <c r="W1139" s="247">
        <v>45134</v>
      </c>
      <c r="Y1139" t="s">
        <v>876</v>
      </c>
      <c r="Z1139">
        <v>0</v>
      </c>
      <c r="AB1139" t="s">
        <v>877</v>
      </c>
      <c r="AD1139">
        <f t="shared" ca="1" si="51"/>
        <v>9</v>
      </c>
      <c r="AE1139">
        <f t="shared" si="52"/>
        <v>7</v>
      </c>
      <c r="AF1139">
        <f t="shared" si="53"/>
        <v>27</v>
      </c>
    </row>
    <row r="1140" spans="1:32" x14ac:dyDescent="0.25">
      <c r="A1140" t="s">
        <v>6234</v>
      </c>
      <c r="B1140" t="s">
        <v>6235</v>
      </c>
      <c r="D1140">
        <v>2024</v>
      </c>
      <c r="E1140" t="s">
        <v>1061</v>
      </c>
      <c r="F1140" t="s">
        <v>2233</v>
      </c>
      <c r="G1140" t="s">
        <v>865</v>
      </c>
      <c r="H1140" t="s">
        <v>866</v>
      </c>
      <c r="I1140" t="s">
        <v>6236</v>
      </c>
      <c r="J1140" t="s">
        <v>881</v>
      </c>
      <c r="K1140">
        <v>14529</v>
      </c>
      <c r="L1140" t="s">
        <v>1900</v>
      </c>
      <c r="M1140" t="s">
        <v>1519</v>
      </c>
      <c r="N1140">
        <v>45353</v>
      </c>
      <c r="O1140">
        <v>2</v>
      </c>
      <c r="P1140" t="s">
        <v>872</v>
      </c>
      <c r="Q1140" t="s">
        <v>873</v>
      </c>
      <c r="R1140" t="s">
        <v>110</v>
      </c>
      <c r="S1140" t="s">
        <v>105</v>
      </c>
      <c r="U1140" t="s">
        <v>875</v>
      </c>
      <c r="W1140" s="247">
        <v>45134</v>
      </c>
      <c r="Y1140" t="s">
        <v>876</v>
      </c>
      <c r="Z1140">
        <v>0</v>
      </c>
      <c r="AB1140" t="s">
        <v>877</v>
      </c>
      <c r="AD1140">
        <f t="shared" ca="1" si="51"/>
        <v>9</v>
      </c>
      <c r="AE1140">
        <f t="shared" si="52"/>
        <v>7</v>
      </c>
      <c r="AF1140">
        <f t="shared" si="53"/>
        <v>27</v>
      </c>
    </row>
    <row r="1141" spans="1:32" x14ac:dyDescent="0.25">
      <c r="A1141" t="s">
        <v>6237</v>
      </c>
      <c r="B1141" t="s">
        <v>6238</v>
      </c>
      <c r="D1141">
        <v>2024</v>
      </c>
      <c r="E1141" t="s">
        <v>1061</v>
      </c>
      <c r="F1141" t="s">
        <v>2233</v>
      </c>
      <c r="G1141" t="s">
        <v>865</v>
      </c>
      <c r="H1141" t="s">
        <v>866</v>
      </c>
      <c r="I1141" t="s">
        <v>6239</v>
      </c>
      <c r="J1141" t="s">
        <v>1067</v>
      </c>
      <c r="K1141">
        <v>13363</v>
      </c>
      <c r="L1141" t="s">
        <v>1900</v>
      </c>
      <c r="M1141" t="s">
        <v>1519</v>
      </c>
      <c r="N1141">
        <v>45384</v>
      </c>
      <c r="O1141">
        <v>1</v>
      </c>
      <c r="P1141" t="s">
        <v>872</v>
      </c>
      <c r="Q1141" t="s">
        <v>873</v>
      </c>
      <c r="R1141" t="s">
        <v>110</v>
      </c>
      <c r="S1141" t="s">
        <v>105</v>
      </c>
      <c r="U1141" t="s">
        <v>875</v>
      </c>
      <c r="W1141" s="247">
        <v>45155</v>
      </c>
      <c r="Y1141" t="s">
        <v>876</v>
      </c>
      <c r="Z1141">
        <v>0</v>
      </c>
      <c r="AB1141" t="s">
        <v>877</v>
      </c>
      <c r="AD1141">
        <f t="shared" ca="1" si="51"/>
        <v>8</v>
      </c>
      <c r="AE1141">
        <f t="shared" si="52"/>
        <v>8</v>
      </c>
      <c r="AF1141">
        <f t="shared" si="53"/>
        <v>17</v>
      </c>
    </row>
    <row r="1142" spans="1:32" x14ac:dyDescent="0.25">
      <c r="A1142" t="s">
        <v>6240</v>
      </c>
      <c r="B1142" t="s">
        <v>6241</v>
      </c>
      <c r="D1142">
        <v>2024</v>
      </c>
      <c r="E1142" t="s">
        <v>1061</v>
      </c>
      <c r="F1142" t="s">
        <v>2233</v>
      </c>
      <c r="G1142" t="s">
        <v>865</v>
      </c>
      <c r="H1142" t="s">
        <v>866</v>
      </c>
      <c r="I1142" t="s">
        <v>6242</v>
      </c>
      <c r="J1142" t="s">
        <v>881</v>
      </c>
      <c r="K1142">
        <v>6397</v>
      </c>
      <c r="L1142" t="s">
        <v>869</v>
      </c>
      <c r="M1142" t="s">
        <v>1519</v>
      </c>
      <c r="N1142">
        <v>45384</v>
      </c>
      <c r="O1142">
        <v>1</v>
      </c>
      <c r="P1142" t="s">
        <v>872</v>
      </c>
      <c r="Q1142" t="s">
        <v>873</v>
      </c>
      <c r="R1142" t="s">
        <v>110</v>
      </c>
      <c r="S1142" t="s">
        <v>105</v>
      </c>
      <c r="U1142" t="s">
        <v>875</v>
      </c>
      <c r="W1142" s="247">
        <v>45149</v>
      </c>
      <c r="Y1142" t="s">
        <v>876</v>
      </c>
      <c r="Z1142">
        <v>0</v>
      </c>
      <c r="AB1142" t="s">
        <v>877</v>
      </c>
      <c r="AD1142">
        <f t="shared" ca="1" si="51"/>
        <v>9</v>
      </c>
      <c r="AE1142">
        <f t="shared" si="52"/>
        <v>8</v>
      </c>
      <c r="AF1142">
        <f t="shared" si="53"/>
        <v>11</v>
      </c>
    </row>
    <row r="1143" spans="1:32" x14ac:dyDescent="0.25">
      <c r="A1143" t="s">
        <v>6243</v>
      </c>
      <c r="B1143" t="s">
        <v>6244</v>
      </c>
      <c r="D1143">
        <v>2024</v>
      </c>
      <c r="E1143" t="s">
        <v>863</v>
      </c>
      <c r="F1143" t="s">
        <v>1434</v>
      </c>
      <c r="G1143" t="s">
        <v>1435</v>
      </c>
      <c r="H1143" t="s">
        <v>866</v>
      </c>
      <c r="I1143" t="s">
        <v>6245</v>
      </c>
      <c r="J1143" t="s">
        <v>2082</v>
      </c>
      <c r="K1143">
        <v>8603</v>
      </c>
      <c r="L1143" t="s">
        <v>869</v>
      </c>
      <c r="M1143" t="s">
        <v>1519</v>
      </c>
      <c r="N1143">
        <v>45324</v>
      </c>
      <c r="O1143">
        <v>3</v>
      </c>
      <c r="P1143" t="s">
        <v>872</v>
      </c>
      <c r="Q1143" t="s">
        <v>873</v>
      </c>
      <c r="R1143" t="s">
        <v>110</v>
      </c>
      <c r="S1143" t="s">
        <v>110</v>
      </c>
      <c r="U1143" t="s">
        <v>875</v>
      </c>
      <c r="W1143" s="247">
        <v>45135</v>
      </c>
      <c r="Y1143" t="s">
        <v>876</v>
      </c>
      <c r="Z1143">
        <v>0</v>
      </c>
      <c r="AB1143" t="s">
        <v>877</v>
      </c>
      <c r="AD1143">
        <f t="shared" ca="1" si="51"/>
        <v>9</v>
      </c>
      <c r="AE1143">
        <f t="shared" si="52"/>
        <v>7</v>
      </c>
      <c r="AF1143">
        <f t="shared" si="53"/>
        <v>28</v>
      </c>
    </row>
    <row r="1144" spans="1:32" x14ac:dyDescent="0.25">
      <c r="A1144" t="s">
        <v>6246</v>
      </c>
      <c r="B1144" t="s">
        <v>6247</v>
      </c>
      <c r="D1144">
        <v>2023</v>
      </c>
      <c r="E1144" t="s">
        <v>863</v>
      </c>
      <c r="F1144" t="s">
        <v>1434</v>
      </c>
      <c r="G1144" t="s">
        <v>1435</v>
      </c>
      <c r="H1144" t="s">
        <v>956</v>
      </c>
      <c r="I1144" t="s">
        <v>6248</v>
      </c>
      <c r="J1144" t="s">
        <v>1906</v>
      </c>
      <c r="K1144">
        <v>8854</v>
      </c>
      <c r="L1144" t="s">
        <v>869</v>
      </c>
      <c r="M1144" t="s">
        <v>1519</v>
      </c>
      <c r="N1144">
        <v>45324</v>
      </c>
      <c r="O1144">
        <v>3</v>
      </c>
      <c r="P1144" t="s">
        <v>872</v>
      </c>
      <c r="Q1144" t="s">
        <v>873</v>
      </c>
      <c r="R1144" t="s">
        <v>110</v>
      </c>
      <c r="S1144" t="s">
        <v>110</v>
      </c>
      <c r="U1144" t="s">
        <v>875</v>
      </c>
      <c r="W1144" s="247">
        <v>45154</v>
      </c>
      <c r="Y1144" t="s">
        <v>876</v>
      </c>
      <c r="Z1144">
        <v>0</v>
      </c>
      <c r="AA1144" t="s">
        <v>5081</v>
      </c>
      <c r="AB1144" t="s">
        <v>877</v>
      </c>
      <c r="AD1144">
        <f t="shared" ca="1" si="51"/>
        <v>8</v>
      </c>
      <c r="AE1144">
        <f t="shared" si="52"/>
        <v>8</v>
      </c>
      <c r="AF1144">
        <f t="shared" si="53"/>
        <v>16</v>
      </c>
    </row>
    <row r="1145" spans="1:32" x14ac:dyDescent="0.25">
      <c r="A1145" t="s">
        <v>6249</v>
      </c>
      <c r="B1145" t="s">
        <v>6250</v>
      </c>
      <c r="D1145">
        <v>2023</v>
      </c>
      <c r="E1145" t="s">
        <v>863</v>
      </c>
      <c r="F1145" t="s">
        <v>1434</v>
      </c>
      <c r="G1145" t="s">
        <v>1435</v>
      </c>
      <c r="H1145" t="s">
        <v>956</v>
      </c>
      <c r="I1145" t="s">
        <v>6251</v>
      </c>
      <c r="J1145" t="s">
        <v>868</v>
      </c>
      <c r="K1145">
        <v>13432</v>
      </c>
      <c r="L1145" t="s">
        <v>1900</v>
      </c>
      <c r="M1145" t="s">
        <v>1519</v>
      </c>
      <c r="N1145">
        <v>45353</v>
      </c>
      <c r="O1145">
        <v>2</v>
      </c>
      <c r="P1145" t="s">
        <v>872</v>
      </c>
      <c r="Q1145" t="s">
        <v>873</v>
      </c>
      <c r="R1145" t="s">
        <v>110</v>
      </c>
      <c r="S1145" t="s">
        <v>133</v>
      </c>
      <c r="U1145" t="s">
        <v>875</v>
      </c>
      <c r="W1145" s="247">
        <v>45154</v>
      </c>
      <c r="Y1145" t="s">
        <v>876</v>
      </c>
      <c r="Z1145">
        <v>0</v>
      </c>
      <c r="AA1145" t="s">
        <v>5081</v>
      </c>
      <c r="AB1145" t="s">
        <v>877</v>
      </c>
      <c r="AD1145">
        <f t="shared" ca="1" si="51"/>
        <v>8</v>
      </c>
      <c r="AE1145">
        <f t="shared" si="52"/>
        <v>8</v>
      </c>
      <c r="AF1145">
        <f t="shared" si="53"/>
        <v>16</v>
      </c>
    </row>
    <row r="1146" spans="1:32" x14ac:dyDescent="0.25">
      <c r="A1146" t="s">
        <v>6252</v>
      </c>
      <c r="B1146" t="s">
        <v>6253</v>
      </c>
      <c r="D1146">
        <v>2024</v>
      </c>
      <c r="E1146" t="s">
        <v>863</v>
      </c>
      <c r="F1146" t="s">
        <v>2908</v>
      </c>
      <c r="G1146" t="s">
        <v>1724</v>
      </c>
      <c r="H1146" t="s">
        <v>866</v>
      </c>
      <c r="I1146" t="s">
        <v>6254</v>
      </c>
      <c r="J1146" t="s">
        <v>1067</v>
      </c>
      <c r="K1146">
        <v>11633</v>
      </c>
      <c r="L1146" t="s">
        <v>1900</v>
      </c>
      <c r="M1146" t="s">
        <v>1519</v>
      </c>
      <c r="N1146" t="s">
        <v>1640</v>
      </c>
      <c r="O1146">
        <v>6</v>
      </c>
      <c r="P1146" t="s">
        <v>872</v>
      </c>
      <c r="Q1146" t="s">
        <v>873</v>
      </c>
      <c r="R1146" t="s">
        <v>194</v>
      </c>
      <c r="S1146" t="s">
        <v>194</v>
      </c>
      <c r="U1146" t="s">
        <v>1067</v>
      </c>
      <c r="W1146" s="247">
        <v>45135</v>
      </c>
      <c r="Y1146" t="s">
        <v>876</v>
      </c>
      <c r="Z1146">
        <v>0</v>
      </c>
      <c r="AB1146" t="s">
        <v>877</v>
      </c>
      <c r="AD1146">
        <f t="shared" ca="1" si="51"/>
        <v>9</v>
      </c>
      <c r="AE1146">
        <f t="shared" si="52"/>
        <v>7</v>
      </c>
      <c r="AF1146">
        <f t="shared" si="53"/>
        <v>28</v>
      </c>
    </row>
    <row r="1147" spans="1:32" x14ac:dyDescent="0.25">
      <c r="A1147" t="s">
        <v>6255</v>
      </c>
      <c r="B1147" t="s">
        <v>6256</v>
      </c>
      <c r="D1147">
        <v>2024</v>
      </c>
      <c r="E1147" t="s">
        <v>863</v>
      </c>
      <c r="F1147" t="s">
        <v>2908</v>
      </c>
      <c r="G1147" t="s">
        <v>1724</v>
      </c>
      <c r="H1147" t="s">
        <v>956</v>
      </c>
      <c r="I1147" t="s">
        <v>6257</v>
      </c>
      <c r="J1147" t="s">
        <v>1067</v>
      </c>
      <c r="K1147">
        <v>5157</v>
      </c>
      <c r="L1147" t="s">
        <v>869</v>
      </c>
      <c r="M1147" t="s">
        <v>1519</v>
      </c>
      <c r="N1147" t="s">
        <v>2395</v>
      </c>
      <c r="O1147">
        <v>18</v>
      </c>
      <c r="P1147" t="s">
        <v>872</v>
      </c>
      <c r="Q1147" t="s">
        <v>873</v>
      </c>
      <c r="R1147" t="s">
        <v>194</v>
      </c>
      <c r="S1147" t="s">
        <v>194</v>
      </c>
      <c r="U1147" t="s">
        <v>1067</v>
      </c>
      <c r="W1147" s="247">
        <v>45154</v>
      </c>
      <c r="Y1147" t="s">
        <v>876</v>
      </c>
      <c r="Z1147">
        <v>0</v>
      </c>
      <c r="AB1147" t="s">
        <v>877</v>
      </c>
      <c r="AD1147">
        <f t="shared" ca="1" si="51"/>
        <v>8</v>
      </c>
      <c r="AE1147">
        <f t="shared" si="52"/>
        <v>8</v>
      </c>
      <c r="AF1147">
        <f t="shared" si="53"/>
        <v>16</v>
      </c>
    </row>
    <row r="1148" spans="1:32" x14ac:dyDescent="0.25">
      <c r="A1148" t="s">
        <v>6258</v>
      </c>
      <c r="B1148" t="s">
        <v>6259</v>
      </c>
      <c r="D1148">
        <v>2023</v>
      </c>
      <c r="E1148" t="s">
        <v>863</v>
      </c>
      <c r="F1148" t="s">
        <v>6260</v>
      </c>
      <c r="G1148" t="s">
        <v>1096</v>
      </c>
      <c r="H1148" t="s">
        <v>1759</v>
      </c>
      <c r="I1148" t="s">
        <v>6261</v>
      </c>
      <c r="J1148" t="s">
        <v>1067</v>
      </c>
      <c r="K1148">
        <v>8426</v>
      </c>
      <c r="L1148" t="s">
        <v>1900</v>
      </c>
      <c r="M1148" t="s">
        <v>1519</v>
      </c>
      <c r="N1148" t="s">
        <v>6262</v>
      </c>
      <c r="O1148">
        <v>84</v>
      </c>
      <c r="P1148" t="s">
        <v>872</v>
      </c>
      <c r="Q1148" t="s">
        <v>873</v>
      </c>
      <c r="R1148" t="s">
        <v>205</v>
      </c>
      <c r="S1148" t="s">
        <v>205</v>
      </c>
      <c r="T1148" t="s">
        <v>6263</v>
      </c>
      <c r="U1148" t="s">
        <v>1067</v>
      </c>
      <c r="W1148" s="247">
        <v>45143</v>
      </c>
      <c r="Y1148" t="s">
        <v>876</v>
      </c>
      <c r="Z1148">
        <v>0</v>
      </c>
      <c r="AA1148" t="s">
        <v>6264</v>
      </c>
      <c r="AB1148" t="s">
        <v>877</v>
      </c>
      <c r="AD1148">
        <f t="shared" ca="1" si="51"/>
        <v>9</v>
      </c>
      <c r="AE1148">
        <f t="shared" si="52"/>
        <v>8</v>
      </c>
      <c r="AF1148">
        <f t="shared" si="53"/>
        <v>5</v>
      </c>
    </row>
    <row r="1149" spans="1:32" x14ac:dyDescent="0.25">
      <c r="A1149" t="s">
        <v>6265</v>
      </c>
      <c r="B1149" t="s">
        <v>6266</v>
      </c>
      <c r="D1149">
        <v>2024</v>
      </c>
      <c r="E1149" t="s">
        <v>1049</v>
      </c>
      <c r="F1149" t="s">
        <v>6267</v>
      </c>
      <c r="G1149" t="s">
        <v>1081</v>
      </c>
      <c r="H1149" t="s">
        <v>6268</v>
      </c>
      <c r="I1149" t="s">
        <v>6269</v>
      </c>
      <c r="J1149" t="s">
        <v>1067</v>
      </c>
      <c r="K1149">
        <v>10</v>
      </c>
      <c r="L1149" t="s">
        <v>1900</v>
      </c>
      <c r="M1149" t="s">
        <v>1519</v>
      </c>
      <c r="N1149" t="s">
        <v>6270</v>
      </c>
      <c r="O1149">
        <v>175</v>
      </c>
      <c r="P1149" t="s">
        <v>872</v>
      </c>
      <c r="Q1149" t="s">
        <v>873</v>
      </c>
      <c r="R1149" t="s">
        <v>205</v>
      </c>
      <c r="S1149" t="s">
        <v>205</v>
      </c>
      <c r="T1149" t="s">
        <v>6271</v>
      </c>
      <c r="U1149" t="s">
        <v>875</v>
      </c>
      <c r="W1149" s="247">
        <v>45152</v>
      </c>
      <c r="Y1149" t="s">
        <v>876</v>
      </c>
      <c r="Z1149">
        <v>0</v>
      </c>
      <c r="AA1149" t="s">
        <v>6272</v>
      </c>
      <c r="AD1149">
        <f t="shared" ca="1" si="51"/>
        <v>8</v>
      </c>
      <c r="AE1149">
        <f t="shared" si="52"/>
        <v>8</v>
      </c>
      <c r="AF1149">
        <f t="shared" si="53"/>
        <v>14</v>
      </c>
    </row>
    <row r="1150" spans="1:32" x14ac:dyDescent="0.25">
      <c r="A1150" t="s">
        <v>6273</v>
      </c>
      <c r="B1150" t="s">
        <v>6274</v>
      </c>
      <c r="D1150">
        <v>2024</v>
      </c>
      <c r="E1150" t="s">
        <v>863</v>
      </c>
      <c r="F1150" t="s">
        <v>2908</v>
      </c>
      <c r="G1150" t="s">
        <v>1724</v>
      </c>
      <c r="H1150" t="s">
        <v>866</v>
      </c>
      <c r="I1150" t="s">
        <v>6275</v>
      </c>
      <c r="J1150" t="s">
        <v>881</v>
      </c>
      <c r="K1150">
        <v>12437</v>
      </c>
      <c r="L1150" t="s">
        <v>1900</v>
      </c>
      <c r="M1150" t="s">
        <v>1519</v>
      </c>
      <c r="N1150">
        <v>45414</v>
      </c>
      <c r="O1150">
        <v>1</v>
      </c>
      <c r="P1150" t="s">
        <v>872</v>
      </c>
      <c r="Q1150" t="s">
        <v>873</v>
      </c>
      <c r="R1150" t="s">
        <v>133</v>
      </c>
      <c r="S1150" t="s">
        <v>105</v>
      </c>
      <c r="U1150" t="s">
        <v>1067</v>
      </c>
      <c r="W1150" s="247">
        <v>45154</v>
      </c>
      <c r="Y1150" t="s">
        <v>876</v>
      </c>
      <c r="Z1150">
        <v>0</v>
      </c>
      <c r="AB1150" t="s">
        <v>877</v>
      </c>
      <c r="AD1150">
        <f t="shared" ca="1" si="51"/>
        <v>8</v>
      </c>
      <c r="AE1150">
        <f t="shared" si="52"/>
        <v>8</v>
      </c>
      <c r="AF1150">
        <f t="shared" si="53"/>
        <v>16</v>
      </c>
    </row>
    <row r="1151" spans="1:32" x14ac:dyDescent="0.25">
      <c r="A1151" t="s">
        <v>6276</v>
      </c>
      <c r="B1151" t="s">
        <v>6277</v>
      </c>
      <c r="D1151">
        <v>2024</v>
      </c>
      <c r="E1151" t="s">
        <v>863</v>
      </c>
      <c r="F1151" t="s">
        <v>2908</v>
      </c>
      <c r="G1151" t="s">
        <v>1724</v>
      </c>
      <c r="H1151" t="s">
        <v>956</v>
      </c>
      <c r="I1151" t="s">
        <v>6278</v>
      </c>
      <c r="J1151" t="s">
        <v>881</v>
      </c>
      <c r="K1151">
        <v>13055</v>
      </c>
      <c r="L1151" t="s">
        <v>1900</v>
      </c>
      <c r="M1151" t="s">
        <v>1519</v>
      </c>
      <c r="N1151">
        <v>45414</v>
      </c>
      <c r="O1151">
        <v>1</v>
      </c>
      <c r="P1151" t="s">
        <v>872</v>
      </c>
      <c r="Q1151" t="s">
        <v>873</v>
      </c>
      <c r="R1151" t="s">
        <v>133</v>
      </c>
      <c r="S1151" t="s">
        <v>105</v>
      </c>
      <c r="U1151" t="s">
        <v>1067</v>
      </c>
      <c r="W1151" s="247">
        <v>45135</v>
      </c>
      <c r="Y1151" t="s">
        <v>876</v>
      </c>
      <c r="Z1151">
        <v>0</v>
      </c>
      <c r="AB1151" t="s">
        <v>877</v>
      </c>
      <c r="AD1151">
        <f t="shared" ca="1" si="51"/>
        <v>9</v>
      </c>
      <c r="AE1151">
        <f t="shared" si="52"/>
        <v>7</v>
      </c>
      <c r="AF1151">
        <f t="shared" si="53"/>
        <v>28</v>
      </c>
    </row>
    <row r="1152" spans="1:32" x14ac:dyDescent="0.25">
      <c r="A1152" t="s">
        <v>6279</v>
      </c>
      <c r="B1152" t="s">
        <v>6280</v>
      </c>
      <c r="D1152">
        <v>2024</v>
      </c>
      <c r="E1152" t="s">
        <v>1061</v>
      </c>
      <c r="F1152" t="s">
        <v>2233</v>
      </c>
      <c r="G1152" t="s">
        <v>865</v>
      </c>
      <c r="H1152" t="s">
        <v>2285</v>
      </c>
      <c r="I1152" t="s">
        <v>6281</v>
      </c>
      <c r="J1152" t="s">
        <v>1067</v>
      </c>
      <c r="K1152">
        <v>16953</v>
      </c>
      <c r="L1152" t="s">
        <v>1900</v>
      </c>
      <c r="M1152" t="s">
        <v>1519</v>
      </c>
      <c r="N1152">
        <v>45353</v>
      </c>
      <c r="O1152">
        <v>2</v>
      </c>
      <c r="P1152" t="s">
        <v>872</v>
      </c>
      <c r="Q1152" t="s">
        <v>873</v>
      </c>
      <c r="R1152" t="s">
        <v>133</v>
      </c>
      <c r="S1152" t="s">
        <v>133</v>
      </c>
      <c r="U1152" t="s">
        <v>875</v>
      </c>
      <c r="W1152" s="247">
        <v>45156</v>
      </c>
      <c r="Y1152" t="s">
        <v>876</v>
      </c>
      <c r="Z1152">
        <v>0</v>
      </c>
      <c r="AB1152" t="s">
        <v>877</v>
      </c>
      <c r="AD1152">
        <f t="shared" ca="1" si="51"/>
        <v>8</v>
      </c>
      <c r="AE1152">
        <f t="shared" si="52"/>
        <v>8</v>
      </c>
      <c r="AF1152">
        <f t="shared" si="53"/>
        <v>18</v>
      </c>
    </row>
    <row r="1153" spans="1:32" x14ac:dyDescent="0.25">
      <c r="A1153" t="s">
        <v>6282</v>
      </c>
      <c r="B1153" t="s">
        <v>6283</v>
      </c>
      <c r="D1153">
        <v>2024</v>
      </c>
      <c r="E1153" t="s">
        <v>1061</v>
      </c>
      <c r="F1153" t="s">
        <v>2233</v>
      </c>
      <c r="G1153" t="s">
        <v>865</v>
      </c>
      <c r="H1153" t="s">
        <v>866</v>
      </c>
      <c r="I1153" t="s">
        <v>6284</v>
      </c>
      <c r="J1153" t="s">
        <v>1067</v>
      </c>
      <c r="K1153">
        <v>8042</v>
      </c>
      <c r="L1153" t="s">
        <v>869</v>
      </c>
      <c r="M1153" t="s">
        <v>1519</v>
      </c>
      <c r="N1153" t="s">
        <v>3695</v>
      </c>
      <c r="O1153">
        <v>19</v>
      </c>
      <c r="P1153" t="s">
        <v>872</v>
      </c>
      <c r="Q1153" t="s">
        <v>873</v>
      </c>
      <c r="R1153" t="s">
        <v>202</v>
      </c>
      <c r="S1153" t="s">
        <v>202</v>
      </c>
      <c r="U1153" t="s">
        <v>875</v>
      </c>
      <c r="W1153" s="247">
        <v>45134</v>
      </c>
      <c r="Y1153" t="s">
        <v>876</v>
      </c>
      <c r="Z1153">
        <v>0</v>
      </c>
      <c r="AB1153" t="s">
        <v>877</v>
      </c>
      <c r="AD1153">
        <f t="shared" ca="1" si="51"/>
        <v>9</v>
      </c>
      <c r="AE1153">
        <f t="shared" si="52"/>
        <v>7</v>
      </c>
      <c r="AF1153">
        <f t="shared" si="53"/>
        <v>27</v>
      </c>
    </row>
    <row r="1154" spans="1:32" x14ac:dyDescent="0.25">
      <c r="A1154" t="s">
        <v>6285</v>
      </c>
      <c r="B1154" t="s">
        <v>6286</v>
      </c>
      <c r="D1154">
        <v>2024</v>
      </c>
      <c r="E1154" t="s">
        <v>1061</v>
      </c>
      <c r="F1154" t="s">
        <v>2233</v>
      </c>
      <c r="G1154" t="s">
        <v>865</v>
      </c>
      <c r="H1154" t="s">
        <v>866</v>
      </c>
      <c r="I1154" t="s">
        <v>6287</v>
      </c>
      <c r="J1154" t="s">
        <v>1906</v>
      </c>
      <c r="K1154">
        <v>12176</v>
      </c>
      <c r="L1154" t="s">
        <v>869</v>
      </c>
      <c r="M1154" t="s">
        <v>1519</v>
      </c>
      <c r="N1154">
        <v>45353</v>
      </c>
      <c r="O1154">
        <v>2</v>
      </c>
      <c r="P1154" t="s">
        <v>872</v>
      </c>
      <c r="Q1154" t="s">
        <v>873</v>
      </c>
      <c r="R1154" t="s">
        <v>141</v>
      </c>
      <c r="S1154" t="s">
        <v>116</v>
      </c>
      <c r="U1154" t="s">
        <v>875</v>
      </c>
      <c r="W1154" s="247">
        <v>45134</v>
      </c>
      <c r="Y1154" t="s">
        <v>876</v>
      </c>
      <c r="Z1154">
        <v>0</v>
      </c>
      <c r="AB1154" t="s">
        <v>877</v>
      </c>
      <c r="AD1154">
        <f t="shared" ref="AD1154:AD1217" ca="1" si="54">ROUND(YEARFRAC(W1154,TODAY(),3)*12,0)</f>
        <v>9</v>
      </c>
      <c r="AE1154">
        <f t="shared" ref="AE1154:AE1217" si="55">MONTH(W1154)</f>
        <v>7</v>
      </c>
      <c r="AF1154">
        <f t="shared" ref="AF1154:AF1217" si="56">DAY(W1154)</f>
        <v>27</v>
      </c>
    </row>
    <row r="1155" spans="1:32" x14ac:dyDescent="0.25">
      <c r="A1155" t="s">
        <v>6288</v>
      </c>
      <c r="B1155" t="s">
        <v>6289</v>
      </c>
      <c r="D1155">
        <v>2024</v>
      </c>
      <c r="E1155" t="s">
        <v>1061</v>
      </c>
      <c r="F1155" t="s">
        <v>2233</v>
      </c>
      <c r="G1155" t="s">
        <v>865</v>
      </c>
      <c r="H1155" t="s">
        <v>866</v>
      </c>
      <c r="I1155" t="s">
        <v>6290</v>
      </c>
      <c r="J1155" t="s">
        <v>1906</v>
      </c>
      <c r="K1155">
        <v>5501</v>
      </c>
      <c r="L1155" t="s">
        <v>869</v>
      </c>
      <c r="M1155" t="s">
        <v>1519</v>
      </c>
      <c r="N1155">
        <v>45324</v>
      </c>
      <c r="O1155">
        <v>3</v>
      </c>
      <c r="P1155" t="s">
        <v>872</v>
      </c>
      <c r="Q1155" t="s">
        <v>873</v>
      </c>
      <c r="R1155" t="s">
        <v>141</v>
      </c>
      <c r="S1155" t="s">
        <v>141</v>
      </c>
      <c r="U1155" t="s">
        <v>875</v>
      </c>
      <c r="W1155" s="247">
        <v>45156</v>
      </c>
      <c r="Y1155" t="s">
        <v>876</v>
      </c>
      <c r="Z1155">
        <v>0</v>
      </c>
      <c r="AB1155" t="s">
        <v>877</v>
      </c>
      <c r="AD1155">
        <f t="shared" ca="1" si="54"/>
        <v>8</v>
      </c>
      <c r="AE1155">
        <f t="shared" si="55"/>
        <v>8</v>
      </c>
      <c r="AF1155">
        <f t="shared" si="56"/>
        <v>18</v>
      </c>
    </row>
    <row r="1156" spans="1:32" x14ac:dyDescent="0.25">
      <c r="A1156" t="s">
        <v>6291</v>
      </c>
      <c r="B1156" t="s">
        <v>6292</v>
      </c>
      <c r="D1156">
        <v>2024</v>
      </c>
      <c r="E1156" t="s">
        <v>863</v>
      </c>
      <c r="F1156" t="s">
        <v>2908</v>
      </c>
      <c r="G1156" t="s">
        <v>1724</v>
      </c>
      <c r="H1156" t="s">
        <v>866</v>
      </c>
      <c r="I1156" t="s">
        <v>6293</v>
      </c>
      <c r="J1156" t="s">
        <v>1136</v>
      </c>
      <c r="K1156">
        <v>9835</v>
      </c>
      <c r="L1156" t="s">
        <v>869</v>
      </c>
      <c r="M1156" t="s">
        <v>1519</v>
      </c>
      <c r="N1156">
        <v>45353</v>
      </c>
      <c r="O1156">
        <v>2</v>
      </c>
      <c r="P1156" t="s">
        <v>872</v>
      </c>
      <c r="Q1156" t="s">
        <v>873</v>
      </c>
      <c r="R1156" t="s">
        <v>116</v>
      </c>
      <c r="S1156" t="s">
        <v>105</v>
      </c>
      <c r="U1156" t="s">
        <v>1067</v>
      </c>
      <c r="W1156" s="247">
        <v>45154</v>
      </c>
      <c r="Y1156" t="s">
        <v>876</v>
      </c>
      <c r="Z1156">
        <v>0</v>
      </c>
      <c r="AB1156" t="s">
        <v>877</v>
      </c>
      <c r="AD1156">
        <f t="shared" ca="1" si="54"/>
        <v>8</v>
      </c>
      <c r="AE1156">
        <f t="shared" si="55"/>
        <v>8</v>
      </c>
      <c r="AF1156">
        <f t="shared" si="56"/>
        <v>16</v>
      </c>
    </row>
    <row r="1157" spans="1:32" x14ac:dyDescent="0.25">
      <c r="A1157" t="s">
        <v>6294</v>
      </c>
      <c r="B1157" t="s">
        <v>6295</v>
      </c>
      <c r="D1157">
        <v>2024</v>
      </c>
      <c r="E1157" t="s">
        <v>863</v>
      </c>
      <c r="F1157" t="s">
        <v>2908</v>
      </c>
      <c r="G1157" t="s">
        <v>1724</v>
      </c>
      <c r="H1157" t="s">
        <v>866</v>
      </c>
      <c r="I1157" t="s">
        <v>6296</v>
      </c>
      <c r="J1157" t="s">
        <v>868</v>
      </c>
      <c r="K1157">
        <v>17957</v>
      </c>
      <c r="L1157" t="s">
        <v>1900</v>
      </c>
      <c r="M1157" t="s">
        <v>1519</v>
      </c>
      <c r="N1157">
        <v>45384</v>
      </c>
      <c r="O1157">
        <v>1</v>
      </c>
      <c r="P1157" t="s">
        <v>872</v>
      </c>
      <c r="Q1157" t="s">
        <v>873</v>
      </c>
      <c r="R1157" t="s">
        <v>116</v>
      </c>
      <c r="S1157" t="s">
        <v>133</v>
      </c>
      <c r="U1157" t="s">
        <v>1067</v>
      </c>
      <c r="W1157" s="247">
        <v>45154</v>
      </c>
      <c r="Y1157" t="s">
        <v>876</v>
      </c>
      <c r="Z1157">
        <v>0</v>
      </c>
      <c r="AB1157" t="s">
        <v>877</v>
      </c>
      <c r="AD1157">
        <f t="shared" ca="1" si="54"/>
        <v>8</v>
      </c>
      <c r="AE1157">
        <f t="shared" si="55"/>
        <v>8</v>
      </c>
      <c r="AF1157">
        <f t="shared" si="56"/>
        <v>16</v>
      </c>
    </row>
    <row r="1158" spans="1:32" x14ac:dyDescent="0.25">
      <c r="A1158" t="s">
        <v>6297</v>
      </c>
      <c r="B1158" t="s">
        <v>6298</v>
      </c>
      <c r="D1158">
        <v>2024</v>
      </c>
      <c r="E1158" t="s">
        <v>1061</v>
      </c>
      <c r="F1158" t="s">
        <v>2233</v>
      </c>
      <c r="G1158" t="s">
        <v>865</v>
      </c>
      <c r="H1158" t="s">
        <v>2285</v>
      </c>
      <c r="I1158" t="s">
        <v>6299</v>
      </c>
      <c r="J1158" t="s">
        <v>1136</v>
      </c>
      <c r="K1158">
        <v>13265</v>
      </c>
      <c r="L1158" t="s">
        <v>869</v>
      </c>
      <c r="M1158" t="s">
        <v>1519</v>
      </c>
      <c r="N1158">
        <v>45353</v>
      </c>
      <c r="O1158">
        <v>2</v>
      </c>
      <c r="P1158" t="s">
        <v>872</v>
      </c>
      <c r="Q1158" t="s">
        <v>873</v>
      </c>
      <c r="R1158" t="s">
        <v>116</v>
      </c>
      <c r="S1158" t="s">
        <v>105</v>
      </c>
      <c r="U1158" t="s">
        <v>875</v>
      </c>
      <c r="W1158" s="247">
        <v>45155</v>
      </c>
      <c r="Y1158" t="s">
        <v>876</v>
      </c>
      <c r="Z1158">
        <v>0</v>
      </c>
      <c r="AB1158" t="s">
        <v>877</v>
      </c>
      <c r="AD1158">
        <f t="shared" ca="1" si="54"/>
        <v>8</v>
      </c>
      <c r="AE1158">
        <f t="shared" si="55"/>
        <v>8</v>
      </c>
      <c r="AF1158">
        <f t="shared" si="56"/>
        <v>17</v>
      </c>
    </row>
    <row r="1159" spans="1:32" x14ac:dyDescent="0.25">
      <c r="A1159" t="s">
        <v>6300</v>
      </c>
      <c r="B1159" t="s">
        <v>6301</v>
      </c>
      <c r="D1159">
        <v>2024</v>
      </c>
      <c r="E1159" t="s">
        <v>1061</v>
      </c>
      <c r="F1159" t="s">
        <v>2233</v>
      </c>
      <c r="G1159" t="s">
        <v>865</v>
      </c>
      <c r="H1159" t="s">
        <v>2285</v>
      </c>
      <c r="I1159" t="s">
        <v>6302</v>
      </c>
      <c r="J1159" t="s">
        <v>1136</v>
      </c>
      <c r="K1159">
        <v>14309</v>
      </c>
      <c r="L1159" t="s">
        <v>869</v>
      </c>
      <c r="M1159" t="s">
        <v>1519</v>
      </c>
      <c r="N1159">
        <v>45353</v>
      </c>
      <c r="O1159">
        <v>2</v>
      </c>
      <c r="P1159" t="s">
        <v>872</v>
      </c>
      <c r="Q1159" t="s">
        <v>873</v>
      </c>
      <c r="R1159" t="s">
        <v>116</v>
      </c>
      <c r="S1159" t="s">
        <v>105</v>
      </c>
      <c r="U1159" t="s">
        <v>875</v>
      </c>
      <c r="W1159" s="247">
        <v>45156</v>
      </c>
      <c r="Y1159" t="s">
        <v>876</v>
      </c>
      <c r="Z1159">
        <v>0</v>
      </c>
      <c r="AB1159" t="s">
        <v>877</v>
      </c>
      <c r="AD1159">
        <f t="shared" ca="1" si="54"/>
        <v>8</v>
      </c>
      <c r="AE1159">
        <f t="shared" si="55"/>
        <v>8</v>
      </c>
      <c r="AF1159">
        <f t="shared" si="56"/>
        <v>18</v>
      </c>
    </row>
    <row r="1160" spans="1:32" x14ac:dyDescent="0.25">
      <c r="A1160" t="s">
        <v>6303</v>
      </c>
      <c r="B1160" t="s">
        <v>6304</v>
      </c>
      <c r="D1160">
        <v>2023</v>
      </c>
      <c r="E1160" t="s">
        <v>1049</v>
      </c>
      <c r="F1160" t="s">
        <v>1694</v>
      </c>
      <c r="G1160" t="s">
        <v>1618</v>
      </c>
      <c r="H1160" t="s">
        <v>866</v>
      </c>
      <c r="I1160" t="s">
        <v>6305</v>
      </c>
      <c r="J1160" t="s">
        <v>1038</v>
      </c>
      <c r="K1160">
        <v>1</v>
      </c>
      <c r="L1160" t="s">
        <v>869</v>
      </c>
      <c r="M1160" t="s">
        <v>6306</v>
      </c>
      <c r="N1160" t="s">
        <v>6307</v>
      </c>
      <c r="O1160">
        <v>219</v>
      </c>
      <c r="P1160" t="s">
        <v>872</v>
      </c>
      <c r="Q1160" t="s">
        <v>873</v>
      </c>
      <c r="R1160" t="s">
        <v>105</v>
      </c>
      <c r="S1160" t="s">
        <v>105</v>
      </c>
      <c r="T1160" t="s">
        <v>6308</v>
      </c>
      <c r="U1160" t="s">
        <v>875</v>
      </c>
      <c r="V1160" t="s">
        <v>220</v>
      </c>
      <c r="W1160" s="247">
        <v>45100</v>
      </c>
      <c r="Y1160" t="s">
        <v>876</v>
      </c>
      <c r="Z1160">
        <v>0</v>
      </c>
      <c r="AB1160" t="s">
        <v>877</v>
      </c>
      <c r="AD1160">
        <f t="shared" ca="1" si="54"/>
        <v>10</v>
      </c>
      <c r="AE1160">
        <f t="shared" si="55"/>
        <v>6</v>
      </c>
      <c r="AF1160">
        <f t="shared" si="56"/>
        <v>23</v>
      </c>
    </row>
    <row r="1161" spans="1:32" x14ac:dyDescent="0.25">
      <c r="A1161" t="s">
        <v>6309</v>
      </c>
      <c r="B1161" t="s">
        <v>6310</v>
      </c>
      <c r="D1161">
        <v>2023</v>
      </c>
      <c r="E1161" t="s">
        <v>1061</v>
      </c>
      <c r="F1161" t="s">
        <v>1758</v>
      </c>
      <c r="G1161" t="s">
        <v>1384</v>
      </c>
      <c r="H1161" t="s">
        <v>2654</v>
      </c>
      <c r="I1161" t="s">
        <v>6311</v>
      </c>
      <c r="J1161" t="s">
        <v>1054</v>
      </c>
      <c r="K1161">
        <v>15694</v>
      </c>
      <c r="L1161" t="s">
        <v>869</v>
      </c>
      <c r="M1161" t="s">
        <v>6312</v>
      </c>
      <c r="N1161">
        <v>45537</v>
      </c>
      <c r="O1161">
        <v>26</v>
      </c>
      <c r="P1161" t="s">
        <v>872</v>
      </c>
      <c r="Q1161" t="s">
        <v>873</v>
      </c>
      <c r="R1161" t="s">
        <v>105</v>
      </c>
      <c r="S1161" t="s">
        <v>105</v>
      </c>
      <c r="T1161" t="s">
        <v>6313</v>
      </c>
      <c r="U1161" t="s">
        <v>875</v>
      </c>
      <c r="V1161" t="s">
        <v>190</v>
      </c>
      <c r="W1161" s="247">
        <v>45109</v>
      </c>
      <c r="Y1161" t="s">
        <v>876</v>
      </c>
      <c r="Z1161">
        <v>0</v>
      </c>
      <c r="AB1161" t="s">
        <v>877</v>
      </c>
      <c r="AD1161">
        <f t="shared" ca="1" si="54"/>
        <v>10</v>
      </c>
      <c r="AE1161">
        <f t="shared" si="55"/>
        <v>7</v>
      </c>
      <c r="AF1161">
        <f t="shared" si="56"/>
        <v>2</v>
      </c>
    </row>
    <row r="1162" spans="1:32" x14ac:dyDescent="0.25">
      <c r="A1162" t="s">
        <v>6314</v>
      </c>
      <c r="B1162" t="s">
        <v>6315</v>
      </c>
      <c r="D1162">
        <v>2023</v>
      </c>
      <c r="E1162" t="s">
        <v>1061</v>
      </c>
      <c r="F1162" t="s">
        <v>1758</v>
      </c>
      <c r="G1162" t="s">
        <v>1384</v>
      </c>
      <c r="H1162" t="s">
        <v>866</v>
      </c>
      <c r="I1162" t="s">
        <v>6316</v>
      </c>
      <c r="J1162" t="s">
        <v>881</v>
      </c>
      <c r="K1162">
        <v>20333</v>
      </c>
      <c r="L1162" t="s">
        <v>1900</v>
      </c>
      <c r="M1162">
        <v>5449100</v>
      </c>
      <c r="N1162" t="s">
        <v>3060</v>
      </c>
      <c r="O1162">
        <v>14</v>
      </c>
      <c r="P1162" t="s">
        <v>872</v>
      </c>
      <c r="Q1162" t="s">
        <v>873</v>
      </c>
      <c r="R1162" t="s">
        <v>105</v>
      </c>
      <c r="S1162" t="s">
        <v>105</v>
      </c>
      <c r="T1162" t="s">
        <v>6317</v>
      </c>
      <c r="U1162" t="s">
        <v>875</v>
      </c>
      <c r="V1162" t="s">
        <v>142</v>
      </c>
      <c r="W1162" s="247">
        <v>45109</v>
      </c>
      <c r="Y1162" t="s">
        <v>876</v>
      </c>
      <c r="Z1162">
        <v>0</v>
      </c>
      <c r="AB1162" t="s">
        <v>877</v>
      </c>
      <c r="AD1162">
        <f t="shared" ca="1" si="54"/>
        <v>10</v>
      </c>
      <c r="AE1162">
        <f t="shared" si="55"/>
        <v>7</v>
      </c>
      <c r="AF1162">
        <f t="shared" si="56"/>
        <v>2</v>
      </c>
    </row>
    <row r="1163" spans="1:32" x14ac:dyDescent="0.25">
      <c r="A1163" t="s">
        <v>6318</v>
      </c>
      <c r="B1163" t="s">
        <v>6319</v>
      </c>
      <c r="D1163">
        <v>2024</v>
      </c>
      <c r="E1163" t="s">
        <v>1061</v>
      </c>
      <c r="F1163" t="s">
        <v>1062</v>
      </c>
      <c r="G1163" t="s">
        <v>1063</v>
      </c>
      <c r="H1163" t="s">
        <v>866</v>
      </c>
      <c r="I1163" t="s">
        <v>6320</v>
      </c>
      <c r="J1163" t="s">
        <v>1038</v>
      </c>
      <c r="K1163">
        <v>1</v>
      </c>
      <c r="L1163" t="s">
        <v>869</v>
      </c>
      <c r="M1163" t="s">
        <v>6321</v>
      </c>
      <c r="N1163" t="s">
        <v>2994</v>
      </c>
      <c r="O1163">
        <v>16</v>
      </c>
      <c r="P1163" t="s">
        <v>872</v>
      </c>
      <c r="Q1163" t="s">
        <v>873</v>
      </c>
      <c r="R1163" t="s">
        <v>105</v>
      </c>
      <c r="S1163" t="s">
        <v>105</v>
      </c>
      <c r="T1163" t="s">
        <v>6322</v>
      </c>
      <c r="U1163" t="s">
        <v>1067</v>
      </c>
      <c r="V1163" t="s">
        <v>2675</v>
      </c>
      <c r="W1163" s="247">
        <v>45104</v>
      </c>
      <c r="Y1163" t="s">
        <v>876</v>
      </c>
      <c r="Z1163">
        <v>0</v>
      </c>
      <c r="AB1163" t="s">
        <v>877</v>
      </c>
      <c r="AD1163">
        <f t="shared" ca="1" si="54"/>
        <v>10</v>
      </c>
      <c r="AE1163">
        <f t="shared" si="55"/>
        <v>6</v>
      </c>
      <c r="AF1163">
        <f t="shared" si="56"/>
        <v>27</v>
      </c>
    </row>
    <row r="1164" spans="1:32" x14ac:dyDescent="0.25">
      <c r="A1164" t="s">
        <v>6323</v>
      </c>
      <c r="B1164" t="s">
        <v>6324</v>
      </c>
      <c r="D1164">
        <v>2024</v>
      </c>
      <c r="E1164" t="s">
        <v>1061</v>
      </c>
      <c r="F1164" t="s">
        <v>1062</v>
      </c>
      <c r="G1164" t="s">
        <v>1063</v>
      </c>
      <c r="H1164" t="s">
        <v>866</v>
      </c>
      <c r="I1164" t="s">
        <v>6325</v>
      </c>
      <c r="J1164" t="s">
        <v>1038</v>
      </c>
      <c r="K1164">
        <v>1</v>
      </c>
      <c r="L1164" t="s">
        <v>869</v>
      </c>
      <c r="M1164" t="s">
        <v>6326</v>
      </c>
      <c r="N1164" t="s">
        <v>2994</v>
      </c>
      <c r="O1164">
        <v>16</v>
      </c>
      <c r="P1164" t="s">
        <v>872</v>
      </c>
      <c r="Q1164" t="s">
        <v>873</v>
      </c>
      <c r="R1164" t="s">
        <v>105</v>
      </c>
      <c r="S1164" t="s">
        <v>105</v>
      </c>
      <c r="T1164" t="s">
        <v>6327</v>
      </c>
      <c r="U1164" t="s">
        <v>1067</v>
      </c>
      <c r="V1164" t="s">
        <v>2675</v>
      </c>
      <c r="W1164" s="247">
        <v>45104</v>
      </c>
      <c r="Y1164" t="s">
        <v>876</v>
      </c>
      <c r="Z1164">
        <v>0</v>
      </c>
      <c r="AB1164" t="s">
        <v>877</v>
      </c>
      <c r="AD1164">
        <f t="shared" ca="1" si="54"/>
        <v>10</v>
      </c>
      <c r="AE1164">
        <f t="shared" si="55"/>
        <v>6</v>
      </c>
      <c r="AF1164">
        <f t="shared" si="56"/>
        <v>27</v>
      </c>
    </row>
    <row r="1165" spans="1:32" x14ac:dyDescent="0.25">
      <c r="A1165" t="s">
        <v>6328</v>
      </c>
      <c r="B1165" t="s">
        <v>6329</v>
      </c>
      <c r="D1165">
        <v>2024</v>
      </c>
      <c r="E1165" t="s">
        <v>1061</v>
      </c>
      <c r="F1165" t="s">
        <v>1062</v>
      </c>
      <c r="G1165" t="s">
        <v>1063</v>
      </c>
      <c r="H1165" t="s">
        <v>866</v>
      </c>
      <c r="I1165" t="s">
        <v>6330</v>
      </c>
      <c r="J1165" t="s">
        <v>1054</v>
      </c>
      <c r="K1165">
        <v>10882</v>
      </c>
      <c r="L1165" t="s">
        <v>869</v>
      </c>
      <c r="M1165" t="s">
        <v>6331</v>
      </c>
      <c r="N1165" t="s">
        <v>1040</v>
      </c>
      <c r="O1165">
        <v>4</v>
      </c>
      <c r="P1165" t="s">
        <v>872</v>
      </c>
      <c r="Q1165" t="s">
        <v>873</v>
      </c>
      <c r="R1165" t="s">
        <v>105</v>
      </c>
      <c r="S1165" t="s">
        <v>105</v>
      </c>
      <c r="T1165" t="s">
        <v>2680</v>
      </c>
      <c r="U1165" t="s">
        <v>1067</v>
      </c>
      <c r="V1165" t="s">
        <v>190</v>
      </c>
      <c r="W1165" s="247">
        <v>45104</v>
      </c>
      <c r="Y1165" t="s">
        <v>876</v>
      </c>
      <c r="Z1165">
        <v>0</v>
      </c>
      <c r="AB1165" t="s">
        <v>877</v>
      </c>
      <c r="AD1165">
        <f t="shared" ca="1" si="54"/>
        <v>10</v>
      </c>
      <c r="AE1165">
        <f t="shared" si="55"/>
        <v>6</v>
      </c>
      <c r="AF1165">
        <f t="shared" si="56"/>
        <v>27</v>
      </c>
    </row>
    <row r="1166" spans="1:32" x14ac:dyDescent="0.25">
      <c r="A1166" t="s">
        <v>6332</v>
      </c>
      <c r="B1166" t="s">
        <v>6333</v>
      </c>
      <c r="D1166">
        <v>2024</v>
      </c>
      <c r="E1166" t="s">
        <v>1061</v>
      </c>
      <c r="F1166" t="s">
        <v>1062</v>
      </c>
      <c r="G1166" t="s">
        <v>1063</v>
      </c>
      <c r="H1166" t="s">
        <v>866</v>
      </c>
      <c r="I1166" t="s">
        <v>6334</v>
      </c>
      <c r="J1166" t="s">
        <v>1038</v>
      </c>
      <c r="K1166">
        <v>1</v>
      </c>
      <c r="L1166" t="s">
        <v>869</v>
      </c>
      <c r="M1166" t="s">
        <v>6335</v>
      </c>
      <c r="N1166">
        <v>45354</v>
      </c>
      <c r="O1166">
        <v>3</v>
      </c>
      <c r="P1166" t="s">
        <v>872</v>
      </c>
      <c r="Q1166" t="s">
        <v>873</v>
      </c>
      <c r="R1166" t="s">
        <v>105</v>
      </c>
      <c r="S1166" t="s">
        <v>105</v>
      </c>
      <c r="T1166" t="s">
        <v>3925</v>
      </c>
      <c r="U1166" t="s">
        <v>1067</v>
      </c>
      <c r="V1166" t="s">
        <v>150</v>
      </c>
      <c r="W1166" s="247">
        <v>45104</v>
      </c>
      <c r="Y1166" t="s">
        <v>876</v>
      </c>
      <c r="Z1166">
        <v>0</v>
      </c>
      <c r="AB1166" t="s">
        <v>877</v>
      </c>
      <c r="AD1166">
        <f t="shared" ca="1" si="54"/>
        <v>10</v>
      </c>
      <c r="AE1166">
        <f t="shared" si="55"/>
        <v>6</v>
      </c>
      <c r="AF1166">
        <f t="shared" si="56"/>
        <v>27</v>
      </c>
    </row>
    <row r="1167" spans="1:32" x14ac:dyDescent="0.25">
      <c r="A1167" t="s">
        <v>6336</v>
      </c>
      <c r="B1167" t="s">
        <v>6337</v>
      </c>
      <c r="D1167">
        <v>2024</v>
      </c>
      <c r="E1167" t="s">
        <v>1061</v>
      </c>
      <c r="F1167" t="s">
        <v>1062</v>
      </c>
      <c r="G1167" t="s">
        <v>1063</v>
      </c>
      <c r="H1167" t="s">
        <v>866</v>
      </c>
      <c r="I1167" t="s">
        <v>6338</v>
      </c>
      <c r="J1167" t="s">
        <v>1038</v>
      </c>
      <c r="K1167">
        <v>52</v>
      </c>
      <c r="L1167" t="s">
        <v>869</v>
      </c>
      <c r="M1167" t="s">
        <v>6339</v>
      </c>
      <c r="N1167" t="s">
        <v>1040</v>
      </c>
      <c r="O1167">
        <v>4</v>
      </c>
      <c r="P1167" t="s">
        <v>872</v>
      </c>
      <c r="Q1167" t="s">
        <v>873</v>
      </c>
      <c r="R1167" t="s">
        <v>105</v>
      </c>
      <c r="S1167" t="s">
        <v>105</v>
      </c>
      <c r="T1167" t="s">
        <v>6340</v>
      </c>
      <c r="U1167" t="s">
        <v>1067</v>
      </c>
      <c r="V1167" t="s">
        <v>150</v>
      </c>
      <c r="W1167" s="247">
        <v>45104</v>
      </c>
      <c r="Y1167" t="s">
        <v>876</v>
      </c>
      <c r="Z1167">
        <v>0</v>
      </c>
      <c r="AB1167" t="s">
        <v>877</v>
      </c>
      <c r="AD1167">
        <f t="shared" ca="1" si="54"/>
        <v>10</v>
      </c>
      <c r="AE1167">
        <f t="shared" si="55"/>
        <v>6</v>
      </c>
      <c r="AF1167">
        <f t="shared" si="56"/>
        <v>27</v>
      </c>
    </row>
    <row r="1168" spans="1:32" x14ac:dyDescent="0.25">
      <c r="A1168" t="s">
        <v>6341</v>
      </c>
      <c r="B1168" t="s">
        <v>6342</v>
      </c>
      <c r="D1168">
        <v>2024</v>
      </c>
      <c r="E1168" t="s">
        <v>1061</v>
      </c>
      <c r="F1168" t="s">
        <v>1062</v>
      </c>
      <c r="G1168" t="s">
        <v>1063</v>
      </c>
      <c r="H1168" t="s">
        <v>866</v>
      </c>
      <c r="I1168" t="s">
        <v>6343</v>
      </c>
      <c r="J1168" t="s">
        <v>1038</v>
      </c>
      <c r="K1168">
        <v>199</v>
      </c>
      <c r="L1168" t="s">
        <v>869</v>
      </c>
      <c r="M1168" t="s">
        <v>6344</v>
      </c>
      <c r="N1168" t="s">
        <v>6345</v>
      </c>
      <c r="O1168">
        <v>157</v>
      </c>
      <c r="P1168" t="s">
        <v>872</v>
      </c>
      <c r="Q1168" t="s">
        <v>873</v>
      </c>
      <c r="R1168" t="s">
        <v>105</v>
      </c>
      <c r="S1168" t="s">
        <v>105</v>
      </c>
      <c r="T1168" t="s">
        <v>2863</v>
      </c>
      <c r="U1168" t="s">
        <v>1067</v>
      </c>
      <c r="V1168" t="s">
        <v>147</v>
      </c>
      <c r="W1168" s="247">
        <v>45104</v>
      </c>
      <c r="Y1168" t="s">
        <v>876</v>
      </c>
      <c r="Z1168">
        <v>0</v>
      </c>
      <c r="AB1168" t="s">
        <v>877</v>
      </c>
      <c r="AD1168">
        <f t="shared" ca="1" si="54"/>
        <v>10</v>
      </c>
      <c r="AE1168">
        <f t="shared" si="55"/>
        <v>6</v>
      </c>
      <c r="AF1168">
        <f t="shared" si="56"/>
        <v>27</v>
      </c>
    </row>
    <row r="1169" spans="1:32" x14ac:dyDescent="0.25">
      <c r="A1169" t="s">
        <v>6346</v>
      </c>
      <c r="B1169" t="s">
        <v>6347</v>
      </c>
      <c r="D1169">
        <v>2024</v>
      </c>
      <c r="E1169" t="s">
        <v>1049</v>
      </c>
      <c r="F1169" t="s">
        <v>1800</v>
      </c>
      <c r="G1169" t="s">
        <v>1801</v>
      </c>
      <c r="H1169" t="s">
        <v>1082</v>
      </c>
      <c r="I1169" t="s">
        <v>6348</v>
      </c>
      <c r="J1169" t="s">
        <v>3464</v>
      </c>
      <c r="K1169">
        <v>345</v>
      </c>
      <c r="L1169" t="s">
        <v>869</v>
      </c>
      <c r="M1169" t="s">
        <v>6349</v>
      </c>
      <c r="N1169" t="s">
        <v>6345</v>
      </c>
      <c r="O1169">
        <v>157</v>
      </c>
      <c r="P1169" t="s">
        <v>872</v>
      </c>
      <c r="Q1169" t="s">
        <v>873</v>
      </c>
      <c r="R1169" t="s">
        <v>105</v>
      </c>
      <c r="S1169" t="s">
        <v>105</v>
      </c>
      <c r="T1169" t="s">
        <v>6350</v>
      </c>
      <c r="U1169" t="s">
        <v>1067</v>
      </c>
      <c r="V1169" t="s">
        <v>132</v>
      </c>
      <c r="W1169" s="247">
        <v>45107</v>
      </c>
      <c r="Y1169" t="s">
        <v>876</v>
      </c>
      <c r="Z1169">
        <v>0</v>
      </c>
      <c r="AA1169" t="s">
        <v>2323</v>
      </c>
      <c r="AB1169" t="s">
        <v>6351</v>
      </c>
      <c r="AD1169">
        <f t="shared" ca="1" si="54"/>
        <v>10</v>
      </c>
      <c r="AE1169">
        <f t="shared" si="55"/>
        <v>6</v>
      </c>
      <c r="AF1169">
        <f t="shared" si="56"/>
        <v>30</v>
      </c>
    </row>
    <row r="1170" spans="1:32" x14ac:dyDescent="0.25">
      <c r="A1170" t="s">
        <v>6352</v>
      </c>
      <c r="B1170" t="s">
        <v>6353</v>
      </c>
      <c r="D1170">
        <v>2023</v>
      </c>
      <c r="E1170" t="s">
        <v>1049</v>
      </c>
      <c r="F1170" t="s">
        <v>1879</v>
      </c>
      <c r="G1170" t="s">
        <v>1917</v>
      </c>
      <c r="H1170" t="s">
        <v>3323</v>
      </c>
      <c r="I1170" t="s">
        <v>6354</v>
      </c>
      <c r="J1170" t="s">
        <v>3464</v>
      </c>
      <c r="K1170">
        <v>289</v>
      </c>
      <c r="L1170" t="s">
        <v>869</v>
      </c>
      <c r="M1170" t="s">
        <v>6355</v>
      </c>
      <c r="N1170" t="s">
        <v>6356</v>
      </c>
      <c r="O1170">
        <v>157</v>
      </c>
      <c r="P1170" t="s">
        <v>872</v>
      </c>
      <c r="Q1170" t="s">
        <v>873</v>
      </c>
      <c r="R1170" t="s">
        <v>105</v>
      </c>
      <c r="S1170" t="s">
        <v>105</v>
      </c>
      <c r="T1170" t="s">
        <v>6357</v>
      </c>
      <c r="U1170" t="s">
        <v>875</v>
      </c>
      <c r="V1170" t="s">
        <v>132</v>
      </c>
      <c r="W1170" s="247">
        <v>45107</v>
      </c>
      <c r="Y1170" t="s">
        <v>876</v>
      </c>
      <c r="Z1170">
        <v>0</v>
      </c>
      <c r="AA1170" t="s">
        <v>2323</v>
      </c>
      <c r="AB1170" t="s">
        <v>6358</v>
      </c>
      <c r="AD1170">
        <f t="shared" ca="1" si="54"/>
        <v>10</v>
      </c>
      <c r="AE1170">
        <f t="shared" si="55"/>
        <v>6</v>
      </c>
      <c r="AF1170">
        <f t="shared" si="56"/>
        <v>30</v>
      </c>
    </row>
    <row r="1171" spans="1:32" x14ac:dyDescent="0.25">
      <c r="A1171" t="s">
        <v>6359</v>
      </c>
      <c r="B1171" t="s">
        <v>6360</v>
      </c>
      <c r="D1171">
        <v>2023</v>
      </c>
      <c r="E1171" t="s">
        <v>1049</v>
      </c>
      <c r="F1171" t="s">
        <v>1879</v>
      </c>
      <c r="G1171" t="s">
        <v>1917</v>
      </c>
      <c r="H1171" t="s">
        <v>3323</v>
      </c>
      <c r="I1171" t="s">
        <v>6361</v>
      </c>
      <c r="J1171" t="s">
        <v>3464</v>
      </c>
      <c r="K1171">
        <v>290</v>
      </c>
      <c r="L1171" t="s">
        <v>869</v>
      </c>
      <c r="M1171" t="s">
        <v>6362</v>
      </c>
      <c r="N1171" t="s">
        <v>6363</v>
      </c>
      <c r="O1171">
        <v>157</v>
      </c>
      <c r="P1171" t="s">
        <v>872</v>
      </c>
      <c r="Q1171" t="s">
        <v>873</v>
      </c>
      <c r="R1171" t="s">
        <v>105</v>
      </c>
      <c r="S1171" t="s">
        <v>105</v>
      </c>
      <c r="T1171" t="s">
        <v>6357</v>
      </c>
      <c r="U1171" t="s">
        <v>875</v>
      </c>
      <c r="V1171" t="s">
        <v>132</v>
      </c>
      <c r="W1171" s="247">
        <v>45107</v>
      </c>
      <c r="Y1171" t="s">
        <v>876</v>
      </c>
      <c r="Z1171">
        <v>0</v>
      </c>
      <c r="AA1171" t="s">
        <v>2323</v>
      </c>
      <c r="AB1171" t="s">
        <v>6364</v>
      </c>
      <c r="AD1171">
        <f t="shared" ca="1" si="54"/>
        <v>10</v>
      </c>
      <c r="AE1171">
        <f t="shared" si="55"/>
        <v>6</v>
      </c>
      <c r="AF1171">
        <f t="shared" si="56"/>
        <v>30</v>
      </c>
    </row>
    <row r="1172" spans="1:32" x14ac:dyDescent="0.25">
      <c r="A1172" t="s">
        <v>6365</v>
      </c>
      <c r="B1172" t="s">
        <v>6366</v>
      </c>
      <c r="D1172">
        <v>2023</v>
      </c>
      <c r="E1172" t="s">
        <v>1049</v>
      </c>
      <c r="F1172" t="s">
        <v>1879</v>
      </c>
      <c r="G1172" t="s">
        <v>1917</v>
      </c>
      <c r="H1172" t="s">
        <v>3323</v>
      </c>
      <c r="I1172" t="s">
        <v>6367</v>
      </c>
      <c r="J1172" t="s">
        <v>3464</v>
      </c>
      <c r="K1172">
        <v>321</v>
      </c>
      <c r="L1172" t="s">
        <v>869</v>
      </c>
      <c r="M1172" t="s">
        <v>6368</v>
      </c>
      <c r="N1172" t="s">
        <v>6369</v>
      </c>
      <c r="O1172">
        <v>157</v>
      </c>
      <c r="P1172" t="s">
        <v>872</v>
      </c>
      <c r="Q1172" t="s">
        <v>873</v>
      </c>
      <c r="R1172" t="s">
        <v>105</v>
      </c>
      <c r="S1172" t="s">
        <v>105</v>
      </c>
      <c r="T1172" t="s">
        <v>6357</v>
      </c>
      <c r="U1172" t="s">
        <v>875</v>
      </c>
      <c r="V1172" t="s">
        <v>132</v>
      </c>
      <c r="W1172" s="247">
        <v>45107</v>
      </c>
      <c r="Y1172" t="s">
        <v>876</v>
      </c>
      <c r="Z1172">
        <v>0</v>
      </c>
      <c r="AA1172" t="s">
        <v>2323</v>
      </c>
      <c r="AB1172" t="s">
        <v>6370</v>
      </c>
      <c r="AD1172">
        <f t="shared" ca="1" si="54"/>
        <v>10</v>
      </c>
      <c r="AE1172">
        <f t="shared" si="55"/>
        <v>6</v>
      </c>
      <c r="AF1172">
        <f t="shared" si="56"/>
        <v>30</v>
      </c>
    </row>
    <row r="1173" spans="1:32" x14ac:dyDescent="0.25">
      <c r="A1173" t="s">
        <v>6371</v>
      </c>
      <c r="B1173" t="s">
        <v>6372</v>
      </c>
      <c r="D1173">
        <v>2023</v>
      </c>
      <c r="E1173" t="s">
        <v>1049</v>
      </c>
      <c r="F1173" t="s">
        <v>1879</v>
      </c>
      <c r="G1173" t="s">
        <v>1917</v>
      </c>
      <c r="H1173" t="s">
        <v>3323</v>
      </c>
      <c r="I1173" t="s">
        <v>6373</v>
      </c>
      <c r="J1173" t="s">
        <v>3464</v>
      </c>
      <c r="K1173">
        <v>279</v>
      </c>
      <c r="L1173" t="s">
        <v>869</v>
      </c>
      <c r="M1173" t="s">
        <v>6374</v>
      </c>
      <c r="N1173" t="s">
        <v>1970</v>
      </c>
      <c r="O1173">
        <v>35</v>
      </c>
      <c r="P1173" t="s">
        <v>872</v>
      </c>
      <c r="Q1173" t="s">
        <v>873</v>
      </c>
      <c r="R1173" t="s">
        <v>105</v>
      </c>
      <c r="S1173" t="s">
        <v>105</v>
      </c>
      <c r="T1173" t="s">
        <v>6357</v>
      </c>
      <c r="U1173" t="s">
        <v>875</v>
      </c>
      <c r="V1173" t="s">
        <v>132</v>
      </c>
      <c r="W1173" s="247">
        <v>45107</v>
      </c>
      <c r="Y1173" t="s">
        <v>876</v>
      </c>
      <c r="Z1173">
        <v>0</v>
      </c>
      <c r="AA1173" t="s">
        <v>2323</v>
      </c>
      <c r="AB1173" t="s">
        <v>6375</v>
      </c>
      <c r="AD1173">
        <f t="shared" ca="1" si="54"/>
        <v>10</v>
      </c>
      <c r="AE1173">
        <f t="shared" si="55"/>
        <v>6</v>
      </c>
      <c r="AF1173">
        <f t="shared" si="56"/>
        <v>30</v>
      </c>
    </row>
    <row r="1174" spans="1:32" x14ac:dyDescent="0.25">
      <c r="A1174" t="s">
        <v>6376</v>
      </c>
      <c r="B1174" t="s">
        <v>6377</v>
      </c>
      <c r="D1174">
        <v>2023</v>
      </c>
      <c r="E1174" t="s">
        <v>1049</v>
      </c>
      <c r="F1174" t="s">
        <v>1879</v>
      </c>
      <c r="G1174" t="s">
        <v>1917</v>
      </c>
      <c r="H1174" t="s">
        <v>3323</v>
      </c>
      <c r="I1174" t="s">
        <v>6378</v>
      </c>
      <c r="J1174" t="s">
        <v>3464</v>
      </c>
      <c r="K1174">
        <v>283</v>
      </c>
      <c r="L1174" t="s">
        <v>869</v>
      </c>
      <c r="M1174" t="s">
        <v>6379</v>
      </c>
      <c r="N1174" t="s">
        <v>6345</v>
      </c>
      <c r="O1174">
        <v>157</v>
      </c>
      <c r="P1174" t="s">
        <v>872</v>
      </c>
      <c r="Q1174" t="s">
        <v>873</v>
      </c>
      <c r="R1174" t="s">
        <v>105</v>
      </c>
      <c r="S1174" t="s">
        <v>105</v>
      </c>
      <c r="T1174" t="s">
        <v>6357</v>
      </c>
      <c r="U1174" t="s">
        <v>875</v>
      </c>
      <c r="V1174" t="s">
        <v>132</v>
      </c>
      <c r="W1174" s="247">
        <v>45107</v>
      </c>
      <c r="Y1174" t="s">
        <v>876</v>
      </c>
      <c r="Z1174">
        <v>0</v>
      </c>
      <c r="AA1174" t="s">
        <v>2323</v>
      </c>
      <c r="AB1174" t="s">
        <v>6380</v>
      </c>
      <c r="AD1174">
        <f t="shared" ca="1" si="54"/>
        <v>10</v>
      </c>
      <c r="AE1174">
        <f t="shared" si="55"/>
        <v>6</v>
      </c>
      <c r="AF1174">
        <f t="shared" si="56"/>
        <v>30</v>
      </c>
    </row>
    <row r="1175" spans="1:32" x14ac:dyDescent="0.25">
      <c r="A1175" t="s">
        <v>6381</v>
      </c>
      <c r="B1175" t="s">
        <v>6382</v>
      </c>
      <c r="D1175">
        <v>2023</v>
      </c>
      <c r="E1175" t="s">
        <v>1049</v>
      </c>
      <c r="F1175" t="s">
        <v>1879</v>
      </c>
      <c r="G1175" t="s">
        <v>1917</v>
      </c>
      <c r="H1175" t="s">
        <v>3323</v>
      </c>
      <c r="I1175" t="s">
        <v>6383</v>
      </c>
      <c r="J1175" t="s">
        <v>3464</v>
      </c>
      <c r="K1175">
        <v>279</v>
      </c>
      <c r="L1175" t="s">
        <v>869</v>
      </c>
      <c r="M1175" t="s">
        <v>6384</v>
      </c>
      <c r="N1175" t="s">
        <v>6356</v>
      </c>
      <c r="O1175">
        <v>157</v>
      </c>
      <c r="P1175" t="s">
        <v>872</v>
      </c>
      <c r="Q1175" t="s">
        <v>873</v>
      </c>
      <c r="R1175" t="s">
        <v>105</v>
      </c>
      <c r="S1175" t="s">
        <v>105</v>
      </c>
      <c r="T1175" t="s">
        <v>6385</v>
      </c>
      <c r="U1175" t="s">
        <v>875</v>
      </c>
      <c r="V1175" t="s">
        <v>132</v>
      </c>
      <c r="W1175" s="247">
        <v>45107</v>
      </c>
      <c r="Y1175" t="s">
        <v>876</v>
      </c>
      <c r="Z1175">
        <v>0</v>
      </c>
      <c r="AA1175" t="s">
        <v>2323</v>
      </c>
      <c r="AB1175" t="s">
        <v>6386</v>
      </c>
      <c r="AD1175">
        <f t="shared" ca="1" si="54"/>
        <v>10</v>
      </c>
      <c r="AE1175">
        <f t="shared" si="55"/>
        <v>6</v>
      </c>
      <c r="AF1175">
        <f t="shared" si="56"/>
        <v>30</v>
      </c>
    </row>
    <row r="1176" spans="1:32" x14ac:dyDescent="0.25">
      <c r="A1176" t="s">
        <v>6387</v>
      </c>
      <c r="B1176" t="s">
        <v>6388</v>
      </c>
      <c r="D1176">
        <v>2023</v>
      </c>
      <c r="E1176" t="s">
        <v>1049</v>
      </c>
      <c r="F1176" t="s">
        <v>1879</v>
      </c>
      <c r="G1176" t="s">
        <v>1917</v>
      </c>
      <c r="H1176" t="s">
        <v>3323</v>
      </c>
      <c r="I1176" t="s">
        <v>6389</v>
      </c>
      <c r="J1176" t="s">
        <v>3464</v>
      </c>
      <c r="K1176">
        <v>285</v>
      </c>
      <c r="L1176" t="s">
        <v>869</v>
      </c>
      <c r="M1176" t="s">
        <v>6390</v>
      </c>
      <c r="N1176" t="s">
        <v>6369</v>
      </c>
      <c r="O1176">
        <v>157</v>
      </c>
      <c r="P1176" t="s">
        <v>872</v>
      </c>
      <c r="Q1176" t="s">
        <v>873</v>
      </c>
      <c r="R1176" t="s">
        <v>105</v>
      </c>
      <c r="S1176" t="s">
        <v>105</v>
      </c>
      <c r="T1176" t="s">
        <v>6391</v>
      </c>
      <c r="U1176" t="s">
        <v>875</v>
      </c>
      <c r="V1176" t="s">
        <v>132</v>
      </c>
      <c r="W1176" s="247">
        <v>45107</v>
      </c>
      <c r="Y1176" t="s">
        <v>876</v>
      </c>
      <c r="Z1176">
        <v>0</v>
      </c>
      <c r="AA1176" t="s">
        <v>2323</v>
      </c>
      <c r="AB1176" t="s">
        <v>6392</v>
      </c>
      <c r="AD1176">
        <f t="shared" ca="1" si="54"/>
        <v>10</v>
      </c>
      <c r="AE1176">
        <f t="shared" si="55"/>
        <v>6</v>
      </c>
      <c r="AF1176">
        <f t="shared" si="56"/>
        <v>30</v>
      </c>
    </row>
    <row r="1177" spans="1:32" x14ac:dyDescent="0.25">
      <c r="A1177" t="s">
        <v>6393</v>
      </c>
      <c r="B1177" t="s">
        <v>6394</v>
      </c>
      <c r="D1177">
        <v>2023</v>
      </c>
      <c r="E1177" t="s">
        <v>1049</v>
      </c>
      <c r="F1177" t="s">
        <v>1879</v>
      </c>
      <c r="G1177" t="s">
        <v>1917</v>
      </c>
      <c r="H1177" t="s">
        <v>3323</v>
      </c>
      <c r="I1177" t="s">
        <v>6395</v>
      </c>
      <c r="J1177" t="s">
        <v>3464</v>
      </c>
      <c r="K1177">
        <v>279</v>
      </c>
      <c r="L1177" t="s">
        <v>869</v>
      </c>
      <c r="M1177" t="s">
        <v>6396</v>
      </c>
      <c r="N1177" t="s">
        <v>6363</v>
      </c>
      <c r="O1177">
        <v>157</v>
      </c>
      <c r="P1177" t="s">
        <v>872</v>
      </c>
      <c r="Q1177" t="s">
        <v>873</v>
      </c>
      <c r="R1177" t="s">
        <v>105</v>
      </c>
      <c r="S1177" t="s">
        <v>105</v>
      </c>
      <c r="T1177" t="s">
        <v>6391</v>
      </c>
      <c r="U1177" t="s">
        <v>875</v>
      </c>
      <c r="V1177" t="s">
        <v>132</v>
      </c>
      <c r="W1177" s="247">
        <v>45107</v>
      </c>
      <c r="Y1177" t="s">
        <v>876</v>
      </c>
      <c r="Z1177">
        <v>0</v>
      </c>
      <c r="AA1177" t="s">
        <v>2323</v>
      </c>
      <c r="AB1177" t="s">
        <v>6397</v>
      </c>
      <c r="AD1177">
        <f t="shared" ca="1" si="54"/>
        <v>10</v>
      </c>
      <c r="AE1177">
        <f t="shared" si="55"/>
        <v>6</v>
      </c>
      <c r="AF1177">
        <f t="shared" si="56"/>
        <v>30</v>
      </c>
    </row>
    <row r="1178" spans="1:32" x14ac:dyDescent="0.25">
      <c r="A1178" t="s">
        <v>6398</v>
      </c>
      <c r="B1178" t="s">
        <v>6399</v>
      </c>
      <c r="D1178">
        <v>2023</v>
      </c>
      <c r="E1178" t="s">
        <v>1049</v>
      </c>
      <c r="F1178" t="s">
        <v>1879</v>
      </c>
      <c r="G1178" t="s">
        <v>1917</v>
      </c>
      <c r="H1178" t="s">
        <v>3323</v>
      </c>
      <c r="I1178" t="s">
        <v>6400</v>
      </c>
      <c r="J1178" t="s">
        <v>3464</v>
      </c>
      <c r="K1178">
        <v>283</v>
      </c>
      <c r="L1178" t="s">
        <v>869</v>
      </c>
      <c r="M1178" t="s">
        <v>6401</v>
      </c>
      <c r="N1178" t="s">
        <v>6402</v>
      </c>
      <c r="O1178">
        <v>157</v>
      </c>
      <c r="P1178" t="s">
        <v>872</v>
      </c>
      <c r="Q1178" t="s">
        <v>873</v>
      </c>
      <c r="R1178" t="s">
        <v>105</v>
      </c>
      <c r="S1178" t="s">
        <v>105</v>
      </c>
      <c r="T1178" t="s">
        <v>6391</v>
      </c>
      <c r="U1178" t="s">
        <v>875</v>
      </c>
      <c r="V1178" t="s">
        <v>132</v>
      </c>
      <c r="W1178" s="247">
        <v>45107</v>
      </c>
      <c r="Y1178" t="s">
        <v>876</v>
      </c>
      <c r="Z1178">
        <v>0</v>
      </c>
      <c r="AA1178" t="s">
        <v>2323</v>
      </c>
      <c r="AB1178" t="s">
        <v>6403</v>
      </c>
      <c r="AD1178">
        <f t="shared" ca="1" si="54"/>
        <v>10</v>
      </c>
      <c r="AE1178">
        <f t="shared" si="55"/>
        <v>6</v>
      </c>
      <c r="AF1178">
        <f t="shared" si="56"/>
        <v>30</v>
      </c>
    </row>
    <row r="1179" spans="1:32" x14ac:dyDescent="0.25">
      <c r="A1179" t="s">
        <v>6404</v>
      </c>
      <c r="B1179" t="s">
        <v>6405</v>
      </c>
      <c r="D1179">
        <v>2023</v>
      </c>
      <c r="E1179" t="s">
        <v>1049</v>
      </c>
      <c r="F1179" t="s">
        <v>1879</v>
      </c>
      <c r="G1179" t="s">
        <v>1917</v>
      </c>
      <c r="H1179" t="s">
        <v>3323</v>
      </c>
      <c r="I1179" t="s">
        <v>6406</v>
      </c>
      <c r="J1179" t="s">
        <v>896</v>
      </c>
      <c r="K1179">
        <v>8000</v>
      </c>
      <c r="L1179" t="s">
        <v>1900</v>
      </c>
      <c r="M1179" t="s">
        <v>6407</v>
      </c>
      <c r="N1179">
        <v>45414</v>
      </c>
      <c r="O1179">
        <v>2</v>
      </c>
      <c r="P1179" t="s">
        <v>872</v>
      </c>
      <c r="Q1179" t="s">
        <v>873</v>
      </c>
      <c r="R1179" t="s">
        <v>105</v>
      </c>
      <c r="S1179" t="s">
        <v>110</v>
      </c>
      <c r="T1179" t="s">
        <v>6408</v>
      </c>
      <c r="U1179" t="s">
        <v>875</v>
      </c>
      <c r="V1179" t="s">
        <v>2700</v>
      </c>
      <c r="W1179" s="247">
        <v>45107</v>
      </c>
      <c r="Y1179" t="s">
        <v>876</v>
      </c>
      <c r="Z1179">
        <v>0</v>
      </c>
      <c r="AA1179" t="s">
        <v>2323</v>
      </c>
      <c r="AB1179" t="s">
        <v>6409</v>
      </c>
      <c r="AD1179">
        <f t="shared" ca="1" si="54"/>
        <v>10</v>
      </c>
      <c r="AE1179">
        <f t="shared" si="55"/>
        <v>6</v>
      </c>
      <c r="AF1179">
        <f t="shared" si="56"/>
        <v>30</v>
      </c>
    </row>
    <row r="1180" spans="1:32" x14ac:dyDescent="0.25">
      <c r="A1180" t="s">
        <v>6410</v>
      </c>
      <c r="B1180" t="s">
        <v>6411</v>
      </c>
      <c r="D1180">
        <v>2023</v>
      </c>
      <c r="E1180" t="s">
        <v>1049</v>
      </c>
      <c r="F1180" t="s">
        <v>1879</v>
      </c>
      <c r="G1180" t="s">
        <v>1917</v>
      </c>
      <c r="H1180" t="s">
        <v>3323</v>
      </c>
      <c r="I1180" t="s">
        <v>6412</v>
      </c>
      <c r="J1180" t="s">
        <v>3464</v>
      </c>
      <c r="K1180">
        <v>279</v>
      </c>
      <c r="L1180" t="s">
        <v>869</v>
      </c>
      <c r="M1180" t="s">
        <v>6413</v>
      </c>
      <c r="N1180" t="s">
        <v>6369</v>
      </c>
      <c r="O1180">
        <v>157</v>
      </c>
      <c r="P1180" t="s">
        <v>872</v>
      </c>
      <c r="Q1180" t="s">
        <v>873</v>
      </c>
      <c r="R1180" t="s">
        <v>105</v>
      </c>
      <c r="S1180" t="s">
        <v>105</v>
      </c>
      <c r="T1180" t="s">
        <v>6414</v>
      </c>
      <c r="U1180" t="s">
        <v>875</v>
      </c>
      <c r="V1180" t="s">
        <v>132</v>
      </c>
      <c r="W1180" s="247">
        <v>45107</v>
      </c>
      <c r="Y1180" t="s">
        <v>876</v>
      </c>
      <c r="Z1180">
        <v>0</v>
      </c>
      <c r="AA1180" t="s">
        <v>2323</v>
      </c>
      <c r="AB1180" t="s">
        <v>6415</v>
      </c>
      <c r="AD1180">
        <f t="shared" ca="1" si="54"/>
        <v>10</v>
      </c>
      <c r="AE1180">
        <f t="shared" si="55"/>
        <v>6</v>
      </c>
      <c r="AF1180">
        <f t="shared" si="56"/>
        <v>30</v>
      </c>
    </row>
    <row r="1181" spans="1:32" x14ac:dyDescent="0.25">
      <c r="A1181" t="s">
        <v>6416</v>
      </c>
      <c r="B1181" t="s">
        <v>6417</v>
      </c>
      <c r="D1181">
        <v>2023</v>
      </c>
      <c r="E1181" t="s">
        <v>1049</v>
      </c>
      <c r="F1181" t="s">
        <v>1879</v>
      </c>
      <c r="G1181" t="s">
        <v>1917</v>
      </c>
      <c r="H1181" t="s">
        <v>3323</v>
      </c>
      <c r="I1181" t="s">
        <v>6418</v>
      </c>
      <c r="J1181" t="s">
        <v>3464</v>
      </c>
      <c r="K1181">
        <v>282</v>
      </c>
      <c r="L1181" t="s">
        <v>869</v>
      </c>
      <c r="M1181" t="s">
        <v>6419</v>
      </c>
      <c r="N1181" t="s">
        <v>6369</v>
      </c>
      <c r="O1181">
        <v>157</v>
      </c>
      <c r="P1181" t="s">
        <v>872</v>
      </c>
      <c r="Q1181" t="s">
        <v>873</v>
      </c>
      <c r="R1181" t="s">
        <v>105</v>
      </c>
      <c r="S1181" t="s">
        <v>105</v>
      </c>
      <c r="T1181" t="s">
        <v>6414</v>
      </c>
      <c r="U1181" t="s">
        <v>875</v>
      </c>
      <c r="V1181" t="s">
        <v>132</v>
      </c>
      <c r="W1181" s="247">
        <v>45107</v>
      </c>
      <c r="Y1181" t="s">
        <v>876</v>
      </c>
      <c r="Z1181">
        <v>0</v>
      </c>
      <c r="AA1181" t="s">
        <v>2323</v>
      </c>
      <c r="AB1181" t="s">
        <v>6420</v>
      </c>
      <c r="AD1181">
        <f t="shared" ca="1" si="54"/>
        <v>10</v>
      </c>
      <c r="AE1181">
        <f t="shared" si="55"/>
        <v>6</v>
      </c>
      <c r="AF1181">
        <f t="shared" si="56"/>
        <v>30</v>
      </c>
    </row>
    <row r="1182" spans="1:32" x14ac:dyDescent="0.25">
      <c r="A1182" t="s">
        <v>6421</v>
      </c>
      <c r="B1182" t="s">
        <v>6422</v>
      </c>
      <c r="D1182">
        <v>2023</v>
      </c>
      <c r="E1182" t="s">
        <v>1049</v>
      </c>
      <c r="F1182" t="s">
        <v>1879</v>
      </c>
      <c r="G1182" t="s">
        <v>1917</v>
      </c>
      <c r="H1182" t="s">
        <v>3323</v>
      </c>
      <c r="I1182" t="s">
        <v>6423</v>
      </c>
      <c r="J1182" t="s">
        <v>3464</v>
      </c>
      <c r="K1182">
        <v>280</v>
      </c>
      <c r="L1182" t="s">
        <v>869</v>
      </c>
      <c r="M1182" t="s">
        <v>6424</v>
      </c>
      <c r="N1182" t="s">
        <v>6356</v>
      </c>
      <c r="O1182">
        <v>157</v>
      </c>
      <c r="P1182" t="s">
        <v>872</v>
      </c>
      <c r="Q1182" t="s">
        <v>873</v>
      </c>
      <c r="R1182" t="s">
        <v>105</v>
      </c>
      <c r="S1182" t="s">
        <v>105</v>
      </c>
      <c r="T1182" t="s">
        <v>6425</v>
      </c>
      <c r="U1182" t="s">
        <v>875</v>
      </c>
      <c r="V1182" t="s">
        <v>132</v>
      </c>
      <c r="W1182" s="247">
        <v>45107</v>
      </c>
      <c r="Y1182" t="s">
        <v>876</v>
      </c>
      <c r="Z1182">
        <v>0</v>
      </c>
      <c r="AA1182" t="s">
        <v>2323</v>
      </c>
      <c r="AB1182" t="s">
        <v>6426</v>
      </c>
      <c r="AD1182">
        <f t="shared" ca="1" si="54"/>
        <v>10</v>
      </c>
      <c r="AE1182">
        <f t="shared" si="55"/>
        <v>6</v>
      </c>
      <c r="AF1182">
        <f t="shared" si="56"/>
        <v>30</v>
      </c>
    </row>
    <row r="1183" spans="1:32" x14ac:dyDescent="0.25">
      <c r="A1183" t="s">
        <v>6427</v>
      </c>
      <c r="B1183" t="s">
        <v>6428</v>
      </c>
      <c r="D1183">
        <v>2023</v>
      </c>
      <c r="E1183" t="s">
        <v>1049</v>
      </c>
      <c r="F1183" t="s">
        <v>1879</v>
      </c>
      <c r="G1183" t="s">
        <v>1917</v>
      </c>
      <c r="H1183" t="s">
        <v>3323</v>
      </c>
      <c r="I1183" t="s">
        <v>6429</v>
      </c>
      <c r="J1183" t="s">
        <v>1054</v>
      </c>
      <c r="K1183">
        <v>8607</v>
      </c>
      <c r="L1183" t="s">
        <v>869</v>
      </c>
      <c r="M1183" t="s">
        <v>6430</v>
      </c>
      <c r="N1183" t="s">
        <v>1040</v>
      </c>
      <c r="O1183">
        <v>4</v>
      </c>
      <c r="P1183" t="s">
        <v>872</v>
      </c>
      <c r="Q1183" t="s">
        <v>873</v>
      </c>
      <c r="R1183" t="s">
        <v>105</v>
      </c>
      <c r="S1183" t="s">
        <v>105</v>
      </c>
      <c r="T1183" t="s">
        <v>6431</v>
      </c>
      <c r="U1183" t="s">
        <v>875</v>
      </c>
      <c r="V1183" t="s">
        <v>212</v>
      </c>
      <c r="W1183" s="247">
        <v>45107</v>
      </c>
      <c r="Y1183" t="s">
        <v>876</v>
      </c>
      <c r="Z1183">
        <v>0</v>
      </c>
      <c r="AA1183" t="s">
        <v>2323</v>
      </c>
      <c r="AB1183" t="s">
        <v>6432</v>
      </c>
      <c r="AD1183">
        <f t="shared" ca="1" si="54"/>
        <v>10</v>
      </c>
      <c r="AE1183">
        <f t="shared" si="55"/>
        <v>6</v>
      </c>
      <c r="AF1183">
        <f t="shared" si="56"/>
        <v>30</v>
      </c>
    </row>
    <row r="1184" spans="1:32" x14ac:dyDescent="0.25">
      <c r="A1184" t="s">
        <v>6433</v>
      </c>
      <c r="B1184" t="s">
        <v>6434</v>
      </c>
      <c r="D1184">
        <v>2023</v>
      </c>
      <c r="E1184" t="s">
        <v>1049</v>
      </c>
      <c r="F1184" t="s">
        <v>1879</v>
      </c>
      <c r="G1184" t="s">
        <v>1917</v>
      </c>
      <c r="H1184" t="s">
        <v>3323</v>
      </c>
      <c r="I1184" t="s">
        <v>6435</v>
      </c>
      <c r="J1184" t="s">
        <v>3464</v>
      </c>
      <c r="K1184">
        <v>294</v>
      </c>
      <c r="L1184" t="s">
        <v>869</v>
      </c>
      <c r="M1184" t="s">
        <v>6436</v>
      </c>
      <c r="N1184" t="s">
        <v>6369</v>
      </c>
      <c r="O1184">
        <v>157</v>
      </c>
      <c r="P1184" t="s">
        <v>872</v>
      </c>
      <c r="Q1184" t="s">
        <v>873</v>
      </c>
      <c r="R1184" t="s">
        <v>105</v>
      </c>
      <c r="S1184" t="s">
        <v>105</v>
      </c>
      <c r="T1184" t="s">
        <v>6437</v>
      </c>
      <c r="U1184" t="s">
        <v>875</v>
      </c>
      <c r="V1184" t="s">
        <v>132</v>
      </c>
      <c r="W1184" s="247">
        <v>45107</v>
      </c>
      <c r="Y1184" t="s">
        <v>876</v>
      </c>
      <c r="Z1184">
        <v>0</v>
      </c>
      <c r="AA1184" t="s">
        <v>2323</v>
      </c>
      <c r="AB1184" t="s">
        <v>6438</v>
      </c>
      <c r="AD1184">
        <f t="shared" ca="1" si="54"/>
        <v>10</v>
      </c>
      <c r="AE1184">
        <f t="shared" si="55"/>
        <v>6</v>
      </c>
      <c r="AF1184">
        <f t="shared" si="56"/>
        <v>30</v>
      </c>
    </row>
    <row r="1185" spans="1:32" x14ac:dyDescent="0.25">
      <c r="A1185" t="s">
        <v>6439</v>
      </c>
      <c r="B1185" t="s">
        <v>6440</v>
      </c>
      <c r="D1185">
        <v>2023</v>
      </c>
      <c r="E1185" t="s">
        <v>1049</v>
      </c>
      <c r="F1185" t="s">
        <v>1879</v>
      </c>
      <c r="G1185" t="s">
        <v>1917</v>
      </c>
      <c r="H1185" t="s">
        <v>3323</v>
      </c>
      <c r="I1185" t="s">
        <v>6441</v>
      </c>
      <c r="J1185" t="s">
        <v>3464</v>
      </c>
      <c r="K1185">
        <v>280</v>
      </c>
      <c r="L1185" t="s">
        <v>869</v>
      </c>
      <c r="M1185" t="s">
        <v>6442</v>
      </c>
      <c r="N1185" t="s">
        <v>6369</v>
      </c>
      <c r="O1185">
        <v>157</v>
      </c>
      <c r="P1185" t="s">
        <v>872</v>
      </c>
      <c r="Q1185" t="s">
        <v>873</v>
      </c>
      <c r="R1185" t="s">
        <v>105</v>
      </c>
      <c r="S1185" t="s">
        <v>105</v>
      </c>
      <c r="T1185" t="s">
        <v>6437</v>
      </c>
      <c r="U1185" t="s">
        <v>875</v>
      </c>
      <c r="V1185" t="s">
        <v>132</v>
      </c>
      <c r="W1185" s="247">
        <v>45107</v>
      </c>
      <c r="Y1185" t="s">
        <v>876</v>
      </c>
      <c r="Z1185">
        <v>0</v>
      </c>
      <c r="AA1185" t="s">
        <v>2323</v>
      </c>
      <c r="AB1185" t="s">
        <v>6443</v>
      </c>
      <c r="AD1185">
        <f t="shared" ca="1" si="54"/>
        <v>10</v>
      </c>
      <c r="AE1185">
        <f t="shared" si="55"/>
        <v>6</v>
      </c>
      <c r="AF1185">
        <f t="shared" si="56"/>
        <v>30</v>
      </c>
    </row>
    <row r="1186" spans="1:32" x14ac:dyDescent="0.25">
      <c r="A1186" t="s">
        <v>6444</v>
      </c>
      <c r="B1186" t="s">
        <v>6445</v>
      </c>
      <c r="D1186">
        <v>2023</v>
      </c>
      <c r="E1186" t="s">
        <v>1049</v>
      </c>
      <c r="F1186" t="s">
        <v>1879</v>
      </c>
      <c r="G1186" t="s">
        <v>1917</v>
      </c>
      <c r="H1186" t="s">
        <v>3323</v>
      </c>
      <c r="I1186" t="s">
        <v>6446</v>
      </c>
      <c r="J1186" t="s">
        <v>3464</v>
      </c>
      <c r="K1186">
        <v>284</v>
      </c>
      <c r="L1186" t="s">
        <v>869</v>
      </c>
      <c r="M1186" t="s">
        <v>6447</v>
      </c>
      <c r="N1186" t="s">
        <v>6402</v>
      </c>
      <c r="O1186">
        <v>157</v>
      </c>
      <c r="P1186" t="s">
        <v>872</v>
      </c>
      <c r="Q1186" t="s">
        <v>873</v>
      </c>
      <c r="R1186" t="s">
        <v>105</v>
      </c>
      <c r="S1186" t="s">
        <v>105</v>
      </c>
      <c r="T1186" t="s">
        <v>6437</v>
      </c>
      <c r="U1186" t="s">
        <v>875</v>
      </c>
      <c r="V1186" t="s">
        <v>132</v>
      </c>
      <c r="W1186" s="247">
        <v>45107</v>
      </c>
      <c r="Y1186" t="s">
        <v>876</v>
      </c>
      <c r="Z1186">
        <v>0</v>
      </c>
      <c r="AA1186" t="s">
        <v>2323</v>
      </c>
      <c r="AB1186" t="s">
        <v>6448</v>
      </c>
      <c r="AD1186">
        <f t="shared" ca="1" si="54"/>
        <v>10</v>
      </c>
      <c r="AE1186">
        <f t="shared" si="55"/>
        <v>6</v>
      </c>
      <c r="AF1186">
        <f t="shared" si="56"/>
        <v>30</v>
      </c>
    </row>
    <row r="1187" spans="1:32" x14ac:dyDescent="0.25">
      <c r="A1187" t="s">
        <v>6449</v>
      </c>
      <c r="B1187" t="s">
        <v>6450</v>
      </c>
      <c r="D1187">
        <v>2023</v>
      </c>
      <c r="E1187" t="s">
        <v>1049</v>
      </c>
      <c r="F1187" t="s">
        <v>1879</v>
      </c>
      <c r="G1187" t="s">
        <v>1917</v>
      </c>
      <c r="H1187" t="s">
        <v>3323</v>
      </c>
      <c r="I1187" t="s">
        <v>6451</v>
      </c>
      <c r="J1187" t="s">
        <v>3464</v>
      </c>
      <c r="K1187">
        <v>281</v>
      </c>
      <c r="L1187" t="s">
        <v>869</v>
      </c>
      <c r="M1187" t="s">
        <v>6452</v>
      </c>
      <c r="N1187" t="s">
        <v>6453</v>
      </c>
      <c r="O1187">
        <v>157</v>
      </c>
      <c r="P1187" t="s">
        <v>872</v>
      </c>
      <c r="Q1187" t="s">
        <v>873</v>
      </c>
      <c r="R1187" t="s">
        <v>105</v>
      </c>
      <c r="S1187" t="s">
        <v>105</v>
      </c>
      <c r="T1187" t="s">
        <v>6437</v>
      </c>
      <c r="U1187" t="s">
        <v>875</v>
      </c>
      <c r="V1187" t="s">
        <v>132</v>
      </c>
      <c r="W1187" s="247">
        <v>45107</v>
      </c>
      <c r="Y1187" t="s">
        <v>876</v>
      </c>
      <c r="Z1187">
        <v>0</v>
      </c>
      <c r="AA1187" t="s">
        <v>2323</v>
      </c>
      <c r="AB1187" t="s">
        <v>6454</v>
      </c>
      <c r="AD1187">
        <f t="shared" ca="1" si="54"/>
        <v>10</v>
      </c>
      <c r="AE1187">
        <f t="shared" si="55"/>
        <v>6</v>
      </c>
      <c r="AF1187">
        <f t="shared" si="56"/>
        <v>30</v>
      </c>
    </row>
    <row r="1188" spans="1:32" x14ac:dyDescent="0.25">
      <c r="A1188" t="s">
        <v>6455</v>
      </c>
      <c r="B1188" t="s">
        <v>6456</v>
      </c>
      <c r="D1188">
        <v>2023</v>
      </c>
      <c r="E1188" t="s">
        <v>1049</v>
      </c>
      <c r="F1188" t="s">
        <v>1879</v>
      </c>
      <c r="G1188" t="s">
        <v>1917</v>
      </c>
      <c r="H1188" t="s">
        <v>3323</v>
      </c>
      <c r="I1188" t="s">
        <v>6457</v>
      </c>
      <c r="J1188" t="s">
        <v>3464</v>
      </c>
      <c r="K1188">
        <v>281</v>
      </c>
      <c r="L1188" t="s">
        <v>869</v>
      </c>
      <c r="M1188" t="s">
        <v>6458</v>
      </c>
      <c r="N1188" t="s">
        <v>6363</v>
      </c>
      <c r="O1188">
        <v>157</v>
      </c>
      <c r="P1188" t="s">
        <v>872</v>
      </c>
      <c r="Q1188" t="s">
        <v>873</v>
      </c>
      <c r="R1188" t="s">
        <v>105</v>
      </c>
      <c r="S1188" t="s">
        <v>105</v>
      </c>
      <c r="T1188" t="s">
        <v>6437</v>
      </c>
      <c r="U1188" t="s">
        <v>875</v>
      </c>
      <c r="V1188" t="s">
        <v>132</v>
      </c>
      <c r="W1188" s="247">
        <v>45107</v>
      </c>
      <c r="Y1188" t="s">
        <v>876</v>
      </c>
      <c r="Z1188">
        <v>0</v>
      </c>
      <c r="AA1188" t="s">
        <v>2323</v>
      </c>
      <c r="AB1188" t="s">
        <v>6459</v>
      </c>
      <c r="AD1188">
        <f t="shared" ca="1" si="54"/>
        <v>10</v>
      </c>
      <c r="AE1188">
        <f t="shared" si="55"/>
        <v>6</v>
      </c>
      <c r="AF1188">
        <f t="shared" si="56"/>
        <v>30</v>
      </c>
    </row>
    <row r="1189" spans="1:32" x14ac:dyDescent="0.25">
      <c r="A1189" t="s">
        <v>6460</v>
      </c>
      <c r="B1189" t="s">
        <v>6461</v>
      </c>
      <c r="D1189">
        <v>2023</v>
      </c>
      <c r="E1189" t="s">
        <v>1049</v>
      </c>
      <c r="F1189" t="s">
        <v>1879</v>
      </c>
      <c r="G1189" t="s">
        <v>1917</v>
      </c>
      <c r="H1189" t="s">
        <v>3323</v>
      </c>
      <c r="I1189" t="s">
        <v>6462</v>
      </c>
      <c r="J1189" t="s">
        <v>3464</v>
      </c>
      <c r="K1189">
        <v>285</v>
      </c>
      <c r="L1189" t="s">
        <v>869</v>
      </c>
      <c r="M1189" t="s">
        <v>6463</v>
      </c>
      <c r="N1189" t="s">
        <v>6356</v>
      </c>
      <c r="O1189">
        <v>157</v>
      </c>
      <c r="P1189" t="s">
        <v>872</v>
      </c>
      <c r="Q1189" t="s">
        <v>873</v>
      </c>
      <c r="R1189" t="s">
        <v>105</v>
      </c>
      <c r="S1189" t="s">
        <v>105</v>
      </c>
      <c r="T1189" t="s">
        <v>6437</v>
      </c>
      <c r="U1189" t="s">
        <v>875</v>
      </c>
      <c r="V1189" t="s">
        <v>132</v>
      </c>
      <c r="W1189" s="247">
        <v>45107</v>
      </c>
      <c r="Y1189" t="s">
        <v>876</v>
      </c>
      <c r="Z1189">
        <v>0</v>
      </c>
      <c r="AA1189" t="s">
        <v>2323</v>
      </c>
      <c r="AB1189" t="s">
        <v>6464</v>
      </c>
      <c r="AD1189">
        <f t="shared" ca="1" si="54"/>
        <v>10</v>
      </c>
      <c r="AE1189">
        <f t="shared" si="55"/>
        <v>6</v>
      </c>
      <c r="AF1189">
        <f t="shared" si="56"/>
        <v>30</v>
      </c>
    </row>
    <row r="1190" spans="1:32" x14ac:dyDescent="0.25">
      <c r="A1190" t="s">
        <v>6465</v>
      </c>
      <c r="B1190" t="s">
        <v>6466</v>
      </c>
      <c r="D1190">
        <v>2023</v>
      </c>
      <c r="E1190" t="s">
        <v>1049</v>
      </c>
      <c r="F1190" t="s">
        <v>1879</v>
      </c>
      <c r="G1190" t="s">
        <v>1917</v>
      </c>
      <c r="H1190" t="s">
        <v>3323</v>
      </c>
      <c r="I1190" t="s">
        <v>6467</v>
      </c>
      <c r="J1190" t="s">
        <v>3464</v>
      </c>
      <c r="K1190">
        <v>278</v>
      </c>
      <c r="L1190" t="s">
        <v>869</v>
      </c>
      <c r="M1190" t="s">
        <v>6468</v>
      </c>
      <c r="N1190" t="s">
        <v>6363</v>
      </c>
      <c r="O1190">
        <v>157</v>
      </c>
      <c r="P1190" t="s">
        <v>872</v>
      </c>
      <c r="Q1190" t="s">
        <v>873</v>
      </c>
      <c r="R1190" t="s">
        <v>105</v>
      </c>
      <c r="S1190" t="s">
        <v>105</v>
      </c>
      <c r="T1190" t="s">
        <v>6437</v>
      </c>
      <c r="U1190" t="s">
        <v>875</v>
      </c>
      <c r="V1190" t="s">
        <v>132</v>
      </c>
      <c r="W1190" s="247">
        <v>45107</v>
      </c>
      <c r="Y1190" t="s">
        <v>876</v>
      </c>
      <c r="Z1190">
        <v>0</v>
      </c>
      <c r="AA1190" t="s">
        <v>2323</v>
      </c>
      <c r="AB1190" t="s">
        <v>6469</v>
      </c>
      <c r="AD1190">
        <f t="shared" ca="1" si="54"/>
        <v>10</v>
      </c>
      <c r="AE1190">
        <f t="shared" si="55"/>
        <v>6</v>
      </c>
      <c r="AF1190">
        <f t="shared" si="56"/>
        <v>30</v>
      </c>
    </row>
    <row r="1191" spans="1:32" x14ac:dyDescent="0.25">
      <c r="A1191" t="s">
        <v>6470</v>
      </c>
      <c r="B1191" t="s">
        <v>6471</v>
      </c>
      <c r="D1191">
        <v>2023</v>
      </c>
      <c r="E1191" t="s">
        <v>1049</v>
      </c>
      <c r="F1191" t="s">
        <v>1879</v>
      </c>
      <c r="G1191" t="s">
        <v>1917</v>
      </c>
      <c r="H1191" t="s">
        <v>3323</v>
      </c>
      <c r="I1191" t="s">
        <v>6472</v>
      </c>
      <c r="J1191" t="s">
        <v>881</v>
      </c>
      <c r="K1191">
        <v>5660</v>
      </c>
      <c r="L1191" t="s">
        <v>1900</v>
      </c>
      <c r="M1191">
        <v>5449465</v>
      </c>
      <c r="N1191">
        <v>45414</v>
      </c>
      <c r="O1191">
        <v>1</v>
      </c>
      <c r="P1191" t="s">
        <v>872</v>
      </c>
      <c r="Q1191" t="s">
        <v>873</v>
      </c>
      <c r="R1191" t="s">
        <v>105</v>
      </c>
      <c r="S1191" t="s">
        <v>105</v>
      </c>
      <c r="T1191" t="s">
        <v>6473</v>
      </c>
      <c r="U1191" t="s">
        <v>875</v>
      </c>
      <c r="V1191" t="s">
        <v>2700</v>
      </c>
      <c r="W1191" s="247">
        <v>45107</v>
      </c>
      <c r="Y1191" t="s">
        <v>876</v>
      </c>
      <c r="Z1191">
        <v>0</v>
      </c>
      <c r="AA1191" t="s">
        <v>2323</v>
      </c>
      <c r="AB1191" t="s">
        <v>6474</v>
      </c>
      <c r="AD1191">
        <f t="shared" ca="1" si="54"/>
        <v>10</v>
      </c>
      <c r="AE1191">
        <f t="shared" si="55"/>
        <v>6</v>
      </c>
      <c r="AF1191">
        <f t="shared" si="56"/>
        <v>30</v>
      </c>
    </row>
    <row r="1192" spans="1:32" x14ac:dyDescent="0.25">
      <c r="A1192" t="s">
        <v>6475</v>
      </c>
      <c r="B1192" t="s">
        <v>6476</v>
      </c>
      <c r="D1192">
        <v>2023</v>
      </c>
      <c r="E1192" t="s">
        <v>1049</v>
      </c>
      <c r="F1192" t="s">
        <v>1879</v>
      </c>
      <c r="G1192" t="s">
        <v>1917</v>
      </c>
      <c r="H1192" t="s">
        <v>3323</v>
      </c>
      <c r="I1192" t="s">
        <v>6477</v>
      </c>
      <c r="J1192" t="s">
        <v>3464</v>
      </c>
      <c r="K1192">
        <v>278</v>
      </c>
      <c r="L1192" t="s">
        <v>869</v>
      </c>
      <c r="M1192" t="s">
        <v>6478</v>
      </c>
      <c r="N1192" t="s">
        <v>3847</v>
      </c>
      <c r="O1192">
        <v>157</v>
      </c>
      <c r="P1192" t="s">
        <v>872</v>
      </c>
      <c r="Q1192" t="s">
        <v>873</v>
      </c>
      <c r="R1192" t="s">
        <v>105</v>
      </c>
      <c r="S1192" t="s">
        <v>105</v>
      </c>
      <c r="T1192" t="s">
        <v>6437</v>
      </c>
      <c r="U1192" t="s">
        <v>875</v>
      </c>
      <c r="V1192" t="s">
        <v>132</v>
      </c>
      <c r="W1192" s="247">
        <v>45107</v>
      </c>
      <c r="Y1192" t="s">
        <v>876</v>
      </c>
      <c r="Z1192">
        <v>0</v>
      </c>
      <c r="AA1192" t="s">
        <v>2323</v>
      </c>
      <c r="AB1192" t="s">
        <v>6479</v>
      </c>
      <c r="AD1192">
        <f t="shared" ca="1" si="54"/>
        <v>10</v>
      </c>
      <c r="AE1192">
        <f t="shared" si="55"/>
        <v>6</v>
      </c>
      <c r="AF1192">
        <f t="shared" si="56"/>
        <v>30</v>
      </c>
    </row>
    <row r="1193" spans="1:32" x14ac:dyDescent="0.25">
      <c r="A1193" t="s">
        <v>6480</v>
      </c>
      <c r="B1193" t="s">
        <v>6481</v>
      </c>
      <c r="D1193">
        <v>2023</v>
      </c>
      <c r="E1193" t="s">
        <v>1049</v>
      </c>
      <c r="F1193" t="s">
        <v>1879</v>
      </c>
      <c r="G1193" t="s">
        <v>1917</v>
      </c>
      <c r="H1193" t="s">
        <v>3323</v>
      </c>
      <c r="I1193" t="s">
        <v>6482</v>
      </c>
      <c r="J1193" t="s">
        <v>3464</v>
      </c>
      <c r="K1193">
        <v>283</v>
      </c>
      <c r="L1193" t="s">
        <v>869</v>
      </c>
      <c r="M1193" t="s">
        <v>6483</v>
      </c>
      <c r="N1193" t="s">
        <v>6356</v>
      </c>
      <c r="O1193">
        <v>157</v>
      </c>
      <c r="P1193" t="s">
        <v>872</v>
      </c>
      <c r="Q1193" t="s">
        <v>873</v>
      </c>
      <c r="R1193" t="s">
        <v>105</v>
      </c>
      <c r="S1193" t="s">
        <v>105</v>
      </c>
      <c r="T1193" t="s">
        <v>6437</v>
      </c>
      <c r="U1193" t="s">
        <v>875</v>
      </c>
      <c r="V1193" t="s">
        <v>132</v>
      </c>
      <c r="W1193" s="247">
        <v>45107</v>
      </c>
      <c r="Y1193" t="s">
        <v>876</v>
      </c>
      <c r="Z1193">
        <v>0</v>
      </c>
      <c r="AA1193" t="s">
        <v>2323</v>
      </c>
      <c r="AB1193" t="s">
        <v>6484</v>
      </c>
      <c r="AD1193">
        <f t="shared" ca="1" si="54"/>
        <v>10</v>
      </c>
      <c r="AE1193">
        <f t="shared" si="55"/>
        <v>6</v>
      </c>
      <c r="AF1193">
        <f t="shared" si="56"/>
        <v>30</v>
      </c>
    </row>
    <row r="1194" spans="1:32" x14ac:dyDescent="0.25">
      <c r="A1194" t="s">
        <v>6485</v>
      </c>
      <c r="B1194" t="s">
        <v>6486</v>
      </c>
      <c r="C1194" t="s">
        <v>1799</v>
      </c>
      <c r="D1194">
        <v>2023</v>
      </c>
      <c r="E1194" t="s">
        <v>1049</v>
      </c>
      <c r="F1194" t="s">
        <v>3079</v>
      </c>
      <c r="G1194" t="s">
        <v>2087</v>
      </c>
      <c r="H1194" t="s">
        <v>1123</v>
      </c>
      <c r="I1194" t="s">
        <v>6487</v>
      </c>
      <c r="J1194" t="s">
        <v>1136</v>
      </c>
      <c r="K1194">
        <v>12938</v>
      </c>
      <c r="L1194" t="s">
        <v>869</v>
      </c>
      <c r="M1194" t="s">
        <v>6488</v>
      </c>
      <c r="N1194">
        <v>45475</v>
      </c>
      <c r="O1194">
        <v>15</v>
      </c>
      <c r="P1194" t="s">
        <v>872</v>
      </c>
      <c r="Q1194" t="s">
        <v>873</v>
      </c>
      <c r="R1194" t="s">
        <v>105</v>
      </c>
      <c r="S1194" t="s">
        <v>105</v>
      </c>
      <c r="T1194" t="s">
        <v>6489</v>
      </c>
      <c r="U1194" t="s">
        <v>1067</v>
      </c>
      <c r="V1194" t="s">
        <v>118</v>
      </c>
      <c r="W1194" s="247">
        <v>45104</v>
      </c>
      <c r="Y1194" t="s">
        <v>876</v>
      </c>
      <c r="Z1194">
        <v>0</v>
      </c>
      <c r="AB1194" t="s">
        <v>877</v>
      </c>
      <c r="AD1194">
        <f t="shared" ca="1" si="54"/>
        <v>10</v>
      </c>
      <c r="AE1194">
        <f t="shared" si="55"/>
        <v>6</v>
      </c>
      <c r="AF1194">
        <f t="shared" si="56"/>
        <v>27</v>
      </c>
    </row>
    <row r="1195" spans="1:32" x14ac:dyDescent="0.25">
      <c r="A1195" t="s">
        <v>6490</v>
      </c>
      <c r="B1195" t="s">
        <v>6491</v>
      </c>
      <c r="C1195" t="s">
        <v>1799</v>
      </c>
      <c r="D1195">
        <v>2023</v>
      </c>
      <c r="E1195" t="s">
        <v>1049</v>
      </c>
      <c r="F1195" t="s">
        <v>3079</v>
      </c>
      <c r="G1195" t="s">
        <v>2087</v>
      </c>
      <c r="H1195" t="s">
        <v>1123</v>
      </c>
      <c r="I1195" t="s">
        <v>6492</v>
      </c>
      <c r="J1195" t="s">
        <v>868</v>
      </c>
      <c r="K1195">
        <v>21200</v>
      </c>
      <c r="L1195" t="s">
        <v>1900</v>
      </c>
      <c r="M1195" t="s">
        <v>6493</v>
      </c>
      <c r="N1195">
        <v>45324</v>
      </c>
      <c r="O1195">
        <v>10</v>
      </c>
      <c r="P1195" t="s">
        <v>872</v>
      </c>
      <c r="Q1195" t="s">
        <v>873</v>
      </c>
      <c r="R1195" t="s">
        <v>105</v>
      </c>
      <c r="S1195" t="s">
        <v>105</v>
      </c>
      <c r="T1195" t="s">
        <v>6494</v>
      </c>
      <c r="U1195" t="s">
        <v>896</v>
      </c>
      <c r="W1195" s="247">
        <v>45104</v>
      </c>
      <c r="Y1195" t="s">
        <v>876</v>
      </c>
      <c r="Z1195">
        <v>0</v>
      </c>
      <c r="AB1195" t="s">
        <v>877</v>
      </c>
      <c r="AD1195">
        <f t="shared" ca="1" si="54"/>
        <v>10</v>
      </c>
      <c r="AE1195">
        <f t="shared" si="55"/>
        <v>6</v>
      </c>
      <c r="AF1195">
        <f t="shared" si="56"/>
        <v>27</v>
      </c>
    </row>
    <row r="1196" spans="1:32" x14ac:dyDescent="0.25">
      <c r="A1196" t="s">
        <v>6495</v>
      </c>
      <c r="B1196" t="s">
        <v>6496</v>
      </c>
      <c r="C1196" t="s">
        <v>1799</v>
      </c>
      <c r="D1196">
        <v>2023</v>
      </c>
      <c r="E1196" t="s">
        <v>1049</v>
      </c>
      <c r="F1196" t="s">
        <v>3079</v>
      </c>
      <c r="G1196" t="s">
        <v>2087</v>
      </c>
      <c r="H1196" t="s">
        <v>1082</v>
      </c>
      <c r="I1196" t="s">
        <v>6497</v>
      </c>
      <c r="J1196" t="s">
        <v>1054</v>
      </c>
      <c r="K1196">
        <v>10774</v>
      </c>
      <c r="L1196" t="s">
        <v>1900</v>
      </c>
      <c r="M1196" t="s">
        <v>6498</v>
      </c>
      <c r="N1196" t="s">
        <v>1040</v>
      </c>
      <c r="O1196">
        <v>4</v>
      </c>
      <c r="P1196" t="s">
        <v>872</v>
      </c>
      <c r="Q1196" t="s">
        <v>873</v>
      </c>
      <c r="R1196" t="s">
        <v>105</v>
      </c>
      <c r="S1196" t="s">
        <v>105</v>
      </c>
      <c r="T1196" t="s">
        <v>4331</v>
      </c>
      <c r="U1196" t="s">
        <v>896</v>
      </c>
      <c r="V1196" t="s">
        <v>106</v>
      </c>
      <c r="W1196" s="247">
        <v>45104</v>
      </c>
      <c r="Y1196" t="s">
        <v>876</v>
      </c>
      <c r="Z1196">
        <v>0</v>
      </c>
      <c r="AB1196" t="s">
        <v>877</v>
      </c>
      <c r="AD1196">
        <f t="shared" ca="1" si="54"/>
        <v>10</v>
      </c>
      <c r="AE1196">
        <f t="shared" si="55"/>
        <v>6</v>
      </c>
      <c r="AF1196">
        <f t="shared" si="56"/>
        <v>27</v>
      </c>
    </row>
    <row r="1197" spans="1:32" x14ac:dyDescent="0.25">
      <c r="A1197" t="s">
        <v>6499</v>
      </c>
      <c r="B1197" t="s">
        <v>6500</v>
      </c>
      <c r="C1197" t="s">
        <v>1799</v>
      </c>
      <c r="D1197">
        <v>2023</v>
      </c>
      <c r="E1197" t="s">
        <v>1049</v>
      </c>
      <c r="F1197" t="s">
        <v>3079</v>
      </c>
      <c r="G1197" t="s">
        <v>2087</v>
      </c>
      <c r="H1197" t="s">
        <v>1123</v>
      </c>
      <c r="I1197" t="s">
        <v>6501</v>
      </c>
      <c r="J1197" t="s">
        <v>1029</v>
      </c>
      <c r="K1197">
        <v>15824</v>
      </c>
      <c r="L1197" t="s">
        <v>869</v>
      </c>
      <c r="M1197" t="s">
        <v>6502</v>
      </c>
      <c r="N1197" t="s">
        <v>1131</v>
      </c>
      <c r="O1197">
        <v>19</v>
      </c>
      <c r="P1197" t="s">
        <v>872</v>
      </c>
      <c r="Q1197" t="s">
        <v>873</v>
      </c>
      <c r="R1197" t="s">
        <v>105</v>
      </c>
      <c r="S1197" t="s">
        <v>105</v>
      </c>
      <c r="T1197" t="s">
        <v>6503</v>
      </c>
      <c r="U1197" t="s">
        <v>896</v>
      </c>
      <c r="W1197" s="247">
        <v>45104</v>
      </c>
      <c r="Y1197" t="s">
        <v>876</v>
      </c>
      <c r="Z1197">
        <v>0</v>
      </c>
      <c r="AB1197" t="s">
        <v>877</v>
      </c>
      <c r="AD1197">
        <f t="shared" ca="1" si="54"/>
        <v>10</v>
      </c>
      <c r="AE1197">
        <f t="shared" si="55"/>
        <v>6</v>
      </c>
      <c r="AF1197">
        <f t="shared" si="56"/>
        <v>27</v>
      </c>
    </row>
    <row r="1198" spans="1:32" x14ac:dyDescent="0.25">
      <c r="A1198" t="s">
        <v>6504</v>
      </c>
      <c r="B1198" t="s">
        <v>6505</v>
      </c>
      <c r="C1198" t="s">
        <v>1799</v>
      </c>
      <c r="D1198">
        <v>2023</v>
      </c>
      <c r="E1198" t="s">
        <v>1049</v>
      </c>
      <c r="F1198" t="s">
        <v>3079</v>
      </c>
      <c r="G1198" t="s">
        <v>2087</v>
      </c>
      <c r="H1198" t="s">
        <v>1082</v>
      </c>
      <c r="I1198" t="s">
        <v>6506</v>
      </c>
      <c r="J1198" t="s">
        <v>1054</v>
      </c>
      <c r="K1198">
        <v>13434</v>
      </c>
      <c r="L1198" t="s">
        <v>869</v>
      </c>
      <c r="M1198" t="s">
        <v>6507</v>
      </c>
      <c r="N1198" t="s">
        <v>1040</v>
      </c>
      <c r="O1198">
        <v>4</v>
      </c>
      <c r="P1198" t="s">
        <v>872</v>
      </c>
      <c r="Q1198" t="s">
        <v>873</v>
      </c>
      <c r="R1198" t="s">
        <v>105</v>
      </c>
      <c r="S1198" t="s">
        <v>105</v>
      </c>
      <c r="T1198" t="s">
        <v>6508</v>
      </c>
      <c r="U1198" t="s">
        <v>1067</v>
      </c>
      <c r="V1198" t="s">
        <v>207</v>
      </c>
      <c r="W1198" s="247">
        <v>45104</v>
      </c>
      <c r="Y1198" t="s">
        <v>876</v>
      </c>
      <c r="Z1198">
        <v>0</v>
      </c>
      <c r="AB1198" t="s">
        <v>877</v>
      </c>
      <c r="AD1198">
        <f t="shared" ca="1" si="54"/>
        <v>10</v>
      </c>
      <c r="AE1198">
        <f t="shared" si="55"/>
        <v>6</v>
      </c>
      <c r="AF1198">
        <f t="shared" si="56"/>
        <v>27</v>
      </c>
    </row>
    <row r="1199" spans="1:32" x14ac:dyDescent="0.25">
      <c r="A1199" t="s">
        <v>6509</v>
      </c>
      <c r="B1199" t="s">
        <v>6510</v>
      </c>
      <c r="C1199" t="s">
        <v>1799</v>
      </c>
      <c r="D1199">
        <v>2023</v>
      </c>
      <c r="E1199" t="s">
        <v>1049</v>
      </c>
      <c r="F1199" t="s">
        <v>3079</v>
      </c>
      <c r="G1199" t="s">
        <v>2087</v>
      </c>
      <c r="H1199" t="s">
        <v>1082</v>
      </c>
      <c r="I1199" t="s">
        <v>6511</v>
      </c>
      <c r="J1199" t="s">
        <v>1054</v>
      </c>
      <c r="K1199">
        <v>512</v>
      </c>
      <c r="L1199" t="s">
        <v>869</v>
      </c>
      <c r="M1199" t="s">
        <v>6512</v>
      </c>
      <c r="N1199">
        <v>45385</v>
      </c>
      <c r="O1199">
        <v>2</v>
      </c>
      <c r="P1199" t="s">
        <v>872</v>
      </c>
      <c r="Q1199" t="s">
        <v>873</v>
      </c>
      <c r="R1199" t="s">
        <v>105</v>
      </c>
      <c r="S1199" t="s">
        <v>105</v>
      </c>
      <c r="T1199" t="s">
        <v>6513</v>
      </c>
      <c r="U1199" t="s">
        <v>1067</v>
      </c>
      <c r="V1199" t="s">
        <v>4040</v>
      </c>
      <c r="W1199" s="247">
        <v>45104</v>
      </c>
      <c r="Y1199" t="s">
        <v>876</v>
      </c>
      <c r="Z1199">
        <v>0</v>
      </c>
      <c r="AB1199" t="s">
        <v>877</v>
      </c>
      <c r="AD1199">
        <f t="shared" ca="1" si="54"/>
        <v>10</v>
      </c>
      <c r="AE1199">
        <f t="shared" si="55"/>
        <v>6</v>
      </c>
      <c r="AF1199">
        <f t="shared" si="56"/>
        <v>27</v>
      </c>
    </row>
    <row r="1200" spans="1:32" x14ac:dyDescent="0.25">
      <c r="A1200" t="s">
        <v>6514</v>
      </c>
      <c r="B1200" t="s">
        <v>6515</v>
      </c>
      <c r="C1200" t="s">
        <v>1799</v>
      </c>
      <c r="D1200">
        <v>2023</v>
      </c>
      <c r="E1200" t="s">
        <v>1049</v>
      </c>
      <c r="F1200" t="s">
        <v>3079</v>
      </c>
      <c r="G1200" t="s">
        <v>2087</v>
      </c>
      <c r="H1200" t="s">
        <v>1082</v>
      </c>
      <c r="I1200" t="s">
        <v>6516</v>
      </c>
      <c r="J1200" t="s">
        <v>1054</v>
      </c>
      <c r="K1200">
        <v>20602</v>
      </c>
      <c r="L1200" t="s">
        <v>1900</v>
      </c>
      <c r="M1200" t="s">
        <v>6517</v>
      </c>
      <c r="N1200" t="s">
        <v>2026</v>
      </c>
      <c r="O1200">
        <v>7</v>
      </c>
      <c r="P1200" t="s">
        <v>872</v>
      </c>
      <c r="Q1200" t="s">
        <v>873</v>
      </c>
      <c r="R1200" t="s">
        <v>105</v>
      </c>
      <c r="S1200" t="s">
        <v>105</v>
      </c>
      <c r="T1200" t="s">
        <v>6518</v>
      </c>
      <c r="U1200" t="s">
        <v>1067</v>
      </c>
      <c r="V1200" t="s">
        <v>158</v>
      </c>
      <c r="W1200" s="247">
        <v>45104</v>
      </c>
      <c r="Y1200" t="s">
        <v>876</v>
      </c>
      <c r="Z1200">
        <v>0</v>
      </c>
      <c r="AB1200" t="s">
        <v>877</v>
      </c>
      <c r="AD1200">
        <f t="shared" ca="1" si="54"/>
        <v>10</v>
      </c>
      <c r="AE1200">
        <f t="shared" si="55"/>
        <v>6</v>
      </c>
      <c r="AF1200">
        <f t="shared" si="56"/>
        <v>27</v>
      </c>
    </row>
    <row r="1201" spans="1:32" x14ac:dyDescent="0.25">
      <c r="A1201" t="s">
        <v>6519</v>
      </c>
      <c r="B1201" t="s">
        <v>6520</v>
      </c>
      <c r="C1201" t="s">
        <v>1799</v>
      </c>
      <c r="D1201">
        <v>2023</v>
      </c>
      <c r="E1201" t="s">
        <v>1049</v>
      </c>
      <c r="F1201" t="s">
        <v>3079</v>
      </c>
      <c r="G1201" t="s">
        <v>2087</v>
      </c>
      <c r="H1201" t="s">
        <v>1082</v>
      </c>
      <c r="I1201" t="s">
        <v>6521</v>
      </c>
      <c r="J1201" t="s">
        <v>1054</v>
      </c>
      <c r="K1201">
        <v>10233</v>
      </c>
      <c r="L1201" t="s">
        <v>869</v>
      </c>
      <c r="M1201" t="s">
        <v>6522</v>
      </c>
      <c r="N1201">
        <v>45385</v>
      </c>
      <c r="O1201">
        <v>2</v>
      </c>
      <c r="P1201" t="s">
        <v>872</v>
      </c>
      <c r="Q1201" t="s">
        <v>873</v>
      </c>
      <c r="R1201" t="s">
        <v>105</v>
      </c>
      <c r="S1201" t="s">
        <v>105</v>
      </c>
      <c r="T1201" t="s">
        <v>6523</v>
      </c>
      <c r="U1201" t="s">
        <v>1067</v>
      </c>
      <c r="V1201" t="s">
        <v>4040</v>
      </c>
      <c r="W1201" s="247">
        <v>45104</v>
      </c>
      <c r="Y1201" t="s">
        <v>876</v>
      </c>
      <c r="Z1201">
        <v>0</v>
      </c>
      <c r="AB1201" t="s">
        <v>877</v>
      </c>
      <c r="AD1201">
        <f t="shared" ca="1" si="54"/>
        <v>10</v>
      </c>
      <c r="AE1201">
        <f t="shared" si="55"/>
        <v>6</v>
      </c>
      <c r="AF1201">
        <f t="shared" si="56"/>
        <v>27</v>
      </c>
    </row>
    <row r="1202" spans="1:32" x14ac:dyDescent="0.25">
      <c r="A1202" t="s">
        <v>6524</v>
      </c>
      <c r="B1202" t="s">
        <v>6525</v>
      </c>
      <c r="C1202" t="s">
        <v>1799</v>
      </c>
      <c r="D1202">
        <v>2023</v>
      </c>
      <c r="E1202" t="s">
        <v>1049</v>
      </c>
      <c r="F1202" t="s">
        <v>3079</v>
      </c>
      <c r="G1202" t="s">
        <v>2087</v>
      </c>
      <c r="H1202" t="s">
        <v>1082</v>
      </c>
      <c r="I1202" t="s">
        <v>6526</v>
      </c>
      <c r="J1202" t="s">
        <v>1054</v>
      </c>
      <c r="K1202">
        <v>16073</v>
      </c>
      <c r="L1202" t="s">
        <v>869</v>
      </c>
      <c r="M1202" t="s">
        <v>6527</v>
      </c>
      <c r="N1202" t="s">
        <v>1040</v>
      </c>
      <c r="O1202">
        <v>14</v>
      </c>
      <c r="P1202" t="s">
        <v>872</v>
      </c>
      <c r="Q1202" t="s">
        <v>873</v>
      </c>
      <c r="R1202" t="s">
        <v>105</v>
      </c>
      <c r="S1202" t="s">
        <v>105</v>
      </c>
      <c r="T1202" t="s">
        <v>6528</v>
      </c>
      <c r="U1202" t="s">
        <v>1067</v>
      </c>
      <c r="V1202" t="s">
        <v>6529</v>
      </c>
      <c r="W1202" s="247">
        <v>45104</v>
      </c>
      <c r="Y1202" t="s">
        <v>876</v>
      </c>
      <c r="Z1202">
        <v>0</v>
      </c>
      <c r="AB1202" t="s">
        <v>877</v>
      </c>
      <c r="AD1202">
        <f t="shared" ca="1" si="54"/>
        <v>10</v>
      </c>
      <c r="AE1202">
        <f t="shared" si="55"/>
        <v>6</v>
      </c>
      <c r="AF1202">
        <f t="shared" si="56"/>
        <v>27</v>
      </c>
    </row>
    <row r="1203" spans="1:32" x14ac:dyDescent="0.25">
      <c r="A1203" t="s">
        <v>6530</v>
      </c>
      <c r="B1203" t="s">
        <v>6531</v>
      </c>
      <c r="D1203">
        <v>2023</v>
      </c>
      <c r="E1203" t="s">
        <v>1049</v>
      </c>
      <c r="F1203" t="s">
        <v>1879</v>
      </c>
      <c r="G1203" t="s">
        <v>1917</v>
      </c>
      <c r="H1203" t="s">
        <v>1123</v>
      </c>
      <c r="I1203" t="s">
        <v>6532</v>
      </c>
      <c r="J1203" t="s">
        <v>1906</v>
      </c>
      <c r="K1203">
        <v>16985</v>
      </c>
      <c r="L1203" t="s">
        <v>1900</v>
      </c>
      <c r="M1203" t="s">
        <v>6533</v>
      </c>
      <c r="N1203">
        <v>45414</v>
      </c>
      <c r="O1203">
        <v>14</v>
      </c>
      <c r="P1203" t="s">
        <v>872</v>
      </c>
      <c r="Q1203" t="s">
        <v>873</v>
      </c>
      <c r="R1203" t="s">
        <v>105</v>
      </c>
      <c r="S1203" t="s">
        <v>105</v>
      </c>
      <c r="T1203" t="s">
        <v>6534</v>
      </c>
      <c r="U1203" t="s">
        <v>1067</v>
      </c>
      <c r="W1203" s="247">
        <v>45109</v>
      </c>
      <c r="Y1203" t="s">
        <v>876</v>
      </c>
      <c r="Z1203">
        <v>0</v>
      </c>
      <c r="AB1203" t="s">
        <v>877</v>
      </c>
      <c r="AD1203">
        <f t="shared" ca="1" si="54"/>
        <v>10</v>
      </c>
      <c r="AE1203">
        <f t="shared" si="55"/>
        <v>7</v>
      </c>
      <c r="AF1203">
        <f t="shared" si="56"/>
        <v>2</v>
      </c>
    </row>
    <row r="1204" spans="1:32" x14ac:dyDescent="0.25">
      <c r="A1204" t="s">
        <v>6535</v>
      </c>
      <c r="B1204" t="s">
        <v>6536</v>
      </c>
      <c r="D1204">
        <v>2023</v>
      </c>
      <c r="E1204" t="s">
        <v>1049</v>
      </c>
      <c r="F1204" t="s">
        <v>1879</v>
      </c>
      <c r="G1204" t="s">
        <v>1880</v>
      </c>
      <c r="H1204" t="s">
        <v>1123</v>
      </c>
      <c r="I1204" t="s">
        <v>6537</v>
      </c>
      <c r="J1204" t="s">
        <v>1054</v>
      </c>
      <c r="K1204">
        <v>228</v>
      </c>
      <c r="L1204" t="s">
        <v>869</v>
      </c>
      <c r="M1204" t="s">
        <v>6538</v>
      </c>
      <c r="N1204" t="s">
        <v>1040</v>
      </c>
      <c r="O1204">
        <v>4</v>
      </c>
      <c r="P1204" t="s">
        <v>872</v>
      </c>
      <c r="Q1204" t="s">
        <v>873</v>
      </c>
      <c r="R1204" t="s">
        <v>105</v>
      </c>
      <c r="S1204" t="s">
        <v>105</v>
      </c>
      <c r="T1204" t="s">
        <v>6539</v>
      </c>
      <c r="U1204" t="s">
        <v>1067</v>
      </c>
      <c r="V1204" t="s">
        <v>151</v>
      </c>
      <c r="W1204" s="247">
        <v>45109</v>
      </c>
      <c r="Y1204" t="s">
        <v>876</v>
      </c>
      <c r="Z1204">
        <v>0</v>
      </c>
      <c r="AB1204" t="s">
        <v>877</v>
      </c>
      <c r="AD1204">
        <f t="shared" ca="1" si="54"/>
        <v>10</v>
      </c>
      <c r="AE1204">
        <f t="shared" si="55"/>
        <v>7</v>
      </c>
      <c r="AF1204">
        <f t="shared" si="56"/>
        <v>2</v>
      </c>
    </row>
    <row r="1205" spans="1:32" x14ac:dyDescent="0.25">
      <c r="A1205" t="s">
        <v>6540</v>
      </c>
      <c r="B1205" t="s">
        <v>6541</v>
      </c>
      <c r="D1205">
        <v>2023</v>
      </c>
      <c r="E1205" t="s">
        <v>1049</v>
      </c>
      <c r="F1205" t="s">
        <v>1879</v>
      </c>
      <c r="G1205" t="s">
        <v>1880</v>
      </c>
      <c r="H1205" t="s">
        <v>1123</v>
      </c>
      <c r="I1205" t="s">
        <v>6542</v>
      </c>
      <c r="J1205" t="s">
        <v>1054</v>
      </c>
      <c r="K1205">
        <v>1</v>
      </c>
      <c r="L1205" t="s">
        <v>869</v>
      </c>
      <c r="M1205" t="s">
        <v>6543</v>
      </c>
      <c r="N1205" t="s">
        <v>1040</v>
      </c>
      <c r="O1205">
        <v>4</v>
      </c>
      <c r="P1205" t="s">
        <v>872</v>
      </c>
      <c r="Q1205" t="s">
        <v>873</v>
      </c>
      <c r="R1205" t="s">
        <v>105</v>
      </c>
      <c r="S1205" t="s">
        <v>105</v>
      </c>
      <c r="T1205" t="s">
        <v>6544</v>
      </c>
      <c r="U1205" t="s">
        <v>1067</v>
      </c>
      <c r="V1205" t="s">
        <v>151</v>
      </c>
      <c r="W1205" s="247">
        <v>45109</v>
      </c>
      <c r="Y1205" t="s">
        <v>876</v>
      </c>
      <c r="Z1205">
        <v>0</v>
      </c>
      <c r="AB1205" t="s">
        <v>877</v>
      </c>
      <c r="AD1205">
        <f t="shared" ca="1" si="54"/>
        <v>10</v>
      </c>
      <c r="AE1205">
        <f t="shared" si="55"/>
        <v>7</v>
      </c>
      <c r="AF1205">
        <f t="shared" si="56"/>
        <v>2</v>
      </c>
    </row>
    <row r="1206" spans="1:32" x14ac:dyDescent="0.25">
      <c r="A1206" t="s">
        <v>6545</v>
      </c>
      <c r="B1206" t="s">
        <v>6546</v>
      </c>
      <c r="D1206">
        <v>2023</v>
      </c>
      <c r="E1206" t="s">
        <v>1049</v>
      </c>
      <c r="F1206" t="s">
        <v>1879</v>
      </c>
      <c r="G1206" t="s">
        <v>1880</v>
      </c>
      <c r="H1206" t="s">
        <v>1123</v>
      </c>
      <c r="I1206" t="s">
        <v>6547</v>
      </c>
      <c r="J1206" t="s">
        <v>1054</v>
      </c>
      <c r="K1206">
        <v>1</v>
      </c>
      <c r="L1206" t="s">
        <v>869</v>
      </c>
      <c r="M1206" t="s">
        <v>6548</v>
      </c>
      <c r="N1206" t="s">
        <v>1040</v>
      </c>
      <c r="O1206">
        <v>4</v>
      </c>
      <c r="P1206" t="s">
        <v>872</v>
      </c>
      <c r="Q1206" t="s">
        <v>873</v>
      </c>
      <c r="R1206" t="s">
        <v>105</v>
      </c>
      <c r="S1206" t="s">
        <v>105</v>
      </c>
      <c r="T1206" t="s">
        <v>6549</v>
      </c>
      <c r="U1206" t="s">
        <v>1067</v>
      </c>
      <c r="V1206" t="s">
        <v>151</v>
      </c>
      <c r="W1206" s="247">
        <v>45109</v>
      </c>
      <c r="Y1206" t="s">
        <v>876</v>
      </c>
      <c r="Z1206">
        <v>0</v>
      </c>
      <c r="AB1206" t="s">
        <v>877</v>
      </c>
      <c r="AD1206">
        <f t="shared" ca="1" si="54"/>
        <v>10</v>
      </c>
      <c r="AE1206">
        <f t="shared" si="55"/>
        <v>7</v>
      </c>
      <c r="AF1206">
        <f t="shared" si="56"/>
        <v>2</v>
      </c>
    </row>
    <row r="1207" spans="1:32" x14ac:dyDescent="0.25">
      <c r="A1207" t="s">
        <v>6550</v>
      </c>
      <c r="B1207" t="s">
        <v>6551</v>
      </c>
      <c r="D1207">
        <v>2023</v>
      </c>
      <c r="E1207" t="s">
        <v>1049</v>
      </c>
      <c r="F1207" t="s">
        <v>1879</v>
      </c>
      <c r="G1207" t="s">
        <v>1880</v>
      </c>
      <c r="H1207" t="s">
        <v>1123</v>
      </c>
      <c r="I1207" t="s">
        <v>6552</v>
      </c>
      <c r="J1207" t="s">
        <v>896</v>
      </c>
      <c r="K1207">
        <v>30748</v>
      </c>
      <c r="L1207" t="s">
        <v>869</v>
      </c>
      <c r="M1207" t="s">
        <v>6553</v>
      </c>
      <c r="N1207">
        <v>45475</v>
      </c>
      <c r="O1207">
        <v>16</v>
      </c>
      <c r="P1207" t="s">
        <v>872</v>
      </c>
      <c r="Q1207" t="s">
        <v>873</v>
      </c>
      <c r="R1207" t="s">
        <v>105</v>
      </c>
      <c r="S1207" t="s">
        <v>105</v>
      </c>
      <c r="T1207" t="s">
        <v>6554</v>
      </c>
      <c r="U1207" t="s">
        <v>1067</v>
      </c>
      <c r="W1207" s="247">
        <v>45109</v>
      </c>
      <c r="Y1207" t="s">
        <v>876</v>
      </c>
      <c r="Z1207">
        <v>0</v>
      </c>
      <c r="AB1207" t="s">
        <v>877</v>
      </c>
      <c r="AD1207">
        <f t="shared" ca="1" si="54"/>
        <v>10</v>
      </c>
      <c r="AE1207">
        <f t="shared" si="55"/>
        <v>7</v>
      </c>
      <c r="AF1207">
        <f t="shared" si="56"/>
        <v>2</v>
      </c>
    </row>
    <row r="1208" spans="1:32" x14ac:dyDescent="0.25">
      <c r="A1208" t="s">
        <v>6555</v>
      </c>
      <c r="B1208" t="s">
        <v>6556</v>
      </c>
      <c r="D1208">
        <v>2023</v>
      </c>
      <c r="E1208" t="s">
        <v>1049</v>
      </c>
      <c r="F1208" t="s">
        <v>1879</v>
      </c>
      <c r="G1208" t="s">
        <v>1880</v>
      </c>
      <c r="H1208" t="s">
        <v>1123</v>
      </c>
      <c r="I1208" t="s">
        <v>6557</v>
      </c>
      <c r="J1208" t="s">
        <v>1054</v>
      </c>
      <c r="K1208">
        <v>230</v>
      </c>
      <c r="L1208" t="s">
        <v>869</v>
      </c>
      <c r="M1208" t="s">
        <v>6558</v>
      </c>
      <c r="N1208" t="s">
        <v>1040</v>
      </c>
      <c r="O1208">
        <v>4</v>
      </c>
      <c r="P1208" t="s">
        <v>872</v>
      </c>
      <c r="Q1208" t="s">
        <v>873</v>
      </c>
      <c r="R1208" t="s">
        <v>105</v>
      </c>
      <c r="S1208" t="s">
        <v>105</v>
      </c>
      <c r="T1208" t="s">
        <v>6559</v>
      </c>
      <c r="U1208" t="s">
        <v>1067</v>
      </c>
      <c r="V1208" t="s">
        <v>151</v>
      </c>
      <c r="W1208" s="247">
        <v>45109</v>
      </c>
      <c r="Y1208" t="s">
        <v>876</v>
      </c>
      <c r="Z1208">
        <v>0</v>
      </c>
      <c r="AB1208" t="s">
        <v>877</v>
      </c>
      <c r="AD1208">
        <f t="shared" ca="1" si="54"/>
        <v>10</v>
      </c>
      <c r="AE1208">
        <f t="shared" si="55"/>
        <v>7</v>
      </c>
      <c r="AF1208">
        <f t="shared" si="56"/>
        <v>2</v>
      </c>
    </row>
    <row r="1209" spans="1:32" x14ac:dyDescent="0.25">
      <c r="A1209" t="s">
        <v>6560</v>
      </c>
      <c r="B1209" t="s">
        <v>6561</v>
      </c>
      <c r="D1209">
        <v>2023</v>
      </c>
      <c r="E1209" t="s">
        <v>1049</v>
      </c>
      <c r="F1209" t="s">
        <v>1879</v>
      </c>
      <c r="G1209" t="s">
        <v>1880</v>
      </c>
      <c r="H1209" t="s">
        <v>3323</v>
      </c>
      <c r="I1209" t="s">
        <v>6562</v>
      </c>
      <c r="J1209" t="s">
        <v>1054</v>
      </c>
      <c r="K1209">
        <v>434</v>
      </c>
      <c r="L1209" t="s">
        <v>869</v>
      </c>
      <c r="M1209" t="s">
        <v>6563</v>
      </c>
      <c r="N1209" t="s">
        <v>1040</v>
      </c>
      <c r="O1209">
        <v>4</v>
      </c>
      <c r="P1209" t="s">
        <v>872</v>
      </c>
      <c r="Q1209" t="s">
        <v>873</v>
      </c>
      <c r="R1209" t="s">
        <v>105</v>
      </c>
      <c r="S1209" t="s">
        <v>105</v>
      </c>
      <c r="T1209" t="s">
        <v>6564</v>
      </c>
      <c r="U1209" t="s">
        <v>1067</v>
      </c>
      <c r="V1209" t="s">
        <v>208</v>
      </c>
      <c r="W1209" s="247">
        <v>45100</v>
      </c>
      <c r="Y1209" t="s">
        <v>876</v>
      </c>
      <c r="Z1209">
        <v>0</v>
      </c>
      <c r="AB1209" t="s">
        <v>877</v>
      </c>
      <c r="AD1209">
        <f t="shared" ca="1" si="54"/>
        <v>10</v>
      </c>
      <c r="AE1209">
        <f t="shared" si="55"/>
        <v>6</v>
      </c>
      <c r="AF1209">
        <f t="shared" si="56"/>
        <v>23</v>
      </c>
    </row>
    <row r="1210" spans="1:32" x14ac:dyDescent="0.25">
      <c r="A1210" t="s">
        <v>6565</v>
      </c>
      <c r="B1210" t="s">
        <v>6566</v>
      </c>
      <c r="D1210">
        <v>2023</v>
      </c>
      <c r="E1210" t="s">
        <v>1049</v>
      </c>
      <c r="F1210" t="s">
        <v>1879</v>
      </c>
      <c r="G1210" t="s">
        <v>1917</v>
      </c>
      <c r="H1210" t="s">
        <v>3323</v>
      </c>
      <c r="I1210" t="s">
        <v>6567</v>
      </c>
      <c r="J1210" t="s">
        <v>896</v>
      </c>
      <c r="K1210">
        <v>9086</v>
      </c>
      <c r="L1210" t="s">
        <v>1900</v>
      </c>
      <c r="M1210" t="s">
        <v>6568</v>
      </c>
      <c r="N1210">
        <v>45598</v>
      </c>
      <c r="O1210">
        <v>2</v>
      </c>
      <c r="P1210" t="s">
        <v>872</v>
      </c>
      <c r="Q1210" t="s">
        <v>873</v>
      </c>
      <c r="R1210" t="s">
        <v>105</v>
      </c>
      <c r="S1210" t="s">
        <v>110</v>
      </c>
      <c r="T1210" t="s">
        <v>6569</v>
      </c>
      <c r="U1210" t="s">
        <v>1067</v>
      </c>
      <c r="V1210" t="s">
        <v>2700</v>
      </c>
      <c r="W1210" s="247">
        <v>45100</v>
      </c>
      <c r="Y1210" t="s">
        <v>876</v>
      </c>
      <c r="Z1210">
        <v>0</v>
      </c>
      <c r="AB1210" t="s">
        <v>877</v>
      </c>
      <c r="AD1210">
        <f t="shared" ca="1" si="54"/>
        <v>10</v>
      </c>
      <c r="AE1210">
        <f t="shared" si="55"/>
        <v>6</v>
      </c>
      <c r="AF1210">
        <f t="shared" si="56"/>
        <v>23</v>
      </c>
    </row>
    <row r="1211" spans="1:32" x14ac:dyDescent="0.25">
      <c r="A1211" t="s">
        <v>6570</v>
      </c>
      <c r="B1211" t="s">
        <v>6571</v>
      </c>
      <c r="D1211">
        <v>2023</v>
      </c>
      <c r="E1211" t="s">
        <v>1049</v>
      </c>
      <c r="F1211" t="s">
        <v>1879</v>
      </c>
      <c r="G1211" t="s">
        <v>1917</v>
      </c>
      <c r="H1211" t="s">
        <v>3323</v>
      </c>
      <c r="I1211" t="s">
        <v>6572</v>
      </c>
      <c r="J1211" t="s">
        <v>1029</v>
      </c>
      <c r="K1211">
        <v>14763</v>
      </c>
      <c r="L1211" t="s">
        <v>1900</v>
      </c>
      <c r="M1211" t="s">
        <v>6573</v>
      </c>
      <c r="N1211">
        <v>45353</v>
      </c>
      <c r="O1211">
        <v>7</v>
      </c>
      <c r="P1211" t="s">
        <v>872</v>
      </c>
      <c r="Q1211" t="s">
        <v>873</v>
      </c>
      <c r="R1211" t="s">
        <v>105</v>
      </c>
      <c r="S1211" t="s">
        <v>105</v>
      </c>
      <c r="T1211" t="s">
        <v>6574</v>
      </c>
      <c r="U1211" t="s">
        <v>1067</v>
      </c>
      <c r="W1211" s="247">
        <v>45100</v>
      </c>
      <c r="Y1211" t="s">
        <v>876</v>
      </c>
      <c r="Z1211">
        <v>0</v>
      </c>
      <c r="AB1211" t="s">
        <v>877</v>
      </c>
      <c r="AD1211">
        <f t="shared" ca="1" si="54"/>
        <v>10</v>
      </c>
      <c r="AE1211">
        <f t="shared" si="55"/>
        <v>6</v>
      </c>
      <c r="AF1211">
        <f t="shared" si="56"/>
        <v>23</v>
      </c>
    </row>
    <row r="1212" spans="1:32" x14ac:dyDescent="0.25">
      <c r="A1212" t="s">
        <v>6575</v>
      </c>
      <c r="B1212" t="s">
        <v>6576</v>
      </c>
      <c r="D1212">
        <v>2023</v>
      </c>
      <c r="E1212" t="s">
        <v>1049</v>
      </c>
      <c r="F1212" t="s">
        <v>1879</v>
      </c>
      <c r="G1212" t="s">
        <v>1917</v>
      </c>
      <c r="H1212" t="s">
        <v>3323</v>
      </c>
      <c r="I1212" t="s">
        <v>6577</v>
      </c>
      <c r="J1212" t="s">
        <v>1038</v>
      </c>
      <c r="K1212">
        <v>1</v>
      </c>
      <c r="L1212" t="s">
        <v>869</v>
      </c>
      <c r="M1212" t="s">
        <v>6578</v>
      </c>
      <c r="N1212">
        <v>45750</v>
      </c>
      <c r="O1212">
        <v>157</v>
      </c>
      <c r="P1212" t="s">
        <v>872</v>
      </c>
      <c r="Q1212" t="s">
        <v>873</v>
      </c>
      <c r="R1212" t="s">
        <v>105</v>
      </c>
      <c r="S1212" t="s">
        <v>105</v>
      </c>
      <c r="T1212" t="s">
        <v>6579</v>
      </c>
      <c r="U1212" t="s">
        <v>1067</v>
      </c>
      <c r="V1212" t="s">
        <v>187</v>
      </c>
      <c r="W1212" s="247">
        <v>45100</v>
      </c>
      <c r="Y1212" t="s">
        <v>876</v>
      </c>
      <c r="Z1212">
        <v>0</v>
      </c>
      <c r="AB1212" t="s">
        <v>877</v>
      </c>
      <c r="AD1212">
        <f t="shared" ca="1" si="54"/>
        <v>10</v>
      </c>
      <c r="AE1212">
        <f t="shared" si="55"/>
        <v>6</v>
      </c>
      <c r="AF1212">
        <f t="shared" si="56"/>
        <v>23</v>
      </c>
    </row>
    <row r="1213" spans="1:32" x14ac:dyDescent="0.25">
      <c r="A1213" t="s">
        <v>6580</v>
      </c>
      <c r="B1213" t="s">
        <v>6581</v>
      </c>
      <c r="D1213">
        <v>2023</v>
      </c>
      <c r="E1213" t="s">
        <v>1049</v>
      </c>
      <c r="F1213" t="s">
        <v>1879</v>
      </c>
      <c r="G1213" t="s">
        <v>1917</v>
      </c>
      <c r="H1213" t="s">
        <v>3323</v>
      </c>
      <c r="I1213" t="s">
        <v>6582</v>
      </c>
      <c r="J1213" t="s">
        <v>1038</v>
      </c>
      <c r="K1213">
        <v>1</v>
      </c>
      <c r="L1213" t="s">
        <v>869</v>
      </c>
      <c r="M1213" t="s">
        <v>6583</v>
      </c>
      <c r="N1213">
        <v>45750</v>
      </c>
      <c r="O1213">
        <v>157</v>
      </c>
      <c r="P1213" t="s">
        <v>872</v>
      </c>
      <c r="Q1213" t="s">
        <v>873</v>
      </c>
      <c r="R1213" t="s">
        <v>105</v>
      </c>
      <c r="S1213" t="s">
        <v>105</v>
      </c>
      <c r="T1213" t="s">
        <v>6584</v>
      </c>
      <c r="U1213" t="s">
        <v>1067</v>
      </c>
      <c r="V1213" t="s">
        <v>187</v>
      </c>
      <c r="W1213" s="247">
        <v>45100</v>
      </c>
      <c r="Y1213" t="s">
        <v>876</v>
      </c>
      <c r="Z1213">
        <v>0</v>
      </c>
      <c r="AB1213" t="s">
        <v>877</v>
      </c>
      <c r="AD1213">
        <f t="shared" ca="1" si="54"/>
        <v>10</v>
      </c>
      <c r="AE1213">
        <f t="shared" si="55"/>
        <v>6</v>
      </c>
      <c r="AF1213">
        <f t="shared" si="56"/>
        <v>23</v>
      </c>
    </row>
    <row r="1214" spans="1:32" x14ac:dyDescent="0.25">
      <c r="A1214" t="s">
        <v>6585</v>
      </c>
      <c r="B1214" t="s">
        <v>6586</v>
      </c>
      <c r="D1214">
        <v>2023</v>
      </c>
      <c r="E1214" t="s">
        <v>1049</v>
      </c>
      <c r="F1214" t="s">
        <v>1879</v>
      </c>
      <c r="G1214" t="s">
        <v>1917</v>
      </c>
      <c r="H1214" t="s">
        <v>3323</v>
      </c>
      <c r="I1214" t="s">
        <v>6587</v>
      </c>
      <c r="J1214" t="s">
        <v>1038</v>
      </c>
      <c r="K1214">
        <v>1</v>
      </c>
      <c r="L1214" t="s">
        <v>869</v>
      </c>
      <c r="M1214" t="s">
        <v>6588</v>
      </c>
      <c r="N1214">
        <v>45750</v>
      </c>
      <c r="O1214">
        <v>157</v>
      </c>
      <c r="P1214" t="s">
        <v>872</v>
      </c>
      <c r="Q1214" t="s">
        <v>873</v>
      </c>
      <c r="R1214" t="s">
        <v>105</v>
      </c>
      <c r="S1214" t="s">
        <v>105</v>
      </c>
      <c r="T1214" t="s">
        <v>6589</v>
      </c>
      <c r="U1214" t="s">
        <v>1067</v>
      </c>
      <c r="V1214" t="s">
        <v>187</v>
      </c>
      <c r="W1214" s="247">
        <v>45100</v>
      </c>
      <c r="Y1214" t="s">
        <v>876</v>
      </c>
      <c r="Z1214">
        <v>0</v>
      </c>
      <c r="AB1214" t="s">
        <v>877</v>
      </c>
      <c r="AD1214">
        <f t="shared" ca="1" si="54"/>
        <v>10</v>
      </c>
      <c r="AE1214">
        <f t="shared" si="55"/>
        <v>6</v>
      </c>
      <c r="AF1214">
        <f t="shared" si="56"/>
        <v>23</v>
      </c>
    </row>
    <row r="1215" spans="1:32" x14ac:dyDescent="0.25">
      <c r="A1215" t="s">
        <v>6590</v>
      </c>
      <c r="B1215" t="s">
        <v>6591</v>
      </c>
      <c r="D1215">
        <v>2023</v>
      </c>
      <c r="E1215" t="s">
        <v>1049</v>
      </c>
      <c r="F1215" t="s">
        <v>1879</v>
      </c>
      <c r="G1215" t="s">
        <v>1880</v>
      </c>
      <c r="H1215" t="s">
        <v>3323</v>
      </c>
      <c r="I1215" t="s">
        <v>6592</v>
      </c>
      <c r="J1215" t="s">
        <v>1029</v>
      </c>
      <c r="K1215">
        <v>11459</v>
      </c>
      <c r="L1215" t="s">
        <v>1900</v>
      </c>
      <c r="M1215" t="s">
        <v>6593</v>
      </c>
      <c r="N1215">
        <v>45414</v>
      </c>
      <c r="O1215">
        <v>4</v>
      </c>
      <c r="P1215" t="s">
        <v>872</v>
      </c>
      <c r="Q1215" t="s">
        <v>873</v>
      </c>
      <c r="R1215" t="s">
        <v>105</v>
      </c>
      <c r="S1215" t="s">
        <v>105</v>
      </c>
      <c r="T1215" t="s">
        <v>6594</v>
      </c>
      <c r="U1215" t="s">
        <v>1067</v>
      </c>
      <c r="W1215" s="247">
        <v>45100</v>
      </c>
      <c r="Y1215" t="s">
        <v>876</v>
      </c>
      <c r="Z1215">
        <v>0</v>
      </c>
      <c r="AA1215" t="s">
        <v>1976</v>
      </c>
      <c r="AB1215" t="s">
        <v>877</v>
      </c>
      <c r="AD1215">
        <f t="shared" ca="1" si="54"/>
        <v>10</v>
      </c>
      <c r="AE1215">
        <f t="shared" si="55"/>
        <v>6</v>
      </c>
      <c r="AF1215">
        <f t="shared" si="56"/>
        <v>23</v>
      </c>
    </row>
    <row r="1216" spans="1:32" x14ac:dyDescent="0.25">
      <c r="A1216" t="s">
        <v>6595</v>
      </c>
      <c r="B1216" t="s">
        <v>6596</v>
      </c>
      <c r="D1216">
        <v>2023</v>
      </c>
      <c r="E1216" t="s">
        <v>1049</v>
      </c>
      <c r="F1216" t="s">
        <v>1879</v>
      </c>
      <c r="G1216" t="s">
        <v>1961</v>
      </c>
      <c r="H1216" t="s">
        <v>3323</v>
      </c>
      <c r="I1216" t="s">
        <v>6597</v>
      </c>
      <c r="J1216" t="s">
        <v>1054</v>
      </c>
      <c r="K1216">
        <v>552</v>
      </c>
      <c r="L1216" t="s">
        <v>869</v>
      </c>
      <c r="M1216" t="s">
        <v>6598</v>
      </c>
      <c r="N1216" t="s">
        <v>1040</v>
      </c>
      <c r="O1216">
        <v>4</v>
      </c>
      <c r="P1216" t="s">
        <v>872</v>
      </c>
      <c r="Q1216" t="s">
        <v>873</v>
      </c>
      <c r="R1216" t="s">
        <v>105</v>
      </c>
      <c r="S1216" t="s">
        <v>105</v>
      </c>
      <c r="T1216" t="s">
        <v>6599</v>
      </c>
      <c r="U1216" t="s">
        <v>1067</v>
      </c>
      <c r="V1216" t="s">
        <v>1932</v>
      </c>
      <c r="W1216" s="247">
        <v>45100</v>
      </c>
      <c r="Y1216" t="s">
        <v>876</v>
      </c>
      <c r="Z1216">
        <v>0</v>
      </c>
      <c r="AA1216" t="s">
        <v>6600</v>
      </c>
      <c r="AB1216" t="s">
        <v>877</v>
      </c>
      <c r="AD1216">
        <f t="shared" ca="1" si="54"/>
        <v>10</v>
      </c>
      <c r="AE1216">
        <f t="shared" si="55"/>
        <v>6</v>
      </c>
      <c r="AF1216">
        <f t="shared" si="56"/>
        <v>23</v>
      </c>
    </row>
    <row r="1217" spans="1:32" x14ac:dyDescent="0.25">
      <c r="A1217" t="s">
        <v>6601</v>
      </c>
      <c r="B1217" t="s">
        <v>6602</v>
      </c>
      <c r="D1217">
        <v>2023</v>
      </c>
      <c r="E1217" t="s">
        <v>1049</v>
      </c>
      <c r="F1217" t="s">
        <v>1879</v>
      </c>
      <c r="G1217" t="s">
        <v>1880</v>
      </c>
      <c r="H1217" t="s">
        <v>3323</v>
      </c>
      <c r="I1217" t="s">
        <v>6603</v>
      </c>
      <c r="J1217" t="s">
        <v>1054</v>
      </c>
      <c r="K1217">
        <v>6471</v>
      </c>
      <c r="L1217" t="s">
        <v>869</v>
      </c>
      <c r="M1217" t="s">
        <v>6604</v>
      </c>
      <c r="N1217" t="s">
        <v>1040</v>
      </c>
      <c r="O1217">
        <v>4</v>
      </c>
      <c r="P1217" t="s">
        <v>872</v>
      </c>
      <c r="Q1217" t="s">
        <v>873</v>
      </c>
      <c r="R1217" t="s">
        <v>105</v>
      </c>
      <c r="S1217" t="s">
        <v>105</v>
      </c>
      <c r="T1217" t="s">
        <v>6605</v>
      </c>
      <c r="U1217" t="s">
        <v>1067</v>
      </c>
      <c r="V1217" t="s">
        <v>106</v>
      </c>
      <c r="W1217" s="247">
        <v>45100</v>
      </c>
      <c r="Y1217" t="s">
        <v>876</v>
      </c>
      <c r="Z1217">
        <v>0</v>
      </c>
      <c r="AA1217" t="s">
        <v>1890</v>
      </c>
      <c r="AB1217" t="s">
        <v>877</v>
      </c>
      <c r="AD1217">
        <f t="shared" ca="1" si="54"/>
        <v>10</v>
      </c>
      <c r="AE1217">
        <f t="shared" si="55"/>
        <v>6</v>
      </c>
      <c r="AF1217">
        <f t="shared" si="56"/>
        <v>23</v>
      </c>
    </row>
    <row r="1218" spans="1:32" x14ac:dyDescent="0.25">
      <c r="A1218" t="s">
        <v>6606</v>
      </c>
      <c r="B1218" t="s">
        <v>6607</v>
      </c>
      <c r="D1218">
        <v>2023</v>
      </c>
      <c r="E1218" t="s">
        <v>1049</v>
      </c>
      <c r="F1218" t="s">
        <v>1879</v>
      </c>
      <c r="G1218" t="s">
        <v>1880</v>
      </c>
      <c r="H1218" t="s">
        <v>3323</v>
      </c>
      <c r="I1218" t="s">
        <v>6608</v>
      </c>
      <c r="J1218" t="s">
        <v>1054</v>
      </c>
      <c r="K1218">
        <v>8953</v>
      </c>
      <c r="L1218" t="s">
        <v>1900</v>
      </c>
      <c r="M1218" t="s">
        <v>6609</v>
      </c>
      <c r="N1218" t="s">
        <v>1040</v>
      </c>
      <c r="O1218">
        <v>4</v>
      </c>
      <c r="P1218" t="s">
        <v>872</v>
      </c>
      <c r="Q1218" t="s">
        <v>873</v>
      </c>
      <c r="R1218" t="s">
        <v>105</v>
      </c>
      <c r="S1218" t="s">
        <v>105</v>
      </c>
      <c r="T1218" t="s">
        <v>6610</v>
      </c>
      <c r="U1218" t="s">
        <v>1067</v>
      </c>
      <c r="V1218" t="s">
        <v>3237</v>
      </c>
      <c r="W1218" s="247">
        <v>45100</v>
      </c>
      <c r="Y1218" t="s">
        <v>876</v>
      </c>
      <c r="Z1218">
        <v>0</v>
      </c>
      <c r="AB1218" t="s">
        <v>877</v>
      </c>
      <c r="AD1218">
        <f t="shared" ref="AD1218:AD1281" ca="1" si="57">ROUND(YEARFRAC(W1218,TODAY(),3)*12,0)</f>
        <v>10</v>
      </c>
      <c r="AE1218">
        <f t="shared" ref="AE1218:AE1281" si="58">MONTH(W1218)</f>
        <v>6</v>
      </c>
      <c r="AF1218">
        <f t="shared" ref="AF1218:AF1281" si="59">DAY(W1218)</f>
        <v>23</v>
      </c>
    </row>
    <row r="1219" spans="1:32" x14ac:dyDescent="0.25">
      <c r="A1219" t="s">
        <v>6611</v>
      </c>
      <c r="B1219" t="s">
        <v>6612</v>
      </c>
      <c r="D1219">
        <v>2023</v>
      </c>
      <c r="E1219" t="s">
        <v>1049</v>
      </c>
      <c r="F1219" t="s">
        <v>1879</v>
      </c>
      <c r="G1219" t="s">
        <v>1880</v>
      </c>
      <c r="H1219" t="s">
        <v>3323</v>
      </c>
      <c r="I1219" t="s">
        <v>6613</v>
      </c>
      <c r="J1219" t="s">
        <v>1054</v>
      </c>
      <c r="K1219">
        <v>57388</v>
      </c>
      <c r="L1219" t="s">
        <v>869</v>
      </c>
      <c r="M1219" t="s">
        <v>6614</v>
      </c>
      <c r="N1219" t="s">
        <v>1040</v>
      </c>
      <c r="O1219">
        <v>4</v>
      </c>
      <c r="P1219" t="s">
        <v>872</v>
      </c>
      <c r="Q1219" t="s">
        <v>873</v>
      </c>
      <c r="R1219" t="s">
        <v>105</v>
      </c>
      <c r="S1219" t="s">
        <v>105</v>
      </c>
      <c r="T1219" t="s">
        <v>2931</v>
      </c>
      <c r="U1219" t="s">
        <v>1067</v>
      </c>
      <c r="V1219" t="s">
        <v>217</v>
      </c>
      <c r="W1219" s="247">
        <v>45100</v>
      </c>
      <c r="Y1219" t="s">
        <v>876</v>
      </c>
      <c r="Z1219">
        <v>0</v>
      </c>
      <c r="AB1219" t="s">
        <v>877</v>
      </c>
      <c r="AD1219">
        <f t="shared" ca="1" si="57"/>
        <v>10</v>
      </c>
      <c r="AE1219">
        <f t="shared" si="58"/>
        <v>6</v>
      </c>
      <c r="AF1219">
        <f t="shared" si="59"/>
        <v>23</v>
      </c>
    </row>
    <row r="1220" spans="1:32" x14ac:dyDescent="0.25">
      <c r="A1220" t="s">
        <v>6615</v>
      </c>
      <c r="B1220" t="s">
        <v>6616</v>
      </c>
      <c r="D1220">
        <v>2023</v>
      </c>
      <c r="E1220" t="s">
        <v>1049</v>
      </c>
      <c r="F1220" t="s">
        <v>1879</v>
      </c>
      <c r="G1220" t="s">
        <v>1880</v>
      </c>
      <c r="H1220" t="s">
        <v>3323</v>
      </c>
      <c r="I1220" t="s">
        <v>6617</v>
      </c>
      <c r="J1220" t="s">
        <v>1054</v>
      </c>
      <c r="K1220">
        <v>515</v>
      </c>
      <c r="L1220" t="s">
        <v>869</v>
      </c>
      <c r="M1220" t="s">
        <v>6618</v>
      </c>
      <c r="N1220" t="s">
        <v>2994</v>
      </c>
      <c r="O1220">
        <v>16</v>
      </c>
      <c r="P1220" t="s">
        <v>872</v>
      </c>
      <c r="Q1220" t="s">
        <v>873</v>
      </c>
      <c r="R1220" t="s">
        <v>105</v>
      </c>
      <c r="S1220" t="s">
        <v>105</v>
      </c>
      <c r="T1220" t="s">
        <v>6619</v>
      </c>
      <c r="U1220" t="s">
        <v>1067</v>
      </c>
      <c r="V1220" t="s">
        <v>4040</v>
      </c>
      <c r="W1220" s="247">
        <v>45100</v>
      </c>
      <c r="Y1220" t="s">
        <v>876</v>
      </c>
      <c r="Z1220">
        <v>0</v>
      </c>
      <c r="AB1220" t="s">
        <v>877</v>
      </c>
      <c r="AD1220">
        <f t="shared" ca="1" si="57"/>
        <v>10</v>
      </c>
      <c r="AE1220">
        <f t="shared" si="58"/>
        <v>6</v>
      </c>
      <c r="AF1220">
        <f t="shared" si="59"/>
        <v>23</v>
      </c>
    </row>
    <row r="1221" spans="1:32" x14ac:dyDescent="0.25">
      <c r="A1221" t="s">
        <v>6620</v>
      </c>
      <c r="B1221" t="s">
        <v>6621</v>
      </c>
      <c r="D1221">
        <v>2023</v>
      </c>
      <c r="E1221" t="s">
        <v>1049</v>
      </c>
      <c r="F1221" t="s">
        <v>1879</v>
      </c>
      <c r="G1221" t="s">
        <v>1880</v>
      </c>
      <c r="H1221" t="s">
        <v>3323</v>
      </c>
      <c r="I1221" t="s">
        <v>6622</v>
      </c>
      <c r="J1221" t="s">
        <v>1054</v>
      </c>
      <c r="K1221">
        <v>23838</v>
      </c>
      <c r="L1221" t="s">
        <v>869</v>
      </c>
      <c r="M1221" t="s">
        <v>6623</v>
      </c>
      <c r="N1221" t="s">
        <v>1040</v>
      </c>
      <c r="O1221">
        <v>4</v>
      </c>
      <c r="P1221" t="s">
        <v>872</v>
      </c>
      <c r="Q1221" t="s">
        <v>873</v>
      </c>
      <c r="R1221" t="s">
        <v>105</v>
      </c>
      <c r="S1221" t="s">
        <v>105</v>
      </c>
      <c r="T1221" t="s">
        <v>6624</v>
      </c>
      <c r="U1221" t="s">
        <v>1067</v>
      </c>
      <c r="V1221" t="s">
        <v>6625</v>
      </c>
      <c r="W1221" s="247">
        <v>45100</v>
      </c>
      <c r="Y1221" t="s">
        <v>876</v>
      </c>
      <c r="Z1221">
        <v>0</v>
      </c>
      <c r="AB1221" t="s">
        <v>877</v>
      </c>
      <c r="AD1221">
        <f t="shared" ca="1" si="57"/>
        <v>10</v>
      </c>
      <c r="AE1221">
        <f t="shared" si="58"/>
        <v>6</v>
      </c>
      <c r="AF1221">
        <f t="shared" si="59"/>
        <v>23</v>
      </c>
    </row>
    <row r="1222" spans="1:32" x14ac:dyDescent="0.25">
      <c r="A1222" t="s">
        <v>6626</v>
      </c>
      <c r="B1222" t="s">
        <v>6627</v>
      </c>
      <c r="D1222">
        <v>2023</v>
      </c>
      <c r="E1222" t="s">
        <v>1049</v>
      </c>
      <c r="F1222" t="s">
        <v>1879</v>
      </c>
      <c r="G1222" t="s">
        <v>1880</v>
      </c>
      <c r="H1222" t="s">
        <v>3323</v>
      </c>
      <c r="I1222" t="s">
        <v>6628</v>
      </c>
      <c r="J1222" t="s">
        <v>896</v>
      </c>
      <c r="K1222">
        <v>21146</v>
      </c>
      <c r="L1222" t="s">
        <v>1900</v>
      </c>
      <c r="M1222" t="s">
        <v>6629</v>
      </c>
      <c r="N1222">
        <v>45325</v>
      </c>
      <c r="O1222">
        <v>4</v>
      </c>
      <c r="P1222" t="s">
        <v>872</v>
      </c>
      <c r="Q1222" t="s">
        <v>873</v>
      </c>
      <c r="R1222" t="s">
        <v>105</v>
      </c>
      <c r="S1222" t="s">
        <v>105</v>
      </c>
      <c r="T1222" t="s">
        <v>6630</v>
      </c>
      <c r="U1222" t="s">
        <v>1067</v>
      </c>
      <c r="V1222" t="s">
        <v>163</v>
      </c>
      <c r="W1222" s="247">
        <v>45100</v>
      </c>
      <c r="Y1222" t="s">
        <v>876</v>
      </c>
      <c r="Z1222">
        <v>0</v>
      </c>
      <c r="AA1222" t="s">
        <v>1890</v>
      </c>
      <c r="AB1222" t="s">
        <v>877</v>
      </c>
      <c r="AD1222">
        <f t="shared" ca="1" si="57"/>
        <v>10</v>
      </c>
      <c r="AE1222">
        <f t="shared" si="58"/>
        <v>6</v>
      </c>
      <c r="AF1222">
        <f t="shared" si="59"/>
        <v>23</v>
      </c>
    </row>
    <row r="1223" spans="1:32" x14ac:dyDescent="0.25">
      <c r="A1223" t="s">
        <v>6631</v>
      </c>
      <c r="B1223" t="s">
        <v>6632</v>
      </c>
      <c r="D1223">
        <v>2023</v>
      </c>
      <c r="E1223" t="s">
        <v>1049</v>
      </c>
      <c r="F1223" t="s">
        <v>1879</v>
      </c>
      <c r="G1223" t="s">
        <v>1880</v>
      </c>
      <c r="H1223" t="s">
        <v>3323</v>
      </c>
      <c r="I1223" t="s">
        <v>6633</v>
      </c>
      <c r="J1223" t="s">
        <v>1054</v>
      </c>
      <c r="K1223">
        <v>21552</v>
      </c>
      <c r="L1223" t="s">
        <v>1900</v>
      </c>
      <c r="M1223" t="s">
        <v>6634</v>
      </c>
      <c r="N1223">
        <v>45353</v>
      </c>
      <c r="O1223">
        <v>4</v>
      </c>
      <c r="P1223" t="s">
        <v>872</v>
      </c>
      <c r="Q1223" t="s">
        <v>873</v>
      </c>
      <c r="R1223" t="s">
        <v>105</v>
      </c>
      <c r="S1223" t="s">
        <v>105</v>
      </c>
      <c r="T1223" t="s">
        <v>6635</v>
      </c>
      <c r="U1223" t="s">
        <v>1067</v>
      </c>
      <c r="V1223" t="s">
        <v>6636</v>
      </c>
      <c r="W1223" s="247">
        <v>45100</v>
      </c>
      <c r="Y1223" t="s">
        <v>876</v>
      </c>
      <c r="Z1223">
        <v>0</v>
      </c>
      <c r="AB1223" t="s">
        <v>877</v>
      </c>
      <c r="AD1223">
        <f t="shared" ca="1" si="57"/>
        <v>10</v>
      </c>
      <c r="AE1223">
        <f t="shared" si="58"/>
        <v>6</v>
      </c>
      <c r="AF1223">
        <f t="shared" si="59"/>
        <v>23</v>
      </c>
    </row>
    <row r="1224" spans="1:32" x14ac:dyDescent="0.25">
      <c r="A1224" t="s">
        <v>6637</v>
      </c>
      <c r="B1224" t="s">
        <v>6638</v>
      </c>
      <c r="D1224">
        <v>2023</v>
      </c>
      <c r="E1224" t="s">
        <v>1049</v>
      </c>
      <c r="F1224" t="s">
        <v>1879</v>
      </c>
      <c r="G1224" t="s">
        <v>1880</v>
      </c>
      <c r="H1224" t="s">
        <v>3323</v>
      </c>
      <c r="I1224" t="s">
        <v>6639</v>
      </c>
      <c r="J1224" t="s">
        <v>1054</v>
      </c>
      <c r="K1224">
        <v>69</v>
      </c>
      <c r="L1224" t="s">
        <v>869</v>
      </c>
      <c r="M1224" t="s">
        <v>6640</v>
      </c>
      <c r="N1224">
        <v>45353</v>
      </c>
      <c r="O1224">
        <v>4</v>
      </c>
      <c r="P1224" t="s">
        <v>872</v>
      </c>
      <c r="Q1224" t="s">
        <v>873</v>
      </c>
      <c r="R1224" t="s">
        <v>105</v>
      </c>
      <c r="S1224" t="s">
        <v>105</v>
      </c>
      <c r="T1224" t="s">
        <v>6641</v>
      </c>
      <c r="U1224" t="s">
        <v>1067</v>
      </c>
      <c r="V1224" t="s">
        <v>145</v>
      </c>
      <c r="W1224" s="247">
        <v>45100</v>
      </c>
      <c r="Y1224" t="s">
        <v>876</v>
      </c>
      <c r="Z1224">
        <v>0</v>
      </c>
      <c r="AB1224" t="s">
        <v>877</v>
      </c>
      <c r="AD1224">
        <f t="shared" ca="1" si="57"/>
        <v>10</v>
      </c>
      <c r="AE1224">
        <f t="shared" si="58"/>
        <v>6</v>
      </c>
      <c r="AF1224">
        <f t="shared" si="59"/>
        <v>23</v>
      </c>
    </row>
    <row r="1225" spans="1:32" x14ac:dyDescent="0.25">
      <c r="A1225" t="s">
        <v>6642</v>
      </c>
      <c r="B1225" t="s">
        <v>6643</v>
      </c>
      <c r="D1225">
        <v>2023</v>
      </c>
      <c r="E1225" t="s">
        <v>1049</v>
      </c>
      <c r="F1225" t="s">
        <v>1879</v>
      </c>
      <c r="G1225" t="s">
        <v>1880</v>
      </c>
      <c r="H1225" t="s">
        <v>3323</v>
      </c>
      <c r="I1225" t="s">
        <v>6644</v>
      </c>
      <c r="J1225" t="s">
        <v>918</v>
      </c>
      <c r="K1225">
        <v>12980</v>
      </c>
      <c r="L1225" t="s">
        <v>869</v>
      </c>
      <c r="M1225" t="s">
        <v>6645</v>
      </c>
      <c r="N1225">
        <v>45506</v>
      </c>
      <c r="O1225">
        <v>7</v>
      </c>
      <c r="P1225" t="s">
        <v>872</v>
      </c>
      <c r="Q1225" t="s">
        <v>873</v>
      </c>
      <c r="R1225" t="s">
        <v>105</v>
      </c>
      <c r="S1225" t="s">
        <v>105</v>
      </c>
      <c r="T1225" t="s">
        <v>6646</v>
      </c>
      <c r="U1225" t="s">
        <v>1067</v>
      </c>
      <c r="V1225" t="s">
        <v>108</v>
      </c>
      <c r="W1225" s="247">
        <v>45100</v>
      </c>
      <c r="Y1225" t="s">
        <v>876</v>
      </c>
      <c r="Z1225">
        <v>0</v>
      </c>
      <c r="AB1225" t="s">
        <v>877</v>
      </c>
      <c r="AD1225">
        <f t="shared" ca="1" si="57"/>
        <v>10</v>
      </c>
      <c r="AE1225">
        <f t="shared" si="58"/>
        <v>6</v>
      </c>
      <c r="AF1225">
        <f t="shared" si="59"/>
        <v>23</v>
      </c>
    </row>
    <row r="1226" spans="1:32" x14ac:dyDescent="0.25">
      <c r="A1226" t="s">
        <v>6647</v>
      </c>
      <c r="B1226" t="s">
        <v>6648</v>
      </c>
      <c r="D1226">
        <v>2023</v>
      </c>
      <c r="E1226" t="s">
        <v>1049</v>
      </c>
      <c r="F1226" t="s">
        <v>1879</v>
      </c>
      <c r="G1226" t="s">
        <v>1880</v>
      </c>
      <c r="H1226" t="s">
        <v>3323</v>
      </c>
      <c r="I1226" t="s">
        <v>6649</v>
      </c>
      <c r="J1226" t="s">
        <v>1054</v>
      </c>
      <c r="K1226">
        <v>151</v>
      </c>
      <c r="L1226" t="s">
        <v>869</v>
      </c>
      <c r="M1226" t="s">
        <v>6650</v>
      </c>
      <c r="N1226" t="s">
        <v>1040</v>
      </c>
      <c r="O1226">
        <v>4</v>
      </c>
      <c r="P1226" t="s">
        <v>872</v>
      </c>
      <c r="Q1226" t="s">
        <v>873</v>
      </c>
      <c r="R1226" t="s">
        <v>105</v>
      </c>
      <c r="S1226" t="s">
        <v>105</v>
      </c>
      <c r="T1226" t="s">
        <v>6651</v>
      </c>
      <c r="U1226" t="s">
        <v>1067</v>
      </c>
      <c r="V1226" t="s">
        <v>1932</v>
      </c>
      <c r="W1226" s="247">
        <v>45100</v>
      </c>
      <c r="Y1226" t="s">
        <v>876</v>
      </c>
      <c r="Z1226">
        <v>0</v>
      </c>
      <c r="AB1226" t="s">
        <v>877</v>
      </c>
      <c r="AD1226">
        <f t="shared" ca="1" si="57"/>
        <v>10</v>
      </c>
      <c r="AE1226">
        <f t="shared" si="58"/>
        <v>6</v>
      </c>
      <c r="AF1226">
        <f t="shared" si="59"/>
        <v>23</v>
      </c>
    </row>
    <row r="1227" spans="1:32" x14ac:dyDescent="0.25">
      <c r="A1227" t="s">
        <v>6652</v>
      </c>
      <c r="B1227" t="s">
        <v>6653</v>
      </c>
      <c r="D1227">
        <v>2023</v>
      </c>
      <c r="E1227" t="s">
        <v>1049</v>
      </c>
      <c r="F1227" t="s">
        <v>1879</v>
      </c>
      <c r="G1227" t="s">
        <v>1917</v>
      </c>
      <c r="H1227" t="s">
        <v>3323</v>
      </c>
      <c r="I1227" t="s">
        <v>6654</v>
      </c>
      <c r="J1227" t="s">
        <v>1527</v>
      </c>
      <c r="K1227">
        <v>11184</v>
      </c>
      <c r="L1227" t="s">
        <v>1900</v>
      </c>
      <c r="M1227" t="s">
        <v>6655</v>
      </c>
      <c r="N1227">
        <v>45325</v>
      </c>
      <c r="O1227">
        <v>4</v>
      </c>
      <c r="P1227" t="s">
        <v>872</v>
      </c>
      <c r="Q1227" t="s">
        <v>873</v>
      </c>
      <c r="R1227" t="s">
        <v>105</v>
      </c>
      <c r="S1227" t="s">
        <v>105</v>
      </c>
      <c r="T1227" t="s">
        <v>2711</v>
      </c>
      <c r="U1227" t="s">
        <v>1067</v>
      </c>
      <c r="W1227" s="247">
        <v>45100</v>
      </c>
      <c r="Y1227" t="s">
        <v>876</v>
      </c>
      <c r="Z1227">
        <v>0</v>
      </c>
      <c r="AB1227" t="s">
        <v>877</v>
      </c>
      <c r="AD1227">
        <f t="shared" ca="1" si="57"/>
        <v>10</v>
      </c>
      <c r="AE1227">
        <f t="shared" si="58"/>
        <v>6</v>
      </c>
      <c r="AF1227">
        <f t="shared" si="59"/>
        <v>23</v>
      </c>
    </row>
    <row r="1228" spans="1:32" x14ac:dyDescent="0.25">
      <c r="A1228" t="s">
        <v>6656</v>
      </c>
      <c r="B1228" t="s">
        <v>6657</v>
      </c>
      <c r="D1228">
        <v>2023</v>
      </c>
      <c r="E1228" t="s">
        <v>1049</v>
      </c>
      <c r="F1228" t="s">
        <v>1879</v>
      </c>
      <c r="G1228" t="s">
        <v>1917</v>
      </c>
      <c r="H1228" t="s">
        <v>3323</v>
      </c>
      <c r="I1228" t="s">
        <v>6658</v>
      </c>
      <c r="J1228" t="s">
        <v>881</v>
      </c>
      <c r="K1228">
        <v>13451</v>
      </c>
      <c r="L1228" t="s">
        <v>1900</v>
      </c>
      <c r="M1228">
        <v>5449389</v>
      </c>
      <c r="N1228">
        <v>45414</v>
      </c>
      <c r="O1228">
        <v>3</v>
      </c>
      <c r="P1228" t="s">
        <v>872</v>
      </c>
      <c r="Q1228" t="s">
        <v>873</v>
      </c>
      <c r="R1228" t="s">
        <v>105</v>
      </c>
      <c r="S1228" t="s">
        <v>105</v>
      </c>
      <c r="T1228" t="s">
        <v>6659</v>
      </c>
      <c r="U1228" t="s">
        <v>1067</v>
      </c>
      <c r="V1228" t="s">
        <v>2700</v>
      </c>
      <c r="W1228" s="247">
        <v>45100</v>
      </c>
      <c r="Y1228" t="s">
        <v>876</v>
      </c>
      <c r="Z1228">
        <v>0</v>
      </c>
      <c r="AB1228" t="s">
        <v>877</v>
      </c>
      <c r="AD1228">
        <f t="shared" ca="1" si="57"/>
        <v>10</v>
      </c>
      <c r="AE1228">
        <f t="shared" si="58"/>
        <v>6</v>
      </c>
      <c r="AF1228">
        <f t="shared" si="59"/>
        <v>23</v>
      </c>
    </row>
    <row r="1229" spans="1:32" x14ac:dyDescent="0.25">
      <c r="A1229" t="s">
        <v>6660</v>
      </c>
      <c r="B1229" t="s">
        <v>6661</v>
      </c>
      <c r="D1229">
        <v>2023</v>
      </c>
      <c r="E1229" t="s">
        <v>1049</v>
      </c>
      <c r="F1229" t="s">
        <v>1879</v>
      </c>
      <c r="G1229" t="s">
        <v>1880</v>
      </c>
      <c r="H1229" t="s">
        <v>3323</v>
      </c>
      <c r="I1229" t="s">
        <v>6662</v>
      </c>
      <c r="J1229" t="s">
        <v>1054</v>
      </c>
      <c r="K1229">
        <v>6500</v>
      </c>
      <c r="L1229" t="s">
        <v>1900</v>
      </c>
      <c r="M1229" t="s">
        <v>6663</v>
      </c>
      <c r="N1229" t="s">
        <v>3075</v>
      </c>
      <c r="O1229">
        <v>15</v>
      </c>
      <c r="P1229" t="s">
        <v>872</v>
      </c>
      <c r="Q1229" t="s">
        <v>873</v>
      </c>
      <c r="R1229" t="s">
        <v>105</v>
      </c>
      <c r="S1229" t="s">
        <v>105</v>
      </c>
      <c r="T1229" t="s">
        <v>6664</v>
      </c>
      <c r="U1229" t="s">
        <v>1067</v>
      </c>
      <c r="V1229" t="s">
        <v>149</v>
      </c>
      <c r="W1229" s="247">
        <v>45100</v>
      </c>
      <c r="Y1229" t="s">
        <v>876</v>
      </c>
      <c r="Z1229">
        <v>0</v>
      </c>
      <c r="AB1229" t="s">
        <v>877</v>
      </c>
      <c r="AD1229">
        <f t="shared" ca="1" si="57"/>
        <v>10</v>
      </c>
      <c r="AE1229">
        <f t="shared" si="58"/>
        <v>6</v>
      </c>
      <c r="AF1229">
        <f t="shared" si="59"/>
        <v>23</v>
      </c>
    </row>
    <row r="1230" spans="1:32" x14ac:dyDescent="0.25">
      <c r="A1230" t="s">
        <v>6665</v>
      </c>
      <c r="B1230" t="s">
        <v>6666</v>
      </c>
      <c r="D1230">
        <v>2023</v>
      </c>
      <c r="E1230" t="s">
        <v>3273</v>
      </c>
      <c r="F1230" t="s">
        <v>3274</v>
      </c>
      <c r="G1230" t="s">
        <v>1081</v>
      </c>
      <c r="H1230" t="s">
        <v>1759</v>
      </c>
      <c r="I1230" t="s">
        <v>6667</v>
      </c>
      <c r="J1230" t="s">
        <v>1074</v>
      </c>
      <c r="K1230">
        <v>1</v>
      </c>
      <c r="L1230" t="s">
        <v>869</v>
      </c>
      <c r="M1230" t="s">
        <v>6668</v>
      </c>
      <c r="N1230" t="s">
        <v>6669</v>
      </c>
      <c r="O1230">
        <v>196</v>
      </c>
      <c r="P1230" t="s">
        <v>872</v>
      </c>
      <c r="Q1230" t="s">
        <v>873</v>
      </c>
      <c r="R1230" t="s">
        <v>105</v>
      </c>
      <c r="S1230" t="s">
        <v>105</v>
      </c>
      <c r="T1230" t="s">
        <v>2171</v>
      </c>
      <c r="U1230" t="s">
        <v>1067</v>
      </c>
      <c r="W1230" s="247">
        <v>45128</v>
      </c>
      <c r="Y1230" t="s">
        <v>876</v>
      </c>
      <c r="Z1230">
        <v>0</v>
      </c>
      <c r="AD1230">
        <f t="shared" ca="1" si="57"/>
        <v>9</v>
      </c>
      <c r="AE1230">
        <f t="shared" si="58"/>
        <v>7</v>
      </c>
      <c r="AF1230">
        <f t="shared" si="59"/>
        <v>21</v>
      </c>
    </row>
    <row r="1231" spans="1:32" x14ac:dyDescent="0.25">
      <c r="A1231" t="s">
        <v>6670</v>
      </c>
      <c r="B1231" t="s">
        <v>6671</v>
      </c>
      <c r="D1231">
        <v>2022</v>
      </c>
      <c r="E1231" t="s">
        <v>863</v>
      </c>
      <c r="F1231" t="s">
        <v>2908</v>
      </c>
      <c r="G1231" t="s">
        <v>1724</v>
      </c>
      <c r="H1231" t="s">
        <v>866</v>
      </c>
      <c r="I1231" t="s">
        <v>6672</v>
      </c>
      <c r="J1231" t="s">
        <v>1074</v>
      </c>
      <c r="K1231">
        <v>1</v>
      </c>
      <c r="L1231" t="s">
        <v>869</v>
      </c>
      <c r="M1231" t="s">
        <v>6673</v>
      </c>
      <c r="N1231">
        <v>45479</v>
      </c>
      <c r="O1231">
        <v>196</v>
      </c>
      <c r="P1231" t="s">
        <v>872</v>
      </c>
      <c r="Q1231" t="s">
        <v>873</v>
      </c>
      <c r="R1231" t="s">
        <v>105</v>
      </c>
      <c r="S1231" t="s">
        <v>105</v>
      </c>
      <c r="T1231" t="s">
        <v>6674</v>
      </c>
      <c r="U1231" t="s">
        <v>1067</v>
      </c>
      <c r="W1231" s="247">
        <v>45114</v>
      </c>
      <c r="Y1231" t="s">
        <v>876</v>
      </c>
      <c r="Z1231">
        <v>0</v>
      </c>
      <c r="AA1231" t="s">
        <v>6675</v>
      </c>
      <c r="AD1231">
        <f t="shared" ca="1" si="57"/>
        <v>10</v>
      </c>
      <c r="AE1231">
        <f t="shared" si="58"/>
        <v>7</v>
      </c>
      <c r="AF1231">
        <f t="shared" si="59"/>
        <v>7</v>
      </c>
    </row>
    <row r="1232" spans="1:32" x14ac:dyDescent="0.25">
      <c r="A1232" t="s">
        <v>6676</v>
      </c>
      <c r="B1232" t="s">
        <v>6677</v>
      </c>
      <c r="D1232">
        <v>2023</v>
      </c>
      <c r="E1232" t="s">
        <v>1049</v>
      </c>
      <c r="F1232" t="s">
        <v>1080</v>
      </c>
      <c r="G1232" t="s">
        <v>1081</v>
      </c>
      <c r="H1232" t="s">
        <v>1123</v>
      </c>
      <c r="I1232" t="s">
        <v>6678</v>
      </c>
      <c r="J1232" t="s">
        <v>1074</v>
      </c>
      <c r="K1232">
        <v>50</v>
      </c>
      <c r="L1232" t="s">
        <v>869</v>
      </c>
      <c r="M1232" t="s">
        <v>6679</v>
      </c>
      <c r="N1232">
        <v>46175</v>
      </c>
      <c r="O1232">
        <v>347</v>
      </c>
      <c r="P1232" t="s">
        <v>872</v>
      </c>
      <c r="Q1232" t="s">
        <v>873</v>
      </c>
      <c r="R1232" t="s">
        <v>105</v>
      </c>
      <c r="S1232" t="s">
        <v>105</v>
      </c>
      <c r="T1232" t="s">
        <v>6680</v>
      </c>
      <c r="U1232" t="s">
        <v>875</v>
      </c>
      <c r="V1232" t="s">
        <v>6681</v>
      </c>
      <c r="W1232" s="247">
        <v>45109</v>
      </c>
      <c r="Y1232" t="s">
        <v>876</v>
      </c>
      <c r="Z1232">
        <v>0</v>
      </c>
      <c r="AB1232" t="s">
        <v>877</v>
      </c>
      <c r="AD1232">
        <f t="shared" ca="1" si="57"/>
        <v>10</v>
      </c>
      <c r="AE1232">
        <f t="shared" si="58"/>
        <v>7</v>
      </c>
      <c r="AF1232">
        <f t="shared" si="59"/>
        <v>2</v>
      </c>
    </row>
    <row r="1233" spans="1:32" x14ac:dyDescent="0.25">
      <c r="A1233" t="s">
        <v>6682</v>
      </c>
      <c r="B1233" t="s">
        <v>6683</v>
      </c>
      <c r="D1233">
        <v>2023</v>
      </c>
      <c r="E1233" t="s">
        <v>6684</v>
      </c>
      <c r="F1233" t="s">
        <v>6685</v>
      </c>
      <c r="G1233" t="s">
        <v>1107</v>
      </c>
      <c r="H1233" t="s">
        <v>6686</v>
      </c>
      <c r="I1233" t="s">
        <v>6687</v>
      </c>
      <c r="J1233" t="s">
        <v>1074</v>
      </c>
      <c r="K1233">
        <v>1</v>
      </c>
      <c r="L1233" t="s">
        <v>1900</v>
      </c>
      <c r="M1233" t="s">
        <v>6688</v>
      </c>
      <c r="N1233">
        <v>46335</v>
      </c>
      <c r="O1233">
        <v>221</v>
      </c>
      <c r="P1233" t="s">
        <v>872</v>
      </c>
      <c r="Q1233" t="s">
        <v>873</v>
      </c>
      <c r="R1233" t="s">
        <v>105</v>
      </c>
      <c r="S1233" t="s">
        <v>105</v>
      </c>
      <c r="T1233" t="s">
        <v>6689</v>
      </c>
      <c r="U1233" t="s">
        <v>1067</v>
      </c>
      <c r="V1233" t="s">
        <v>6690</v>
      </c>
      <c r="W1233" s="247">
        <v>45106</v>
      </c>
      <c r="Y1233" t="s">
        <v>876</v>
      </c>
      <c r="Z1233">
        <v>0</v>
      </c>
      <c r="AD1233">
        <f t="shared" ca="1" si="57"/>
        <v>10</v>
      </c>
      <c r="AE1233">
        <f t="shared" si="58"/>
        <v>6</v>
      </c>
      <c r="AF1233">
        <f t="shared" si="59"/>
        <v>29</v>
      </c>
    </row>
    <row r="1234" spans="1:32" x14ac:dyDescent="0.25">
      <c r="A1234" t="s">
        <v>6691</v>
      </c>
      <c r="B1234" t="s">
        <v>6692</v>
      </c>
      <c r="D1234">
        <v>2022</v>
      </c>
      <c r="E1234" t="s">
        <v>3256</v>
      </c>
      <c r="F1234" t="s">
        <v>6693</v>
      </c>
      <c r="G1234" t="s">
        <v>1880</v>
      </c>
      <c r="H1234" t="s">
        <v>6694</v>
      </c>
      <c r="I1234" t="s">
        <v>6695</v>
      </c>
      <c r="J1234" t="s">
        <v>1074</v>
      </c>
      <c r="K1234">
        <v>1</v>
      </c>
      <c r="L1234" t="s">
        <v>869</v>
      </c>
      <c r="M1234" t="s">
        <v>6696</v>
      </c>
      <c r="N1234" t="s">
        <v>6697</v>
      </c>
      <c r="O1234">
        <v>199</v>
      </c>
      <c r="P1234" t="s">
        <v>872</v>
      </c>
      <c r="Q1234" t="s">
        <v>873</v>
      </c>
      <c r="R1234" t="s">
        <v>105</v>
      </c>
      <c r="S1234" t="s">
        <v>105</v>
      </c>
      <c r="T1234" t="s">
        <v>6698</v>
      </c>
      <c r="U1234" t="s">
        <v>1067</v>
      </c>
      <c r="V1234" t="s">
        <v>6699</v>
      </c>
      <c r="W1234" s="247">
        <v>45127</v>
      </c>
      <c r="Y1234" t="s">
        <v>876</v>
      </c>
      <c r="Z1234">
        <v>0</v>
      </c>
      <c r="AD1234">
        <f t="shared" ca="1" si="57"/>
        <v>9</v>
      </c>
      <c r="AE1234">
        <f t="shared" si="58"/>
        <v>7</v>
      </c>
      <c r="AF1234">
        <f t="shared" si="59"/>
        <v>20</v>
      </c>
    </row>
    <row r="1235" spans="1:32" x14ac:dyDescent="0.25">
      <c r="A1235" t="s">
        <v>6700</v>
      </c>
      <c r="B1235" t="s">
        <v>6701</v>
      </c>
      <c r="D1235">
        <v>2023</v>
      </c>
      <c r="E1235" t="s">
        <v>3289</v>
      </c>
      <c r="F1235" t="s">
        <v>6702</v>
      </c>
      <c r="G1235" t="s">
        <v>1071</v>
      </c>
      <c r="H1235" t="s">
        <v>6703</v>
      </c>
      <c r="I1235" t="s">
        <v>6704</v>
      </c>
      <c r="J1235" t="s">
        <v>1074</v>
      </c>
      <c r="K1235">
        <v>1</v>
      </c>
      <c r="L1235" t="s">
        <v>1900</v>
      </c>
      <c r="M1235" t="s">
        <v>6705</v>
      </c>
      <c r="N1235" t="s">
        <v>6697</v>
      </c>
      <c r="O1235">
        <v>199</v>
      </c>
      <c r="P1235" t="s">
        <v>872</v>
      </c>
      <c r="Q1235" t="s">
        <v>873</v>
      </c>
      <c r="R1235" t="s">
        <v>105</v>
      </c>
      <c r="S1235" t="s">
        <v>105</v>
      </c>
      <c r="T1235" t="s">
        <v>6706</v>
      </c>
      <c r="U1235" t="s">
        <v>1074</v>
      </c>
      <c r="W1235" s="247">
        <v>45127</v>
      </c>
      <c r="Y1235" t="s">
        <v>876</v>
      </c>
      <c r="Z1235">
        <v>0</v>
      </c>
      <c r="AD1235">
        <f t="shared" ca="1" si="57"/>
        <v>9</v>
      </c>
      <c r="AE1235">
        <f t="shared" si="58"/>
        <v>7</v>
      </c>
      <c r="AF1235">
        <f t="shared" si="59"/>
        <v>20</v>
      </c>
    </row>
    <row r="1236" spans="1:32" x14ac:dyDescent="0.25">
      <c r="A1236" t="s">
        <v>6707</v>
      </c>
      <c r="B1236" t="s">
        <v>6708</v>
      </c>
      <c r="D1236">
        <v>2023</v>
      </c>
      <c r="E1236" t="s">
        <v>1049</v>
      </c>
      <c r="F1236" t="s">
        <v>1106</v>
      </c>
      <c r="G1236" t="s">
        <v>1107</v>
      </c>
      <c r="H1236" t="s">
        <v>5219</v>
      </c>
      <c r="I1236" t="s">
        <v>6709</v>
      </c>
      <c r="J1236" t="s">
        <v>1054</v>
      </c>
      <c r="K1236">
        <v>49</v>
      </c>
      <c r="L1236" t="s">
        <v>869</v>
      </c>
      <c r="M1236" t="s">
        <v>6710</v>
      </c>
      <c r="N1236" t="s">
        <v>5956</v>
      </c>
      <c r="O1236">
        <v>249</v>
      </c>
      <c r="P1236" t="s">
        <v>872</v>
      </c>
      <c r="Q1236" t="s">
        <v>873</v>
      </c>
      <c r="R1236" t="s">
        <v>105</v>
      </c>
      <c r="S1236" t="s">
        <v>105</v>
      </c>
      <c r="T1236" t="s">
        <v>3799</v>
      </c>
      <c r="U1236" t="s">
        <v>875</v>
      </c>
      <c r="V1236" t="s">
        <v>157</v>
      </c>
      <c r="W1236" s="247">
        <v>45109</v>
      </c>
      <c r="Y1236" t="s">
        <v>876</v>
      </c>
      <c r="Z1236">
        <v>0</v>
      </c>
      <c r="AB1236" t="s">
        <v>877</v>
      </c>
      <c r="AD1236">
        <f t="shared" ca="1" si="57"/>
        <v>10</v>
      </c>
      <c r="AE1236">
        <f t="shared" si="58"/>
        <v>7</v>
      </c>
      <c r="AF1236">
        <f t="shared" si="59"/>
        <v>2</v>
      </c>
    </row>
    <row r="1237" spans="1:32" x14ac:dyDescent="0.25">
      <c r="A1237" t="s">
        <v>6711</v>
      </c>
      <c r="B1237" t="s">
        <v>6712</v>
      </c>
      <c r="D1237">
        <v>2023</v>
      </c>
      <c r="E1237" t="s">
        <v>1049</v>
      </c>
      <c r="F1237" t="s">
        <v>1106</v>
      </c>
      <c r="G1237" t="s">
        <v>1107</v>
      </c>
      <c r="H1237" t="s">
        <v>1082</v>
      </c>
      <c r="I1237" t="s">
        <v>6713</v>
      </c>
      <c r="J1237" t="s">
        <v>868</v>
      </c>
      <c r="K1237">
        <v>6500</v>
      </c>
      <c r="L1237" t="s">
        <v>869</v>
      </c>
      <c r="M1237" t="s">
        <v>6714</v>
      </c>
      <c r="N1237">
        <v>45353</v>
      </c>
      <c r="O1237">
        <v>17</v>
      </c>
      <c r="P1237" t="s">
        <v>872</v>
      </c>
      <c r="Q1237" t="s">
        <v>873</v>
      </c>
      <c r="R1237" t="s">
        <v>105</v>
      </c>
      <c r="S1237" t="s">
        <v>105</v>
      </c>
      <c r="T1237" t="s">
        <v>6715</v>
      </c>
      <c r="U1237" t="s">
        <v>875</v>
      </c>
      <c r="W1237" s="247">
        <v>45120</v>
      </c>
      <c r="Y1237" t="s">
        <v>876</v>
      </c>
      <c r="Z1237">
        <v>0</v>
      </c>
      <c r="AB1237" t="s">
        <v>877</v>
      </c>
      <c r="AD1237">
        <f t="shared" ca="1" si="57"/>
        <v>9</v>
      </c>
      <c r="AE1237">
        <f t="shared" si="58"/>
        <v>7</v>
      </c>
      <c r="AF1237">
        <f t="shared" si="59"/>
        <v>13</v>
      </c>
    </row>
    <row r="1238" spans="1:32" x14ac:dyDescent="0.25">
      <c r="A1238" t="s">
        <v>6716</v>
      </c>
      <c r="B1238" t="s">
        <v>6717</v>
      </c>
      <c r="D1238">
        <v>2023</v>
      </c>
      <c r="E1238" t="s">
        <v>1049</v>
      </c>
      <c r="F1238" t="s">
        <v>1106</v>
      </c>
      <c r="G1238" t="s">
        <v>1107</v>
      </c>
      <c r="H1238" t="s">
        <v>1082</v>
      </c>
      <c r="I1238" t="s">
        <v>6718</v>
      </c>
      <c r="J1238" t="s">
        <v>868</v>
      </c>
      <c r="K1238">
        <v>12718</v>
      </c>
      <c r="L1238" t="s">
        <v>869</v>
      </c>
      <c r="M1238" t="s">
        <v>6719</v>
      </c>
      <c r="N1238">
        <v>45506</v>
      </c>
      <c r="O1238">
        <v>3</v>
      </c>
      <c r="P1238" t="s">
        <v>872</v>
      </c>
      <c r="Q1238" t="s">
        <v>873</v>
      </c>
      <c r="R1238" t="s">
        <v>105</v>
      </c>
      <c r="S1238" t="s">
        <v>105</v>
      </c>
      <c r="T1238" t="s">
        <v>6720</v>
      </c>
      <c r="U1238" t="s">
        <v>875</v>
      </c>
      <c r="V1238" t="s">
        <v>118</v>
      </c>
      <c r="W1238" s="247">
        <v>45120</v>
      </c>
      <c r="Y1238" t="s">
        <v>876</v>
      </c>
      <c r="Z1238">
        <v>0</v>
      </c>
      <c r="AB1238" t="s">
        <v>877</v>
      </c>
      <c r="AD1238">
        <f t="shared" ca="1" si="57"/>
        <v>9</v>
      </c>
      <c r="AE1238">
        <f t="shared" si="58"/>
        <v>7</v>
      </c>
      <c r="AF1238">
        <f t="shared" si="59"/>
        <v>13</v>
      </c>
    </row>
    <row r="1239" spans="1:32" x14ac:dyDescent="0.25">
      <c r="A1239" t="s">
        <v>6721</v>
      </c>
      <c r="B1239" t="s">
        <v>6722</v>
      </c>
      <c r="D1239">
        <v>2023</v>
      </c>
      <c r="E1239" t="s">
        <v>1049</v>
      </c>
      <c r="F1239" t="s">
        <v>1106</v>
      </c>
      <c r="G1239" t="s">
        <v>1107</v>
      </c>
      <c r="H1239" t="s">
        <v>1082</v>
      </c>
      <c r="I1239" t="s">
        <v>6723</v>
      </c>
      <c r="J1239" t="s">
        <v>1136</v>
      </c>
      <c r="K1239">
        <v>15781</v>
      </c>
      <c r="L1239" t="s">
        <v>869</v>
      </c>
      <c r="M1239" t="s">
        <v>6724</v>
      </c>
      <c r="N1239">
        <v>45384</v>
      </c>
      <c r="O1239">
        <v>3</v>
      </c>
      <c r="P1239" t="s">
        <v>872</v>
      </c>
      <c r="Q1239" t="s">
        <v>873</v>
      </c>
      <c r="R1239" t="s">
        <v>105</v>
      </c>
      <c r="S1239" t="s">
        <v>105</v>
      </c>
      <c r="T1239" t="s">
        <v>6725</v>
      </c>
      <c r="U1239" t="s">
        <v>875</v>
      </c>
      <c r="W1239" s="247">
        <v>45120</v>
      </c>
      <c r="Y1239" t="s">
        <v>876</v>
      </c>
      <c r="Z1239">
        <v>0</v>
      </c>
      <c r="AB1239" t="s">
        <v>877</v>
      </c>
      <c r="AD1239">
        <f t="shared" ca="1" si="57"/>
        <v>9</v>
      </c>
      <c r="AE1239">
        <f t="shared" si="58"/>
        <v>7</v>
      </c>
      <c r="AF1239">
        <f t="shared" si="59"/>
        <v>13</v>
      </c>
    </row>
    <row r="1240" spans="1:32" x14ac:dyDescent="0.25">
      <c r="A1240" t="s">
        <v>6726</v>
      </c>
      <c r="B1240" t="s">
        <v>6727</v>
      </c>
      <c r="D1240">
        <v>2023</v>
      </c>
      <c r="E1240" t="s">
        <v>1049</v>
      </c>
      <c r="F1240" t="s">
        <v>1106</v>
      </c>
      <c r="G1240" t="s">
        <v>1107</v>
      </c>
      <c r="H1240" t="s">
        <v>1108</v>
      </c>
      <c r="I1240" t="s">
        <v>6728</v>
      </c>
      <c r="J1240" t="s">
        <v>945</v>
      </c>
      <c r="K1240">
        <v>6906</v>
      </c>
      <c r="L1240" t="s">
        <v>869</v>
      </c>
      <c r="M1240" t="s">
        <v>6729</v>
      </c>
      <c r="N1240" t="s">
        <v>919</v>
      </c>
      <c r="O1240">
        <v>22</v>
      </c>
      <c r="P1240" t="s">
        <v>872</v>
      </c>
      <c r="Q1240" t="s">
        <v>873</v>
      </c>
      <c r="R1240" t="s">
        <v>105</v>
      </c>
      <c r="S1240" t="s">
        <v>105</v>
      </c>
      <c r="T1240" t="s">
        <v>6730</v>
      </c>
      <c r="U1240" t="s">
        <v>875</v>
      </c>
      <c r="V1240" t="s">
        <v>1154</v>
      </c>
      <c r="W1240" s="247">
        <v>45120</v>
      </c>
      <c r="Y1240" t="s">
        <v>876</v>
      </c>
      <c r="Z1240">
        <v>0</v>
      </c>
      <c r="AB1240" t="s">
        <v>877</v>
      </c>
      <c r="AD1240">
        <f t="shared" ca="1" si="57"/>
        <v>9</v>
      </c>
      <c r="AE1240">
        <f t="shared" si="58"/>
        <v>7</v>
      </c>
      <c r="AF1240">
        <f t="shared" si="59"/>
        <v>13</v>
      </c>
    </row>
    <row r="1241" spans="1:32" x14ac:dyDescent="0.25">
      <c r="A1241" t="s">
        <v>6731</v>
      </c>
      <c r="B1241" t="s">
        <v>6732</v>
      </c>
      <c r="D1241">
        <v>2023</v>
      </c>
      <c r="E1241" t="s">
        <v>1049</v>
      </c>
      <c r="F1241" t="s">
        <v>1106</v>
      </c>
      <c r="G1241" t="s">
        <v>1107</v>
      </c>
      <c r="H1241" t="s">
        <v>1108</v>
      </c>
      <c r="I1241" t="s">
        <v>6733</v>
      </c>
      <c r="J1241" t="s">
        <v>881</v>
      </c>
      <c r="K1241">
        <v>13277</v>
      </c>
      <c r="L1241" t="s">
        <v>869</v>
      </c>
      <c r="M1241">
        <v>5449179</v>
      </c>
      <c r="N1241">
        <v>45414</v>
      </c>
      <c r="O1241">
        <v>11</v>
      </c>
      <c r="P1241" t="s">
        <v>872</v>
      </c>
      <c r="Q1241" t="s">
        <v>873</v>
      </c>
      <c r="R1241" t="s">
        <v>105</v>
      </c>
      <c r="S1241" t="s">
        <v>105</v>
      </c>
      <c r="T1241" t="s">
        <v>6734</v>
      </c>
      <c r="U1241" t="s">
        <v>875</v>
      </c>
      <c r="W1241" s="247">
        <v>45120</v>
      </c>
      <c r="Y1241" t="s">
        <v>876</v>
      </c>
      <c r="Z1241">
        <v>0</v>
      </c>
      <c r="AB1241" t="s">
        <v>877</v>
      </c>
      <c r="AD1241">
        <f t="shared" ca="1" si="57"/>
        <v>9</v>
      </c>
      <c r="AE1241">
        <f t="shared" si="58"/>
        <v>7</v>
      </c>
      <c r="AF1241">
        <f t="shared" si="59"/>
        <v>13</v>
      </c>
    </row>
    <row r="1242" spans="1:32" x14ac:dyDescent="0.25">
      <c r="A1242" t="s">
        <v>6735</v>
      </c>
      <c r="B1242" t="s">
        <v>6736</v>
      </c>
      <c r="D1242">
        <v>2023</v>
      </c>
      <c r="E1242" t="s">
        <v>1049</v>
      </c>
      <c r="F1242" t="s">
        <v>1106</v>
      </c>
      <c r="G1242" t="s">
        <v>1107</v>
      </c>
      <c r="H1242" t="s">
        <v>1108</v>
      </c>
      <c r="I1242" t="s">
        <v>6737</v>
      </c>
      <c r="J1242" t="s">
        <v>1054</v>
      </c>
      <c r="K1242">
        <v>8453</v>
      </c>
      <c r="L1242" t="s">
        <v>869</v>
      </c>
      <c r="M1242" t="s">
        <v>6738</v>
      </c>
      <c r="N1242" t="s">
        <v>1040</v>
      </c>
      <c r="O1242">
        <v>4</v>
      </c>
      <c r="P1242" t="s">
        <v>872</v>
      </c>
      <c r="Q1242" t="s">
        <v>873</v>
      </c>
      <c r="R1242" t="s">
        <v>105</v>
      </c>
      <c r="S1242" t="s">
        <v>105</v>
      </c>
      <c r="T1242" t="s">
        <v>6739</v>
      </c>
      <c r="U1242" t="s">
        <v>875</v>
      </c>
      <c r="V1242" t="s">
        <v>6740</v>
      </c>
      <c r="W1242" s="247">
        <v>45120</v>
      </c>
      <c r="Y1242" t="s">
        <v>876</v>
      </c>
      <c r="Z1242">
        <v>0</v>
      </c>
      <c r="AB1242" t="s">
        <v>877</v>
      </c>
      <c r="AD1242">
        <f t="shared" ca="1" si="57"/>
        <v>9</v>
      </c>
      <c r="AE1242">
        <f t="shared" si="58"/>
        <v>7</v>
      </c>
      <c r="AF1242">
        <f t="shared" si="59"/>
        <v>13</v>
      </c>
    </row>
    <row r="1243" spans="1:32" x14ac:dyDescent="0.25">
      <c r="A1243" t="s">
        <v>6741</v>
      </c>
      <c r="B1243" t="s">
        <v>6742</v>
      </c>
      <c r="D1243">
        <v>2023</v>
      </c>
      <c r="E1243" t="s">
        <v>1061</v>
      </c>
      <c r="F1243" t="s">
        <v>2233</v>
      </c>
      <c r="G1243" t="s">
        <v>865</v>
      </c>
      <c r="H1243" t="s">
        <v>866</v>
      </c>
      <c r="I1243" t="s">
        <v>6743</v>
      </c>
      <c r="J1243" t="s">
        <v>881</v>
      </c>
      <c r="K1243">
        <v>26776</v>
      </c>
      <c r="L1243" t="s">
        <v>869</v>
      </c>
      <c r="M1243">
        <v>5449452</v>
      </c>
      <c r="N1243">
        <v>45414</v>
      </c>
      <c r="O1243">
        <v>1</v>
      </c>
      <c r="P1243" t="s">
        <v>872</v>
      </c>
      <c r="Q1243" t="s">
        <v>873</v>
      </c>
      <c r="R1243" t="s">
        <v>105</v>
      </c>
      <c r="S1243" t="s">
        <v>105</v>
      </c>
      <c r="T1243" t="s">
        <v>6744</v>
      </c>
      <c r="U1243" t="s">
        <v>875</v>
      </c>
      <c r="W1243" s="247">
        <v>45109</v>
      </c>
      <c r="Y1243" t="s">
        <v>876</v>
      </c>
      <c r="Z1243">
        <v>0</v>
      </c>
      <c r="AB1243" t="s">
        <v>877</v>
      </c>
      <c r="AD1243">
        <f t="shared" ca="1" si="57"/>
        <v>10</v>
      </c>
      <c r="AE1243">
        <f t="shared" si="58"/>
        <v>7</v>
      </c>
      <c r="AF1243">
        <f t="shared" si="59"/>
        <v>2</v>
      </c>
    </row>
    <row r="1244" spans="1:32" x14ac:dyDescent="0.25">
      <c r="A1244" t="s">
        <v>6745</v>
      </c>
      <c r="B1244" t="s">
        <v>6746</v>
      </c>
      <c r="D1244">
        <v>2023</v>
      </c>
      <c r="E1244" t="s">
        <v>1061</v>
      </c>
      <c r="F1244" t="s">
        <v>2233</v>
      </c>
      <c r="G1244" t="s">
        <v>865</v>
      </c>
      <c r="H1244" t="s">
        <v>2285</v>
      </c>
      <c r="I1244" t="s">
        <v>6747</v>
      </c>
      <c r="J1244" t="s">
        <v>918</v>
      </c>
      <c r="K1244">
        <v>23065</v>
      </c>
      <c r="L1244" t="s">
        <v>869</v>
      </c>
      <c r="M1244" t="s">
        <v>6748</v>
      </c>
      <c r="N1244" t="s">
        <v>919</v>
      </c>
      <c r="O1244">
        <v>7</v>
      </c>
      <c r="P1244" t="s">
        <v>872</v>
      </c>
      <c r="Q1244" t="s">
        <v>873</v>
      </c>
      <c r="R1244" t="s">
        <v>105</v>
      </c>
      <c r="S1244" t="s">
        <v>105</v>
      </c>
      <c r="T1244" t="s">
        <v>6749</v>
      </c>
      <c r="U1244" t="s">
        <v>875</v>
      </c>
      <c r="V1244" t="s">
        <v>108</v>
      </c>
      <c r="W1244" s="247">
        <v>45109</v>
      </c>
      <c r="Y1244" t="s">
        <v>876</v>
      </c>
      <c r="Z1244">
        <v>0</v>
      </c>
      <c r="AB1244" t="s">
        <v>877</v>
      </c>
      <c r="AD1244">
        <f t="shared" ca="1" si="57"/>
        <v>10</v>
      </c>
      <c r="AE1244">
        <f t="shared" si="58"/>
        <v>7</v>
      </c>
      <c r="AF1244">
        <f t="shared" si="59"/>
        <v>2</v>
      </c>
    </row>
    <row r="1245" spans="1:32" x14ac:dyDescent="0.25">
      <c r="A1245" t="s">
        <v>6750</v>
      </c>
      <c r="B1245" t="s">
        <v>6751</v>
      </c>
      <c r="D1245">
        <v>2023</v>
      </c>
      <c r="E1245" t="s">
        <v>1061</v>
      </c>
      <c r="F1245" t="s">
        <v>2233</v>
      </c>
      <c r="G1245" t="s">
        <v>865</v>
      </c>
      <c r="H1245" t="s">
        <v>2285</v>
      </c>
      <c r="I1245" t="s">
        <v>6752</v>
      </c>
      <c r="J1245" t="s">
        <v>918</v>
      </c>
      <c r="K1245">
        <v>23979</v>
      </c>
      <c r="L1245" t="s">
        <v>1900</v>
      </c>
      <c r="M1245" t="s">
        <v>6753</v>
      </c>
      <c r="N1245">
        <v>45414</v>
      </c>
      <c r="O1245">
        <v>10</v>
      </c>
      <c r="P1245" t="s">
        <v>872</v>
      </c>
      <c r="Q1245" t="s">
        <v>873</v>
      </c>
      <c r="R1245" t="s">
        <v>105</v>
      </c>
      <c r="S1245" t="s">
        <v>105</v>
      </c>
      <c r="T1245" t="s">
        <v>6754</v>
      </c>
      <c r="U1245" t="s">
        <v>875</v>
      </c>
      <c r="V1245" t="s">
        <v>152</v>
      </c>
      <c r="W1245" s="247">
        <v>45109</v>
      </c>
      <c r="Y1245" t="s">
        <v>876</v>
      </c>
      <c r="Z1245">
        <v>0</v>
      </c>
      <c r="AB1245" t="s">
        <v>877</v>
      </c>
      <c r="AD1245">
        <f t="shared" ca="1" si="57"/>
        <v>10</v>
      </c>
      <c r="AE1245">
        <f t="shared" si="58"/>
        <v>7</v>
      </c>
      <c r="AF1245">
        <f t="shared" si="59"/>
        <v>2</v>
      </c>
    </row>
    <row r="1246" spans="1:32" x14ac:dyDescent="0.25">
      <c r="A1246" t="s">
        <v>6755</v>
      </c>
      <c r="B1246" t="s">
        <v>6756</v>
      </c>
      <c r="D1246">
        <v>2023</v>
      </c>
      <c r="E1246" t="s">
        <v>1061</v>
      </c>
      <c r="F1246" t="s">
        <v>2233</v>
      </c>
      <c r="G1246" t="s">
        <v>865</v>
      </c>
      <c r="H1246" t="s">
        <v>2285</v>
      </c>
      <c r="I1246" t="s">
        <v>6757</v>
      </c>
      <c r="J1246" t="s">
        <v>918</v>
      </c>
      <c r="K1246">
        <v>24938</v>
      </c>
      <c r="L1246" t="s">
        <v>869</v>
      </c>
      <c r="M1246" t="s">
        <v>6758</v>
      </c>
      <c r="N1246">
        <v>45506</v>
      </c>
      <c r="O1246">
        <v>12</v>
      </c>
      <c r="P1246" t="s">
        <v>872</v>
      </c>
      <c r="Q1246" t="s">
        <v>873</v>
      </c>
      <c r="R1246" t="s">
        <v>105</v>
      </c>
      <c r="S1246" t="s">
        <v>105</v>
      </c>
      <c r="T1246" t="s">
        <v>6759</v>
      </c>
      <c r="U1246" t="s">
        <v>875</v>
      </c>
      <c r="V1246" t="s">
        <v>108</v>
      </c>
      <c r="W1246" s="247">
        <v>45109</v>
      </c>
      <c r="Y1246" t="s">
        <v>876</v>
      </c>
      <c r="Z1246">
        <v>0</v>
      </c>
      <c r="AB1246" t="s">
        <v>877</v>
      </c>
      <c r="AD1246">
        <f t="shared" ca="1" si="57"/>
        <v>10</v>
      </c>
      <c r="AE1246">
        <f t="shared" si="58"/>
        <v>7</v>
      </c>
      <c r="AF1246">
        <f t="shared" si="59"/>
        <v>2</v>
      </c>
    </row>
    <row r="1247" spans="1:32" x14ac:dyDescent="0.25">
      <c r="A1247" t="s">
        <v>6760</v>
      </c>
      <c r="B1247" t="s">
        <v>6761</v>
      </c>
      <c r="D1247">
        <v>2023</v>
      </c>
      <c r="E1247" t="s">
        <v>1061</v>
      </c>
      <c r="F1247" t="s">
        <v>2233</v>
      </c>
      <c r="G1247" t="s">
        <v>865</v>
      </c>
      <c r="H1247" t="s">
        <v>2285</v>
      </c>
      <c r="I1247" t="s">
        <v>6762</v>
      </c>
      <c r="J1247" t="s">
        <v>896</v>
      </c>
      <c r="K1247">
        <v>29069</v>
      </c>
      <c r="L1247" t="s">
        <v>1900</v>
      </c>
      <c r="M1247" t="s">
        <v>6763</v>
      </c>
      <c r="N1247">
        <v>45414</v>
      </c>
      <c r="O1247">
        <v>3</v>
      </c>
      <c r="P1247" t="s">
        <v>872</v>
      </c>
      <c r="Q1247" t="s">
        <v>873</v>
      </c>
      <c r="R1247" t="s">
        <v>105</v>
      </c>
      <c r="S1247" t="s">
        <v>105</v>
      </c>
      <c r="T1247" t="s">
        <v>6764</v>
      </c>
      <c r="U1247" t="s">
        <v>875</v>
      </c>
      <c r="W1247" s="247">
        <v>45109</v>
      </c>
      <c r="Y1247" t="s">
        <v>876</v>
      </c>
      <c r="Z1247">
        <v>0</v>
      </c>
      <c r="AB1247" t="s">
        <v>877</v>
      </c>
      <c r="AD1247">
        <f t="shared" ca="1" si="57"/>
        <v>10</v>
      </c>
      <c r="AE1247">
        <f t="shared" si="58"/>
        <v>7</v>
      </c>
      <c r="AF1247">
        <f t="shared" si="59"/>
        <v>2</v>
      </c>
    </row>
    <row r="1248" spans="1:32" x14ac:dyDescent="0.25">
      <c r="A1248" t="s">
        <v>6765</v>
      </c>
      <c r="B1248" t="s">
        <v>6766</v>
      </c>
      <c r="D1248">
        <v>2023</v>
      </c>
      <c r="E1248" t="s">
        <v>1061</v>
      </c>
      <c r="F1248" t="s">
        <v>2233</v>
      </c>
      <c r="G1248" t="s">
        <v>865</v>
      </c>
      <c r="H1248" t="s">
        <v>2285</v>
      </c>
      <c r="I1248" t="s">
        <v>6767</v>
      </c>
      <c r="J1248" t="s">
        <v>2082</v>
      </c>
      <c r="K1248">
        <v>23856</v>
      </c>
      <c r="L1248" t="s">
        <v>869</v>
      </c>
      <c r="M1248" t="s">
        <v>6768</v>
      </c>
      <c r="N1248">
        <v>45414</v>
      </c>
      <c r="O1248">
        <v>4</v>
      </c>
      <c r="P1248" t="s">
        <v>872</v>
      </c>
      <c r="Q1248" t="s">
        <v>873</v>
      </c>
      <c r="R1248" t="s">
        <v>105</v>
      </c>
      <c r="S1248" t="s">
        <v>105</v>
      </c>
      <c r="T1248" t="s">
        <v>6769</v>
      </c>
      <c r="U1248" t="s">
        <v>875</v>
      </c>
      <c r="W1248" s="247">
        <v>45109</v>
      </c>
      <c r="Y1248" t="s">
        <v>876</v>
      </c>
      <c r="Z1248">
        <v>0</v>
      </c>
      <c r="AB1248" t="s">
        <v>877</v>
      </c>
      <c r="AD1248">
        <f t="shared" ca="1" si="57"/>
        <v>10</v>
      </c>
      <c r="AE1248">
        <f t="shared" si="58"/>
        <v>7</v>
      </c>
      <c r="AF1248">
        <f t="shared" si="59"/>
        <v>2</v>
      </c>
    </row>
    <row r="1249" spans="1:32" x14ac:dyDescent="0.25">
      <c r="A1249" t="s">
        <v>6770</v>
      </c>
      <c r="B1249" t="s">
        <v>6771</v>
      </c>
      <c r="D1249">
        <v>2023</v>
      </c>
      <c r="E1249" t="s">
        <v>1061</v>
      </c>
      <c r="F1249" t="s">
        <v>2233</v>
      </c>
      <c r="G1249" t="s">
        <v>865</v>
      </c>
      <c r="H1249" t="s">
        <v>2285</v>
      </c>
      <c r="I1249" t="s">
        <v>6772</v>
      </c>
      <c r="J1249" t="s">
        <v>1054</v>
      </c>
      <c r="K1249">
        <v>18758</v>
      </c>
      <c r="L1249" t="s">
        <v>869</v>
      </c>
      <c r="M1249" t="s">
        <v>6773</v>
      </c>
      <c r="N1249" t="s">
        <v>1040</v>
      </c>
      <c r="O1249">
        <v>4</v>
      </c>
      <c r="P1249" t="s">
        <v>872</v>
      </c>
      <c r="Q1249" t="s">
        <v>873</v>
      </c>
      <c r="R1249" t="s">
        <v>105</v>
      </c>
      <c r="S1249" t="s">
        <v>105</v>
      </c>
      <c r="T1249" t="s">
        <v>6774</v>
      </c>
      <c r="U1249" t="s">
        <v>875</v>
      </c>
      <c r="V1249" t="s">
        <v>243</v>
      </c>
      <c r="W1249" s="247">
        <v>45109</v>
      </c>
      <c r="Y1249" t="s">
        <v>876</v>
      </c>
      <c r="Z1249">
        <v>0</v>
      </c>
      <c r="AB1249" t="s">
        <v>877</v>
      </c>
      <c r="AD1249">
        <f t="shared" ca="1" si="57"/>
        <v>10</v>
      </c>
      <c r="AE1249">
        <f t="shared" si="58"/>
        <v>7</v>
      </c>
      <c r="AF1249">
        <f t="shared" si="59"/>
        <v>2</v>
      </c>
    </row>
    <row r="1250" spans="1:32" x14ac:dyDescent="0.25">
      <c r="A1250" t="s">
        <v>6775</v>
      </c>
      <c r="B1250" t="s">
        <v>6776</v>
      </c>
      <c r="D1250">
        <v>2023</v>
      </c>
      <c r="E1250" t="s">
        <v>1061</v>
      </c>
      <c r="F1250" t="s">
        <v>2233</v>
      </c>
      <c r="G1250" t="s">
        <v>865</v>
      </c>
      <c r="H1250" t="s">
        <v>2285</v>
      </c>
      <c r="I1250" t="s">
        <v>6777</v>
      </c>
      <c r="J1250" t="s">
        <v>1054</v>
      </c>
      <c r="K1250">
        <v>1</v>
      </c>
      <c r="L1250" t="s">
        <v>869</v>
      </c>
      <c r="M1250" t="s">
        <v>6778</v>
      </c>
      <c r="N1250" t="s">
        <v>1056</v>
      </c>
      <c r="P1250" t="s">
        <v>872</v>
      </c>
      <c r="Q1250" t="s">
        <v>873</v>
      </c>
      <c r="R1250" t="s">
        <v>105</v>
      </c>
      <c r="S1250" t="s">
        <v>105</v>
      </c>
      <c r="T1250" t="s">
        <v>6779</v>
      </c>
      <c r="U1250" t="s">
        <v>875</v>
      </c>
      <c r="V1250" t="s">
        <v>151</v>
      </c>
      <c r="W1250" s="247">
        <v>45109</v>
      </c>
      <c r="Y1250" t="s">
        <v>876</v>
      </c>
      <c r="Z1250">
        <v>0</v>
      </c>
      <c r="AB1250" t="s">
        <v>877</v>
      </c>
      <c r="AD1250">
        <f t="shared" ca="1" si="57"/>
        <v>10</v>
      </c>
      <c r="AE1250">
        <f t="shared" si="58"/>
        <v>7</v>
      </c>
      <c r="AF1250">
        <f t="shared" si="59"/>
        <v>2</v>
      </c>
    </row>
    <row r="1251" spans="1:32" x14ac:dyDescent="0.25">
      <c r="A1251" t="s">
        <v>6780</v>
      </c>
      <c r="B1251" t="s">
        <v>6781</v>
      </c>
      <c r="D1251">
        <v>2023</v>
      </c>
      <c r="E1251" t="s">
        <v>1061</v>
      </c>
      <c r="F1251" t="s">
        <v>2233</v>
      </c>
      <c r="G1251" t="s">
        <v>865</v>
      </c>
      <c r="H1251" t="s">
        <v>2249</v>
      </c>
      <c r="I1251" t="s">
        <v>6782</v>
      </c>
      <c r="J1251" t="s">
        <v>868</v>
      </c>
      <c r="K1251">
        <v>28036</v>
      </c>
      <c r="L1251" t="s">
        <v>869</v>
      </c>
      <c r="M1251" t="s">
        <v>6783</v>
      </c>
      <c r="N1251">
        <v>45475</v>
      </c>
      <c r="O1251">
        <v>1</v>
      </c>
      <c r="P1251" t="s">
        <v>872</v>
      </c>
      <c r="Q1251" t="s">
        <v>873</v>
      </c>
      <c r="R1251" t="s">
        <v>105</v>
      </c>
      <c r="S1251" t="s">
        <v>110</v>
      </c>
      <c r="T1251" t="s">
        <v>6784</v>
      </c>
      <c r="U1251" t="s">
        <v>875</v>
      </c>
      <c r="W1251" s="247">
        <v>45109</v>
      </c>
      <c r="Y1251" t="s">
        <v>876</v>
      </c>
      <c r="Z1251">
        <v>0</v>
      </c>
      <c r="AB1251" t="s">
        <v>877</v>
      </c>
      <c r="AD1251">
        <f t="shared" ca="1" si="57"/>
        <v>10</v>
      </c>
      <c r="AE1251">
        <f t="shared" si="58"/>
        <v>7</v>
      </c>
      <c r="AF1251">
        <f t="shared" si="59"/>
        <v>2</v>
      </c>
    </row>
    <row r="1252" spans="1:32" x14ac:dyDescent="0.25">
      <c r="A1252" t="s">
        <v>6785</v>
      </c>
      <c r="B1252" t="s">
        <v>6786</v>
      </c>
      <c r="D1252">
        <v>2023</v>
      </c>
      <c r="E1252" t="s">
        <v>1061</v>
      </c>
      <c r="F1252" t="s">
        <v>2233</v>
      </c>
      <c r="G1252" t="s">
        <v>865</v>
      </c>
      <c r="H1252" t="s">
        <v>1192</v>
      </c>
      <c r="I1252" t="s">
        <v>6787</v>
      </c>
      <c r="J1252" t="s">
        <v>1906</v>
      </c>
      <c r="K1252">
        <v>24877</v>
      </c>
      <c r="L1252" t="s">
        <v>869</v>
      </c>
      <c r="M1252" t="s">
        <v>6788</v>
      </c>
      <c r="N1252" t="s">
        <v>986</v>
      </c>
      <c r="O1252">
        <v>7</v>
      </c>
      <c r="P1252" t="s">
        <v>872</v>
      </c>
      <c r="Q1252" t="s">
        <v>873</v>
      </c>
      <c r="R1252" t="s">
        <v>105</v>
      </c>
      <c r="S1252" t="s">
        <v>105</v>
      </c>
      <c r="T1252" t="s">
        <v>6789</v>
      </c>
      <c r="U1252" t="s">
        <v>875</v>
      </c>
      <c r="V1252" t="s">
        <v>142</v>
      </c>
      <c r="W1252" s="247">
        <v>45109</v>
      </c>
      <c r="Y1252" t="s">
        <v>876</v>
      </c>
      <c r="Z1252">
        <v>0</v>
      </c>
      <c r="AB1252" t="s">
        <v>877</v>
      </c>
      <c r="AD1252">
        <f t="shared" ca="1" si="57"/>
        <v>10</v>
      </c>
      <c r="AE1252">
        <f t="shared" si="58"/>
        <v>7</v>
      </c>
      <c r="AF1252">
        <f t="shared" si="59"/>
        <v>2</v>
      </c>
    </row>
    <row r="1253" spans="1:32" x14ac:dyDescent="0.25">
      <c r="A1253" t="s">
        <v>6790</v>
      </c>
      <c r="B1253" t="s">
        <v>6791</v>
      </c>
      <c r="D1253">
        <v>2023</v>
      </c>
      <c r="E1253" t="s">
        <v>1061</v>
      </c>
      <c r="F1253" t="s">
        <v>2233</v>
      </c>
      <c r="G1253" t="s">
        <v>865</v>
      </c>
      <c r="H1253" t="s">
        <v>2285</v>
      </c>
      <c r="I1253" t="s">
        <v>6792</v>
      </c>
      <c r="J1253" t="s">
        <v>1523</v>
      </c>
      <c r="K1253">
        <v>21220</v>
      </c>
      <c r="L1253" t="s">
        <v>869</v>
      </c>
      <c r="M1253" t="s">
        <v>6793</v>
      </c>
      <c r="N1253">
        <v>45414</v>
      </c>
      <c r="O1253">
        <v>2</v>
      </c>
      <c r="P1253" t="s">
        <v>872</v>
      </c>
      <c r="Q1253" t="s">
        <v>873</v>
      </c>
      <c r="R1253" t="s">
        <v>105</v>
      </c>
      <c r="S1253" t="s">
        <v>116</v>
      </c>
      <c r="T1253" t="s">
        <v>6794</v>
      </c>
      <c r="U1253" t="s">
        <v>875</v>
      </c>
      <c r="W1253" s="247">
        <v>45109</v>
      </c>
      <c r="Y1253" t="s">
        <v>876</v>
      </c>
      <c r="Z1253">
        <v>0</v>
      </c>
      <c r="AB1253" t="s">
        <v>877</v>
      </c>
      <c r="AD1253">
        <f t="shared" ca="1" si="57"/>
        <v>10</v>
      </c>
      <c r="AE1253">
        <f t="shared" si="58"/>
        <v>7</v>
      </c>
      <c r="AF1253">
        <f t="shared" si="59"/>
        <v>2</v>
      </c>
    </row>
    <row r="1254" spans="1:32" x14ac:dyDescent="0.25">
      <c r="A1254" t="s">
        <v>6795</v>
      </c>
      <c r="B1254" t="s">
        <v>6796</v>
      </c>
      <c r="D1254">
        <v>2023</v>
      </c>
      <c r="E1254" t="s">
        <v>1061</v>
      </c>
      <c r="F1254" t="s">
        <v>2233</v>
      </c>
      <c r="G1254" t="s">
        <v>865</v>
      </c>
      <c r="H1254" t="s">
        <v>866</v>
      </c>
      <c r="I1254" t="s">
        <v>6797</v>
      </c>
      <c r="J1254" t="s">
        <v>881</v>
      </c>
      <c r="K1254">
        <v>29589</v>
      </c>
      <c r="L1254" t="s">
        <v>869</v>
      </c>
      <c r="M1254">
        <v>5449404</v>
      </c>
      <c r="N1254">
        <v>45414</v>
      </c>
      <c r="O1254">
        <v>3</v>
      </c>
      <c r="P1254" t="s">
        <v>872</v>
      </c>
      <c r="Q1254" t="s">
        <v>873</v>
      </c>
      <c r="R1254" t="s">
        <v>105</v>
      </c>
      <c r="S1254" t="s">
        <v>105</v>
      </c>
      <c r="T1254" t="s">
        <v>6798</v>
      </c>
      <c r="U1254" t="s">
        <v>875</v>
      </c>
      <c r="W1254" s="247">
        <v>45109</v>
      </c>
      <c r="Y1254" t="s">
        <v>876</v>
      </c>
      <c r="Z1254">
        <v>0</v>
      </c>
      <c r="AB1254" t="s">
        <v>877</v>
      </c>
      <c r="AD1254">
        <f t="shared" ca="1" si="57"/>
        <v>10</v>
      </c>
      <c r="AE1254">
        <f t="shared" si="58"/>
        <v>7</v>
      </c>
      <c r="AF1254">
        <f t="shared" si="59"/>
        <v>2</v>
      </c>
    </row>
    <row r="1255" spans="1:32" x14ac:dyDescent="0.25">
      <c r="A1255" t="s">
        <v>6799</v>
      </c>
      <c r="B1255" t="s">
        <v>6800</v>
      </c>
      <c r="D1255">
        <v>2023</v>
      </c>
      <c r="E1255" t="s">
        <v>1061</v>
      </c>
      <c r="F1255" t="s">
        <v>2233</v>
      </c>
      <c r="G1255" t="s">
        <v>865</v>
      </c>
      <c r="H1255" t="s">
        <v>866</v>
      </c>
      <c r="I1255" t="s">
        <v>6801</v>
      </c>
      <c r="J1255" t="s">
        <v>1054</v>
      </c>
      <c r="K1255">
        <v>18598</v>
      </c>
      <c r="L1255" t="s">
        <v>869</v>
      </c>
      <c r="M1255" t="s">
        <v>6802</v>
      </c>
      <c r="N1255">
        <v>45353</v>
      </c>
      <c r="O1255">
        <v>4</v>
      </c>
      <c r="P1255" t="s">
        <v>872</v>
      </c>
      <c r="Q1255" t="s">
        <v>873</v>
      </c>
      <c r="R1255" t="s">
        <v>105</v>
      </c>
      <c r="S1255" t="s">
        <v>105</v>
      </c>
      <c r="T1255" t="s">
        <v>6803</v>
      </c>
      <c r="U1255" t="s">
        <v>875</v>
      </c>
      <c r="V1255" t="s">
        <v>6804</v>
      </c>
      <c r="W1255" s="247">
        <v>45109</v>
      </c>
      <c r="Y1255" t="s">
        <v>876</v>
      </c>
      <c r="Z1255">
        <v>0</v>
      </c>
      <c r="AB1255" t="s">
        <v>877</v>
      </c>
      <c r="AD1255">
        <f t="shared" ca="1" si="57"/>
        <v>10</v>
      </c>
      <c r="AE1255">
        <f t="shared" si="58"/>
        <v>7</v>
      </c>
      <c r="AF1255">
        <f t="shared" si="59"/>
        <v>2</v>
      </c>
    </row>
    <row r="1256" spans="1:32" x14ac:dyDescent="0.25">
      <c r="A1256" t="s">
        <v>6805</v>
      </c>
      <c r="B1256" t="s">
        <v>6806</v>
      </c>
      <c r="D1256">
        <v>2023</v>
      </c>
      <c r="E1256" t="s">
        <v>1061</v>
      </c>
      <c r="F1256" t="s">
        <v>2233</v>
      </c>
      <c r="G1256" t="s">
        <v>865</v>
      </c>
      <c r="H1256" t="s">
        <v>866</v>
      </c>
      <c r="I1256" t="s">
        <v>6807</v>
      </c>
      <c r="J1256" t="s">
        <v>1054</v>
      </c>
      <c r="K1256">
        <v>5841</v>
      </c>
      <c r="L1256" t="s">
        <v>869</v>
      </c>
      <c r="M1256" t="s">
        <v>6808</v>
      </c>
      <c r="N1256" t="s">
        <v>1040</v>
      </c>
      <c r="O1256">
        <v>4</v>
      </c>
      <c r="P1256" t="s">
        <v>872</v>
      </c>
      <c r="Q1256" t="s">
        <v>873</v>
      </c>
      <c r="R1256" t="s">
        <v>105</v>
      </c>
      <c r="S1256" t="s">
        <v>105</v>
      </c>
      <c r="T1256" t="s">
        <v>2095</v>
      </c>
      <c r="U1256" t="s">
        <v>875</v>
      </c>
      <c r="V1256" t="s">
        <v>2096</v>
      </c>
      <c r="W1256" s="247">
        <v>45109</v>
      </c>
      <c r="Y1256" t="s">
        <v>876</v>
      </c>
      <c r="Z1256">
        <v>0</v>
      </c>
      <c r="AB1256" t="s">
        <v>877</v>
      </c>
      <c r="AD1256">
        <f t="shared" ca="1" si="57"/>
        <v>10</v>
      </c>
      <c r="AE1256">
        <f t="shared" si="58"/>
        <v>7</v>
      </c>
      <c r="AF1256">
        <f t="shared" si="59"/>
        <v>2</v>
      </c>
    </row>
    <row r="1257" spans="1:32" x14ac:dyDescent="0.25">
      <c r="A1257" t="s">
        <v>6809</v>
      </c>
      <c r="B1257" t="s">
        <v>6810</v>
      </c>
      <c r="D1257">
        <v>2023</v>
      </c>
      <c r="E1257" t="s">
        <v>1061</v>
      </c>
      <c r="F1257" t="s">
        <v>2233</v>
      </c>
      <c r="G1257" t="s">
        <v>865</v>
      </c>
      <c r="H1257" t="s">
        <v>866</v>
      </c>
      <c r="I1257" t="s">
        <v>6811</v>
      </c>
      <c r="J1257" t="s">
        <v>1029</v>
      </c>
      <c r="K1257">
        <v>25233</v>
      </c>
      <c r="L1257" t="s">
        <v>869</v>
      </c>
      <c r="M1257" t="s">
        <v>6812</v>
      </c>
      <c r="N1257">
        <v>45353</v>
      </c>
      <c r="O1257">
        <v>12</v>
      </c>
      <c r="P1257" t="s">
        <v>872</v>
      </c>
      <c r="Q1257" t="s">
        <v>873</v>
      </c>
      <c r="R1257" t="s">
        <v>105</v>
      </c>
      <c r="S1257" t="s">
        <v>105</v>
      </c>
      <c r="T1257" t="s">
        <v>6813</v>
      </c>
      <c r="U1257" t="s">
        <v>875</v>
      </c>
      <c r="V1257" t="s">
        <v>108</v>
      </c>
      <c r="W1257" s="247">
        <v>45109</v>
      </c>
      <c r="Y1257" t="s">
        <v>876</v>
      </c>
      <c r="Z1257">
        <v>0</v>
      </c>
      <c r="AB1257" t="s">
        <v>877</v>
      </c>
      <c r="AD1257">
        <f t="shared" ca="1" si="57"/>
        <v>10</v>
      </c>
      <c r="AE1257">
        <f t="shared" si="58"/>
        <v>7</v>
      </c>
      <c r="AF1257">
        <f t="shared" si="59"/>
        <v>2</v>
      </c>
    </row>
    <row r="1258" spans="1:32" x14ac:dyDescent="0.25">
      <c r="A1258" t="s">
        <v>6814</v>
      </c>
      <c r="B1258" t="s">
        <v>6815</v>
      </c>
      <c r="D1258">
        <v>2023</v>
      </c>
      <c r="E1258" t="s">
        <v>1061</v>
      </c>
      <c r="F1258" t="s">
        <v>2233</v>
      </c>
      <c r="G1258" t="s">
        <v>865</v>
      </c>
      <c r="H1258" t="s">
        <v>1192</v>
      </c>
      <c r="I1258" t="s">
        <v>6816</v>
      </c>
      <c r="J1258" t="s">
        <v>1136</v>
      </c>
      <c r="K1258">
        <v>24060</v>
      </c>
      <c r="L1258" t="s">
        <v>869</v>
      </c>
      <c r="M1258" t="s">
        <v>6817</v>
      </c>
      <c r="N1258">
        <v>45414</v>
      </c>
      <c r="O1258">
        <v>1</v>
      </c>
      <c r="P1258" t="s">
        <v>872</v>
      </c>
      <c r="Q1258" t="s">
        <v>873</v>
      </c>
      <c r="R1258" t="s">
        <v>105</v>
      </c>
      <c r="S1258" t="s">
        <v>110</v>
      </c>
      <c r="T1258" t="s">
        <v>6818</v>
      </c>
      <c r="U1258" t="s">
        <v>875</v>
      </c>
      <c r="W1258" s="247">
        <v>45109</v>
      </c>
      <c r="Y1258" t="s">
        <v>876</v>
      </c>
      <c r="Z1258">
        <v>0</v>
      </c>
      <c r="AB1258" t="s">
        <v>877</v>
      </c>
      <c r="AD1258">
        <f t="shared" ca="1" si="57"/>
        <v>10</v>
      </c>
      <c r="AE1258">
        <f t="shared" si="58"/>
        <v>7</v>
      </c>
      <c r="AF1258">
        <f t="shared" si="59"/>
        <v>2</v>
      </c>
    </row>
    <row r="1259" spans="1:32" x14ac:dyDescent="0.25">
      <c r="A1259" t="s">
        <v>6819</v>
      </c>
      <c r="B1259" t="s">
        <v>6820</v>
      </c>
      <c r="D1259">
        <v>2023</v>
      </c>
      <c r="E1259" t="s">
        <v>1061</v>
      </c>
      <c r="F1259" t="s">
        <v>2233</v>
      </c>
      <c r="G1259" t="s">
        <v>865</v>
      </c>
      <c r="H1259" t="s">
        <v>2285</v>
      </c>
      <c r="I1259" t="s">
        <v>6821</v>
      </c>
      <c r="J1259" t="s">
        <v>918</v>
      </c>
      <c r="K1259">
        <v>25775</v>
      </c>
      <c r="L1259" t="s">
        <v>869</v>
      </c>
      <c r="M1259" t="s">
        <v>6822</v>
      </c>
      <c r="N1259">
        <v>45598</v>
      </c>
      <c r="O1259">
        <v>4</v>
      </c>
      <c r="P1259" t="s">
        <v>872</v>
      </c>
      <c r="Q1259" t="s">
        <v>873</v>
      </c>
      <c r="R1259" t="s">
        <v>105</v>
      </c>
      <c r="S1259" t="s">
        <v>105</v>
      </c>
      <c r="T1259" t="s">
        <v>6823</v>
      </c>
      <c r="U1259" t="s">
        <v>875</v>
      </c>
      <c r="V1259" t="s">
        <v>108</v>
      </c>
      <c r="W1259" s="247">
        <v>45109</v>
      </c>
      <c r="Y1259" t="s">
        <v>876</v>
      </c>
      <c r="Z1259">
        <v>0</v>
      </c>
      <c r="AB1259" t="s">
        <v>877</v>
      </c>
      <c r="AD1259">
        <f t="shared" ca="1" si="57"/>
        <v>10</v>
      </c>
      <c r="AE1259">
        <f t="shared" si="58"/>
        <v>7</v>
      </c>
      <c r="AF1259">
        <f t="shared" si="59"/>
        <v>2</v>
      </c>
    </row>
    <row r="1260" spans="1:32" x14ac:dyDescent="0.25">
      <c r="A1260" t="s">
        <v>6824</v>
      </c>
      <c r="B1260" t="s">
        <v>6825</v>
      </c>
      <c r="D1260">
        <v>2023</v>
      </c>
      <c r="E1260" t="s">
        <v>1061</v>
      </c>
      <c r="F1260" t="s">
        <v>2233</v>
      </c>
      <c r="G1260" t="s">
        <v>865</v>
      </c>
      <c r="H1260" t="s">
        <v>2285</v>
      </c>
      <c r="I1260" t="s">
        <v>6826</v>
      </c>
      <c r="J1260" t="s">
        <v>1136</v>
      </c>
      <c r="K1260">
        <v>26365</v>
      </c>
      <c r="L1260" t="s">
        <v>869</v>
      </c>
      <c r="M1260" t="s">
        <v>6827</v>
      </c>
      <c r="N1260">
        <v>45414</v>
      </c>
      <c r="O1260">
        <v>4</v>
      </c>
      <c r="P1260" t="s">
        <v>872</v>
      </c>
      <c r="Q1260" t="s">
        <v>873</v>
      </c>
      <c r="R1260" t="s">
        <v>105</v>
      </c>
      <c r="S1260" t="s">
        <v>105</v>
      </c>
      <c r="T1260" t="s">
        <v>6828</v>
      </c>
      <c r="U1260" t="s">
        <v>875</v>
      </c>
      <c r="V1260" t="s">
        <v>134</v>
      </c>
      <c r="W1260" s="247">
        <v>45109</v>
      </c>
      <c r="Y1260" t="s">
        <v>876</v>
      </c>
      <c r="Z1260">
        <v>0</v>
      </c>
      <c r="AB1260" t="s">
        <v>877</v>
      </c>
      <c r="AD1260">
        <f t="shared" ca="1" si="57"/>
        <v>10</v>
      </c>
      <c r="AE1260">
        <f t="shared" si="58"/>
        <v>7</v>
      </c>
      <c r="AF1260">
        <f t="shared" si="59"/>
        <v>2</v>
      </c>
    </row>
    <row r="1261" spans="1:32" x14ac:dyDescent="0.25">
      <c r="A1261" t="s">
        <v>6829</v>
      </c>
      <c r="B1261" t="s">
        <v>6830</v>
      </c>
      <c r="D1261">
        <v>2023</v>
      </c>
      <c r="E1261" t="s">
        <v>1061</v>
      </c>
      <c r="F1261" t="s">
        <v>2233</v>
      </c>
      <c r="G1261" t="s">
        <v>865</v>
      </c>
      <c r="H1261" t="s">
        <v>2285</v>
      </c>
      <c r="I1261" t="s">
        <v>6831</v>
      </c>
      <c r="J1261" t="s">
        <v>918</v>
      </c>
      <c r="K1261">
        <v>28705</v>
      </c>
      <c r="L1261" t="s">
        <v>869</v>
      </c>
      <c r="M1261">
        <v>5449390</v>
      </c>
      <c r="N1261">
        <v>45628</v>
      </c>
      <c r="O1261">
        <v>3</v>
      </c>
      <c r="P1261" t="s">
        <v>872</v>
      </c>
      <c r="Q1261" t="s">
        <v>873</v>
      </c>
      <c r="R1261" t="s">
        <v>105</v>
      </c>
      <c r="S1261" t="s">
        <v>105</v>
      </c>
      <c r="T1261" t="s">
        <v>6832</v>
      </c>
      <c r="U1261" t="s">
        <v>875</v>
      </c>
      <c r="V1261" t="s">
        <v>169</v>
      </c>
      <c r="W1261" s="247">
        <v>45109</v>
      </c>
      <c r="Y1261" t="s">
        <v>876</v>
      </c>
      <c r="Z1261">
        <v>0</v>
      </c>
      <c r="AB1261" t="s">
        <v>877</v>
      </c>
      <c r="AD1261">
        <f t="shared" ca="1" si="57"/>
        <v>10</v>
      </c>
      <c r="AE1261">
        <f t="shared" si="58"/>
        <v>7</v>
      </c>
      <c r="AF1261">
        <f t="shared" si="59"/>
        <v>2</v>
      </c>
    </row>
    <row r="1262" spans="1:32" x14ac:dyDescent="0.25">
      <c r="A1262" t="s">
        <v>6833</v>
      </c>
      <c r="B1262" t="s">
        <v>6834</v>
      </c>
      <c r="D1262">
        <v>2024</v>
      </c>
      <c r="E1262" t="s">
        <v>1061</v>
      </c>
      <c r="F1262" t="s">
        <v>2233</v>
      </c>
      <c r="G1262" t="s">
        <v>865</v>
      </c>
      <c r="H1262" t="s">
        <v>2285</v>
      </c>
      <c r="I1262" t="s">
        <v>6835</v>
      </c>
      <c r="J1262" t="s">
        <v>1054</v>
      </c>
      <c r="K1262">
        <v>8779</v>
      </c>
      <c r="L1262" t="s">
        <v>869</v>
      </c>
      <c r="M1262" t="s">
        <v>6836</v>
      </c>
      <c r="N1262" t="s">
        <v>1040</v>
      </c>
      <c r="O1262">
        <v>4</v>
      </c>
      <c r="P1262" t="s">
        <v>872</v>
      </c>
      <c r="Q1262" t="s">
        <v>873</v>
      </c>
      <c r="R1262" t="s">
        <v>105</v>
      </c>
      <c r="S1262" t="s">
        <v>105</v>
      </c>
      <c r="T1262" t="s">
        <v>6837</v>
      </c>
      <c r="U1262" t="s">
        <v>875</v>
      </c>
      <c r="V1262" t="s">
        <v>6740</v>
      </c>
      <c r="W1262" s="247">
        <v>45105</v>
      </c>
      <c r="Y1262" t="s">
        <v>876</v>
      </c>
      <c r="Z1262">
        <v>0</v>
      </c>
      <c r="AB1262" t="s">
        <v>877</v>
      </c>
      <c r="AD1262">
        <f t="shared" ca="1" si="57"/>
        <v>10</v>
      </c>
      <c r="AE1262">
        <f t="shared" si="58"/>
        <v>6</v>
      </c>
      <c r="AF1262">
        <f t="shared" si="59"/>
        <v>28</v>
      </c>
    </row>
    <row r="1263" spans="1:32" x14ac:dyDescent="0.25">
      <c r="A1263" t="s">
        <v>6838</v>
      </c>
      <c r="B1263" t="s">
        <v>6839</v>
      </c>
      <c r="D1263">
        <v>2024</v>
      </c>
      <c r="E1263" t="s">
        <v>1061</v>
      </c>
      <c r="F1263" t="s">
        <v>2233</v>
      </c>
      <c r="G1263" t="s">
        <v>865</v>
      </c>
      <c r="H1263" t="s">
        <v>2285</v>
      </c>
      <c r="I1263" t="s">
        <v>6840</v>
      </c>
      <c r="J1263" t="s">
        <v>868</v>
      </c>
      <c r="K1263">
        <v>14728</v>
      </c>
      <c r="L1263" t="s">
        <v>869</v>
      </c>
      <c r="M1263" t="s">
        <v>6841</v>
      </c>
      <c r="N1263">
        <v>45475</v>
      </c>
      <c r="O1263">
        <v>14</v>
      </c>
      <c r="P1263" t="s">
        <v>872</v>
      </c>
      <c r="Q1263" t="s">
        <v>873</v>
      </c>
      <c r="R1263" t="s">
        <v>105</v>
      </c>
      <c r="S1263" t="s">
        <v>105</v>
      </c>
      <c r="T1263" t="s">
        <v>6842</v>
      </c>
      <c r="U1263" t="s">
        <v>875</v>
      </c>
      <c r="V1263" t="s">
        <v>118</v>
      </c>
      <c r="W1263" s="247">
        <v>45106</v>
      </c>
      <c r="Y1263" t="s">
        <v>876</v>
      </c>
      <c r="Z1263">
        <v>0</v>
      </c>
      <c r="AB1263" t="s">
        <v>877</v>
      </c>
      <c r="AD1263">
        <f t="shared" ca="1" si="57"/>
        <v>10</v>
      </c>
      <c r="AE1263">
        <f t="shared" si="58"/>
        <v>6</v>
      </c>
      <c r="AF1263">
        <f t="shared" si="59"/>
        <v>29</v>
      </c>
    </row>
    <row r="1264" spans="1:32" x14ac:dyDescent="0.25">
      <c r="A1264" t="s">
        <v>6843</v>
      </c>
      <c r="B1264" t="s">
        <v>6844</v>
      </c>
      <c r="D1264">
        <v>2024</v>
      </c>
      <c r="E1264" t="s">
        <v>1061</v>
      </c>
      <c r="F1264" t="s">
        <v>2233</v>
      </c>
      <c r="G1264" t="s">
        <v>865</v>
      </c>
      <c r="H1264" t="s">
        <v>2285</v>
      </c>
      <c r="I1264" t="s">
        <v>6845</v>
      </c>
      <c r="J1264" t="s">
        <v>918</v>
      </c>
      <c r="K1264">
        <v>16495</v>
      </c>
      <c r="L1264" t="s">
        <v>869</v>
      </c>
      <c r="M1264" t="s">
        <v>6846</v>
      </c>
      <c r="N1264">
        <v>45537</v>
      </c>
      <c r="O1264">
        <v>11</v>
      </c>
      <c r="P1264" t="s">
        <v>872</v>
      </c>
      <c r="Q1264" t="s">
        <v>873</v>
      </c>
      <c r="R1264" t="s">
        <v>105</v>
      </c>
      <c r="S1264" t="s">
        <v>105</v>
      </c>
      <c r="T1264" t="s">
        <v>6847</v>
      </c>
      <c r="U1264" t="s">
        <v>875</v>
      </c>
      <c r="V1264" t="s">
        <v>108</v>
      </c>
      <c r="W1264" s="247">
        <v>45106</v>
      </c>
      <c r="Y1264" t="s">
        <v>876</v>
      </c>
      <c r="Z1264">
        <v>0</v>
      </c>
      <c r="AB1264" t="s">
        <v>877</v>
      </c>
      <c r="AD1264">
        <f t="shared" ca="1" si="57"/>
        <v>10</v>
      </c>
      <c r="AE1264">
        <f t="shared" si="58"/>
        <v>6</v>
      </c>
      <c r="AF1264">
        <f t="shared" si="59"/>
        <v>29</v>
      </c>
    </row>
    <row r="1265" spans="1:32" x14ac:dyDescent="0.25">
      <c r="A1265" t="s">
        <v>6848</v>
      </c>
      <c r="B1265" t="s">
        <v>6849</v>
      </c>
      <c r="D1265">
        <v>2024</v>
      </c>
      <c r="E1265" t="s">
        <v>1061</v>
      </c>
      <c r="F1265" t="s">
        <v>2233</v>
      </c>
      <c r="G1265" t="s">
        <v>865</v>
      </c>
      <c r="H1265" t="s">
        <v>1192</v>
      </c>
      <c r="I1265" t="s">
        <v>6850</v>
      </c>
      <c r="J1265" t="s">
        <v>918</v>
      </c>
      <c r="K1265">
        <v>11415</v>
      </c>
      <c r="L1265" t="s">
        <v>869</v>
      </c>
      <c r="M1265" t="s">
        <v>6851</v>
      </c>
      <c r="N1265">
        <v>45506</v>
      </c>
      <c r="O1265">
        <v>7</v>
      </c>
      <c r="P1265" t="s">
        <v>872</v>
      </c>
      <c r="Q1265" t="s">
        <v>873</v>
      </c>
      <c r="R1265" t="s">
        <v>105</v>
      </c>
      <c r="S1265" t="s">
        <v>105</v>
      </c>
      <c r="T1265" t="s">
        <v>6852</v>
      </c>
      <c r="U1265" t="s">
        <v>875</v>
      </c>
      <c r="V1265" t="s">
        <v>183</v>
      </c>
      <c r="W1265" s="247">
        <v>45106</v>
      </c>
      <c r="Y1265" t="s">
        <v>876</v>
      </c>
      <c r="Z1265">
        <v>0</v>
      </c>
      <c r="AB1265" t="s">
        <v>877</v>
      </c>
      <c r="AD1265">
        <f t="shared" ca="1" si="57"/>
        <v>10</v>
      </c>
      <c r="AE1265">
        <f t="shared" si="58"/>
        <v>6</v>
      </c>
      <c r="AF1265">
        <f t="shared" si="59"/>
        <v>29</v>
      </c>
    </row>
    <row r="1266" spans="1:32" x14ac:dyDescent="0.25">
      <c r="A1266" t="s">
        <v>6853</v>
      </c>
      <c r="B1266" t="s">
        <v>6854</v>
      </c>
      <c r="D1266">
        <v>2024</v>
      </c>
      <c r="E1266" t="s">
        <v>1061</v>
      </c>
      <c r="F1266" t="s">
        <v>2233</v>
      </c>
      <c r="G1266" t="s">
        <v>865</v>
      </c>
      <c r="H1266" t="s">
        <v>2285</v>
      </c>
      <c r="I1266" t="s">
        <v>6855</v>
      </c>
      <c r="J1266" t="s">
        <v>881</v>
      </c>
      <c r="K1266">
        <v>12693</v>
      </c>
      <c r="L1266" t="s">
        <v>869</v>
      </c>
      <c r="M1266">
        <v>5449464</v>
      </c>
      <c r="N1266">
        <v>45506</v>
      </c>
      <c r="O1266">
        <v>1</v>
      </c>
      <c r="P1266" t="s">
        <v>872</v>
      </c>
      <c r="Q1266" t="s">
        <v>873</v>
      </c>
      <c r="R1266" t="s">
        <v>105</v>
      </c>
      <c r="S1266" t="s">
        <v>105</v>
      </c>
      <c r="T1266" t="s">
        <v>6856</v>
      </c>
      <c r="U1266" t="s">
        <v>875</v>
      </c>
      <c r="V1266" t="s">
        <v>118</v>
      </c>
      <c r="W1266" s="247">
        <v>45106</v>
      </c>
      <c r="Y1266" t="s">
        <v>876</v>
      </c>
      <c r="Z1266">
        <v>0</v>
      </c>
      <c r="AB1266" t="s">
        <v>877</v>
      </c>
      <c r="AD1266">
        <f t="shared" ca="1" si="57"/>
        <v>10</v>
      </c>
      <c r="AE1266">
        <f t="shared" si="58"/>
        <v>6</v>
      </c>
      <c r="AF1266">
        <f t="shared" si="59"/>
        <v>29</v>
      </c>
    </row>
    <row r="1267" spans="1:32" x14ac:dyDescent="0.25">
      <c r="A1267" t="s">
        <v>6857</v>
      </c>
      <c r="B1267" t="s">
        <v>6858</v>
      </c>
      <c r="D1267">
        <v>2024</v>
      </c>
      <c r="E1267" t="s">
        <v>1061</v>
      </c>
      <c r="F1267" t="s">
        <v>2233</v>
      </c>
      <c r="G1267" t="s">
        <v>865</v>
      </c>
      <c r="H1267" t="s">
        <v>2285</v>
      </c>
      <c r="I1267" t="s">
        <v>6859</v>
      </c>
      <c r="J1267" t="s">
        <v>881</v>
      </c>
      <c r="K1267">
        <v>10292</v>
      </c>
      <c r="L1267" t="s">
        <v>869</v>
      </c>
      <c r="M1267">
        <v>5449133</v>
      </c>
      <c r="N1267">
        <v>45414</v>
      </c>
      <c r="O1267">
        <v>13</v>
      </c>
      <c r="P1267" t="s">
        <v>872</v>
      </c>
      <c r="Q1267" t="s">
        <v>873</v>
      </c>
      <c r="R1267" t="s">
        <v>105</v>
      </c>
      <c r="S1267" t="s">
        <v>105</v>
      </c>
      <c r="T1267" t="s">
        <v>6860</v>
      </c>
      <c r="U1267" t="s">
        <v>875</v>
      </c>
      <c r="W1267" s="247">
        <v>45106</v>
      </c>
      <c r="Y1267" t="s">
        <v>876</v>
      </c>
      <c r="Z1267">
        <v>0</v>
      </c>
      <c r="AB1267" t="s">
        <v>877</v>
      </c>
      <c r="AD1267">
        <f t="shared" ca="1" si="57"/>
        <v>10</v>
      </c>
      <c r="AE1267">
        <f t="shared" si="58"/>
        <v>6</v>
      </c>
      <c r="AF1267">
        <f t="shared" si="59"/>
        <v>29</v>
      </c>
    </row>
    <row r="1268" spans="1:32" x14ac:dyDescent="0.25">
      <c r="A1268" t="s">
        <v>6861</v>
      </c>
      <c r="B1268" t="s">
        <v>6862</v>
      </c>
      <c r="D1268">
        <v>2024</v>
      </c>
      <c r="E1268" t="s">
        <v>1061</v>
      </c>
      <c r="F1268" t="s">
        <v>2233</v>
      </c>
      <c r="G1268" t="s">
        <v>865</v>
      </c>
      <c r="H1268" t="s">
        <v>1192</v>
      </c>
      <c r="I1268" t="s">
        <v>6863</v>
      </c>
      <c r="J1268" t="s">
        <v>1054</v>
      </c>
      <c r="K1268">
        <v>16299</v>
      </c>
      <c r="L1268" t="s">
        <v>869</v>
      </c>
      <c r="M1268" t="s">
        <v>6864</v>
      </c>
      <c r="N1268" t="s">
        <v>1040</v>
      </c>
      <c r="O1268">
        <v>4</v>
      </c>
      <c r="P1268" t="s">
        <v>872</v>
      </c>
      <c r="Q1268" t="s">
        <v>873</v>
      </c>
      <c r="R1268" t="s">
        <v>105</v>
      </c>
      <c r="S1268" t="s">
        <v>105</v>
      </c>
      <c r="T1268" t="s">
        <v>6865</v>
      </c>
      <c r="U1268" t="s">
        <v>875</v>
      </c>
      <c r="V1268" t="s">
        <v>6866</v>
      </c>
      <c r="W1268" s="247">
        <v>45106</v>
      </c>
      <c r="Y1268" t="s">
        <v>876</v>
      </c>
      <c r="Z1268">
        <v>0</v>
      </c>
      <c r="AB1268" t="s">
        <v>877</v>
      </c>
      <c r="AD1268">
        <f t="shared" ca="1" si="57"/>
        <v>10</v>
      </c>
      <c r="AE1268">
        <f t="shared" si="58"/>
        <v>6</v>
      </c>
      <c r="AF1268">
        <f t="shared" si="59"/>
        <v>29</v>
      </c>
    </row>
    <row r="1269" spans="1:32" x14ac:dyDescent="0.25">
      <c r="A1269" t="s">
        <v>6867</v>
      </c>
      <c r="B1269" t="s">
        <v>6868</v>
      </c>
      <c r="D1269">
        <v>2024</v>
      </c>
      <c r="E1269" t="s">
        <v>1061</v>
      </c>
      <c r="F1269" t="s">
        <v>2233</v>
      </c>
      <c r="G1269" t="s">
        <v>865</v>
      </c>
      <c r="H1269" t="s">
        <v>2285</v>
      </c>
      <c r="I1269" t="s">
        <v>6869</v>
      </c>
      <c r="J1269" t="s">
        <v>1054</v>
      </c>
      <c r="K1269">
        <v>5818</v>
      </c>
      <c r="L1269" t="s">
        <v>869</v>
      </c>
      <c r="M1269" t="s">
        <v>6870</v>
      </c>
      <c r="N1269" t="s">
        <v>1040</v>
      </c>
      <c r="O1269">
        <v>4</v>
      </c>
      <c r="P1269" t="s">
        <v>872</v>
      </c>
      <c r="Q1269" t="s">
        <v>873</v>
      </c>
      <c r="R1269" t="s">
        <v>105</v>
      </c>
      <c r="S1269" t="s">
        <v>105</v>
      </c>
      <c r="T1269" t="s">
        <v>6871</v>
      </c>
      <c r="U1269" t="s">
        <v>875</v>
      </c>
      <c r="V1269" t="s">
        <v>2096</v>
      </c>
      <c r="W1269" s="247">
        <v>45106</v>
      </c>
      <c r="Y1269" t="s">
        <v>876</v>
      </c>
      <c r="Z1269">
        <v>0</v>
      </c>
      <c r="AB1269" t="s">
        <v>877</v>
      </c>
      <c r="AD1269">
        <f t="shared" ca="1" si="57"/>
        <v>10</v>
      </c>
      <c r="AE1269">
        <f t="shared" si="58"/>
        <v>6</v>
      </c>
      <c r="AF1269">
        <f t="shared" si="59"/>
        <v>29</v>
      </c>
    </row>
    <row r="1270" spans="1:32" x14ac:dyDescent="0.25">
      <c r="A1270" t="s">
        <v>6872</v>
      </c>
      <c r="B1270" t="s">
        <v>6873</v>
      </c>
      <c r="D1270">
        <v>2024</v>
      </c>
      <c r="E1270" t="s">
        <v>1061</v>
      </c>
      <c r="F1270" t="s">
        <v>2233</v>
      </c>
      <c r="G1270" t="s">
        <v>865</v>
      </c>
      <c r="H1270" t="s">
        <v>2285</v>
      </c>
      <c r="I1270" t="s">
        <v>6874</v>
      </c>
      <c r="J1270" t="s">
        <v>868</v>
      </c>
      <c r="K1270">
        <v>17077</v>
      </c>
      <c r="L1270" t="s">
        <v>1900</v>
      </c>
      <c r="M1270" t="s">
        <v>6875</v>
      </c>
      <c r="N1270">
        <v>45567</v>
      </c>
      <c r="O1270">
        <v>1</v>
      </c>
      <c r="P1270" t="s">
        <v>872</v>
      </c>
      <c r="Q1270" t="s">
        <v>873</v>
      </c>
      <c r="R1270" t="s">
        <v>105</v>
      </c>
      <c r="S1270" t="s">
        <v>105</v>
      </c>
      <c r="T1270" t="s">
        <v>6876</v>
      </c>
      <c r="U1270" t="s">
        <v>875</v>
      </c>
      <c r="W1270" s="247">
        <v>45106</v>
      </c>
      <c r="Y1270" t="s">
        <v>876</v>
      </c>
      <c r="Z1270">
        <v>0</v>
      </c>
      <c r="AB1270" t="s">
        <v>877</v>
      </c>
      <c r="AD1270">
        <f t="shared" ca="1" si="57"/>
        <v>10</v>
      </c>
      <c r="AE1270">
        <f t="shared" si="58"/>
        <v>6</v>
      </c>
      <c r="AF1270">
        <f t="shared" si="59"/>
        <v>29</v>
      </c>
    </row>
    <row r="1271" spans="1:32" x14ac:dyDescent="0.25">
      <c r="A1271" t="s">
        <v>6877</v>
      </c>
      <c r="B1271" t="s">
        <v>6878</v>
      </c>
      <c r="D1271">
        <v>2024</v>
      </c>
      <c r="E1271" t="s">
        <v>1061</v>
      </c>
      <c r="F1271" t="s">
        <v>2233</v>
      </c>
      <c r="G1271" t="s">
        <v>865</v>
      </c>
      <c r="H1271" t="s">
        <v>2285</v>
      </c>
      <c r="I1271" t="s">
        <v>6879</v>
      </c>
      <c r="J1271" t="s">
        <v>1054</v>
      </c>
      <c r="K1271">
        <v>13168</v>
      </c>
      <c r="L1271" t="s">
        <v>869</v>
      </c>
      <c r="M1271" t="s">
        <v>6880</v>
      </c>
      <c r="N1271" t="s">
        <v>1040</v>
      </c>
      <c r="O1271">
        <v>4</v>
      </c>
      <c r="P1271" t="s">
        <v>872</v>
      </c>
      <c r="Q1271" t="s">
        <v>873</v>
      </c>
      <c r="R1271" t="s">
        <v>105</v>
      </c>
      <c r="S1271" t="s">
        <v>105</v>
      </c>
      <c r="T1271" t="s">
        <v>6881</v>
      </c>
      <c r="U1271" t="s">
        <v>875</v>
      </c>
      <c r="V1271" t="s">
        <v>2096</v>
      </c>
      <c r="W1271" s="247">
        <v>45107</v>
      </c>
      <c r="Y1271" t="s">
        <v>876</v>
      </c>
      <c r="Z1271">
        <v>0</v>
      </c>
      <c r="AB1271" t="s">
        <v>877</v>
      </c>
      <c r="AD1271">
        <f t="shared" ca="1" si="57"/>
        <v>10</v>
      </c>
      <c r="AE1271">
        <f t="shared" si="58"/>
        <v>6</v>
      </c>
      <c r="AF1271">
        <f t="shared" si="59"/>
        <v>30</v>
      </c>
    </row>
    <row r="1272" spans="1:32" x14ac:dyDescent="0.25">
      <c r="A1272" t="s">
        <v>6882</v>
      </c>
      <c r="B1272" t="s">
        <v>6883</v>
      </c>
      <c r="D1272">
        <v>2024</v>
      </c>
      <c r="E1272" t="s">
        <v>1061</v>
      </c>
      <c r="F1272" t="s">
        <v>2233</v>
      </c>
      <c r="G1272" t="s">
        <v>865</v>
      </c>
      <c r="H1272" t="s">
        <v>1192</v>
      </c>
      <c r="I1272" t="s">
        <v>6884</v>
      </c>
      <c r="J1272" t="s">
        <v>918</v>
      </c>
      <c r="K1272">
        <v>17611</v>
      </c>
      <c r="L1272" t="s">
        <v>1900</v>
      </c>
      <c r="M1272" t="s">
        <v>6885</v>
      </c>
      <c r="N1272">
        <v>45445</v>
      </c>
      <c r="O1272">
        <v>9</v>
      </c>
      <c r="P1272" t="s">
        <v>872</v>
      </c>
      <c r="Q1272" t="s">
        <v>873</v>
      </c>
      <c r="R1272" t="s">
        <v>105</v>
      </c>
      <c r="S1272" t="s">
        <v>105</v>
      </c>
      <c r="T1272" t="s">
        <v>6886</v>
      </c>
      <c r="U1272" t="s">
        <v>875</v>
      </c>
      <c r="V1272" t="s">
        <v>119</v>
      </c>
      <c r="W1272" s="247">
        <v>45106</v>
      </c>
      <c r="Y1272" t="s">
        <v>876</v>
      </c>
      <c r="Z1272">
        <v>0</v>
      </c>
      <c r="AB1272" t="s">
        <v>877</v>
      </c>
      <c r="AD1272">
        <f t="shared" ca="1" si="57"/>
        <v>10</v>
      </c>
      <c r="AE1272">
        <f t="shared" si="58"/>
        <v>6</v>
      </c>
      <c r="AF1272">
        <f t="shared" si="59"/>
        <v>29</v>
      </c>
    </row>
    <row r="1273" spans="1:32" x14ac:dyDescent="0.25">
      <c r="A1273" t="s">
        <v>6887</v>
      </c>
      <c r="B1273" t="s">
        <v>6888</v>
      </c>
      <c r="D1273">
        <v>2024</v>
      </c>
      <c r="E1273" t="s">
        <v>1061</v>
      </c>
      <c r="F1273" t="s">
        <v>2233</v>
      </c>
      <c r="G1273" t="s">
        <v>865</v>
      </c>
      <c r="H1273" t="s">
        <v>866</v>
      </c>
      <c r="I1273" t="s">
        <v>6889</v>
      </c>
      <c r="J1273" t="s">
        <v>1054</v>
      </c>
      <c r="K1273">
        <v>13612</v>
      </c>
      <c r="L1273" t="s">
        <v>869</v>
      </c>
      <c r="M1273" t="s">
        <v>6890</v>
      </c>
      <c r="N1273" t="s">
        <v>1040</v>
      </c>
      <c r="O1273">
        <v>4</v>
      </c>
      <c r="P1273" t="s">
        <v>872</v>
      </c>
      <c r="Q1273" t="s">
        <v>873</v>
      </c>
      <c r="R1273" t="s">
        <v>105</v>
      </c>
      <c r="S1273" t="s">
        <v>105</v>
      </c>
      <c r="T1273" t="s">
        <v>6891</v>
      </c>
      <c r="U1273" t="s">
        <v>875</v>
      </c>
      <c r="V1273" t="s">
        <v>2096</v>
      </c>
      <c r="W1273" s="247">
        <v>45106</v>
      </c>
      <c r="Y1273" t="s">
        <v>876</v>
      </c>
      <c r="Z1273">
        <v>0</v>
      </c>
      <c r="AB1273" t="s">
        <v>877</v>
      </c>
      <c r="AD1273">
        <f t="shared" ca="1" si="57"/>
        <v>10</v>
      </c>
      <c r="AE1273">
        <f t="shared" si="58"/>
        <v>6</v>
      </c>
      <c r="AF1273">
        <f t="shared" si="59"/>
        <v>29</v>
      </c>
    </row>
    <row r="1274" spans="1:32" x14ac:dyDescent="0.25">
      <c r="A1274" t="s">
        <v>6892</v>
      </c>
      <c r="B1274" t="s">
        <v>6893</v>
      </c>
      <c r="D1274">
        <v>2024</v>
      </c>
      <c r="E1274" t="s">
        <v>1061</v>
      </c>
      <c r="F1274" t="s">
        <v>2233</v>
      </c>
      <c r="G1274" t="s">
        <v>865</v>
      </c>
      <c r="H1274" t="s">
        <v>866</v>
      </c>
      <c r="I1274" t="s">
        <v>6894</v>
      </c>
      <c r="J1274" t="s">
        <v>868</v>
      </c>
      <c r="K1274">
        <v>10500</v>
      </c>
      <c r="L1274" t="s">
        <v>1900</v>
      </c>
      <c r="M1274" t="s">
        <v>6895</v>
      </c>
      <c r="N1274">
        <v>45293</v>
      </c>
      <c r="O1274">
        <v>5</v>
      </c>
      <c r="P1274" t="s">
        <v>872</v>
      </c>
      <c r="Q1274" t="s">
        <v>873</v>
      </c>
      <c r="R1274" t="s">
        <v>105</v>
      </c>
      <c r="S1274" t="s">
        <v>105</v>
      </c>
      <c r="T1274" t="s">
        <v>6896</v>
      </c>
      <c r="U1274" t="s">
        <v>875</v>
      </c>
      <c r="W1274" s="247">
        <v>45106</v>
      </c>
      <c r="Y1274" t="s">
        <v>876</v>
      </c>
      <c r="Z1274">
        <v>0</v>
      </c>
      <c r="AB1274" t="s">
        <v>877</v>
      </c>
      <c r="AD1274">
        <f t="shared" ca="1" si="57"/>
        <v>10</v>
      </c>
      <c r="AE1274">
        <f t="shared" si="58"/>
        <v>6</v>
      </c>
      <c r="AF1274">
        <f t="shared" si="59"/>
        <v>29</v>
      </c>
    </row>
    <row r="1275" spans="1:32" x14ac:dyDescent="0.25">
      <c r="A1275" t="s">
        <v>6897</v>
      </c>
      <c r="B1275" t="s">
        <v>6898</v>
      </c>
      <c r="D1275">
        <v>2024</v>
      </c>
      <c r="E1275" t="s">
        <v>1061</v>
      </c>
      <c r="F1275" t="s">
        <v>2233</v>
      </c>
      <c r="G1275" t="s">
        <v>865</v>
      </c>
      <c r="H1275" t="s">
        <v>866</v>
      </c>
      <c r="I1275" t="s">
        <v>6899</v>
      </c>
      <c r="J1275" t="s">
        <v>881</v>
      </c>
      <c r="K1275">
        <v>18906</v>
      </c>
      <c r="L1275" t="s">
        <v>869</v>
      </c>
      <c r="M1275">
        <v>5449456</v>
      </c>
      <c r="N1275" t="s">
        <v>1186</v>
      </c>
      <c r="O1275">
        <v>1</v>
      </c>
      <c r="P1275" t="s">
        <v>872</v>
      </c>
      <c r="Q1275" t="s">
        <v>873</v>
      </c>
      <c r="R1275" t="s">
        <v>105</v>
      </c>
      <c r="S1275" t="s">
        <v>110</v>
      </c>
      <c r="T1275" t="s">
        <v>6900</v>
      </c>
      <c r="U1275" t="s">
        <v>875</v>
      </c>
      <c r="V1275" t="s">
        <v>118</v>
      </c>
      <c r="W1275" s="247">
        <v>45106</v>
      </c>
      <c r="Y1275" t="s">
        <v>876</v>
      </c>
      <c r="Z1275">
        <v>0</v>
      </c>
      <c r="AB1275" t="s">
        <v>877</v>
      </c>
      <c r="AD1275">
        <f t="shared" ca="1" si="57"/>
        <v>10</v>
      </c>
      <c r="AE1275">
        <f t="shared" si="58"/>
        <v>6</v>
      </c>
      <c r="AF1275">
        <f t="shared" si="59"/>
        <v>29</v>
      </c>
    </row>
    <row r="1276" spans="1:32" x14ac:dyDescent="0.25">
      <c r="A1276" t="s">
        <v>6901</v>
      </c>
      <c r="B1276" t="s">
        <v>6902</v>
      </c>
      <c r="D1276">
        <v>2024</v>
      </c>
      <c r="E1276" t="s">
        <v>1061</v>
      </c>
      <c r="F1276" t="s">
        <v>2233</v>
      </c>
      <c r="G1276" t="s">
        <v>865</v>
      </c>
      <c r="H1276" t="s">
        <v>866</v>
      </c>
      <c r="I1276" t="s">
        <v>6903</v>
      </c>
      <c r="J1276" t="s">
        <v>868</v>
      </c>
      <c r="K1276">
        <v>17854</v>
      </c>
      <c r="L1276" t="s">
        <v>1900</v>
      </c>
      <c r="M1276" t="s">
        <v>6904</v>
      </c>
      <c r="N1276">
        <v>45354</v>
      </c>
      <c r="P1276" t="s">
        <v>872</v>
      </c>
      <c r="Q1276" t="s">
        <v>873</v>
      </c>
      <c r="R1276" t="s">
        <v>105</v>
      </c>
      <c r="S1276" t="s">
        <v>173</v>
      </c>
      <c r="T1276" t="s">
        <v>6905</v>
      </c>
      <c r="U1276" t="s">
        <v>875</v>
      </c>
      <c r="W1276" s="247">
        <v>45106</v>
      </c>
      <c r="Y1276" t="s">
        <v>876</v>
      </c>
      <c r="Z1276">
        <v>0</v>
      </c>
      <c r="AB1276" t="s">
        <v>877</v>
      </c>
      <c r="AD1276">
        <f t="shared" ca="1" si="57"/>
        <v>10</v>
      </c>
      <c r="AE1276">
        <f t="shared" si="58"/>
        <v>6</v>
      </c>
      <c r="AF1276">
        <f t="shared" si="59"/>
        <v>29</v>
      </c>
    </row>
    <row r="1277" spans="1:32" x14ac:dyDescent="0.25">
      <c r="A1277" t="s">
        <v>6906</v>
      </c>
      <c r="B1277" t="s">
        <v>6907</v>
      </c>
      <c r="D1277">
        <v>2024</v>
      </c>
      <c r="E1277" t="s">
        <v>1061</v>
      </c>
      <c r="F1277" t="s">
        <v>2233</v>
      </c>
      <c r="G1277" t="s">
        <v>865</v>
      </c>
      <c r="H1277" t="s">
        <v>866</v>
      </c>
      <c r="I1277" t="s">
        <v>6908</v>
      </c>
      <c r="J1277" t="s">
        <v>918</v>
      </c>
      <c r="K1277">
        <v>8968</v>
      </c>
      <c r="L1277" t="s">
        <v>869</v>
      </c>
      <c r="M1277" t="s">
        <v>6909</v>
      </c>
      <c r="N1277" t="s">
        <v>1816</v>
      </c>
      <c r="O1277">
        <v>39</v>
      </c>
      <c r="P1277" t="s">
        <v>872</v>
      </c>
      <c r="Q1277" t="s">
        <v>873</v>
      </c>
      <c r="R1277" t="s">
        <v>105</v>
      </c>
      <c r="S1277" t="s">
        <v>105</v>
      </c>
      <c r="T1277" t="s">
        <v>6910</v>
      </c>
      <c r="U1277" t="s">
        <v>875</v>
      </c>
      <c r="V1277" t="s">
        <v>108</v>
      </c>
      <c r="W1277" s="247">
        <v>45106</v>
      </c>
      <c r="Y1277" t="s">
        <v>876</v>
      </c>
      <c r="Z1277">
        <v>0</v>
      </c>
      <c r="AB1277" t="s">
        <v>877</v>
      </c>
      <c r="AD1277">
        <f t="shared" ca="1" si="57"/>
        <v>10</v>
      </c>
      <c r="AE1277">
        <f t="shared" si="58"/>
        <v>6</v>
      </c>
      <c r="AF1277">
        <f t="shared" si="59"/>
        <v>29</v>
      </c>
    </row>
    <row r="1278" spans="1:32" x14ac:dyDescent="0.25">
      <c r="A1278" t="s">
        <v>6911</v>
      </c>
      <c r="B1278" t="s">
        <v>6912</v>
      </c>
      <c r="D1278">
        <v>2024</v>
      </c>
      <c r="E1278" t="s">
        <v>1061</v>
      </c>
      <c r="F1278" t="s">
        <v>2233</v>
      </c>
      <c r="G1278" t="s">
        <v>865</v>
      </c>
      <c r="H1278" t="s">
        <v>866</v>
      </c>
      <c r="I1278" t="s">
        <v>6913</v>
      </c>
      <c r="J1278" t="s">
        <v>1054</v>
      </c>
      <c r="K1278">
        <v>15346</v>
      </c>
      <c r="L1278" t="s">
        <v>869</v>
      </c>
      <c r="M1278" t="s">
        <v>6914</v>
      </c>
      <c r="N1278" t="s">
        <v>1040</v>
      </c>
      <c r="O1278">
        <v>4</v>
      </c>
      <c r="P1278" t="s">
        <v>872</v>
      </c>
      <c r="Q1278" t="s">
        <v>873</v>
      </c>
      <c r="R1278" t="s">
        <v>105</v>
      </c>
      <c r="S1278" t="s">
        <v>105</v>
      </c>
      <c r="T1278" t="s">
        <v>6915</v>
      </c>
      <c r="U1278" t="s">
        <v>875</v>
      </c>
      <c r="V1278" t="s">
        <v>6916</v>
      </c>
      <c r="W1278" s="247">
        <v>45106</v>
      </c>
      <c r="Y1278" t="s">
        <v>876</v>
      </c>
      <c r="Z1278">
        <v>0</v>
      </c>
      <c r="AB1278" t="s">
        <v>877</v>
      </c>
      <c r="AD1278">
        <f t="shared" ca="1" si="57"/>
        <v>10</v>
      </c>
      <c r="AE1278">
        <f t="shared" si="58"/>
        <v>6</v>
      </c>
      <c r="AF1278">
        <f t="shared" si="59"/>
        <v>29</v>
      </c>
    </row>
    <row r="1279" spans="1:32" x14ac:dyDescent="0.25">
      <c r="A1279" t="s">
        <v>6917</v>
      </c>
      <c r="B1279" t="s">
        <v>6918</v>
      </c>
      <c r="D1279">
        <v>2024</v>
      </c>
      <c r="E1279" t="s">
        <v>1061</v>
      </c>
      <c r="F1279" t="s">
        <v>2233</v>
      </c>
      <c r="G1279" t="s">
        <v>865</v>
      </c>
      <c r="H1279" t="s">
        <v>866</v>
      </c>
      <c r="I1279" t="s">
        <v>6919</v>
      </c>
      <c r="J1279" t="s">
        <v>1240</v>
      </c>
      <c r="K1279">
        <v>13581</v>
      </c>
      <c r="L1279" t="s">
        <v>869</v>
      </c>
      <c r="M1279" t="s">
        <v>6920</v>
      </c>
      <c r="N1279">
        <v>45384</v>
      </c>
      <c r="O1279">
        <v>20</v>
      </c>
      <c r="P1279" t="s">
        <v>872</v>
      </c>
      <c r="Q1279" t="s">
        <v>873</v>
      </c>
      <c r="R1279" t="s">
        <v>105</v>
      </c>
      <c r="S1279" t="s">
        <v>105</v>
      </c>
      <c r="T1279" t="s">
        <v>6921</v>
      </c>
      <c r="U1279" t="s">
        <v>875</v>
      </c>
      <c r="W1279" s="247">
        <v>45106</v>
      </c>
      <c r="Y1279" t="s">
        <v>876</v>
      </c>
      <c r="Z1279">
        <v>0</v>
      </c>
      <c r="AB1279" t="s">
        <v>877</v>
      </c>
      <c r="AD1279">
        <f t="shared" ca="1" si="57"/>
        <v>10</v>
      </c>
      <c r="AE1279">
        <f t="shared" si="58"/>
        <v>6</v>
      </c>
      <c r="AF1279">
        <f t="shared" si="59"/>
        <v>29</v>
      </c>
    </row>
    <row r="1280" spans="1:32" x14ac:dyDescent="0.25">
      <c r="A1280" t="s">
        <v>6922</v>
      </c>
      <c r="B1280" t="s">
        <v>6923</v>
      </c>
      <c r="D1280">
        <v>2024</v>
      </c>
      <c r="E1280" t="s">
        <v>1061</v>
      </c>
      <c r="F1280" t="s">
        <v>2233</v>
      </c>
      <c r="G1280" t="s">
        <v>865</v>
      </c>
      <c r="H1280" t="s">
        <v>866</v>
      </c>
      <c r="I1280" t="s">
        <v>6924</v>
      </c>
      <c r="J1280" t="s">
        <v>945</v>
      </c>
      <c r="K1280">
        <v>13307</v>
      </c>
      <c r="L1280" t="s">
        <v>869</v>
      </c>
      <c r="M1280" t="s">
        <v>6925</v>
      </c>
      <c r="N1280">
        <v>45567</v>
      </c>
      <c r="O1280">
        <v>4</v>
      </c>
      <c r="P1280" t="s">
        <v>872</v>
      </c>
      <c r="Q1280" t="s">
        <v>873</v>
      </c>
      <c r="R1280" t="s">
        <v>105</v>
      </c>
      <c r="S1280" t="s">
        <v>105</v>
      </c>
      <c r="T1280" t="s">
        <v>6926</v>
      </c>
      <c r="U1280" t="s">
        <v>875</v>
      </c>
      <c r="V1280" t="s">
        <v>6927</v>
      </c>
      <c r="W1280" s="247">
        <v>45106</v>
      </c>
      <c r="Y1280" t="s">
        <v>876</v>
      </c>
      <c r="Z1280">
        <v>0</v>
      </c>
      <c r="AB1280" t="s">
        <v>877</v>
      </c>
      <c r="AD1280">
        <f t="shared" ca="1" si="57"/>
        <v>10</v>
      </c>
      <c r="AE1280">
        <f t="shared" si="58"/>
        <v>6</v>
      </c>
      <c r="AF1280">
        <f t="shared" si="59"/>
        <v>29</v>
      </c>
    </row>
    <row r="1281" spans="1:32" x14ac:dyDescent="0.25">
      <c r="A1281" t="s">
        <v>6928</v>
      </c>
      <c r="B1281" t="s">
        <v>6929</v>
      </c>
      <c r="D1281">
        <v>2024</v>
      </c>
      <c r="E1281" t="s">
        <v>1061</v>
      </c>
      <c r="F1281" t="s">
        <v>2233</v>
      </c>
      <c r="G1281" t="s">
        <v>865</v>
      </c>
      <c r="H1281" t="s">
        <v>866</v>
      </c>
      <c r="I1281" t="s">
        <v>6930</v>
      </c>
      <c r="J1281" t="s">
        <v>1136</v>
      </c>
      <c r="K1281">
        <v>12572</v>
      </c>
      <c r="L1281" t="s">
        <v>869</v>
      </c>
      <c r="M1281" t="s">
        <v>6931</v>
      </c>
      <c r="N1281">
        <v>45445</v>
      </c>
      <c r="O1281">
        <v>20</v>
      </c>
      <c r="P1281" t="s">
        <v>872</v>
      </c>
      <c r="Q1281" t="s">
        <v>873</v>
      </c>
      <c r="R1281" t="s">
        <v>105</v>
      </c>
      <c r="S1281" t="s">
        <v>105</v>
      </c>
      <c r="T1281" t="s">
        <v>6932</v>
      </c>
      <c r="U1281" t="s">
        <v>875</v>
      </c>
      <c r="V1281" t="s">
        <v>134</v>
      </c>
      <c r="W1281" s="247">
        <v>45106</v>
      </c>
      <c r="Y1281" t="s">
        <v>876</v>
      </c>
      <c r="Z1281">
        <v>0</v>
      </c>
      <c r="AB1281" t="s">
        <v>877</v>
      </c>
      <c r="AD1281">
        <f t="shared" ca="1" si="57"/>
        <v>10</v>
      </c>
      <c r="AE1281">
        <f t="shared" si="58"/>
        <v>6</v>
      </c>
      <c r="AF1281">
        <f t="shared" si="59"/>
        <v>29</v>
      </c>
    </row>
    <row r="1282" spans="1:32" x14ac:dyDescent="0.25">
      <c r="A1282" t="s">
        <v>6933</v>
      </c>
      <c r="B1282" t="s">
        <v>6934</v>
      </c>
      <c r="D1282">
        <v>2024</v>
      </c>
      <c r="E1282" t="s">
        <v>1061</v>
      </c>
      <c r="F1282" t="s">
        <v>2233</v>
      </c>
      <c r="G1282" t="s">
        <v>865</v>
      </c>
      <c r="H1282" t="s">
        <v>866</v>
      </c>
      <c r="I1282" t="s">
        <v>6935</v>
      </c>
      <c r="J1282" t="s">
        <v>868</v>
      </c>
      <c r="K1282">
        <v>13669</v>
      </c>
      <c r="L1282" t="s">
        <v>869</v>
      </c>
      <c r="M1282" t="s">
        <v>6936</v>
      </c>
      <c r="N1282">
        <v>45475</v>
      </c>
      <c r="O1282">
        <v>9</v>
      </c>
      <c r="P1282" t="s">
        <v>872</v>
      </c>
      <c r="Q1282" t="s">
        <v>873</v>
      </c>
      <c r="R1282" t="s">
        <v>105</v>
      </c>
      <c r="S1282" t="s">
        <v>105</v>
      </c>
      <c r="T1282" t="s">
        <v>6937</v>
      </c>
      <c r="U1282" t="s">
        <v>875</v>
      </c>
      <c r="V1282" t="s">
        <v>142</v>
      </c>
      <c r="W1282" s="247">
        <v>45106</v>
      </c>
      <c r="Y1282" t="s">
        <v>876</v>
      </c>
      <c r="Z1282">
        <v>0</v>
      </c>
      <c r="AB1282" t="s">
        <v>877</v>
      </c>
      <c r="AD1282">
        <f t="shared" ref="AD1282:AD1345" ca="1" si="60">ROUND(YEARFRAC(W1282,TODAY(),3)*12,0)</f>
        <v>10</v>
      </c>
      <c r="AE1282">
        <f t="shared" ref="AE1282:AE1345" si="61">MONTH(W1282)</f>
        <v>6</v>
      </c>
      <c r="AF1282">
        <f t="shared" ref="AF1282:AF1345" si="62">DAY(W1282)</f>
        <v>29</v>
      </c>
    </row>
    <row r="1283" spans="1:32" x14ac:dyDescent="0.25">
      <c r="A1283" t="s">
        <v>6938</v>
      </c>
      <c r="B1283" t="s">
        <v>6939</v>
      </c>
      <c r="D1283">
        <v>2024</v>
      </c>
      <c r="E1283" t="s">
        <v>1061</v>
      </c>
      <c r="F1283" t="s">
        <v>2233</v>
      </c>
      <c r="G1283" t="s">
        <v>865</v>
      </c>
      <c r="H1283" t="s">
        <v>866</v>
      </c>
      <c r="I1283" t="s">
        <v>6940</v>
      </c>
      <c r="J1283" t="s">
        <v>881</v>
      </c>
      <c r="K1283">
        <v>16293</v>
      </c>
      <c r="L1283" t="s">
        <v>869</v>
      </c>
      <c r="M1283">
        <v>5449292</v>
      </c>
      <c r="N1283">
        <v>45506</v>
      </c>
      <c r="O1283">
        <v>7</v>
      </c>
      <c r="P1283" t="s">
        <v>872</v>
      </c>
      <c r="Q1283" t="s">
        <v>873</v>
      </c>
      <c r="R1283" t="s">
        <v>105</v>
      </c>
      <c r="S1283" t="s">
        <v>105</v>
      </c>
      <c r="T1283" t="s">
        <v>6941</v>
      </c>
      <c r="U1283" t="s">
        <v>875</v>
      </c>
      <c r="V1283" t="s">
        <v>108</v>
      </c>
      <c r="W1283" s="247">
        <v>45106</v>
      </c>
      <c r="Y1283" t="s">
        <v>876</v>
      </c>
      <c r="Z1283">
        <v>0</v>
      </c>
      <c r="AB1283" t="s">
        <v>877</v>
      </c>
      <c r="AD1283">
        <f t="shared" ca="1" si="60"/>
        <v>10</v>
      </c>
      <c r="AE1283">
        <f t="shared" si="61"/>
        <v>6</v>
      </c>
      <c r="AF1283">
        <f t="shared" si="62"/>
        <v>29</v>
      </c>
    </row>
    <row r="1284" spans="1:32" x14ac:dyDescent="0.25">
      <c r="A1284" t="s">
        <v>6942</v>
      </c>
      <c r="B1284" t="s">
        <v>6943</v>
      </c>
      <c r="D1284">
        <v>2024</v>
      </c>
      <c r="E1284" t="s">
        <v>1061</v>
      </c>
      <c r="F1284" t="s">
        <v>2233</v>
      </c>
      <c r="G1284" t="s">
        <v>865</v>
      </c>
      <c r="H1284" t="s">
        <v>866</v>
      </c>
      <c r="I1284" t="s">
        <v>6944</v>
      </c>
      <c r="J1284" t="s">
        <v>1029</v>
      </c>
      <c r="K1284">
        <v>17644</v>
      </c>
      <c r="L1284" t="s">
        <v>1900</v>
      </c>
      <c r="M1284" t="s">
        <v>6945</v>
      </c>
      <c r="N1284">
        <v>45598</v>
      </c>
      <c r="O1284">
        <v>4</v>
      </c>
      <c r="P1284" t="s">
        <v>872</v>
      </c>
      <c r="Q1284" t="s">
        <v>873</v>
      </c>
      <c r="R1284" t="s">
        <v>105</v>
      </c>
      <c r="S1284" t="s">
        <v>105</v>
      </c>
      <c r="T1284" t="s">
        <v>6946</v>
      </c>
      <c r="U1284" t="s">
        <v>875</v>
      </c>
      <c r="V1284" t="s">
        <v>108</v>
      </c>
      <c r="W1284" s="247">
        <v>45106</v>
      </c>
      <c r="Y1284" t="s">
        <v>876</v>
      </c>
      <c r="Z1284">
        <v>0</v>
      </c>
      <c r="AB1284" t="s">
        <v>877</v>
      </c>
      <c r="AD1284">
        <f t="shared" ca="1" si="60"/>
        <v>10</v>
      </c>
      <c r="AE1284">
        <f t="shared" si="61"/>
        <v>6</v>
      </c>
      <c r="AF1284">
        <f t="shared" si="62"/>
        <v>29</v>
      </c>
    </row>
    <row r="1285" spans="1:32" x14ac:dyDescent="0.25">
      <c r="A1285" t="s">
        <v>6947</v>
      </c>
      <c r="B1285" t="s">
        <v>6948</v>
      </c>
      <c r="D1285">
        <v>2024</v>
      </c>
      <c r="E1285" t="s">
        <v>1061</v>
      </c>
      <c r="F1285" t="s">
        <v>2233</v>
      </c>
      <c r="G1285" t="s">
        <v>865</v>
      </c>
      <c r="H1285" t="s">
        <v>866</v>
      </c>
      <c r="I1285" t="s">
        <v>6949</v>
      </c>
      <c r="J1285" t="s">
        <v>918</v>
      </c>
      <c r="K1285">
        <v>14622</v>
      </c>
      <c r="L1285" t="s">
        <v>869</v>
      </c>
      <c r="M1285" t="s">
        <v>6950</v>
      </c>
      <c r="N1285">
        <v>45324</v>
      </c>
      <c r="O1285">
        <v>14</v>
      </c>
      <c r="P1285" t="s">
        <v>872</v>
      </c>
      <c r="Q1285" t="s">
        <v>873</v>
      </c>
      <c r="R1285" t="s">
        <v>105</v>
      </c>
      <c r="S1285" t="s">
        <v>105</v>
      </c>
      <c r="T1285" t="s">
        <v>6951</v>
      </c>
      <c r="U1285" t="s">
        <v>875</v>
      </c>
      <c r="V1285" t="s">
        <v>153</v>
      </c>
      <c r="W1285" s="247">
        <v>45106</v>
      </c>
      <c r="Y1285" t="s">
        <v>876</v>
      </c>
      <c r="Z1285">
        <v>0</v>
      </c>
      <c r="AB1285" t="s">
        <v>877</v>
      </c>
      <c r="AD1285">
        <f t="shared" ca="1" si="60"/>
        <v>10</v>
      </c>
      <c r="AE1285">
        <f t="shared" si="61"/>
        <v>6</v>
      </c>
      <c r="AF1285">
        <f t="shared" si="62"/>
        <v>29</v>
      </c>
    </row>
    <row r="1286" spans="1:32" x14ac:dyDescent="0.25">
      <c r="A1286" t="s">
        <v>6952</v>
      </c>
      <c r="B1286" t="s">
        <v>6953</v>
      </c>
      <c r="D1286">
        <v>2024</v>
      </c>
      <c r="E1286" t="s">
        <v>1061</v>
      </c>
      <c r="F1286" t="s">
        <v>2233</v>
      </c>
      <c r="G1286" t="s">
        <v>865</v>
      </c>
      <c r="H1286" t="s">
        <v>866</v>
      </c>
      <c r="I1286" t="s">
        <v>6954</v>
      </c>
      <c r="J1286" t="s">
        <v>1054</v>
      </c>
      <c r="K1286">
        <v>1</v>
      </c>
      <c r="L1286" t="s">
        <v>869</v>
      </c>
      <c r="M1286" t="s">
        <v>6955</v>
      </c>
      <c r="N1286" t="s">
        <v>1040</v>
      </c>
      <c r="O1286">
        <v>4</v>
      </c>
      <c r="P1286" t="s">
        <v>872</v>
      </c>
      <c r="Q1286" t="s">
        <v>873</v>
      </c>
      <c r="R1286" t="s">
        <v>105</v>
      </c>
      <c r="S1286" t="s">
        <v>105</v>
      </c>
      <c r="T1286" t="s">
        <v>6956</v>
      </c>
      <c r="U1286" t="s">
        <v>875</v>
      </c>
      <c r="V1286" t="s">
        <v>2096</v>
      </c>
      <c r="W1286" s="247">
        <v>45106</v>
      </c>
      <c r="Y1286" t="s">
        <v>876</v>
      </c>
      <c r="Z1286">
        <v>0</v>
      </c>
      <c r="AB1286" t="s">
        <v>877</v>
      </c>
      <c r="AD1286">
        <f t="shared" ca="1" si="60"/>
        <v>10</v>
      </c>
      <c r="AE1286">
        <f t="shared" si="61"/>
        <v>6</v>
      </c>
      <c r="AF1286">
        <f t="shared" si="62"/>
        <v>29</v>
      </c>
    </row>
    <row r="1287" spans="1:32" x14ac:dyDescent="0.25">
      <c r="A1287" t="s">
        <v>6957</v>
      </c>
      <c r="B1287" t="s">
        <v>6958</v>
      </c>
      <c r="D1287">
        <v>2023</v>
      </c>
      <c r="E1287" t="s">
        <v>1061</v>
      </c>
      <c r="F1287" t="s">
        <v>1190</v>
      </c>
      <c r="G1287" t="s">
        <v>1191</v>
      </c>
      <c r="H1287" t="s">
        <v>866</v>
      </c>
      <c r="I1287" t="s">
        <v>6959</v>
      </c>
      <c r="J1287" t="s">
        <v>1054</v>
      </c>
      <c r="K1287">
        <v>120</v>
      </c>
      <c r="L1287" t="s">
        <v>869</v>
      </c>
      <c r="M1287" t="s">
        <v>6960</v>
      </c>
      <c r="N1287" t="s">
        <v>1040</v>
      </c>
      <c r="O1287">
        <v>4</v>
      </c>
      <c r="P1287" t="s">
        <v>872</v>
      </c>
      <c r="Q1287" t="s">
        <v>873</v>
      </c>
      <c r="R1287" t="s">
        <v>105</v>
      </c>
      <c r="S1287" t="s">
        <v>105</v>
      </c>
      <c r="T1287" t="s">
        <v>6961</v>
      </c>
      <c r="U1287" t="s">
        <v>875</v>
      </c>
      <c r="V1287" t="s">
        <v>207</v>
      </c>
      <c r="W1287" s="247">
        <v>45109</v>
      </c>
      <c r="Y1287" t="s">
        <v>876</v>
      </c>
      <c r="Z1287">
        <v>0</v>
      </c>
      <c r="AB1287" t="s">
        <v>877</v>
      </c>
      <c r="AD1287">
        <f t="shared" ca="1" si="60"/>
        <v>10</v>
      </c>
      <c r="AE1287">
        <f t="shared" si="61"/>
        <v>7</v>
      </c>
      <c r="AF1287">
        <f t="shared" si="62"/>
        <v>2</v>
      </c>
    </row>
    <row r="1288" spans="1:32" x14ac:dyDescent="0.25">
      <c r="A1288" t="s">
        <v>6962</v>
      </c>
      <c r="B1288" t="s">
        <v>6963</v>
      </c>
      <c r="D1288">
        <v>2023</v>
      </c>
      <c r="E1288" t="s">
        <v>1061</v>
      </c>
      <c r="F1288" t="s">
        <v>1190</v>
      </c>
      <c r="G1288" t="s">
        <v>1191</v>
      </c>
      <c r="H1288" t="s">
        <v>1192</v>
      </c>
      <c r="I1288" t="s">
        <v>6964</v>
      </c>
      <c r="J1288" t="s">
        <v>1054</v>
      </c>
      <c r="K1288">
        <v>13941</v>
      </c>
      <c r="L1288" t="s">
        <v>869</v>
      </c>
      <c r="M1288" t="s">
        <v>6965</v>
      </c>
      <c r="N1288" t="s">
        <v>5988</v>
      </c>
      <c r="O1288">
        <v>191</v>
      </c>
      <c r="P1288" t="s">
        <v>872</v>
      </c>
      <c r="Q1288" t="s">
        <v>873</v>
      </c>
      <c r="R1288" t="s">
        <v>105</v>
      </c>
      <c r="S1288" t="s">
        <v>105</v>
      </c>
      <c r="T1288" t="s">
        <v>3449</v>
      </c>
      <c r="U1288" t="s">
        <v>875</v>
      </c>
      <c r="V1288" t="s">
        <v>157</v>
      </c>
      <c r="W1288" s="247">
        <v>45109</v>
      </c>
      <c r="Y1288" t="s">
        <v>876</v>
      </c>
      <c r="Z1288">
        <v>0</v>
      </c>
      <c r="AB1288" t="s">
        <v>877</v>
      </c>
      <c r="AD1288">
        <f t="shared" ca="1" si="60"/>
        <v>10</v>
      </c>
      <c r="AE1288">
        <f t="shared" si="61"/>
        <v>7</v>
      </c>
      <c r="AF1288">
        <f t="shared" si="62"/>
        <v>2</v>
      </c>
    </row>
    <row r="1289" spans="1:32" x14ac:dyDescent="0.25">
      <c r="A1289" t="s">
        <v>6966</v>
      </c>
      <c r="B1289" t="s">
        <v>6967</v>
      </c>
      <c r="D1289">
        <v>2023</v>
      </c>
      <c r="E1289" t="s">
        <v>1061</v>
      </c>
      <c r="F1289" t="s">
        <v>1190</v>
      </c>
      <c r="G1289" t="s">
        <v>1191</v>
      </c>
      <c r="H1289" t="s">
        <v>866</v>
      </c>
      <c r="I1289" t="s">
        <v>6968</v>
      </c>
      <c r="J1289" t="s">
        <v>1054</v>
      </c>
      <c r="K1289">
        <v>115</v>
      </c>
      <c r="L1289" t="s">
        <v>869</v>
      </c>
      <c r="M1289" t="s">
        <v>6969</v>
      </c>
      <c r="N1289" t="s">
        <v>1040</v>
      </c>
      <c r="O1289">
        <v>4</v>
      </c>
      <c r="P1289" t="s">
        <v>872</v>
      </c>
      <c r="Q1289" t="s">
        <v>873</v>
      </c>
      <c r="R1289" t="s">
        <v>105</v>
      </c>
      <c r="S1289" t="s">
        <v>105</v>
      </c>
      <c r="T1289" t="s">
        <v>6970</v>
      </c>
      <c r="U1289" t="s">
        <v>875</v>
      </c>
      <c r="V1289" t="s">
        <v>207</v>
      </c>
      <c r="W1289" s="247">
        <v>45109</v>
      </c>
      <c r="Y1289" t="s">
        <v>876</v>
      </c>
      <c r="Z1289">
        <v>0</v>
      </c>
      <c r="AB1289" t="s">
        <v>877</v>
      </c>
      <c r="AD1289">
        <f t="shared" ca="1" si="60"/>
        <v>10</v>
      </c>
      <c r="AE1289">
        <f t="shared" si="61"/>
        <v>7</v>
      </c>
      <c r="AF1289">
        <f t="shared" si="62"/>
        <v>2</v>
      </c>
    </row>
    <row r="1290" spans="1:32" x14ac:dyDescent="0.25">
      <c r="A1290" t="s">
        <v>6971</v>
      </c>
      <c r="B1290" t="s">
        <v>6972</v>
      </c>
      <c r="D1290">
        <v>2023</v>
      </c>
      <c r="E1290" t="s">
        <v>1049</v>
      </c>
      <c r="F1290" t="s">
        <v>3418</v>
      </c>
      <c r="G1290" t="s">
        <v>3419</v>
      </c>
      <c r="H1290" t="s">
        <v>866</v>
      </c>
      <c r="I1290" t="s">
        <v>6973</v>
      </c>
      <c r="J1290" t="s">
        <v>3464</v>
      </c>
      <c r="K1290">
        <v>298</v>
      </c>
      <c r="L1290" t="s">
        <v>869</v>
      </c>
      <c r="M1290" t="s">
        <v>6974</v>
      </c>
      <c r="N1290" t="s">
        <v>6369</v>
      </c>
      <c r="O1290">
        <v>157</v>
      </c>
      <c r="P1290" t="s">
        <v>872</v>
      </c>
      <c r="Q1290" t="s">
        <v>873</v>
      </c>
      <c r="R1290" t="s">
        <v>105</v>
      </c>
      <c r="S1290" t="s">
        <v>105</v>
      </c>
      <c r="T1290" t="s">
        <v>6975</v>
      </c>
      <c r="U1290" t="s">
        <v>875</v>
      </c>
      <c r="V1290" t="s">
        <v>132</v>
      </c>
      <c r="W1290" s="247">
        <v>45107</v>
      </c>
      <c r="Y1290" t="s">
        <v>876</v>
      </c>
      <c r="Z1290">
        <v>0</v>
      </c>
      <c r="AA1290" t="s">
        <v>2323</v>
      </c>
      <c r="AB1290" t="s">
        <v>6976</v>
      </c>
      <c r="AD1290">
        <f t="shared" ca="1" si="60"/>
        <v>10</v>
      </c>
      <c r="AE1290">
        <f t="shared" si="61"/>
        <v>6</v>
      </c>
      <c r="AF1290">
        <f t="shared" si="62"/>
        <v>30</v>
      </c>
    </row>
    <row r="1291" spans="1:32" x14ac:dyDescent="0.25">
      <c r="A1291" t="s">
        <v>6977</v>
      </c>
      <c r="B1291" t="s">
        <v>6978</v>
      </c>
      <c r="C1291" t="s">
        <v>3459</v>
      </c>
      <c r="D1291">
        <v>2023</v>
      </c>
      <c r="E1291" t="s">
        <v>3460</v>
      </c>
      <c r="F1291" t="s">
        <v>3461</v>
      </c>
      <c r="G1291" t="s">
        <v>3462</v>
      </c>
      <c r="H1291" t="s">
        <v>866</v>
      </c>
      <c r="I1291" t="s">
        <v>6979</v>
      </c>
      <c r="J1291" t="s">
        <v>3464</v>
      </c>
      <c r="K1291">
        <v>378</v>
      </c>
      <c r="L1291" t="s">
        <v>869</v>
      </c>
      <c r="M1291" t="s">
        <v>6980</v>
      </c>
      <c r="N1291" t="s">
        <v>6345</v>
      </c>
      <c r="O1291">
        <v>157</v>
      </c>
      <c r="P1291" t="s">
        <v>872</v>
      </c>
      <c r="Q1291" t="s">
        <v>873</v>
      </c>
      <c r="R1291" t="s">
        <v>105</v>
      </c>
      <c r="S1291" t="s">
        <v>105</v>
      </c>
      <c r="T1291" t="s">
        <v>6357</v>
      </c>
      <c r="U1291" t="s">
        <v>875</v>
      </c>
      <c r="V1291" t="s">
        <v>132</v>
      </c>
      <c r="W1291" s="247">
        <v>45107</v>
      </c>
      <c r="Y1291" t="s">
        <v>876</v>
      </c>
      <c r="Z1291">
        <v>0</v>
      </c>
      <c r="AA1291" t="s">
        <v>2323</v>
      </c>
      <c r="AB1291" t="s">
        <v>6981</v>
      </c>
      <c r="AD1291">
        <f t="shared" ca="1" si="60"/>
        <v>10</v>
      </c>
      <c r="AE1291">
        <f t="shared" si="61"/>
        <v>6</v>
      </c>
      <c r="AF1291">
        <f t="shared" si="62"/>
        <v>30</v>
      </c>
    </row>
    <row r="1292" spans="1:32" x14ac:dyDescent="0.25">
      <c r="A1292" t="s">
        <v>6982</v>
      </c>
      <c r="B1292" t="s">
        <v>6983</v>
      </c>
      <c r="D1292">
        <v>2023</v>
      </c>
      <c r="E1292" t="s">
        <v>1049</v>
      </c>
      <c r="F1292" t="s">
        <v>1080</v>
      </c>
      <c r="G1292" t="s">
        <v>1081</v>
      </c>
      <c r="H1292" t="s">
        <v>1123</v>
      </c>
      <c r="I1292" t="s">
        <v>6984</v>
      </c>
      <c r="J1292" t="s">
        <v>1054</v>
      </c>
      <c r="K1292">
        <v>49</v>
      </c>
      <c r="L1292" t="s">
        <v>869</v>
      </c>
      <c r="M1292" t="s">
        <v>6985</v>
      </c>
      <c r="N1292" t="s">
        <v>5035</v>
      </c>
      <c r="O1292">
        <v>357</v>
      </c>
      <c r="P1292" t="s">
        <v>872</v>
      </c>
      <c r="Q1292" t="s">
        <v>873</v>
      </c>
      <c r="R1292" t="s">
        <v>105</v>
      </c>
      <c r="S1292" t="s">
        <v>105</v>
      </c>
      <c r="T1292" t="s">
        <v>4954</v>
      </c>
      <c r="U1292" t="s">
        <v>875</v>
      </c>
      <c r="V1292" t="s">
        <v>4955</v>
      </c>
      <c r="W1292" s="247">
        <v>45109</v>
      </c>
      <c r="Y1292" t="s">
        <v>876</v>
      </c>
      <c r="Z1292">
        <v>0</v>
      </c>
      <c r="AB1292" t="s">
        <v>877</v>
      </c>
      <c r="AD1292">
        <f t="shared" ca="1" si="60"/>
        <v>10</v>
      </c>
      <c r="AE1292">
        <f t="shared" si="61"/>
        <v>7</v>
      </c>
      <c r="AF1292">
        <f t="shared" si="62"/>
        <v>2</v>
      </c>
    </row>
    <row r="1293" spans="1:32" x14ac:dyDescent="0.25">
      <c r="A1293" t="s">
        <v>6986</v>
      </c>
      <c r="B1293" t="s">
        <v>6987</v>
      </c>
      <c r="D1293">
        <v>2023</v>
      </c>
      <c r="E1293" t="s">
        <v>1049</v>
      </c>
      <c r="F1293" t="s">
        <v>1080</v>
      </c>
      <c r="G1293" t="s">
        <v>1081</v>
      </c>
      <c r="H1293" t="s">
        <v>1123</v>
      </c>
      <c r="I1293" t="s">
        <v>6988</v>
      </c>
      <c r="J1293" t="s">
        <v>1054</v>
      </c>
      <c r="K1293">
        <v>1</v>
      </c>
      <c r="L1293" t="s">
        <v>869</v>
      </c>
      <c r="M1293" t="s">
        <v>6989</v>
      </c>
      <c r="N1293" t="s">
        <v>4953</v>
      </c>
      <c r="O1293">
        <v>357</v>
      </c>
      <c r="P1293" t="s">
        <v>872</v>
      </c>
      <c r="Q1293" t="s">
        <v>873</v>
      </c>
      <c r="R1293" t="s">
        <v>105</v>
      </c>
      <c r="S1293" t="s">
        <v>105</v>
      </c>
      <c r="T1293" t="s">
        <v>4954</v>
      </c>
      <c r="U1293" t="s">
        <v>875</v>
      </c>
      <c r="V1293" t="s">
        <v>4955</v>
      </c>
      <c r="W1293" s="247">
        <v>45109</v>
      </c>
      <c r="Y1293" t="s">
        <v>876</v>
      </c>
      <c r="Z1293">
        <v>0</v>
      </c>
      <c r="AB1293" t="s">
        <v>877</v>
      </c>
      <c r="AD1293">
        <f t="shared" ca="1" si="60"/>
        <v>10</v>
      </c>
      <c r="AE1293">
        <f t="shared" si="61"/>
        <v>7</v>
      </c>
      <c r="AF1293">
        <f t="shared" si="62"/>
        <v>2</v>
      </c>
    </row>
    <row r="1294" spans="1:32" x14ac:dyDescent="0.25">
      <c r="A1294" t="s">
        <v>6990</v>
      </c>
      <c r="B1294" t="s">
        <v>6991</v>
      </c>
      <c r="D1294">
        <v>2023</v>
      </c>
      <c r="E1294" t="s">
        <v>1049</v>
      </c>
      <c r="F1294" t="s">
        <v>1080</v>
      </c>
      <c r="G1294" t="s">
        <v>1081</v>
      </c>
      <c r="H1294" t="s">
        <v>1123</v>
      </c>
      <c r="I1294" t="s">
        <v>6992</v>
      </c>
      <c r="J1294" t="s">
        <v>1054</v>
      </c>
      <c r="K1294">
        <v>1</v>
      </c>
      <c r="L1294" t="s">
        <v>869</v>
      </c>
      <c r="M1294" t="s">
        <v>6993</v>
      </c>
      <c r="N1294" t="s">
        <v>5013</v>
      </c>
      <c r="O1294">
        <v>335</v>
      </c>
      <c r="P1294" t="s">
        <v>872</v>
      </c>
      <c r="Q1294" t="s">
        <v>873</v>
      </c>
      <c r="R1294" t="s">
        <v>105</v>
      </c>
      <c r="S1294" t="s">
        <v>105</v>
      </c>
      <c r="T1294" t="s">
        <v>4954</v>
      </c>
      <c r="U1294" t="s">
        <v>875</v>
      </c>
      <c r="V1294" t="s">
        <v>4955</v>
      </c>
      <c r="W1294" s="247">
        <v>45109</v>
      </c>
      <c r="Y1294" t="s">
        <v>876</v>
      </c>
      <c r="Z1294">
        <v>0</v>
      </c>
      <c r="AB1294" t="s">
        <v>877</v>
      </c>
      <c r="AD1294">
        <f t="shared" ca="1" si="60"/>
        <v>10</v>
      </c>
      <c r="AE1294">
        <f t="shared" si="61"/>
        <v>7</v>
      </c>
      <c r="AF1294">
        <f t="shared" si="62"/>
        <v>2</v>
      </c>
    </row>
    <row r="1295" spans="1:32" x14ac:dyDescent="0.25">
      <c r="A1295" t="s">
        <v>6994</v>
      </c>
      <c r="B1295" t="s">
        <v>6995</v>
      </c>
      <c r="D1295">
        <v>2023</v>
      </c>
      <c r="E1295" t="s">
        <v>1049</v>
      </c>
      <c r="F1295" t="s">
        <v>1080</v>
      </c>
      <c r="G1295" t="s">
        <v>1081</v>
      </c>
      <c r="H1295" t="s">
        <v>1123</v>
      </c>
      <c r="I1295" t="s">
        <v>6996</v>
      </c>
      <c r="J1295" t="s">
        <v>1054</v>
      </c>
      <c r="K1295">
        <v>1</v>
      </c>
      <c r="L1295" t="s">
        <v>869</v>
      </c>
      <c r="M1295" t="s">
        <v>6997</v>
      </c>
      <c r="N1295" t="s">
        <v>6998</v>
      </c>
      <c r="O1295">
        <v>352</v>
      </c>
      <c r="P1295" t="s">
        <v>872</v>
      </c>
      <c r="Q1295" t="s">
        <v>873</v>
      </c>
      <c r="R1295" t="s">
        <v>105</v>
      </c>
      <c r="S1295" t="s">
        <v>105</v>
      </c>
      <c r="T1295" t="s">
        <v>6999</v>
      </c>
      <c r="U1295" t="s">
        <v>875</v>
      </c>
      <c r="V1295" t="s">
        <v>4955</v>
      </c>
      <c r="W1295" s="247">
        <v>45109</v>
      </c>
      <c r="Y1295" t="s">
        <v>876</v>
      </c>
      <c r="Z1295">
        <v>0</v>
      </c>
      <c r="AB1295" t="s">
        <v>877</v>
      </c>
      <c r="AD1295">
        <f t="shared" ca="1" si="60"/>
        <v>10</v>
      </c>
      <c r="AE1295">
        <f t="shared" si="61"/>
        <v>7</v>
      </c>
      <c r="AF1295">
        <f t="shared" si="62"/>
        <v>2</v>
      </c>
    </row>
    <row r="1296" spans="1:32" x14ac:dyDescent="0.25">
      <c r="A1296" t="s">
        <v>7000</v>
      </c>
      <c r="B1296" t="s">
        <v>7001</v>
      </c>
      <c r="D1296">
        <v>2023</v>
      </c>
      <c r="E1296" t="s">
        <v>1049</v>
      </c>
      <c r="F1296" t="s">
        <v>1080</v>
      </c>
      <c r="G1296" t="s">
        <v>1081</v>
      </c>
      <c r="H1296" t="s">
        <v>3796</v>
      </c>
      <c r="I1296" t="s">
        <v>7002</v>
      </c>
      <c r="J1296" t="s">
        <v>1054</v>
      </c>
      <c r="K1296">
        <v>1</v>
      </c>
      <c r="L1296" t="s">
        <v>869</v>
      </c>
      <c r="M1296" t="s">
        <v>7003</v>
      </c>
      <c r="N1296">
        <v>45303</v>
      </c>
      <c r="O1296">
        <v>356</v>
      </c>
      <c r="P1296" t="s">
        <v>872</v>
      </c>
      <c r="Q1296" t="s">
        <v>873</v>
      </c>
      <c r="R1296" t="s">
        <v>105</v>
      </c>
      <c r="S1296" t="s">
        <v>105</v>
      </c>
      <c r="T1296" t="s">
        <v>4954</v>
      </c>
      <c r="U1296" t="s">
        <v>875</v>
      </c>
      <c r="V1296" t="s">
        <v>4955</v>
      </c>
      <c r="W1296" s="247">
        <v>45109</v>
      </c>
      <c r="Y1296" t="s">
        <v>876</v>
      </c>
      <c r="Z1296">
        <v>0</v>
      </c>
      <c r="AB1296" t="s">
        <v>877</v>
      </c>
      <c r="AD1296">
        <f t="shared" ca="1" si="60"/>
        <v>10</v>
      </c>
      <c r="AE1296">
        <f t="shared" si="61"/>
        <v>7</v>
      </c>
      <c r="AF1296">
        <f t="shared" si="62"/>
        <v>2</v>
      </c>
    </row>
    <row r="1297" spans="1:32" x14ac:dyDescent="0.25">
      <c r="A1297" t="s">
        <v>7004</v>
      </c>
      <c r="B1297" t="s">
        <v>7005</v>
      </c>
      <c r="D1297">
        <v>2023</v>
      </c>
      <c r="E1297" t="s">
        <v>1049</v>
      </c>
      <c r="F1297" t="s">
        <v>1080</v>
      </c>
      <c r="G1297" t="s">
        <v>1081</v>
      </c>
      <c r="H1297" t="s">
        <v>3796</v>
      </c>
      <c r="I1297" t="s">
        <v>7006</v>
      </c>
      <c r="J1297" t="s">
        <v>1054</v>
      </c>
      <c r="K1297">
        <v>1</v>
      </c>
      <c r="L1297" t="s">
        <v>869</v>
      </c>
      <c r="M1297" t="s">
        <v>7007</v>
      </c>
      <c r="N1297" t="s">
        <v>5074</v>
      </c>
      <c r="O1297">
        <v>352</v>
      </c>
      <c r="P1297" t="s">
        <v>872</v>
      </c>
      <c r="Q1297" t="s">
        <v>873</v>
      </c>
      <c r="R1297" t="s">
        <v>105</v>
      </c>
      <c r="S1297" t="s">
        <v>105</v>
      </c>
      <c r="T1297" t="s">
        <v>4954</v>
      </c>
      <c r="U1297" t="s">
        <v>875</v>
      </c>
      <c r="V1297" t="s">
        <v>4955</v>
      </c>
      <c r="W1297" s="247">
        <v>45109</v>
      </c>
      <c r="Y1297" t="s">
        <v>876</v>
      </c>
      <c r="Z1297">
        <v>0</v>
      </c>
      <c r="AB1297" t="s">
        <v>877</v>
      </c>
      <c r="AD1297">
        <f t="shared" ca="1" si="60"/>
        <v>10</v>
      </c>
      <c r="AE1297">
        <f t="shared" si="61"/>
        <v>7</v>
      </c>
      <c r="AF1297">
        <f t="shared" si="62"/>
        <v>2</v>
      </c>
    </row>
    <row r="1298" spans="1:32" x14ac:dyDescent="0.25">
      <c r="A1298" t="s">
        <v>7008</v>
      </c>
      <c r="B1298" t="s">
        <v>7009</v>
      </c>
      <c r="D1298">
        <v>2023</v>
      </c>
      <c r="E1298" t="s">
        <v>1049</v>
      </c>
      <c r="F1298" t="s">
        <v>1080</v>
      </c>
      <c r="G1298" t="s">
        <v>1081</v>
      </c>
      <c r="H1298" t="s">
        <v>3796</v>
      </c>
      <c r="I1298" t="s">
        <v>7010</v>
      </c>
      <c r="J1298" t="s">
        <v>1054</v>
      </c>
      <c r="K1298">
        <v>1</v>
      </c>
      <c r="L1298" t="s">
        <v>869</v>
      </c>
      <c r="M1298" t="s">
        <v>7011</v>
      </c>
      <c r="N1298" t="s">
        <v>7012</v>
      </c>
      <c r="O1298">
        <v>157</v>
      </c>
      <c r="P1298" t="s">
        <v>872</v>
      </c>
      <c r="Q1298" t="s">
        <v>873</v>
      </c>
      <c r="R1298" t="s">
        <v>105</v>
      </c>
      <c r="S1298" t="s">
        <v>105</v>
      </c>
      <c r="T1298" t="s">
        <v>7013</v>
      </c>
      <c r="U1298" t="s">
        <v>875</v>
      </c>
      <c r="V1298" t="s">
        <v>4955</v>
      </c>
      <c r="W1298" s="247">
        <v>45109</v>
      </c>
      <c r="Y1298" t="s">
        <v>876</v>
      </c>
      <c r="Z1298">
        <v>0</v>
      </c>
      <c r="AB1298" t="s">
        <v>877</v>
      </c>
      <c r="AD1298">
        <f t="shared" ca="1" si="60"/>
        <v>10</v>
      </c>
      <c r="AE1298">
        <f t="shared" si="61"/>
        <v>7</v>
      </c>
      <c r="AF1298">
        <f t="shared" si="62"/>
        <v>2</v>
      </c>
    </row>
    <row r="1299" spans="1:32" x14ac:dyDescent="0.25">
      <c r="A1299" t="s">
        <v>7014</v>
      </c>
      <c r="B1299" t="s">
        <v>7015</v>
      </c>
      <c r="D1299">
        <v>2023</v>
      </c>
      <c r="E1299" t="s">
        <v>1049</v>
      </c>
      <c r="F1299" t="s">
        <v>1080</v>
      </c>
      <c r="G1299" t="s">
        <v>1081</v>
      </c>
      <c r="H1299" t="s">
        <v>3796</v>
      </c>
      <c r="I1299" t="s">
        <v>7016</v>
      </c>
      <c r="J1299" t="s">
        <v>1054</v>
      </c>
      <c r="K1299">
        <v>1</v>
      </c>
      <c r="L1299" t="s">
        <v>869</v>
      </c>
      <c r="M1299" t="s">
        <v>7017</v>
      </c>
      <c r="N1299" t="s">
        <v>4960</v>
      </c>
      <c r="O1299">
        <v>361</v>
      </c>
      <c r="P1299" t="s">
        <v>872</v>
      </c>
      <c r="Q1299" t="s">
        <v>873</v>
      </c>
      <c r="R1299" t="s">
        <v>105</v>
      </c>
      <c r="S1299" t="s">
        <v>105</v>
      </c>
      <c r="T1299" t="s">
        <v>4954</v>
      </c>
      <c r="U1299" t="s">
        <v>875</v>
      </c>
      <c r="V1299" t="s">
        <v>4955</v>
      </c>
      <c r="W1299" s="247">
        <v>45109</v>
      </c>
      <c r="Y1299" t="s">
        <v>876</v>
      </c>
      <c r="Z1299">
        <v>0</v>
      </c>
      <c r="AB1299" t="s">
        <v>877</v>
      </c>
      <c r="AD1299">
        <f t="shared" ca="1" si="60"/>
        <v>10</v>
      </c>
      <c r="AE1299">
        <f t="shared" si="61"/>
        <v>7</v>
      </c>
      <c r="AF1299">
        <f t="shared" si="62"/>
        <v>2</v>
      </c>
    </row>
    <row r="1300" spans="1:32" x14ac:dyDescent="0.25">
      <c r="A1300" t="s">
        <v>7018</v>
      </c>
      <c r="B1300" t="s">
        <v>7019</v>
      </c>
      <c r="D1300">
        <v>2023</v>
      </c>
      <c r="E1300" t="s">
        <v>1049</v>
      </c>
      <c r="F1300" t="s">
        <v>1080</v>
      </c>
      <c r="G1300" t="s">
        <v>1081</v>
      </c>
      <c r="H1300" t="s">
        <v>3796</v>
      </c>
      <c r="I1300" t="s">
        <v>7020</v>
      </c>
      <c r="J1300" t="s">
        <v>881</v>
      </c>
      <c r="K1300">
        <v>30665</v>
      </c>
      <c r="L1300" t="s">
        <v>869</v>
      </c>
      <c r="M1300">
        <v>5449380</v>
      </c>
      <c r="N1300">
        <v>45445</v>
      </c>
      <c r="O1300">
        <v>3</v>
      </c>
      <c r="P1300" t="s">
        <v>872</v>
      </c>
      <c r="Q1300" t="s">
        <v>873</v>
      </c>
      <c r="R1300" t="s">
        <v>105</v>
      </c>
      <c r="S1300" t="s">
        <v>105</v>
      </c>
      <c r="T1300" t="s">
        <v>7021</v>
      </c>
      <c r="U1300" t="s">
        <v>875</v>
      </c>
      <c r="W1300" s="247">
        <v>45109</v>
      </c>
      <c r="Y1300" t="s">
        <v>876</v>
      </c>
      <c r="Z1300">
        <v>0</v>
      </c>
      <c r="AB1300" t="s">
        <v>877</v>
      </c>
      <c r="AD1300">
        <f t="shared" ca="1" si="60"/>
        <v>10</v>
      </c>
      <c r="AE1300">
        <f t="shared" si="61"/>
        <v>7</v>
      </c>
      <c r="AF1300">
        <f t="shared" si="62"/>
        <v>2</v>
      </c>
    </row>
    <row r="1301" spans="1:32" x14ac:dyDescent="0.25">
      <c r="A1301" t="s">
        <v>7022</v>
      </c>
      <c r="B1301" t="s">
        <v>7023</v>
      </c>
      <c r="D1301">
        <v>2023</v>
      </c>
      <c r="E1301" t="s">
        <v>1049</v>
      </c>
      <c r="F1301" t="s">
        <v>1080</v>
      </c>
      <c r="G1301" t="s">
        <v>1081</v>
      </c>
      <c r="H1301" t="s">
        <v>3796</v>
      </c>
      <c r="I1301" t="s">
        <v>7024</v>
      </c>
      <c r="J1301" t="s">
        <v>1054</v>
      </c>
      <c r="K1301">
        <v>1</v>
      </c>
      <c r="L1301" t="s">
        <v>869</v>
      </c>
      <c r="M1301" t="s">
        <v>7025</v>
      </c>
      <c r="N1301" t="s">
        <v>7026</v>
      </c>
      <c r="O1301">
        <v>360</v>
      </c>
      <c r="P1301" t="s">
        <v>872</v>
      </c>
      <c r="Q1301" t="s">
        <v>873</v>
      </c>
      <c r="R1301" t="s">
        <v>105</v>
      </c>
      <c r="S1301" t="s">
        <v>105</v>
      </c>
      <c r="T1301" t="s">
        <v>4954</v>
      </c>
      <c r="U1301" t="s">
        <v>875</v>
      </c>
      <c r="V1301" t="s">
        <v>4955</v>
      </c>
      <c r="W1301" s="247">
        <v>45109</v>
      </c>
      <c r="Y1301" t="s">
        <v>876</v>
      </c>
      <c r="Z1301">
        <v>0</v>
      </c>
      <c r="AB1301" t="s">
        <v>877</v>
      </c>
      <c r="AD1301">
        <f t="shared" ca="1" si="60"/>
        <v>10</v>
      </c>
      <c r="AE1301">
        <f t="shared" si="61"/>
        <v>7</v>
      </c>
      <c r="AF1301">
        <f t="shared" si="62"/>
        <v>2</v>
      </c>
    </row>
    <row r="1302" spans="1:32" x14ac:dyDescent="0.25">
      <c r="A1302" t="s">
        <v>7027</v>
      </c>
      <c r="B1302" t="s">
        <v>7028</v>
      </c>
      <c r="D1302">
        <v>2023</v>
      </c>
      <c r="E1302" t="s">
        <v>1049</v>
      </c>
      <c r="F1302" t="s">
        <v>1080</v>
      </c>
      <c r="G1302" t="s">
        <v>1081</v>
      </c>
      <c r="H1302" t="s">
        <v>3796</v>
      </c>
      <c r="I1302" t="s">
        <v>7029</v>
      </c>
      <c r="J1302" t="s">
        <v>1054</v>
      </c>
      <c r="K1302">
        <v>68</v>
      </c>
      <c r="L1302" t="s">
        <v>869</v>
      </c>
      <c r="M1302" t="s">
        <v>7030</v>
      </c>
      <c r="N1302" t="s">
        <v>5013</v>
      </c>
      <c r="O1302">
        <v>362</v>
      </c>
      <c r="P1302" t="s">
        <v>872</v>
      </c>
      <c r="Q1302" t="s">
        <v>873</v>
      </c>
      <c r="R1302" t="s">
        <v>105</v>
      </c>
      <c r="S1302" t="s">
        <v>105</v>
      </c>
      <c r="T1302" t="s">
        <v>4954</v>
      </c>
      <c r="U1302" t="s">
        <v>875</v>
      </c>
      <c r="V1302" t="s">
        <v>4955</v>
      </c>
      <c r="W1302" s="247">
        <v>45109</v>
      </c>
      <c r="Y1302" t="s">
        <v>876</v>
      </c>
      <c r="Z1302">
        <v>0</v>
      </c>
      <c r="AB1302" t="s">
        <v>877</v>
      </c>
      <c r="AD1302">
        <f t="shared" ca="1" si="60"/>
        <v>10</v>
      </c>
      <c r="AE1302">
        <f t="shared" si="61"/>
        <v>7</v>
      </c>
      <c r="AF1302">
        <f t="shared" si="62"/>
        <v>2</v>
      </c>
    </row>
    <row r="1303" spans="1:32" x14ac:dyDescent="0.25">
      <c r="A1303" t="s">
        <v>7031</v>
      </c>
      <c r="B1303" t="s">
        <v>7032</v>
      </c>
      <c r="D1303">
        <v>2023</v>
      </c>
      <c r="E1303" t="s">
        <v>1049</v>
      </c>
      <c r="F1303" t="s">
        <v>1080</v>
      </c>
      <c r="G1303" t="s">
        <v>1081</v>
      </c>
      <c r="H1303" t="s">
        <v>1108</v>
      </c>
      <c r="I1303" t="s">
        <v>7033</v>
      </c>
      <c r="J1303" t="s">
        <v>896</v>
      </c>
      <c r="K1303">
        <v>11526</v>
      </c>
      <c r="L1303" t="s">
        <v>869</v>
      </c>
      <c r="M1303" t="s">
        <v>7034</v>
      </c>
      <c r="N1303">
        <v>45293</v>
      </c>
      <c r="O1303">
        <v>5</v>
      </c>
      <c r="P1303" t="s">
        <v>872</v>
      </c>
      <c r="Q1303" t="s">
        <v>873</v>
      </c>
      <c r="R1303" t="s">
        <v>105</v>
      </c>
      <c r="S1303" t="s">
        <v>105</v>
      </c>
      <c r="T1303" t="s">
        <v>7035</v>
      </c>
      <c r="U1303" t="s">
        <v>875</v>
      </c>
      <c r="W1303" s="247">
        <v>45104</v>
      </c>
      <c r="Y1303" t="s">
        <v>876</v>
      </c>
      <c r="Z1303">
        <v>0</v>
      </c>
      <c r="AB1303" t="s">
        <v>877</v>
      </c>
      <c r="AD1303">
        <f t="shared" ca="1" si="60"/>
        <v>10</v>
      </c>
      <c r="AE1303">
        <f t="shared" si="61"/>
        <v>6</v>
      </c>
      <c r="AF1303">
        <f t="shared" si="62"/>
        <v>27</v>
      </c>
    </row>
    <row r="1304" spans="1:32" x14ac:dyDescent="0.25">
      <c r="A1304" t="s">
        <v>7036</v>
      </c>
      <c r="B1304" t="s">
        <v>7037</v>
      </c>
      <c r="D1304">
        <v>2023</v>
      </c>
      <c r="E1304" t="s">
        <v>1049</v>
      </c>
      <c r="F1304" t="s">
        <v>1080</v>
      </c>
      <c r="G1304" t="s">
        <v>1081</v>
      </c>
      <c r="H1304" t="s">
        <v>1082</v>
      </c>
      <c r="I1304" t="s">
        <v>7038</v>
      </c>
      <c r="J1304" t="s">
        <v>1054</v>
      </c>
      <c r="K1304">
        <v>77</v>
      </c>
      <c r="L1304" t="s">
        <v>869</v>
      </c>
      <c r="M1304" t="s">
        <v>7039</v>
      </c>
      <c r="N1304" t="s">
        <v>1040</v>
      </c>
      <c r="O1304">
        <v>4</v>
      </c>
      <c r="P1304" t="s">
        <v>872</v>
      </c>
      <c r="Q1304" t="s">
        <v>873</v>
      </c>
      <c r="R1304" t="s">
        <v>105</v>
      </c>
      <c r="S1304" t="s">
        <v>105</v>
      </c>
      <c r="T1304" t="s">
        <v>7040</v>
      </c>
      <c r="U1304" t="s">
        <v>875</v>
      </c>
      <c r="V1304" t="s">
        <v>2096</v>
      </c>
      <c r="W1304" s="247">
        <v>45104</v>
      </c>
      <c r="Y1304" t="s">
        <v>876</v>
      </c>
      <c r="Z1304">
        <v>0</v>
      </c>
      <c r="AB1304" t="s">
        <v>877</v>
      </c>
      <c r="AD1304">
        <f t="shared" ca="1" si="60"/>
        <v>10</v>
      </c>
      <c r="AE1304">
        <f t="shared" si="61"/>
        <v>6</v>
      </c>
      <c r="AF1304">
        <f t="shared" si="62"/>
        <v>27</v>
      </c>
    </row>
    <row r="1305" spans="1:32" x14ac:dyDescent="0.25">
      <c r="A1305" t="s">
        <v>7041</v>
      </c>
      <c r="B1305" t="s">
        <v>7042</v>
      </c>
      <c r="D1305">
        <v>2023</v>
      </c>
      <c r="E1305" t="s">
        <v>1049</v>
      </c>
      <c r="F1305" t="s">
        <v>1080</v>
      </c>
      <c r="G1305" t="s">
        <v>1081</v>
      </c>
      <c r="H1305" t="s">
        <v>1082</v>
      </c>
      <c r="I1305" t="s">
        <v>7043</v>
      </c>
      <c r="J1305" t="s">
        <v>1054</v>
      </c>
      <c r="K1305">
        <v>1</v>
      </c>
      <c r="L1305" t="s">
        <v>869</v>
      </c>
      <c r="M1305" t="s">
        <v>7044</v>
      </c>
      <c r="N1305" t="s">
        <v>1040</v>
      </c>
      <c r="O1305">
        <v>4</v>
      </c>
      <c r="P1305" t="s">
        <v>872</v>
      </c>
      <c r="Q1305" t="s">
        <v>873</v>
      </c>
      <c r="R1305" t="s">
        <v>105</v>
      </c>
      <c r="S1305" t="s">
        <v>105</v>
      </c>
      <c r="T1305" t="s">
        <v>7045</v>
      </c>
      <c r="U1305" t="s">
        <v>875</v>
      </c>
      <c r="V1305" t="s">
        <v>2096</v>
      </c>
      <c r="W1305" s="247">
        <v>45104</v>
      </c>
      <c r="Y1305" t="s">
        <v>876</v>
      </c>
      <c r="Z1305">
        <v>0</v>
      </c>
      <c r="AB1305" t="s">
        <v>877</v>
      </c>
      <c r="AD1305">
        <f t="shared" ca="1" si="60"/>
        <v>10</v>
      </c>
      <c r="AE1305">
        <f t="shared" si="61"/>
        <v>6</v>
      </c>
      <c r="AF1305">
        <f t="shared" si="62"/>
        <v>27</v>
      </c>
    </row>
    <row r="1306" spans="1:32" x14ac:dyDescent="0.25">
      <c r="A1306" t="s">
        <v>7046</v>
      </c>
      <c r="B1306" t="s">
        <v>7047</v>
      </c>
      <c r="D1306">
        <v>2023</v>
      </c>
      <c r="E1306" t="s">
        <v>1049</v>
      </c>
      <c r="F1306" t="s">
        <v>1080</v>
      </c>
      <c r="G1306" t="s">
        <v>1081</v>
      </c>
      <c r="H1306" t="s">
        <v>1123</v>
      </c>
      <c r="I1306" t="s">
        <v>7048</v>
      </c>
      <c r="J1306" t="s">
        <v>1054</v>
      </c>
      <c r="K1306">
        <v>7194</v>
      </c>
      <c r="L1306" t="s">
        <v>869</v>
      </c>
      <c r="M1306" t="s">
        <v>7049</v>
      </c>
      <c r="N1306" t="s">
        <v>2183</v>
      </c>
      <c r="O1306">
        <v>13</v>
      </c>
      <c r="P1306" t="s">
        <v>872</v>
      </c>
      <c r="Q1306" t="s">
        <v>873</v>
      </c>
      <c r="R1306" t="s">
        <v>105</v>
      </c>
      <c r="S1306" t="s">
        <v>105</v>
      </c>
      <c r="T1306" t="s">
        <v>7050</v>
      </c>
      <c r="U1306" t="s">
        <v>875</v>
      </c>
      <c r="V1306" t="s">
        <v>3163</v>
      </c>
      <c r="W1306" s="247">
        <v>45104</v>
      </c>
      <c r="Y1306" t="s">
        <v>876</v>
      </c>
      <c r="Z1306">
        <v>0</v>
      </c>
      <c r="AB1306" t="s">
        <v>877</v>
      </c>
      <c r="AD1306">
        <f t="shared" ca="1" si="60"/>
        <v>10</v>
      </c>
      <c r="AE1306">
        <f t="shared" si="61"/>
        <v>6</v>
      </c>
      <c r="AF1306">
        <f t="shared" si="62"/>
        <v>27</v>
      </c>
    </row>
    <row r="1307" spans="1:32" x14ac:dyDescent="0.25">
      <c r="A1307" t="s">
        <v>7051</v>
      </c>
      <c r="B1307" t="s">
        <v>7052</v>
      </c>
      <c r="D1307">
        <v>2023</v>
      </c>
      <c r="E1307" t="s">
        <v>1049</v>
      </c>
      <c r="F1307" t="s">
        <v>1080</v>
      </c>
      <c r="G1307" t="s">
        <v>1081</v>
      </c>
      <c r="H1307" t="s">
        <v>1123</v>
      </c>
      <c r="I1307" t="s">
        <v>7053</v>
      </c>
      <c r="J1307" t="s">
        <v>1054</v>
      </c>
      <c r="K1307">
        <v>3218</v>
      </c>
      <c r="L1307" t="s">
        <v>869</v>
      </c>
      <c r="M1307" t="s">
        <v>7054</v>
      </c>
      <c r="N1307" t="s">
        <v>1186</v>
      </c>
      <c r="O1307">
        <v>20</v>
      </c>
      <c r="P1307" t="s">
        <v>872</v>
      </c>
      <c r="Q1307" t="s">
        <v>873</v>
      </c>
      <c r="R1307" t="s">
        <v>105</v>
      </c>
      <c r="S1307" t="s">
        <v>105</v>
      </c>
      <c r="T1307" t="s">
        <v>7055</v>
      </c>
      <c r="U1307" t="s">
        <v>875</v>
      </c>
      <c r="V1307" t="s">
        <v>4966</v>
      </c>
      <c r="W1307" s="247">
        <v>45104</v>
      </c>
      <c r="Y1307" t="s">
        <v>876</v>
      </c>
      <c r="Z1307">
        <v>0</v>
      </c>
      <c r="AA1307" t="s">
        <v>7056</v>
      </c>
      <c r="AB1307" t="s">
        <v>877</v>
      </c>
      <c r="AD1307">
        <f t="shared" ca="1" si="60"/>
        <v>10</v>
      </c>
      <c r="AE1307">
        <f t="shared" si="61"/>
        <v>6</v>
      </c>
      <c r="AF1307">
        <f t="shared" si="62"/>
        <v>27</v>
      </c>
    </row>
    <row r="1308" spans="1:32" x14ac:dyDescent="0.25">
      <c r="A1308" t="s">
        <v>7057</v>
      </c>
      <c r="B1308" t="s">
        <v>7058</v>
      </c>
      <c r="D1308">
        <v>2023</v>
      </c>
      <c r="E1308" t="s">
        <v>1049</v>
      </c>
      <c r="F1308" t="s">
        <v>1080</v>
      </c>
      <c r="G1308" t="s">
        <v>1081</v>
      </c>
      <c r="H1308" t="s">
        <v>1082</v>
      </c>
      <c r="I1308" t="s">
        <v>7059</v>
      </c>
      <c r="J1308" t="s">
        <v>1054</v>
      </c>
      <c r="K1308">
        <v>1</v>
      </c>
      <c r="L1308" t="s">
        <v>869</v>
      </c>
      <c r="M1308" t="s">
        <v>7060</v>
      </c>
      <c r="N1308" t="s">
        <v>1040</v>
      </c>
      <c r="O1308">
        <v>4</v>
      </c>
      <c r="P1308" t="s">
        <v>872</v>
      </c>
      <c r="Q1308" t="s">
        <v>873</v>
      </c>
      <c r="R1308" t="s">
        <v>105</v>
      </c>
      <c r="S1308" t="s">
        <v>105</v>
      </c>
      <c r="T1308" t="s">
        <v>2241</v>
      </c>
      <c r="U1308" t="s">
        <v>875</v>
      </c>
      <c r="V1308" t="s">
        <v>2096</v>
      </c>
      <c r="W1308" s="247">
        <v>45104</v>
      </c>
      <c r="Y1308" t="s">
        <v>876</v>
      </c>
      <c r="Z1308">
        <v>0</v>
      </c>
      <c r="AB1308" t="s">
        <v>877</v>
      </c>
      <c r="AD1308">
        <f t="shared" ca="1" si="60"/>
        <v>10</v>
      </c>
      <c r="AE1308">
        <f t="shared" si="61"/>
        <v>6</v>
      </c>
      <c r="AF1308">
        <f t="shared" si="62"/>
        <v>27</v>
      </c>
    </row>
    <row r="1309" spans="1:32" x14ac:dyDescent="0.25">
      <c r="A1309" t="s">
        <v>7061</v>
      </c>
      <c r="B1309" t="s">
        <v>7062</v>
      </c>
      <c r="D1309">
        <v>2023</v>
      </c>
      <c r="E1309" t="s">
        <v>1049</v>
      </c>
      <c r="F1309" t="s">
        <v>1080</v>
      </c>
      <c r="G1309" t="s">
        <v>1081</v>
      </c>
      <c r="H1309" t="s">
        <v>1082</v>
      </c>
      <c r="I1309" t="s">
        <v>7063</v>
      </c>
      <c r="J1309" t="s">
        <v>1054</v>
      </c>
      <c r="K1309">
        <v>1</v>
      </c>
      <c r="L1309" t="s">
        <v>869</v>
      </c>
      <c r="M1309" t="s">
        <v>7064</v>
      </c>
      <c r="N1309" t="s">
        <v>1040</v>
      </c>
      <c r="O1309">
        <v>4</v>
      </c>
      <c r="P1309" t="s">
        <v>872</v>
      </c>
      <c r="Q1309" t="s">
        <v>873</v>
      </c>
      <c r="R1309" t="s">
        <v>105</v>
      </c>
      <c r="S1309" t="s">
        <v>105</v>
      </c>
      <c r="T1309" t="s">
        <v>2241</v>
      </c>
      <c r="U1309" t="s">
        <v>875</v>
      </c>
      <c r="V1309" t="s">
        <v>2096</v>
      </c>
      <c r="W1309" s="247">
        <v>45104</v>
      </c>
      <c r="Y1309" t="s">
        <v>876</v>
      </c>
      <c r="Z1309">
        <v>0</v>
      </c>
      <c r="AB1309" t="s">
        <v>877</v>
      </c>
      <c r="AD1309">
        <f t="shared" ca="1" si="60"/>
        <v>10</v>
      </c>
      <c r="AE1309">
        <f t="shared" si="61"/>
        <v>6</v>
      </c>
      <c r="AF1309">
        <f t="shared" si="62"/>
        <v>27</v>
      </c>
    </row>
    <row r="1310" spans="1:32" x14ac:dyDescent="0.25">
      <c r="A1310" t="s">
        <v>7065</v>
      </c>
      <c r="B1310" t="s">
        <v>7066</v>
      </c>
      <c r="C1310" t="s">
        <v>2319</v>
      </c>
      <c r="D1310">
        <v>2023</v>
      </c>
      <c r="E1310" t="s">
        <v>1049</v>
      </c>
      <c r="F1310" t="s">
        <v>2320</v>
      </c>
      <c r="G1310" t="s">
        <v>2321</v>
      </c>
      <c r="H1310" t="s">
        <v>1052</v>
      </c>
      <c r="I1310" t="s">
        <v>7067</v>
      </c>
      <c r="J1310" t="s">
        <v>1067</v>
      </c>
      <c r="K1310">
        <v>9135</v>
      </c>
      <c r="L1310" t="s">
        <v>869</v>
      </c>
      <c r="M1310" t="s">
        <v>1519</v>
      </c>
      <c r="N1310" t="s">
        <v>913</v>
      </c>
      <c r="O1310">
        <v>5</v>
      </c>
      <c r="P1310" t="s">
        <v>872</v>
      </c>
      <c r="Q1310" t="s">
        <v>873</v>
      </c>
      <c r="R1310" t="s">
        <v>173</v>
      </c>
      <c r="S1310" t="s">
        <v>173</v>
      </c>
      <c r="U1310" t="s">
        <v>875</v>
      </c>
      <c r="W1310" s="247">
        <v>45116</v>
      </c>
      <c r="Y1310" t="s">
        <v>876</v>
      </c>
      <c r="Z1310">
        <v>0</v>
      </c>
      <c r="AA1310" t="s">
        <v>2323</v>
      </c>
      <c r="AB1310" t="s">
        <v>7068</v>
      </c>
      <c r="AD1310">
        <f t="shared" ca="1" si="60"/>
        <v>10</v>
      </c>
      <c r="AE1310">
        <f t="shared" si="61"/>
        <v>7</v>
      </c>
      <c r="AF1310">
        <f t="shared" si="62"/>
        <v>9</v>
      </c>
    </row>
    <row r="1311" spans="1:32" x14ac:dyDescent="0.25">
      <c r="A1311" t="s">
        <v>7069</v>
      </c>
      <c r="B1311" t="s">
        <v>7070</v>
      </c>
      <c r="C1311" t="s">
        <v>3459</v>
      </c>
      <c r="D1311">
        <v>2023</v>
      </c>
      <c r="E1311" t="s">
        <v>3460</v>
      </c>
      <c r="F1311" t="s">
        <v>3461</v>
      </c>
      <c r="G1311" t="s">
        <v>3462</v>
      </c>
      <c r="H1311" t="s">
        <v>866</v>
      </c>
      <c r="I1311" t="s">
        <v>7071</v>
      </c>
      <c r="J1311" t="s">
        <v>1067</v>
      </c>
      <c r="K1311">
        <v>42716</v>
      </c>
      <c r="L1311" t="s">
        <v>1900</v>
      </c>
      <c r="M1311" t="s">
        <v>1519</v>
      </c>
      <c r="N1311" t="s">
        <v>4903</v>
      </c>
      <c r="O1311">
        <v>14</v>
      </c>
      <c r="P1311" t="s">
        <v>872</v>
      </c>
      <c r="Q1311" t="s">
        <v>873</v>
      </c>
      <c r="R1311" t="s">
        <v>173</v>
      </c>
      <c r="S1311" t="s">
        <v>173</v>
      </c>
      <c r="U1311" t="s">
        <v>875</v>
      </c>
      <c r="W1311" s="247">
        <v>45107</v>
      </c>
      <c r="Y1311" t="s">
        <v>876</v>
      </c>
      <c r="Z1311">
        <v>0</v>
      </c>
      <c r="AA1311" t="s">
        <v>2323</v>
      </c>
      <c r="AB1311" t="s">
        <v>7072</v>
      </c>
      <c r="AD1311">
        <f t="shared" ca="1" si="60"/>
        <v>10</v>
      </c>
      <c r="AE1311">
        <f t="shared" si="61"/>
        <v>6</v>
      </c>
      <c r="AF1311">
        <f t="shared" si="62"/>
        <v>30</v>
      </c>
    </row>
    <row r="1312" spans="1:32" x14ac:dyDescent="0.25">
      <c r="A1312" t="s">
        <v>7073</v>
      </c>
      <c r="B1312" t="s">
        <v>7074</v>
      </c>
      <c r="D1312">
        <v>2023</v>
      </c>
      <c r="E1312" t="s">
        <v>1049</v>
      </c>
      <c r="F1312" t="s">
        <v>1879</v>
      </c>
      <c r="G1312" t="s">
        <v>1961</v>
      </c>
      <c r="H1312" t="s">
        <v>3323</v>
      </c>
      <c r="I1312" t="s">
        <v>7075</v>
      </c>
      <c r="J1312" t="s">
        <v>875</v>
      </c>
      <c r="K1312">
        <v>15408</v>
      </c>
      <c r="L1312" t="s">
        <v>869</v>
      </c>
      <c r="M1312" t="s">
        <v>1519</v>
      </c>
      <c r="N1312">
        <v>45353</v>
      </c>
      <c r="O1312">
        <v>2</v>
      </c>
      <c r="P1312" t="s">
        <v>872</v>
      </c>
      <c r="Q1312" t="s">
        <v>873</v>
      </c>
      <c r="R1312" t="s">
        <v>110</v>
      </c>
      <c r="S1312" t="s">
        <v>110</v>
      </c>
      <c r="U1312" t="s">
        <v>1067</v>
      </c>
      <c r="W1312" s="247">
        <v>45100</v>
      </c>
      <c r="Y1312" t="s">
        <v>876</v>
      </c>
      <c r="Z1312">
        <v>0</v>
      </c>
      <c r="AA1312" t="s">
        <v>7076</v>
      </c>
      <c r="AB1312" t="s">
        <v>877</v>
      </c>
      <c r="AD1312">
        <f t="shared" ca="1" si="60"/>
        <v>10</v>
      </c>
      <c r="AE1312">
        <f t="shared" si="61"/>
        <v>6</v>
      </c>
      <c r="AF1312">
        <f t="shared" si="62"/>
        <v>23</v>
      </c>
    </row>
    <row r="1313" spans="1:32" x14ac:dyDescent="0.25">
      <c r="A1313" t="s">
        <v>7077</v>
      </c>
      <c r="B1313" t="s">
        <v>7078</v>
      </c>
      <c r="D1313">
        <v>2023</v>
      </c>
      <c r="E1313" t="s">
        <v>1049</v>
      </c>
      <c r="F1313" t="s">
        <v>1879</v>
      </c>
      <c r="G1313" t="s">
        <v>1880</v>
      </c>
      <c r="H1313" t="s">
        <v>3323</v>
      </c>
      <c r="I1313" t="s">
        <v>7079</v>
      </c>
      <c r="J1313" t="s">
        <v>1555</v>
      </c>
      <c r="K1313">
        <v>17336</v>
      </c>
      <c r="L1313" t="s">
        <v>869</v>
      </c>
      <c r="M1313" t="s">
        <v>1519</v>
      </c>
      <c r="N1313">
        <v>45324</v>
      </c>
      <c r="O1313">
        <v>3</v>
      </c>
      <c r="P1313" t="s">
        <v>872</v>
      </c>
      <c r="Q1313" t="s">
        <v>873</v>
      </c>
      <c r="R1313" t="s">
        <v>110</v>
      </c>
      <c r="S1313" t="s">
        <v>110</v>
      </c>
      <c r="U1313" t="s">
        <v>1067</v>
      </c>
      <c r="W1313" s="247">
        <v>45100</v>
      </c>
      <c r="Y1313" t="s">
        <v>876</v>
      </c>
      <c r="Z1313">
        <v>0</v>
      </c>
      <c r="AA1313" t="s">
        <v>1976</v>
      </c>
      <c r="AB1313" t="s">
        <v>877</v>
      </c>
      <c r="AD1313">
        <f t="shared" ca="1" si="60"/>
        <v>10</v>
      </c>
      <c r="AE1313">
        <f t="shared" si="61"/>
        <v>6</v>
      </c>
      <c r="AF1313">
        <f t="shared" si="62"/>
        <v>23</v>
      </c>
    </row>
    <row r="1314" spans="1:32" x14ac:dyDescent="0.25">
      <c r="A1314" t="s">
        <v>7080</v>
      </c>
      <c r="B1314" t="s">
        <v>7081</v>
      </c>
      <c r="D1314">
        <v>2023</v>
      </c>
      <c r="E1314" t="s">
        <v>1049</v>
      </c>
      <c r="F1314" t="s">
        <v>1879</v>
      </c>
      <c r="G1314" t="s">
        <v>1961</v>
      </c>
      <c r="H1314" t="s">
        <v>3323</v>
      </c>
      <c r="I1314" t="s">
        <v>7082</v>
      </c>
      <c r="J1314" t="s">
        <v>1067</v>
      </c>
      <c r="K1314">
        <v>5679</v>
      </c>
      <c r="L1314" t="s">
        <v>869</v>
      </c>
      <c r="M1314" t="s">
        <v>1519</v>
      </c>
      <c r="N1314">
        <v>45353</v>
      </c>
      <c r="O1314">
        <v>2</v>
      </c>
      <c r="P1314" t="s">
        <v>872</v>
      </c>
      <c r="Q1314" t="s">
        <v>873</v>
      </c>
      <c r="R1314" t="s">
        <v>110</v>
      </c>
      <c r="S1314" t="s">
        <v>110</v>
      </c>
      <c r="U1314" t="s">
        <v>1067</v>
      </c>
      <c r="W1314" s="247">
        <v>45100</v>
      </c>
      <c r="Y1314" t="s">
        <v>876</v>
      </c>
      <c r="Z1314">
        <v>0</v>
      </c>
      <c r="AA1314" t="s">
        <v>1700</v>
      </c>
      <c r="AB1314" t="s">
        <v>877</v>
      </c>
      <c r="AD1314">
        <f t="shared" ca="1" si="60"/>
        <v>10</v>
      </c>
      <c r="AE1314">
        <f t="shared" si="61"/>
        <v>6</v>
      </c>
      <c r="AF1314">
        <f t="shared" si="62"/>
        <v>23</v>
      </c>
    </row>
    <row r="1315" spans="1:32" x14ac:dyDescent="0.25">
      <c r="A1315" t="s">
        <v>7083</v>
      </c>
      <c r="B1315" t="s">
        <v>7084</v>
      </c>
      <c r="D1315">
        <v>2023</v>
      </c>
      <c r="E1315" t="s">
        <v>1049</v>
      </c>
      <c r="F1315" t="s">
        <v>1879</v>
      </c>
      <c r="G1315" t="s">
        <v>1880</v>
      </c>
      <c r="H1315" t="s">
        <v>3323</v>
      </c>
      <c r="I1315" t="s">
        <v>7085</v>
      </c>
      <c r="J1315" t="s">
        <v>881</v>
      </c>
      <c r="K1315">
        <v>17610</v>
      </c>
      <c r="L1315" t="s">
        <v>1900</v>
      </c>
      <c r="M1315" t="s">
        <v>1519</v>
      </c>
      <c r="N1315">
        <v>45384</v>
      </c>
      <c r="O1315">
        <v>1</v>
      </c>
      <c r="P1315" t="s">
        <v>872</v>
      </c>
      <c r="Q1315" t="s">
        <v>873</v>
      </c>
      <c r="R1315" t="s">
        <v>110</v>
      </c>
      <c r="S1315" t="s">
        <v>105</v>
      </c>
      <c r="U1315" t="s">
        <v>1067</v>
      </c>
      <c r="W1315" s="247">
        <v>45100</v>
      </c>
      <c r="Y1315" t="s">
        <v>876</v>
      </c>
      <c r="Z1315">
        <v>0</v>
      </c>
      <c r="AA1315" t="s">
        <v>1976</v>
      </c>
      <c r="AB1315" t="s">
        <v>877</v>
      </c>
      <c r="AD1315">
        <f t="shared" ca="1" si="60"/>
        <v>10</v>
      </c>
      <c r="AE1315">
        <f t="shared" si="61"/>
        <v>6</v>
      </c>
      <c r="AF1315">
        <f t="shared" si="62"/>
        <v>23</v>
      </c>
    </row>
    <row r="1316" spans="1:32" x14ac:dyDescent="0.25">
      <c r="A1316" t="s">
        <v>7086</v>
      </c>
      <c r="B1316" t="s">
        <v>7087</v>
      </c>
      <c r="D1316">
        <v>2023</v>
      </c>
      <c r="E1316" t="s">
        <v>1049</v>
      </c>
      <c r="F1316" t="s">
        <v>1879</v>
      </c>
      <c r="G1316" t="s">
        <v>1880</v>
      </c>
      <c r="H1316" t="s">
        <v>3323</v>
      </c>
      <c r="I1316" t="s">
        <v>7088</v>
      </c>
      <c r="J1316" t="s">
        <v>1136</v>
      </c>
      <c r="K1316">
        <v>11770</v>
      </c>
      <c r="L1316" t="s">
        <v>869</v>
      </c>
      <c r="M1316" t="s">
        <v>1519</v>
      </c>
      <c r="N1316">
        <v>45384</v>
      </c>
      <c r="O1316">
        <v>1</v>
      </c>
      <c r="P1316" t="s">
        <v>872</v>
      </c>
      <c r="Q1316" t="s">
        <v>873</v>
      </c>
      <c r="R1316" t="s">
        <v>110</v>
      </c>
      <c r="S1316" t="s">
        <v>105</v>
      </c>
      <c r="U1316" t="s">
        <v>1067</v>
      </c>
      <c r="W1316" s="247">
        <v>45100</v>
      </c>
      <c r="Y1316" t="s">
        <v>876</v>
      </c>
      <c r="Z1316">
        <v>0</v>
      </c>
      <c r="AB1316" t="s">
        <v>877</v>
      </c>
      <c r="AD1316">
        <f t="shared" ca="1" si="60"/>
        <v>10</v>
      </c>
      <c r="AE1316">
        <f t="shared" si="61"/>
        <v>6</v>
      </c>
      <c r="AF1316">
        <f t="shared" si="62"/>
        <v>23</v>
      </c>
    </row>
    <row r="1317" spans="1:32" x14ac:dyDescent="0.25">
      <c r="A1317" t="s">
        <v>7089</v>
      </c>
      <c r="B1317" t="s">
        <v>7090</v>
      </c>
      <c r="D1317">
        <v>2023</v>
      </c>
      <c r="E1317" t="s">
        <v>1049</v>
      </c>
      <c r="F1317" t="s">
        <v>1106</v>
      </c>
      <c r="G1317" t="s">
        <v>1107</v>
      </c>
      <c r="H1317" t="s">
        <v>1108</v>
      </c>
      <c r="I1317" t="s">
        <v>7091</v>
      </c>
      <c r="J1317" t="s">
        <v>881</v>
      </c>
      <c r="K1317">
        <v>10640</v>
      </c>
      <c r="L1317" t="s">
        <v>869</v>
      </c>
      <c r="M1317" t="s">
        <v>1519</v>
      </c>
      <c r="N1317">
        <v>45384</v>
      </c>
      <c r="O1317">
        <v>1</v>
      </c>
      <c r="P1317" t="s">
        <v>872</v>
      </c>
      <c r="Q1317" t="s">
        <v>873</v>
      </c>
      <c r="R1317" t="s">
        <v>110</v>
      </c>
      <c r="S1317" t="s">
        <v>105</v>
      </c>
      <c r="U1317" t="s">
        <v>875</v>
      </c>
      <c r="W1317" s="247">
        <v>45120</v>
      </c>
      <c r="Y1317" t="s">
        <v>876</v>
      </c>
      <c r="Z1317">
        <v>0</v>
      </c>
      <c r="AB1317" t="s">
        <v>877</v>
      </c>
      <c r="AD1317">
        <f t="shared" ca="1" si="60"/>
        <v>9</v>
      </c>
      <c r="AE1317">
        <f t="shared" si="61"/>
        <v>7</v>
      </c>
      <c r="AF1317">
        <f t="shared" si="62"/>
        <v>13</v>
      </c>
    </row>
    <row r="1318" spans="1:32" x14ac:dyDescent="0.25">
      <c r="A1318" t="s">
        <v>7092</v>
      </c>
      <c r="B1318" t="s">
        <v>7093</v>
      </c>
      <c r="D1318">
        <v>2023</v>
      </c>
      <c r="E1318" t="s">
        <v>1049</v>
      </c>
      <c r="F1318" t="s">
        <v>1106</v>
      </c>
      <c r="G1318" t="s">
        <v>1107</v>
      </c>
      <c r="H1318" t="s">
        <v>1108</v>
      </c>
      <c r="I1318" t="s">
        <v>7094</v>
      </c>
      <c r="J1318" t="s">
        <v>868</v>
      </c>
      <c r="K1318">
        <v>10671</v>
      </c>
      <c r="L1318" t="s">
        <v>869</v>
      </c>
      <c r="M1318" t="s">
        <v>1519</v>
      </c>
      <c r="N1318">
        <v>45353</v>
      </c>
      <c r="O1318">
        <v>2</v>
      </c>
      <c r="P1318" t="s">
        <v>872</v>
      </c>
      <c r="Q1318" t="s">
        <v>873</v>
      </c>
      <c r="R1318" t="s">
        <v>110</v>
      </c>
      <c r="S1318" t="s">
        <v>205</v>
      </c>
      <c r="U1318" t="s">
        <v>875</v>
      </c>
      <c r="W1318" s="247">
        <v>45120</v>
      </c>
      <c r="Y1318" t="s">
        <v>876</v>
      </c>
      <c r="Z1318">
        <v>0</v>
      </c>
      <c r="AA1318" t="s">
        <v>7095</v>
      </c>
      <c r="AB1318" t="s">
        <v>877</v>
      </c>
      <c r="AD1318">
        <f t="shared" ca="1" si="60"/>
        <v>9</v>
      </c>
      <c r="AE1318">
        <f t="shared" si="61"/>
        <v>7</v>
      </c>
      <c r="AF1318">
        <f t="shared" si="62"/>
        <v>13</v>
      </c>
    </row>
    <row r="1319" spans="1:32" x14ac:dyDescent="0.25">
      <c r="A1319" t="s">
        <v>7096</v>
      </c>
      <c r="B1319" t="s">
        <v>7097</v>
      </c>
      <c r="D1319">
        <v>2024</v>
      </c>
      <c r="E1319" t="s">
        <v>1061</v>
      </c>
      <c r="F1319" t="s">
        <v>2233</v>
      </c>
      <c r="G1319" t="s">
        <v>865</v>
      </c>
      <c r="H1319" t="s">
        <v>2285</v>
      </c>
      <c r="I1319" t="s">
        <v>7098</v>
      </c>
      <c r="J1319" t="s">
        <v>1136</v>
      </c>
      <c r="K1319">
        <v>17544</v>
      </c>
      <c r="L1319" t="s">
        <v>869</v>
      </c>
      <c r="M1319" t="s">
        <v>1519</v>
      </c>
      <c r="N1319">
        <v>45353</v>
      </c>
      <c r="O1319">
        <v>2</v>
      </c>
      <c r="P1319" t="s">
        <v>872</v>
      </c>
      <c r="Q1319" t="s">
        <v>873</v>
      </c>
      <c r="R1319" t="s">
        <v>110</v>
      </c>
      <c r="S1319" t="s">
        <v>105</v>
      </c>
      <c r="U1319" t="s">
        <v>875</v>
      </c>
      <c r="W1319" s="247">
        <v>45106</v>
      </c>
      <c r="Y1319" t="s">
        <v>876</v>
      </c>
      <c r="Z1319">
        <v>0</v>
      </c>
      <c r="AB1319" t="s">
        <v>877</v>
      </c>
      <c r="AD1319">
        <f t="shared" ca="1" si="60"/>
        <v>10</v>
      </c>
      <c r="AE1319">
        <f t="shared" si="61"/>
        <v>6</v>
      </c>
      <c r="AF1319">
        <f t="shared" si="62"/>
        <v>29</v>
      </c>
    </row>
    <row r="1320" spans="1:32" x14ac:dyDescent="0.25">
      <c r="A1320" t="s">
        <v>7099</v>
      </c>
      <c r="B1320" t="s">
        <v>7100</v>
      </c>
      <c r="D1320">
        <v>2024</v>
      </c>
      <c r="E1320" t="s">
        <v>1061</v>
      </c>
      <c r="F1320" t="s">
        <v>2233</v>
      </c>
      <c r="G1320" t="s">
        <v>865</v>
      </c>
      <c r="H1320" t="s">
        <v>866</v>
      </c>
      <c r="I1320" t="s">
        <v>7101</v>
      </c>
      <c r="J1320" t="s">
        <v>881</v>
      </c>
      <c r="K1320">
        <v>12079</v>
      </c>
      <c r="L1320" t="s">
        <v>869</v>
      </c>
      <c r="M1320" t="s">
        <v>1519</v>
      </c>
      <c r="N1320">
        <v>45384</v>
      </c>
      <c r="O1320">
        <v>1</v>
      </c>
      <c r="P1320" t="s">
        <v>872</v>
      </c>
      <c r="Q1320" t="s">
        <v>873</v>
      </c>
      <c r="R1320" t="s">
        <v>110</v>
      </c>
      <c r="S1320" t="s">
        <v>116</v>
      </c>
      <c r="U1320" t="s">
        <v>875</v>
      </c>
      <c r="W1320" s="247">
        <v>45106</v>
      </c>
      <c r="Y1320" t="s">
        <v>876</v>
      </c>
      <c r="Z1320">
        <v>0</v>
      </c>
      <c r="AB1320" t="s">
        <v>877</v>
      </c>
      <c r="AD1320">
        <f t="shared" ca="1" si="60"/>
        <v>10</v>
      </c>
      <c r="AE1320">
        <f t="shared" si="61"/>
        <v>6</v>
      </c>
      <c r="AF1320">
        <f t="shared" si="62"/>
        <v>29</v>
      </c>
    </row>
    <row r="1321" spans="1:32" x14ac:dyDescent="0.25">
      <c r="A1321" t="s">
        <v>7102</v>
      </c>
      <c r="B1321" t="s">
        <v>7103</v>
      </c>
      <c r="D1321">
        <v>2023</v>
      </c>
      <c r="E1321" t="s">
        <v>1049</v>
      </c>
      <c r="F1321" t="s">
        <v>3418</v>
      </c>
      <c r="G1321" t="s">
        <v>3419</v>
      </c>
      <c r="H1321" t="s">
        <v>866</v>
      </c>
      <c r="I1321" t="s">
        <v>7104</v>
      </c>
      <c r="J1321" t="s">
        <v>1067</v>
      </c>
      <c r="K1321">
        <v>7216</v>
      </c>
      <c r="L1321" t="s">
        <v>869</v>
      </c>
      <c r="M1321" t="s">
        <v>1519</v>
      </c>
      <c r="N1321" t="s">
        <v>2340</v>
      </c>
      <c r="O1321">
        <v>7</v>
      </c>
      <c r="P1321" t="s">
        <v>872</v>
      </c>
      <c r="Q1321" t="s">
        <v>873</v>
      </c>
      <c r="R1321" t="s">
        <v>110</v>
      </c>
      <c r="S1321" t="s">
        <v>110</v>
      </c>
      <c r="T1321" t="s">
        <v>7105</v>
      </c>
      <c r="U1321" t="s">
        <v>875</v>
      </c>
      <c r="W1321" s="247">
        <v>45107</v>
      </c>
      <c r="Y1321" t="s">
        <v>876</v>
      </c>
      <c r="Z1321">
        <v>0</v>
      </c>
      <c r="AA1321" t="s">
        <v>2323</v>
      </c>
      <c r="AB1321" t="s">
        <v>7106</v>
      </c>
      <c r="AD1321">
        <f t="shared" ca="1" si="60"/>
        <v>10</v>
      </c>
      <c r="AE1321">
        <f t="shared" si="61"/>
        <v>6</v>
      </c>
      <c r="AF1321">
        <f t="shared" si="62"/>
        <v>30</v>
      </c>
    </row>
    <row r="1322" spans="1:32" x14ac:dyDescent="0.25">
      <c r="A1322" t="s">
        <v>7107</v>
      </c>
      <c r="B1322" t="s">
        <v>7108</v>
      </c>
      <c r="D1322">
        <v>2023</v>
      </c>
      <c r="E1322" t="s">
        <v>1049</v>
      </c>
      <c r="F1322" t="s">
        <v>3418</v>
      </c>
      <c r="G1322" t="s">
        <v>3419</v>
      </c>
      <c r="H1322" t="s">
        <v>866</v>
      </c>
      <c r="I1322" t="s">
        <v>7109</v>
      </c>
      <c r="J1322" t="s">
        <v>1067</v>
      </c>
      <c r="K1322">
        <v>1425</v>
      </c>
      <c r="L1322" t="s">
        <v>869</v>
      </c>
      <c r="M1322" t="s">
        <v>1519</v>
      </c>
      <c r="N1322" t="s">
        <v>2340</v>
      </c>
      <c r="O1322">
        <v>7</v>
      </c>
      <c r="P1322" t="s">
        <v>872</v>
      </c>
      <c r="Q1322" t="s">
        <v>873</v>
      </c>
      <c r="R1322" t="s">
        <v>110</v>
      </c>
      <c r="S1322" t="s">
        <v>110</v>
      </c>
      <c r="T1322" t="s">
        <v>7105</v>
      </c>
      <c r="U1322" t="s">
        <v>875</v>
      </c>
      <c r="W1322" s="247">
        <v>45107</v>
      </c>
      <c r="Y1322" t="s">
        <v>876</v>
      </c>
      <c r="Z1322">
        <v>0</v>
      </c>
      <c r="AA1322" t="s">
        <v>2323</v>
      </c>
      <c r="AB1322" t="s">
        <v>7110</v>
      </c>
      <c r="AD1322">
        <f t="shared" ca="1" si="60"/>
        <v>10</v>
      </c>
      <c r="AE1322">
        <f t="shared" si="61"/>
        <v>6</v>
      </c>
      <c r="AF1322">
        <f t="shared" si="62"/>
        <v>30</v>
      </c>
    </row>
    <row r="1323" spans="1:32" x14ac:dyDescent="0.25">
      <c r="A1323" t="s">
        <v>7111</v>
      </c>
      <c r="B1323" t="s">
        <v>7112</v>
      </c>
      <c r="D1323">
        <v>2023</v>
      </c>
      <c r="E1323" t="s">
        <v>1049</v>
      </c>
      <c r="F1323" t="s">
        <v>3418</v>
      </c>
      <c r="G1323" t="s">
        <v>3419</v>
      </c>
      <c r="H1323" t="s">
        <v>866</v>
      </c>
      <c r="I1323" t="s">
        <v>7113</v>
      </c>
      <c r="J1323" t="s">
        <v>1067</v>
      </c>
      <c r="K1323">
        <v>4813</v>
      </c>
      <c r="L1323" t="s">
        <v>869</v>
      </c>
      <c r="M1323" t="s">
        <v>1519</v>
      </c>
      <c r="N1323" t="s">
        <v>4903</v>
      </c>
      <c r="O1323">
        <v>14</v>
      </c>
      <c r="P1323" t="s">
        <v>872</v>
      </c>
      <c r="Q1323" t="s">
        <v>873</v>
      </c>
      <c r="R1323" t="s">
        <v>110</v>
      </c>
      <c r="S1323" t="s">
        <v>110</v>
      </c>
      <c r="U1323" t="s">
        <v>875</v>
      </c>
      <c r="W1323" s="247">
        <v>45107</v>
      </c>
      <c r="Y1323" t="s">
        <v>876</v>
      </c>
      <c r="Z1323">
        <v>0</v>
      </c>
      <c r="AA1323" t="s">
        <v>2323</v>
      </c>
      <c r="AB1323" t="s">
        <v>7114</v>
      </c>
      <c r="AD1323">
        <f t="shared" ca="1" si="60"/>
        <v>10</v>
      </c>
      <c r="AE1323">
        <f t="shared" si="61"/>
        <v>6</v>
      </c>
      <c r="AF1323">
        <f t="shared" si="62"/>
        <v>30</v>
      </c>
    </row>
    <row r="1324" spans="1:32" x14ac:dyDescent="0.25">
      <c r="A1324" t="s">
        <v>7115</v>
      </c>
      <c r="B1324" t="s">
        <v>7116</v>
      </c>
      <c r="D1324">
        <v>2023</v>
      </c>
      <c r="E1324" t="s">
        <v>1049</v>
      </c>
      <c r="F1324" t="s">
        <v>3418</v>
      </c>
      <c r="G1324" t="s">
        <v>3419</v>
      </c>
      <c r="H1324" t="s">
        <v>866</v>
      </c>
      <c r="I1324" t="s">
        <v>7117</v>
      </c>
      <c r="J1324" t="s">
        <v>1067</v>
      </c>
      <c r="K1324">
        <v>5133</v>
      </c>
      <c r="L1324" t="s">
        <v>869</v>
      </c>
      <c r="M1324" t="s">
        <v>1519</v>
      </c>
      <c r="N1324" t="s">
        <v>2340</v>
      </c>
      <c r="O1324">
        <v>7</v>
      </c>
      <c r="P1324" t="s">
        <v>872</v>
      </c>
      <c r="Q1324" t="s">
        <v>873</v>
      </c>
      <c r="R1324" t="s">
        <v>110</v>
      </c>
      <c r="S1324" t="s">
        <v>110</v>
      </c>
      <c r="T1324" t="s">
        <v>7105</v>
      </c>
      <c r="U1324" t="s">
        <v>875</v>
      </c>
      <c r="W1324" s="247">
        <v>45107</v>
      </c>
      <c r="Y1324" t="s">
        <v>876</v>
      </c>
      <c r="Z1324">
        <v>0</v>
      </c>
      <c r="AA1324" t="s">
        <v>2323</v>
      </c>
      <c r="AB1324" t="s">
        <v>7118</v>
      </c>
      <c r="AD1324">
        <f t="shared" ca="1" si="60"/>
        <v>10</v>
      </c>
      <c r="AE1324">
        <f t="shared" si="61"/>
        <v>6</v>
      </c>
      <c r="AF1324">
        <f t="shared" si="62"/>
        <v>30</v>
      </c>
    </row>
    <row r="1325" spans="1:32" x14ac:dyDescent="0.25">
      <c r="A1325" t="s">
        <v>7119</v>
      </c>
      <c r="B1325" t="s">
        <v>7120</v>
      </c>
      <c r="D1325">
        <v>2023</v>
      </c>
      <c r="E1325" t="s">
        <v>1049</v>
      </c>
      <c r="F1325" t="s">
        <v>1080</v>
      </c>
      <c r="G1325" t="s">
        <v>1081</v>
      </c>
      <c r="H1325" t="s">
        <v>3796</v>
      </c>
      <c r="I1325" t="s">
        <v>7121</v>
      </c>
      <c r="J1325" t="s">
        <v>881</v>
      </c>
      <c r="K1325">
        <v>26636</v>
      </c>
      <c r="L1325" t="s">
        <v>869</v>
      </c>
      <c r="M1325" t="s">
        <v>1519</v>
      </c>
      <c r="N1325">
        <v>45384</v>
      </c>
      <c r="O1325">
        <v>1</v>
      </c>
      <c r="P1325" t="s">
        <v>872</v>
      </c>
      <c r="Q1325" t="s">
        <v>873</v>
      </c>
      <c r="R1325" t="s">
        <v>110</v>
      </c>
      <c r="S1325" t="s">
        <v>110</v>
      </c>
      <c r="U1325" t="s">
        <v>875</v>
      </c>
      <c r="W1325" s="247">
        <v>45109</v>
      </c>
      <c r="Y1325" t="s">
        <v>876</v>
      </c>
      <c r="Z1325">
        <v>0</v>
      </c>
      <c r="AA1325" t="s">
        <v>7122</v>
      </c>
      <c r="AB1325" t="s">
        <v>877</v>
      </c>
      <c r="AD1325">
        <f t="shared" ca="1" si="60"/>
        <v>10</v>
      </c>
      <c r="AE1325">
        <f t="shared" si="61"/>
        <v>7</v>
      </c>
      <c r="AF1325">
        <f t="shared" si="62"/>
        <v>2</v>
      </c>
    </row>
    <row r="1326" spans="1:32" x14ac:dyDescent="0.25">
      <c r="A1326" t="s">
        <v>7123</v>
      </c>
      <c r="B1326" t="s">
        <v>7124</v>
      </c>
      <c r="D1326">
        <v>2023</v>
      </c>
      <c r="E1326" t="s">
        <v>1049</v>
      </c>
      <c r="F1326" t="s">
        <v>1080</v>
      </c>
      <c r="G1326" t="s">
        <v>1081</v>
      </c>
      <c r="H1326" t="s">
        <v>1123</v>
      </c>
      <c r="I1326" t="s">
        <v>7125</v>
      </c>
      <c r="J1326" t="s">
        <v>1067</v>
      </c>
      <c r="K1326">
        <v>32932</v>
      </c>
      <c r="L1326" t="s">
        <v>869</v>
      </c>
      <c r="M1326" t="s">
        <v>1519</v>
      </c>
      <c r="N1326">
        <v>45384</v>
      </c>
      <c r="O1326">
        <v>1</v>
      </c>
      <c r="P1326" t="s">
        <v>872</v>
      </c>
      <c r="Q1326" t="s">
        <v>873</v>
      </c>
      <c r="R1326" t="s">
        <v>110</v>
      </c>
      <c r="S1326" t="s">
        <v>110</v>
      </c>
      <c r="U1326" t="s">
        <v>875</v>
      </c>
      <c r="W1326" s="247">
        <v>45104</v>
      </c>
      <c r="Y1326" t="s">
        <v>876</v>
      </c>
      <c r="Z1326">
        <v>0</v>
      </c>
      <c r="AB1326" t="s">
        <v>877</v>
      </c>
      <c r="AD1326">
        <f t="shared" ca="1" si="60"/>
        <v>10</v>
      </c>
      <c r="AE1326">
        <f t="shared" si="61"/>
        <v>6</v>
      </c>
      <c r="AF1326">
        <f t="shared" si="62"/>
        <v>27</v>
      </c>
    </row>
    <row r="1327" spans="1:32" x14ac:dyDescent="0.25">
      <c r="A1327" t="s">
        <v>7126</v>
      </c>
      <c r="B1327" t="s">
        <v>7127</v>
      </c>
      <c r="D1327">
        <v>2023</v>
      </c>
      <c r="E1327" t="s">
        <v>1049</v>
      </c>
      <c r="F1327" t="s">
        <v>1080</v>
      </c>
      <c r="G1327" t="s">
        <v>1081</v>
      </c>
      <c r="H1327" t="s">
        <v>1123</v>
      </c>
      <c r="I1327" t="s">
        <v>7128</v>
      </c>
      <c r="J1327" t="s">
        <v>1136</v>
      </c>
      <c r="K1327">
        <v>16781</v>
      </c>
      <c r="L1327" t="s">
        <v>869</v>
      </c>
      <c r="M1327" t="s">
        <v>1519</v>
      </c>
      <c r="N1327">
        <v>45353</v>
      </c>
      <c r="O1327">
        <v>2</v>
      </c>
      <c r="P1327" t="s">
        <v>872</v>
      </c>
      <c r="Q1327" t="s">
        <v>873</v>
      </c>
      <c r="R1327" t="s">
        <v>110</v>
      </c>
      <c r="S1327" t="s">
        <v>116</v>
      </c>
      <c r="U1327" t="s">
        <v>875</v>
      </c>
      <c r="W1327" s="247">
        <v>45104</v>
      </c>
      <c r="Y1327" t="s">
        <v>876</v>
      </c>
      <c r="Z1327">
        <v>0</v>
      </c>
      <c r="AB1327" t="s">
        <v>877</v>
      </c>
      <c r="AD1327">
        <f t="shared" ca="1" si="60"/>
        <v>10</v>
      </c>
      <c r="AE1327">
        <f t="shared" si="61"/>
        <v>6</v>
      </c>
      <c r="AF1327">
        <f t="shared" si="62"/>
        <v>27</v>
      </c>
    </row>
    <row r="1328" spans="1:32" x14ac:dyDescent="0.25">
      <c r="A1328" t="s">
        <v>7129</v>
      </c>
      <c r="B1328" t="s">
        <v>7130</v>
      </c>
      <c r="D1328">
        <v>2023</v>
      </c>
      <c r="E1328" t="s">
        <v>1049</v>
      </c>
      <c r="F1328" t="s">
        <v>1080</v>
      </c>
      <c r="G1328" t="s">
        <v>1081</v>
      </c>
      <c r="H1328" t="s">
        <v>1123</v>
      </c>
      <c r="I1328" t="s">
        <v>7131</v>
      </c>
      <c r="J1328" t="s">
        <v>868</v>
      </c>
      <c r="K1328">
        <v>21532</v>
      </c>
      <c r="L1328" t="s">
        <v>869</v>
      </c>
      <c r="M1328" t="s">
        <v>1519</v>
      </c>
      <c r="N1328">
        <v>45324</v>
      </c>
      <c r="O1328">
        <v>3</v>
      </c>
      <c r="P1328" t="s">
        <v>872</v>
      </c>
      <c r="Q1328" t="s">
        <v>873</v>
      </c>
      <c r="R1328" t="s">
        <v>110</v>
      </c>
      <c r="S1328" t="s">
        <v>110</v>
      </c>
      <c r="U1328" t="s">
        <v>875</v>
      </c>
      <c r="W1328" s="247">
        <v>45104</v>
      </c>
      <c r="Y1328" t="s">
        <v>876</v>
      </c>
      <c r="Z1328">
        <v>0</v>
      </c>
      <c r="AB1328" t="s">
        <v>877</v>
      </c>
      <c r="AD1328">
        <f t="shared" ca="1" si="60"/>
        <v>10</v>
      </c>
      <c r="AE1328">
        <f t="shared" si="61"/>
        <v>6</v>
      </c>
      <c r="AF1328">
        <f t="shared" si="62"/>
        <v>27</v>
      </c>
    </row>
    <row r="1329" spans="1:32" x14ac:dyDescent="0.25">
      <c r="A1329" t="s">
        <v>7132</v>
      </c>
      <c r="B1329" t="s">
        <v>7133</v>
      </c>
      <c r="D1329">
        <v>2023</v>
      </c>
      <c r="E1329" t="s">
        <v>1049</v>
      </c>
      <c r="F1329" t="s">
        <v>1080</v>
      </c>
      <c r="G1329" t="s">
        <v>1081</v>
      </c>
      <c r="H1329" t="s">
        <v>3796</v>
      </c>
      <c r="I1329" t="s">
        <v>7134</v>
      </c>
      <c r="J1329" t="s">
        <v>1067</v>
      </c>
      <c r="K1329">
        <v>44521</v>
      </c>
      <c r="L1329" t="s">
        <v>1900</v>
      </c>
      <c r="M1329" t="s">
        <v>1519</v>
      </c>
      <c r="N1329">
        <v>45353</v>
      </c>
      <c r="O1329">
        <v>2</v>
      </c>
      <c r="P1329" t="s">
        <v>872</v>
      </c>
      <c r="Q1329" t="s">
        <v>873</v>
      </c>
      <c r="R1329" t="s">
        <v>194</v>
      </c>
      <c r="S1329" t="s">
        <v>159</v>
      </c>
      <c r="U1329" t="s">
        <v>875</v>
      </c>
      <c r="W1329" s="247">
        <v>45109</v>
      </c>
      <c r="Y1329" t="s">
        <v>876</v>
      </c>
      <c r="Z1329">
        <v>0</v>
      </c>
      <c r="AB1329" t="s">
        <v>877</v>
      </c>
      <c r="AD1329">
        <f t="shared" ca="1" si="60"/>
        <v>10</v>
      </c>
      <c r="AE1329">
        <f t="shared" si="61"/>
        <v>7</v>
      </c>
      <c r="AF1329">
        <f t="shared" si="62"/>
        <v>2</v>
      </c>
    </row>
    <row r="1330" spans="1:32" x14ac:dyDescent="0.25">
      <c r="A1330" t="s">
        <v>7135</v>
      </c>
      <c r="B1330" t="s">
        <v>7136</v>
      </c>
      <c r="D1330">
        <v>2023</v>
      </c>
      <c r="E1330" t="s">
        <v>1061</v>
      </c>
      <c r="F1330" t="s">
        <v>2233</v>
      </c>
      <c r="G1330" t="s">
        <v>865</v>
      </c>
      <c r="H1330" t="s">
        <v>2285</v>
      </c>
      <c r="I1330" t="s">
        <v>7137</v>
      </c>
      <c r="J1330" t="s">
        <v>1067</v>
      </c>
      <c r="K1330">
        <v>32244</v>
      </c>
      <c r="L1330" t="s">
        <v>869</v>
      </c>
      <c r="M1330" t="s">
        <v>1519</v>
      </c>
      <c r="N1330">
        <v>45324</v>
      </c>
      <c r="O1330">
        <v>3</v>
      </c>
      <c r="P1330" t="s">
        <v>872</v>
      </c>
      <c r="Q1330" t="s">
        <v>873</v>
      </c>
      <c r="R1330" t="s">
        <v>113</v>
      </c>
      <c r="S1330" t="s">
        <v>113</v>
      </c>
      <c r="T1330" t="s">
        <v>7138</v>
      </c>
      <c r="U1330" t="s">
        <v>875</v>
      </c>
      <c r="W1330" s="247">
        <v>45109</v>
      </c>
      <c r="Y1330" t="s">
        <v>876</v>
      </c>
      <c r="Z1330">
        <v>0</v>
      </c>
      <c r="AB1330" t="s">
        <v>877</v>
      </c>
      <c r="AD1330">
        <f t="shared" ca="1" si="60"/>
        <v>10</v>
      </c>
      <c r="AE1330">
        <f t="shared" si="61"/>
        <v>7</v>
      </c>
      <c r="AF1330">
        <f t="shared" si="62"/>
        <v>2</v>
      </c>
    </row>
    <row r="1331" spans="1:32" x14ac:dyDescent="0.25">
      <c r="A1331" t="s">
        <v>7139</v>
      </c>
      <c r="B1331" t="s">
        <v>7140</v>
      </c>
      <c r="D1331">
        <v>2023</v>
      </c>
      <c r="E1331" t="s">
        <v>1061</v>
      </c>
      <c r="F1331" t="s">
        <v>2233</v>
      </c>
      <c r="G1331" t="s">
        <v>865</v>
      </c>
      <c r="H1331" t="s">
        <v>866</v>
      </c>
      <c r="I1331" t="s">
        <v>7141</v>
      </c>
      <c r="J1331" t="s">
        <v>1067</v>
      </c>
      <c r="K1331">
        <v>17595</v>
      </c>
      <c r="L1331" t="s">
        <v>869</v>
      </c>
      <c r="M1331" t="s">
        <v>1519</v>
      </c>
      <c r="N1331">
        <v>45353</v>
      </c>
      <c r="O1331">
        <v>2</v>
      </c>
      <c r="P1331" t="s">
        <v>872</v>
      </c>
      <c r="Q1331" t="s">
        <v>873</v>
      </c>
      <c r="R1331" t="s">
        <v>133</v>
      </c>
      <c r="S1331" t="s">
        <v>110</v>
      </c>
      <c r="U1331" t="s">
        <v>875</v>
      </c>
      <c r="W1331" s="247">
        <v>45109</v>
      </c>
      <c r="Y1331" t="s">
        <v>876</v>
      </c>
      <c r="Z1331">
        <v>0</v>
      </c>
      <c r="AB1331" t="s">
        <v>877</v>
      </c>
      <c r="AD1331">
        <f t="shared" ca="1" si="60"/>
        <v>10</v>
      </c>
      <c r="AE1331">
        <f t="shared" si="61"/>
        <v>7</v>
      </c>
      <c r="AF1331">
        <f t="shared" si="62"/>
        <v>2</v>
      </c>
    </row>
    <row r="1332" spans="1:32" x14ac:dyDescent="0.25">
      <c r="A1332" t="s">
        <v>7142</v>
      </c>
      <c r="B1332" t="s">
        <v>7143</v>
      </c>
      <c r="D1332">
        <v>2023</v>
      </c>
      <c r="E1332" t="s">
        <v>1061</v>
      </c>
      <c r="F1332" t="s">
        <v>2233</v>
      </c>
      <c r="G1332" t="s">
        <v>865</v>
      </c>
      <c r="H1332" t="s">
        <v>866</v>
      </c>
      <c r="I1332" t="s">
        <v>7144</v>
      </c>
      <c r="J1332" t="s">
        <v>1067</v>
      </c>
      <c r="K1332">
        <v>28453</v>
      </c>
      <c r="L1332" t="s">
        <v>869</v>
      </c>
      <c r="M1332" t="s">
        <v>1519</v>
      </c>
      <c r="N1332">
        <v>45414</v>
      </c>
      <c r="O1332">
        <v>1</v>
      </c>
      <c r="P1332" t="s">
        <v>872</v>
      </c>
      <c r="Q1332" t="s">
        <v>873</v>
      </c>
      <c r="R1332" t="s">
        <v>133</v>
      </c>
      <c r="S1332" t="s">
        <v>105</v>
      </c>
      <c r="U1332" t="s">
        <v>875</v>
      </c>
      <c r="W1332" s="247">
        <v>45109</v>
      </c>
      <c r="Y1332" t="s">
        <v>876</v>
      </c>
      <c r="Z1332">
        <v>0</v>
      </c>
      <c r="AB1332" t="s">
        <v>877</v>
      </c>
      <c r="AD1332">
        <f t="shared" ca="1" si="60"/>
        <v>10</v>
      </c>
      <c r="AE1332">
        <f t="shared" si="61"/>
        <v>7</v>
      </c>
      <c r="AF1332">
        <f t="shared" si="62"/>
        <v>2</v>
      </c>
    </row>
    <row r="1333" spans="1:32" x14ac:dyDescent="0.25">
      <c r="A1333" t="s">
        <v>7145</v>
      </c>
      <c r="B1333" t="s">
        <v>7146</v>
      </c>
      <c r="D1333">
        <v>2023</v>
      </c>
      <c r="E1333" t="s">
        <v>1061</v>
      </c>
      <c r="F1333" t="s">
        <v>2233</v>
      </c>
      <c r="G1333" t="s">
        <v>865</v>
      </c>
      <c r="H1333" t="s">
        <v>866</v>
      </c>
      <c r="I1333" t="s">
        <v>7147</v>
      </c>
      <c r="J1333" t="s">
        <v>896</v>
      </c>
      <c r="K1333">
        <v>27436</v>
      </c>
      <c r="L1333" t="s">
        <v>869</v>
      </c>
      <c r="M1333" t="s">
        <v>1519</v>
      </c>
      <c r="N1333">
        <v>45414</v>
      </c>
      <c r="O1333">
        <v>1</v>
      </c>
      <c r="P1333" t="s">
        <v>872</v>
      </c>
      <c r="Q1333" t="s">
        <v>873</v>
      </c>
      <c r="R1333" t="s">
        <v>133</v>
      </c>
      <c r="S1333" t="s">
        <v>105</v>
      </c>
      <c r="U1333" t="s">
        <v>875</v>
      </c>
      <c r="W1333" s="247">
        <v>45109</v>
      </c>
      <c r="Y1333" t="s">
        <v>876</v>
      </c>
      <c r="Z1333">
        <v>0</v>
      </c>
      <c r="AB1333" t="s">
        <v>877</v>
      </c>
      <c r="AD1333">
        <f t="shared" ca="1" si="60"/>
        <v>10</v>
      </c>
      <c r="AE1333">
        <f t="shared" si="61"/>
        <v>7</v>
      </c>
      <c r="AF1333">
        <f t="shared" si="62"/>
        <v>2</v>
      </c>
    </row>
    <row r="1334" spans="1:32" x14ac:dyDescent="0.25">
      <c r="A1334" t="s">
        <v>7148</v>
      </c>
      <c r="B1334" t="s">
        <v>7149</v>
      </c>
      <c r="D1334">
        <v>2023</v>
      </c>
      <c r="E1334" t="s">
        <v>1061</v>
      </c>
      <c r="F1334" t="s">
        <v>2233</v>
      </c>
      <c r="G1334" t="s">
        <v>865</v>
      </c>
      <c r="H1334" t="s">
        <v>866</v>
      </c>
      <c r="I1334" t="s">
        <v>7150</v>
      </c>
      <c r="J1334" t="s">
        <v>1067</v>
      </c>
      <c r="K1334">
        <v>24840</v>
      </c>
      <c r="L1334" t="s">
        <v>869</v>
      </c>
      <c r="M1334" t="s">
        <v>1519</v>
      </c>
      <c r="N1334" t="s">
        <v>3695</v>
      </c>
      <c r="O1334">
        <v>19</v>
      </c>
      <c r="P1334" t="s">
        <v>872</v>
      </c>
      <c r="Q1334" t="s">
        <v>873</v>
      </c>
      <c r="R1334" t="s">
        <v>202</v>
      </c>
      <c r="S1334" t="s">
        <v>202</v>
      </c>
      <c r="U1334" t="s">
        <v>875</v>
      </c>
      <c r="W1334" s="247">
        <v>45109</v>
      </c>
      <c r="Y1334" t="s">
        <v>876</v>
      </c>
      <c r="Z1334">
        <v>0</v>
      </c>
      <c r="AB1334" t="s">
        <v>877</v>
      </c>
      <c r="AD1334">
        <f t="shared" ca="1" si="60"/>
        <v>10</v>
      </c>
      <c r="AE1334">
        <f t="shared" si="61"/>
        <v>7</v>
      </c>
      <c r="AF1334">
        <f t="shared" si="62"/>
        <v>2</v>
      </c>
    </row>
    <row r="1335" spans="1:32" x14ac:dyDescent="0.25">
      <c r="A1335" t="s">
        <v>7151</v>
      </c>
      <c r="B1335" t="s">
        <v>7152</v>
      </c>
      <c r="D1335">
        <v>2023</v>
      </c>
      <c r="E1335" t="s">
        <v>1049</v>
      </c>
      <c r="F1335" t="s">
        <v>1879</v>
      </c>
      <c r="G1335" t="s">
        <v>1880</v>
      </c>
      <c r="H1335" t="s">
        <v>3323</v>
      </c>
      <c r="I1335" t="s">
        <v>7153</v>
      </c>
      <c r="J1335" t="s">
        <v>1527</v>
      </c>
      <c r="K1335">
        <v>27860</v>
      </c>
      <c r="L1335" t="s">
        <v>1900</v>
      </c>
      <c r="M1335" t="s">
        <v>1519</v>
      </c>
      <c r="N1335">
        <v>45353</v>
      </c>
      <c r="O1335">
        <v>2</v>
      </c>
      <c r="P1335" t="s">
        <v>872</v>
      </c>
      <c r="Q1335" t="s">
        <v>873</v>
      </c>
      <c r="R1335" t="s">
        <v>141</v>
      </c>
      <c r="S1335" t="s">
        <v>110</v>
      </c>
      <c r="U1335" t="s">
        <v>1067</v>
      </c>
      <c r="W1335" s="247">
        <v>45100</v>
      </c>
      <c r="Y1335" t="s">
        <v>876</v>
      </c>
      <c r="Z1335">
        <v>0</v>
      </c>
      <c r="AB1335" t="s">
        <v>877</v>
      </c>
      <c r="AD1335">
        <f t="shared" ca="1" si="60"/>
        <v>10</v>
      </c>
      <c r="AE1335">
        <f t="shared" si="61"/>
        <v>6</v>
      </c>
      <c r="AF1335">
        <f t="shared" si="62"/>
        <v>23</v>
      </c>
    </row>
    <row r="1336" spans="1:32" x14ac:dyDescent="0.25">
      <c r="A1336" t="s">
        <v>7154</v>
      </c>
      <c r="B1336" t="s">
        <v>7155</v>
      </c>
      <c r="D1336">
        <v>2023</v>
      </c>
      <c r="E1336" t="s">
        <v>1049</v>
      </c>
      <c r="F1336" t="s">
        <v>1879</v>
      </c>
      <c r="G1336" t="s">
        <v>1917</v>
      </c>
      <c r="H1336" t="s">
        <v>3323</v>
      </c>
      <c r="I1336" t="s">
        <v>7156</v>
      </c>
      <c r="J1336" t="s">
        <v>1527</v>
      </c>
      <c r="K1336">
        <v>19379</v>
      </c>
      <c r="L1336" t="s">
        <v>1900</v>
      </c>
      <c r="M1336" t="s">
        <v>1519</v>
      </c>
      <c r="N1336">
        <v>45353</v>
      </c>
      <c r="O1336">
        <v>2</v>
      </c>
      <c r="P1336" t="s">
        <v>872</v>
      </c>
      <c r="Q1336" t="s">
        <v>873</v>
      </c>
      <c r="R1336" t="s">
        <v>141</v>
      </c>
      <c r="S1336" t="s">
        <v>110</v>
      </c>
      <c r="U1336" t="s">
        <v>1067</v>
      </c>
      <c r="W1336" s="247">
        <v>45100</v>
      </c>
      <c r="Y1336" t="s">
        <v>876</v>
      </c>
      <c r="Z1336">
        <v>0</v>
      </c>
      <c r="AB1336" t="s">
        <v>877</v>
      </c>
      <c r="AD1336">
        <f t="shared" ca="1" si="60"/>
        <v>10</v>
      </c>
      <c r="AE1336">
        <f t="shared" si="61"/>
        <v>6</v>
      </c>
      <c r="AF1336">
        <f t="shared" si="62"/>
        <v>23</v>
      </c>
    </row>
    <row r="1337" spans="1:32" x14ac:dyDescent="0.25">
      <c r="A1337" t="s">
        <v>7157</v>
      </c>
      <c r="B1337" t="s">
        <v>7158</v>
      </c>
      <c r="C1337" t="s">
        <v>1799</v>
      </c>
      <c r="D1337">
        <v>2023</v>
      </c>
      <c r="E1337" t="s">
        <v>1049</v>
      </c>
      <c r="F1337" t="s">
        <v>3079</v>
      </c>
      <c r="G1337" t="s">
        <v>2087</v>
      </c>
      <c r="H1337" t="s">
        <v>1123</v>
      </c>
      <c r="I1337" t="s">
        <v>7159</v>
      </c>
      <c r="J1337" t="s">
        <v>1067</v>
      </c>
      <c r="K1337">
        <v>2289</v>
      </c>
      <c r="L1337" t="s">
        <v>869</v>
      </c>
      <c r="M1337" t="s">
        <v>1519</v>
      </c>
      <c r="N1337" t="s">
        <v>7160</v>
      </c>
      <c r="O1337">
        <v>194</v>
      </c>
      <c r="P1337" t="s">
        <v>872</v>
      </c>
      <c r="Q1337" t="s">
        <v>873</v>
      </c>
      <c r="R1337" t="s">
        <v>176</v>
      </c>
      <c r="S1337" t="s">
        <v>176</v>
      </c>
      <c r="U1337" t="s">
        <v>896</v>
      </c>
      <c r="W1337" s="247">
        <v>45104</v>
      </c>
      <c r="Y1337" t="s">
        <v>876</v>
      </c>
      <c r="Z1337">
        <v>0</v>
      </c>
      <c r="AB1337" t="s">
        <v>877</v>
      </c>
      <c r="AD1337">
        <f t="shared" ca="1" si="60"/>
        <v>10</v>
      </c>
      <c r="AE1337">
        <f t="shared" si="61"/>
        <v>6</v>
      </c>
      <c r="AF1337">
        <f t="shared" si="62"/>
        <v>27</v>
      </c>
    </row>
    <row r="1338" spans="1:32" x14ac:dyDescent="0.25">
      <c r="A1338" t="s">
        <v>7161</v>
      </c>
      <c r="B1338" t="s">
        <v>7162</v>
      </c>
      <c r="D1338">
        <v>2023</v>
      </c>
      <c r="E1338" t="s">
        <v>1049</v>
      </c>
      <c r="F1338" t="s">
        <v>1879</v>
      </c>
      <c r="G1338" t="s">
        <v>1880</v>
      </c>
      <c r="H1338" t="s">
        <v>3323</v>
      </c>
      <c r="I1338" t="s">
        <v>7163</v>
      </c>
      <c r="J1338" t="s">
        <v>1523</v>
      </c>
      <c r="K1338">
        <v>18997</v>
      </c>
      <c r="L1338" t="s">
        <v>869</v>
      </c>
      <c r="M1338" t="s">
        <v>1519</v>
      </c>
      <c r="N1338">
        <v>45353</v>
      </c>
      <c r="O1338">
        <v>2</v>
      </c>
      <c r="P1338" t="s">
        <v>872</v>
      </c>
      <c r="Q1338" t="s">
        <v>873</v>
      </c>
      <c r="R1338" t="s">
        <v>116</v>
      </c>
      <c r="S1338" t="s">
        <v>110</v>
      </c>
      <c r="U1338" t="s">
        <v>1067</v>
      </c>
      <c r="W1338" s="247">
        <v>45100</v>
      </c>
      <c r="Y1338" t="s">
        <v>876</v>
      </c>
      <c r="Z1338">
        <v>0</v>
      </c>
      <c r="AB1338" t="s">
        <v>877</v>
      </c>
      <c r="AD1338">
        <f t="shared" ca="1" si="60"/>
        <v>10</v>
      </c>
      <c r="AE1338">
        <f t="shared" si="61"/>
        <v>6</v>
      </c>
      <c r="AF1338">
        <f t="shared" si="62"/>
        <v>23</v>
      </c>
    </row>
    <row r="1339" spans="1:32" x14ac:dyDescent="0.25">
      <c r="A1339" t="s">
        <v>7164</v>
      </c>
      <c r="B1339" t="s">
        <v>7165</v>
      </c>
      <c r="D1339">
        <v>2023</v>
      </c>
      <c r="E1339" t="s">
        <v>1049</v>
      </c>
      <c r="F1339" t="s">
        <v>1879</v>
      </c>
      <c r="G1339" t="s">
        <v>1880</v>
      </c>
      <c r="H1339" t="s">
        <v>3323</v>
      </c>
      <c r="I1339" t="s">
        <v>7166</v>
      </c>
      <c r="J1339" t="s">
        <v>1555</v>
      </c>
      <c r="K1339">
        <v>23000</v>
      </c>
      <c r="L1339" t="s">
        <v>1900</v>
      </c>
      <c r="M1339" t="s">
        <v>1519</v>
      </c>
      <c r="N1339">
        <v>45353</v>
      </c>
      <c r="O1339">
        <v>2</v>
      </c>
      <c r="P1339" t="s">
        <v>872</v>
      </c>
      <c r="Q1339" t="s">
        <v>873</v>
      </c>
      <c r="R1339" t="s">
        <v>116</v>
      </c>
      <c r="S1339" t="s">
        <v>105</v>
      </c>
      <c r="U1339" t="s">
        <v>1067</v>
      </c>
      <c r="W1339" s="247">
        <v>45100</v>
      </c>
      <c r="Y1339" t="s">
        <v>876</v>
      </c>
      <c r="Z1339">
        <v>0</v>
      </c>
      <c r="AB1339" t="s">
        <v>877</v>
      </c>
      <c r="AD1339">
        <f t="shared" ca="1" si="60"/>
        <v>10</v>
      </c>
      <c r="AE1339">
        <f t="shared" si="61"/>
        <v>6</v>
      </c>
      <c r="AF1339">
        <f t="shared" si="62"/>
        <v>23</v>
      </c>
    </row>
    <row r="1340" spans="1:32" x14ac:dyDescent="0.25">
      <c r="A1340" t="s">
        <v>7167</v>
      </c>
      <c r="B1340" t="s">
        <v>7168</v>
      </c>
      <c r="D1340">
        <v>2023</v>
      </c>
      <c r="E1340" t="s">
        <v>1061</v>
      </c>
      <c r="F1340" t="s">
        <v>2233</v>
      </c>
      <c r="G1340" t="s">
        <v>865</v>
      </c>
      <c r="H1340" t="s">
        <v>2285</v>
      </c>
      <c r="I1340" t="s">
        <v>7169</v>
      </c>
      <c r="J1340" t="s">
        <v>1136</v>
      </c>
      <c r="K1340">
        <v>34266</v>
      </c>
      <c r="L1340" t="s">
        <v>1900</v>
      </c>
      <c r="M1340" t="s">
        <v>1519</v>
      </c>
      <c r="N1340">
        <v>45353</v>
      </c>
      <c r="O1340">
        <v>2</v>
      </c>
      <c r="P1340" t="s">
        <v>872</v>
      </c>
      <c r="Q1340" t="s">
        <v>873</v>
      </c>
      <c r="R1340" t="s">
        <v>116</v>
      </c>
      <c r="S1340" t="s">
        <v>105</v>
      </c>
      <c r="U1340" t="s">
        <v>875</v>
      </c>
      <c r="W1340" s="247">
        <v>45109</v>
      </c>
      <c r="Y1340" t="s">
        <v>876</v>
      </c>
      <c r="Z1340">
        <v>0</v>
      </c>
      <c r="AB1340" t="s">
        <v>877</v>
      </c>
      <c r="AD1340">
        <f t="shared" ca="1" si="60"/>
        <v>10</v>
      </c>
      <c r="AE1340">
        <f t="shared" si="61"/>
        <v>7</v>
      </c>
      <c r="AF1340">
        <f t="shared" si="62"/>
        <v>2</v>
      </c>
    </row>
    <row r="1341" spans="1:32" x14ac:dyDescent="0.25">
      <c r="A1341" t="s">
        <v>7170</v>
      </c>
      <c r="B1341" t="s">
        <v>7171</v>
      </c>
      <c r="D1341">
        <v>2024</v>
      </c>
      <c r="E1341" t="s">
        <v>1061</v>
      </c>
      <c r="F1341" t="s">
        <v>2233</v>
      </c>
      <c r="G1341" t="s">
        <v>865</v>
      </c>
      <c r="H1341" t="s">
        <v>1192</v>
      </c>
      <c r="I1341" t="s">
        <v>7172</v>
      </c>
      <c r="J1341" t="s">
        <v>1555</v>
      </c>
      <c r="K1341">
        <v>14012</v>
      </c>
      <c r="L1341" t="s">
        <v>869</v>
      </c>
      <c r="M1341" t="s">
        <v>1519</v>
      </c>
      <c r="N1341">
        <v>45324</v>
      </c>
      <c r="O1341">
        <v>3</v>
      </c>
      <c r="P1341" t="s">
        <v>872</v>
      </c>
      <c r="Q1341" t="s">
        <v>873</v>
      </c>
      <c r="R1341" t="s">
        <v>116</v>
      </c>
      <c r="S1341" t="s">
        <v>116</v>
      </c>
      <c r="U1341" t="s">
        <v>875</v>
      </c>
      <c r="W1341" s="247">
        <v>45106</v>
      </c>
      <c r="Y1341" t="s">
        <v>876</v>
      </c>
      <c r="Z1341">
        <v>0</v>
      </c>
      <c r="AB1341" t="s">
        <v>877</v>
      </c>
      <c r="AD1341">
        <f t="shared" ca="1" si="60"/>
        <v>10</v>
      </c>
      <c r="AE1341">
        <f t="shared" si="61"/>
        <v>6</v>
      </c>
      <c r="AF1341">
        <f t="shared" si="62"/>
        <v>29</v>
      </c>
    </row>
    <row r="1342" spans="1:32" x14ac:dyDescent="0.25">
      <c r="A1342" t="s">
        <v>7173</v>
      </c>
      <c r="B1342" t="s">
        <v>7174</v>
      </c>
      <c r="D1342">
        <v>2023</v>
      </c>
      <c r="E1342" t="s">
        <v>1049</v>
      </c>
      <c r="F1342" t="s">
        <v>3418</v>
      </c>
      <c r="G1342" t="s">
        <v>3419</v>
      </c>
      <c r="H1342" t="s">
        <v>866</v>
      </c>
      <c r="I1342" t="s">
        <v>7175</v>
      </c>
      <c r="J1342" t="s">
        <v>868</v>
      </c>
      <c r="K1342">
        <v>5485</v>
      </c>
      <c r="L1342" t="s">
        <v>869</v>
      </c>
      <c r="M1342" t="s">
        <v>1519</v>
      </c>
      <c r="N1342">
        <v>45384</v>
      </c>
      <c r="O1342">
        <v>1</v>
      </c>
      <c r="P1342" t="s">
        <v>872</v>
      </c>
      <c r="Q1342" t="s">
        <v>873</v>
      </c>
      <c r="R1342" t="s">
        <v>116</v>
      </c>
      <c r="S1342" t="s">
        <v>110</v>
      </c>
      <c r="U1342" t="s">
        <v>875</v>
      </c>
      <c r="W1342" s="247">
        <v>45107</v>
      </c>
      <c r="Y1342" t="s">
        <v>876</v>
      </c>
      <c r="Z1342">
        <v>0</v>
      </c>
      <c r="AA1342" t="s">
        <v>2323</v>
      </c>
      <c r="AB1342" t="s">
        <v>7176</v>
      </c>
      <c r="AD1342">
        <f t="shared" ca="1" si="60"/>
        <v>10</v>
      </c>
      <c r="AE1342">
        <f t="shared" si="61"/>
        <v>6</v>
      </c>
      <c r="AF1342">
        <f t="shared" si="62"/>
        <v>30</v>
      </c>
    </row>
    <row r="1343" spans="1:32" x14ac:dyDescent="0.25">
      <c r="A1343" t="s">
        <v>7177</v>
      </c>
      <c r="B1343" t="s">
        <v>7178</v>
      </c>
      <c r="D1343">
        <v>2024</v>
      </c>
      <c r="E1343" t="s">
        <v>1061</v>
      </c>
      <c r="F1343" t="s">
        <v>2233</v>
      </c>
      <c r="G1343" t="s">
        <v>865</v>
      </c>
      <c r="H1343" t="s">
        <v>866</v>
      </c>
      <c r="I1343" t="s">
        <v>7179</v>
      </c>
      <c r="J1343" t="s">
        <v>1067</v>
      </c>
      <c r="K1343">
        <v>13662</v>
      </c>
      <c r="L1343" t="s">
        <v>869</v>
      </c>
      <c r="M1343" t="s">
        <v>1519</v>
      </c>
      <c r="N1343">
        <v>45353</v>
      </c>
      <c r="O1343">
        <v>2</v>
      </c>
      <c r="P1343" t="s">
        <v>872</v>
      </c>
      <c r="Q1343" t="s">
        <v>873</v>
      </c>
      <c r="R1343" t="s">
        <v>159</v>
      </c>
      <c r="S1343" t="s">
        <v>133</v>
      </c>
      <c r="U1343" t="s">
        <v>875</v>
      </c>
      <c r="W1343" s="247">
        <v>45106</v>
      </c>
      <c r="Y1343" t="s">
        <v>876</v>
      </c>
      <c r="Z1343">
        <v>0</v>
      </c>
      <c r="AB1343" t="s">
        <v>877</v>
      </c>
      <c r="AD1343">
        <f t="shared" ca="1" si="60"/>
        <v>10</v>
      </c>
      <c r="AE1343">
        <f t="shared" si="61"/>
        <v>6</v>
      </c>
      <c r="AF1343">
        <f t="shared" si="62"/>
        <v>29</v>
      </c>
    </row>
    <row r="1344" spans="1:32" x14ac:dyDescent="0.25">
      <c r="A1344" t="s">
        <v>7180</v>
      </c>
      <c r="B1344" t="s">
        <v>7181</v>
      </c>
      <c r="D1344">
        <v>2023</v>
      </c>
      <c r="E1344" t="s">
        <v>1061</v>
      </c>
      <c r="F1344" t="s">
        <v>1190</v>
      </c>
      <c r="G1344" t="s">
        <v>1191</v>
      </c>
      <c r="H1344" t="s">
        <v>1192</v>
      </c>
      <c r="I1344" t="s">
        <v>7182</v>
      </c>
      <c r="J1344" t="s">
        <v>1067</v>
      </c>
      <c r="K1344">
        <v>17474</v>
      </c>
      <c r="L1344" t="s">
        <v>869</v>
      </c>
      <c r="M1344" t="s">
        <v>1519</v>
      </c>
      <c r="N1344">
        <v>45324</v>
      </c>
      <c r="O1344">
        <v>3</v>
      </c>
      <c r="P1344" t="s">
        <v>872</v>
      </c>
      <c r="Q1344" t="s">
        <v>873</v>
      </c>
      <c r="R1344" t="s">
        <v>159</v>
      </c>
      <c r="S1344" t="s">
        <v>159</v>
      </c>
      <c r="U1344" t="s">
        <v>875</v>
      </c>
      <c r="W1344" s="247">
        <v>45109</v>
      </c>
      <c r="Y1344" t="s">
        <v>876</v>
      </c>
      <c r="Z1344">
        <v>0</v>
      </c>
      <c r="AB1344" t="s">
        <v>877</v>
      </c>
      <c r="AD1344">
        <f t="shared" ca="1" si="60"/>
        <v>10</v>
      </c>
      <c r="AE1344">
        <f t="shared" si="61"/>
        <v>7</v>
      </c>
      <c r="AF1344">
        <f t="shared" si="62"/>
        <v>2</v>
      </c>
    </row>
    <row r="1345" spans="1:32" x14ac:dyDescent="0.25">
      <c r="A1345" t="s">
        <v>7183</v>
      </c>
      <c r="B1345" t="s">
        <v>7184</v>
      </c>
      <c r="D1345">
        <v>2023</v>
      </c>
      <c r="E1345" t="s">
        <v>1049</v>
      </c>
      <c r="F1345" t="s">
        <v>1080</v>
      </c>
      <c r="G1345" t="s">
        <v>1081</v>
      </c>
      <c r="H1345" t="s">
        <v>3796</v>
      </c>
      <c r="I1345" t="s">
        <v>7185</v>
      </c>
      <c r="J1345" t="s">
        <v>1067</v>
      </c>
      <c r="K1345">
        <v>49479</v>
      </c>
      <c r="L1345" t="s">
        <v>869</v>
      </c>
      <c r="M1345" t="s">
        <v>1519</v>
      </c>
      <c r="N1345">
        <v>45324</v>
      </c>
      <c r="O1345">
        <v>3</v>
      </c>
      <c r="P1345" t="s">
        <v>872</v>
      </c>
      <c r="Q1345" t="s">
        <v>873</v>
      </c>
      <c r="R1345" t="s">
        <v>159</v>
      </c>
      <c r="S1345" t="s">
        <v>159</v>
      </c>
      <c r="U1345" t="s">
        <v>875</v>
      </c>
      <c r="W1345" s="247">
        <v>45109</v>
      </c>
      <c r="Y1345" t="s">
        <v>876</v>
      </c>
      <c r="Z1345">
        <v>0</v>
      </c>
      <c r="AB1345" t="s">
        <v>877</v>
      </c>
      <c r="AD1345">
        <f t="shared" ca="1" si="60"/>
        <v>10</v>
      </c>
      <c r="AE1345">
        <f t="shared" si="61"/>
        <v>7</v>
      </c>
      <c r="AF1345">
        <f t="shared" si="62"/>
        <v>2</v>
      </c>
    </row>
    <row r="1346" spans="1:32" x14ac:dyDescent="0.25">
      <c r="A1346" t="s">
        <v>7186</v>
      </c>
      <c r="B1346" t="s">
        <v>7187</v>
      </c>
      <c r="D1346">
        <v>2023</v>
      </c>
      <c r="E1346" t="s">
        <v>1049</v>
      </c>
      <c r="F1346" t="s">
        <v>1840</v>
      </c>
      <c r="G1346" t="s">
        <v>1841</v>
      </c>
      <c r="H1346" t="s">
        <v>1842</v>
      </c>
      <c r="I1346" t="s">
        <v>7188</v>
      </c>
      <c r="J1346" t="s">
        <v>1038</v>
      </c>
      <c r="K1346">
        <v>1</v>
      </c>
      <c r="L1346" t="s">
        <v>869</v>
      </c>
      <c r="M1346" t="s">
        <v>7189</v>
      </c>
      <c r="N1346" t="s">
        <v>1040</v>
      </c>
      <c r="O1346">
        <v>4</v>
      </c>
      <c r="P1346" t="s">
        <v>872</v>
      </c>
      <c r="Q1346" t="s">
        <v>873</v>
      </c>
      <c r="R1346" t="s">
        <v>105</v>
      </c>
      <c r="S1346" t="s">
        <v>105</v>
      </c>
      <c r="T1346" t="s">
        <v>7190</v>
      </c>
      <c r="U1346" t="s">
        <v>875</v>
      </c>
      <c r="V1346" t="s">
        <v>164</v>
      </c>
      <c r="W1346" s="247">
        <v>45098</v>
      </c>
      <c r="Y1346" t="s">
        <v>876</v>
      </c>
      <c r="Z1346">
        <v>0</v>
      </c>
      <c r="AB1346" t="s">
        <v>877</v>
      </c>
      <c r="AD1346">
        <f t="shared" ref="AD1346:AD1409" ca="1" si="63">ROUND(YEARFRAC(W1346,TODAY(),3)*12,0)</f>
        <v>10</v>
      </c>
      <c r="AE1346">
        <f t="shared" ref="AE1346:AE1409" si="64">MONTH(W1346)</f>
        <v>6</v>
      </c>
      <c r="AF1346">
        <f t="shared" ref="AF1346:AF1409" si="65">DAY(W1346)</f>
        <v>21</v>
      </c>
    </row>
    <row r="1347" spans="1:32" x14ac:dyDescent="0.25">
      <c r="A1347" t="s">
        <v>7191</v>
      </c>
      <c r="B1347" t="s">
        <v>7192</v>
      </c>
      <c r="D1347">
        <v>2023</v>
      </c>
      <c r="E1347" t="s">
        <v>1616</v>
      </c>
      <c r="F1347" t="s">
        <v>1617</v>
      </c>
      <c r="G1347" t="s">
        <v>1695</v>
      </c>
      <c r="H1347" t="s">
        <v>866</v>
      </c>
      <c r="I1347" t="s">
        <v>7193</v>
      </c>
      <c r="J1347" t="s">
        <v>1038</v>
      </c>
      <c r="K1347">
        <v>9699</v>
      </c>
      <c r="L1347" t="s">
        <v>869</v>
      </c>
      <c r="M1347" t="s">
        <v>7194</v>
      </c>
      <c r="N1347" t="s">
        <v>6345</v>
      </c>
      <c r="O1347">
        <v>157</v>
      </c>
      <c r="P1347" t="s">
        <v>872</v>
      </c>
      <c r="Q1347" t="s">
        <v>873</v>
      </c>
      <c r="R1347" t="s">
        <v>105</v>
      </c>
      <c r="S1347" t="s">
        <v>105</v>
      </c>
      <c r="T1347" t="s">
        <v>2845</v>
      </c>
      <c r="U1347" t="s">
        <v>875</v>
      </c>
      <c r="V1347" t="s">
        <v>147</v>
      </c>
      <c r="W1347" s="247">
        <v>45069</v>
      </c>
      <c r="Y1347" t="s">
        <v>876</v>
      </c>
      <c r="Z1347">
        <v>0</v>
      </c>
      <c r="AA1347" t="s">
        <v>1700</v>
      </c>
      <c r="AB1347" t="s">
        <v>877</v>
      </c>
      <c r="AD1347">
        <f t="shared" ca="1" si="63"/>
        <v>11</v>
      </c>
      <c r="AE1347">
        <f t="shared" si="64"/>
        <v>5</v>
      </c>
      <c r="AF1347">
        <f t="shared" si="65"/>
        <v>23</v>
      </c>
    </row>
    <row r="1348" spans="1:32" x14ac:dyDescent="0.25">
      <c r="A1348" t="s">
        <v>7195</v>
      </c>
      <c r="B1348" t="s">
        <v>7196</v>
      </c>
      <c r="D1348">
        <v>2023</v>
      </c>
      <c r="E1348" t="s">
        <v>1616</v>
      </c>
      <c r="F1348" t="s">
        <v>1617</v>
      </c>
      <c r="G1348" t="s">
        <v>1618</v>
      </c>
      <c r="H1348" t="s">
        <v>866</v>
      </c>
      <c r="I1348" t="s">
        <v>7197</v>
      </c>
      <c r="J1348" t="s">
        <v>1054</v>
      </c>
      <c r="K1348">
        <v>1470</v>
      </c>
      <c r="L1348" t="s">
        <v>869</v>
      </c>
      <c r="M1348" t="s">
        <v>7198</v>
      </c>
      <c r="N1348" t="s">
        <v>1040</v>
      </c>
      <c r="O1348">
        <v>4</v>
      </c>
      <c r="P1348" t="s">
        <v>872</v>
      </c>
      <c r="Q1348" t="s">
        <v>873</v>
      </c>
      <c r="R1348" t="s">
        <v>105</v>
      </c>
      <c r="S1348" t="s">
        <v>105</v>
      </c>
      <c r="T1348" t="s">
        <v>5630</v>
      </c>
      <c r="U1348" t="s">
        <v>875</v>
      </c>
      <c r="V1348" t="s">
        <v>112</v>
      </c>
      <c r="W1348" s="247">
        <v>45069</v>
      </c>
      <c r="Y1348" t="s">
        <v>876</v>
      </c>
      <c r="Z1348">
        <v>0</v>
      </c>
      <c r="AA1348" t="s">
        <v>7199</v>
      </c>
      <c r="AB1348" t="s">
        <v>877</v>
      </c>
      <c r="AD1348">
        <f t="shared" ca="1" si="63"/>
        <v>11</v>
      </c>
      <c r="AE1348">
        <f t="shared" si="64"/>
        <v>5</v>
      </c>
      <c r="AF1348">
        <f t="shared" si="65"/>
        <v>23</v>
      </c>
    </row>
    <row r="1349" spans="1:32" x14ac:dyDescent="0.25">
      <c r="A1349" t="s">
        <v>7200</v>
      </c>
      <c r="B1349" t="s">
        <v>7201</v>
      </c>
      <c r="D1349">
        <v>2023</v>
      </c>
      <c r="E1349" t="s">
        <v>1616</v>
      </c>
      <c r="F1349" t="s">
        <v>1617</v>
      </c>
      <c r="G1349" t="s">
        <v>1695</v>
      </c>
      <c r="H1349" t="s">
        <v>866</v>
      </c>
      <c r="I1349" t="s">
        <v>7202</v>
      </c>
      <c r="J1349" t="s">
        <v>1038</v>
      </c>
      <c r="K1349">
        <v>5642</v>
      </c>
      <c r="L1349" t="s">
        <v>869</v>
      </c>
      <c r="M1349" t="s">
        <v>7203</v>
      </c>
      <c r="N1349" t="s">
        <v>7204</v>
      </c>
      <c r="O1349">
        <v>96</v>
      </c>
      <c r="P1349" t="s">
        <v>872</v>
      </c>
      <c r="Q1349" t="s">
        <v>873</v>
      </c>
      <c r="R1349" t="s">
        <v>105</v>
      </c>
      <c r="S1349" t="s">
        <v>105</v>
      </c>
      <c r="T1349" t="s">
        <v>7205</v>
      </c>
      <c r="U1349" t="s">
        <v>875</v>
      </c>
      <c r="V1349" t="s">
        <v>147</v>
      </c>
      <c r="W1349" s="247">
        <v>45069</v>
      </c>
      <c r="Y1349" t="s">
        <v>876</v>
      </c>
      <c r="Z1349">
        <v>0</v>
      </c>
      <c r="AA1349" t="s">
        <v>7206</v>
      </c>
      <c r="AB1349" t="s">
        <v>877</v>
      </c>
      <c r="AD1349">
        <f t="shared" ca="1" si="63"/>
        <v>11</v>
      </c>
      <c r="AE1349">
        <f t="shared" si="64"/>
        <v>5</v>
      </c>
      <c r="AF1349">
        <f t="shared" si="65"/>
        <v>23</v>
      </c>
    </row>
    <row r="1350" spans="1:32" x14ac:dyDescent="0.25">
      <c r="A1350" t="s">
        <v>7207</v>
      </c>
      <c r="B1350" t="s">
        <v>7208</v>
      </c>
      <c r="D1350">
        <v>2023</v>
      </c>
      <c r="E1350" t="s">
        <v>1049</v>
      </c>
      <c r="F1350" t="s">
        <v>1050</v>
      </c>
      <c r="G1350" t="s">
        <v>1051</v>
      </c>
      <c r="H1350" t="s">
        <v>1052</v>
      </c>
      <c r="I1350" t="s">
        <v>7209</v>
      </c>
      <c r="J1350" t="s">
        <v>1054</v>
      </c>
      <c r="K1350">
        <v>787</v>
      </c>
      <c r="L1350" t="s">
        <v>869</v>
      </c>
      <c r="M1350" t="s">
        <v>7210</v>
      </c>
      <c r="N1350" t="s">
        <v>1040</v>
      </c>
      <c r="O1350">
        <v>4</v>
      </c>
      <c r="P1350" t="s">
        <v>872</v>
      </c>
      <c r="Q1350" t="s">
        <v>873</v>
      </c>
      <c r="R1350" t="s">
        <v>105</v>
      </c>
      <c r="S1350" t="s">
        <v>105</v>
      </c>
      <c r="T1350" t="s">
        <v>7211</v>
      </c>
      <c r="U1350" t="s">
        <v>875</v>
      </c>
      <c r="V1350" t="s">
        <v>162</v>
      </c>
      <c r="W1350" s="247">
        <v>45098</v>
      </c>
      <c r="Y1350" t="s">
        <v>876</v>
      </c>
      <c r="Z1350">
        <v>0</v>
      </c>
      <c r="AB1350" t="s">
        <v>877</v>
      </c>
      <c r="AD1350">
        <f t="shared" ca="1" si="63"/>
        <v>10</v>
      </c>
      <c r="AE1350">
        <f t="shared" si="64"/>
        <v>6</v>
      </c>
      <c r="AF1350">
        <f t="shared" si="65"/>
        <v>21</v>
      </c>
    </row>
    <row r="1351" spans="1:32" x14ac:dyDescent="0.25">
      <c r="A1351" t="s">
        <v>7212</v>
      </c>
      <c r="B1351" t="s">
        <v>7213</v>
      </c>
      <c r="D1351">
        <v>2023</v>
      </c>
      <c r="E1351" t="s">
        <v>1049</v>
      </c>
      <c r="F1351" t="s">
        <v>1050</v>
      </c>
      <c r="G1351" t="s">
        <v>1051</v>
      </c>
      <c r="H1351" t="s">
        <v>1052</v>
      </c>
      <c r="I1351" t="s">
        <v>7214</v>
      </c>
      <c r="J1351" t="s">
        <v>1054</v>
      </c>
      <c r="K1351">
        <v>1</v>
      </c>
      <c r="L1351" t="s">
        <v>869</v>
      </c>
      <c r="M1351" t="s">
        <v>7215</v>
      </c>
      <c r="N1351" t="s">
        <v>1040</v>
      </c>
      <c r="O1351">
        <v>4</v>
      </c>
      <c r="P1351" t="s">
        <v>872</v>
      </c>
      <c r="Q1351" t="s">
        <v>873</v>
      </c>
      <c r="R1351" t="s">
        <v>105</v>
      </c>
      <c r="S1351" t="s">
        <v>105</v>
      </c>
      <c r="T1351" t="s">
        <v>7216</v>
      </c>
      <c r="U1351" t="s">
        <v>875</v>
      </c>
      <c r="V1351" t="s">
        <v>162</v>
      </c>
      <c r="W1351" s="247">
        <v>45098</v>
      </c>
      <c r="Y1351" t="s">
        <v>876</v>
      </c>
      <c r="Z1351">
        <v>0</v>
      </c>
      <c r="AB1351" t="s">
        <v>877</v>
      </c>
      <c r="AD1351">
        <f t="shared" ca="1" si="63"/>
        <v>10</v>
      </c>
      <c r="AE1351">
        <f t="shared" si="64"/>
        <v>6</v>
      </c>
      <c r="AF1351">
        <f t="shared" si="65"/>
        <v>21</v>
      </c>
    </row>
    <row r="1352" spans="1:32" x14ac:dyDescent="0.25">
      <c r="A1352" t="s">
        <v>7217</v>
      </c>
      <c r="B1352" t="s">
        <v>7218</v>
      </c>
      <c r="D1352">
        <v>2023</v>
      </c>
      <c r="E1352" t="s">
        <v>1049</v>
      </c>
      <c r="F1352" t="s">
        <v>1050</v>
      </c>
      <c r="G1352" t="s">
        <v>1051</v>
      </c>
      <c r="H1352" t="s">
        <v>1052</v>
      </c>
      <c r="I1352" t="s">
        <v>7219</v>
      </c>
      <c r="J1352" t="s">
        <v>1038</v>
      </c>
      <c r="K1352">
        <v>1108</v>
      </c>
      <c r="L1352" t="s">
        <v>869</v>
      </c>
      <c r="M1352" t="s">
        <v>7220</v>
      </c>
      <c r="N1352" t="s">
        <v>7221</v>
      </c>
      <c r="O1352">
        <v>188</v>
      </c>
      <c r="P1352" t="s">
        <v>872</v>
      </c>
      <c r="Q1352" t="s">
        <v>873</v>
      </c>
      <c r="R1352" t="s">
        <v>105</v>
      </c>
      <c r="S1352" t="s">
        <v>105</v>
      </c>
      <c r="T1352" t="s">
        <v>7222</v>
      </c>
      <c r="U1352" t="s">
        <v>875</v>
      </c>
      <c r="V1352" t="s">
        <v>214</v>
      </c>
      <c r="W1352" s="247">
        <v>45098</v>
      </c>
      <c r="Y1352" t="s">
        <v>876</v>
      </c>
      <c r="Z1352">
        <v>0</v>
      </c>
      <c r="AB1352" t="s">
        <v>877</v>
      </c>
      <c r="AD1352">
        <f t="shared" ca="1" si="63"/>
        <v>10</v>
      </c>
      <c r="AE1352">
        <f t="shared" si="64"/>
        <v>6</v>
      </c>
      <c r="AF1352">
        <f t="shared" si="65"/>
        <v>21</v>
      </c>
    </row>
    <row r="1353" spans="1:32" x14ac:dyDescent="0.25">
      <c r="A1353" t="s">
        <v>7223</v>
      </c>
      <c r="B1353" t="s">
        <v>7224</v>
      </c>
      <c r="C1353" t="s">
        <v>2319</v>
      </c>
      <c r="D1353">
        <v>2024</v>
      </c>
      <c r="E1353" t="s">
        <v>863</v>
      </c>
      <c r="F1353" t="s">
        <v>2418</v>
      </c>
      <c r="G1353" t="s">
        <v>2419</v>
      </c>
      <c r="H1353" t="s">
        <v>866</v>
      </c>
      <c r="I1353" t="s">
        <v>7225</v>
      </c>
      <c r="J1353" t="s">
        <v>1054</v>
      </c>
      <c r="K1353">
        <v>15046</v>
      </c>
      <c r="L1353" t="s">
        <v>1900</v>
      </c>
      <c r="M1353" t="s">
        <v>7226</v>
      </c>
      <c r="N1353" t="s">
        <v>1040</v>
      </c>
      <c r="O1353">
        <v>4</v>
      </c>
      <c r="P1353" t="s">
        <v>872</v>
      </c>
      <c r="Q1353" t="s">
        <v>873</v>
      </c>
      <c r="R1353" t="s">
        <v>105</v>
      </c>
      <c r="S1353" t="s">
        <v>105</v>
      </c>
      <c r="T1353" t="s">
        <v>7227</v>
      </c>
      <c r="U1353" t="s">
        <v>875</v>
      </c>
      <c r="V1353" t="s">
        <v>225</v>
      </c>
      <c r="W1353" s="247">
        <v>45093</v>
      </c>
      <c r="Y1353" t="s">
        <v>876</v>
      </c>
      <c r="Z1353">
        <v>0</v>
      </c>
      <c r="AB1353" t="s">
        <v>877</v>
      </c>
      <c r="AD1353">
        <f t="shared" ca="1" si="63"/>
        <v>10</v>
      </c>
      <c r="AE1353">
        <f t="shared" si="64"/>
        <v>6</v>
      </c>
      <c r="AF1353">
        <f t="shared" si="65"/>
        <v>16</v>
      </c>
    </row>
    <row r="1354" spans="1:32" x14ac:dyDescent="0.25">
      <c r="A1354" t="s">
        <v>7228</v>
      </c>
      <c r="B1354" t="s">
        <v>7229</v>
      </c>
      <c r="C1354" t="s">
        <v>2319</v>
      </c>
      <c r="D1354">
        <v>2024</v>
      </c>
      <c r="E1354" t="s">
        <v>863</v>
      </c>
      <c r="F1354" t="s">
        <v>2418</v>
      </c>
      <c r="G1354" t="s">
        <v>2419</v>
      </c>
      <c r="H1354" t="s">
        <v>866</v>
      </c>
      <c r="I1354" t="s">
        <v>7230</v>
      </c>
      <c r="J1354" t="s">
        <v>1054</v>
      </c>
      <c r="K1354">
        <v>14339</v>
      </c>
      <c r="L1354" t="s">
        <v>869</v>
      </c>
      <c r="M1354" t="s">
        <v>7231</v>
      </c>
      <c r="N1354" t="s">
        <v>1040</v>
      </c>
      <c r="O1354">
        <v>4</v>
      </c>
      <c r="P1354" t="s">
        <v>872</v>
      </c>
      <c r="Q1354" t="s">
        <v>873</v>
      </c>
      <c r="R1354" t="s">
        <v>105</v>
      </c>
      <c r="S1354" t="s">
        <v>105</v>
      </c>
      <c r="T1354" t="s">
        <v>1714</v>
      </c>
      <c r="U1354" t="s">
        <v>875</v>
      </c>
      <c r="V1354" t="s">
        <v>181</v>
      </c>
      <c r="W1354" s="247">
        <v>45093</v>
      </c>
      <c r="Y1354" t="s">
        <v>876</v>
      </c>
      <c r="Z1354">
        <v>0</v>
      </c>
      <c r="AB1354" t="s">
        <v>877</v>
      </c>
      <c r="AD1354">
        <f t="shared" ca="1" si="63"/>
        <v>10</v>
      </c>
      <c r="AE1354">
        <f t="shared" si="64"/>
        <v>6</v>
      </c>
      <c r="AF1354">
        <f t="shared" si="65"/>
        <v>16</v>
      </c>
    </row>
    <row r="1355" spans="1:32" x14ac:dyDescent="0.25">
      <c r="A1355" t="s">
        <v>7232</v>
      </c>
      <c r="B1355" t="s">
        <v>7233</v>
      </c>
      <c r="C1355" t="s">
        <v>2319</v>
      </c>
      <c r="D1355">
        <v>2024</v>
      </c>
      <c r="E1355" t="s">
        <v>863</v>
      </c>
      <c r="F1355" t="s">
        <v>2418</v>
      </c>
      <c r="G1355" t="s">
        <v>2419</v>
      </c>
      <c r="H1355" t="s">
        <v>866</v>
      </c>
      <c r="I1355" t="s">
        <v>7234</v>
      </c>
      <c r="J1355" t="s">
        <v>1054</v>
      </c>
      <c r="K1355">
        <v>16040</v>
      </c>
      <c r="L1355" t="s">
        <v>869</v>
      </c>
      <c r="M1355" t="s">
        <v>7235</v>
      </c>
      <c r="N1355" t="s">
        <v>1040</v>
      </c>
      <c r="O1355">
        <v>4</v>
      </c>
      <c r="P1355" t="s">
        <v>872</v>
      </c>
      <c r="Q1355" t="s">
        <v>873</v>
      </c>
      <c r="R1355" t="s">
        <v>105</v>
      </c>
      <c r="S1355" t="s">
        <v>105</v>
      </c>
      <c r="T1355" t="s">
        <v>7236</v>
      </c>
      <c r="U1355" t="s">
        <v>875</v>
      </c>
      <c r="V1355" t="s">
        <v>115</v>
      </c>
      <c r="W1355" s="247">
        <v>45093</v>
      </c>
      <c r="Y1355" t="s">
        <v>876</v>
      </c>
      <c r="Z1355">
        <v>0</v>
      </c>
      <c r="AB1355" t="s">
        <v>877</v>
      </c>
      <c r="AD1355">
        <f t="shared" ca="1" si="63"/>
        <v>10</v>
      </c>
      <c r="AE1355">
        <f t="shared" si="64"/>
        <v>6</v>
      </c>
      <c r="AF1355">
        <f t="shared" si="65"/>
        <v>16</v>
      </c>
    </row>
    <row r="1356" spans="1:32" x14ac:dyDescent="0.25">
      <c r="A1356" t="s">
        <v>7237</v>
      </c>
      <c r="B1356" t="s">
        <v>7238</v>
      </c>
      <c r="C1356" t="s">
        <v>2319</v>
      </c>
      <c r="D1356">
        <v>2024</v>
      </c>
      <c r="E1356" t="s">
        <v>863</v>
      </c>
      <c r="F1356" t="s">
        <v>2418</v>
      </c>
      <c r="G1356" t="s">
        <v>2419</v>
      </c>
      <c r="H1356" t="s">
        <v>866</v>
      </c>
      <c r="I1356" t="s">
        <v>7239</v>
      </c>
      <c r="J1356" t="s">
        <v>868</v>
      </c>
      <c r="K1356">
        <v>10278</v>
      </c>
      <c r="L1356" t="s">
        <v>1900</v>
      </c>
      <c r="M1356" t="s">
        <v>7240</v>
      </c>
      <c r="N1356" t="s">
        <v>3594</v>
      </c>
      <c r="O1356">
        <v>18</v>
      </c>
      <c r="P1356" t="s">
        <v>872</v>
      </c>
      <c r="Q1356" t="s">
        <v>873</v>
      </c>
      <c r="R1356" t="s">
        <v>105</v>
      </c>
      <c r="S1356" t="s">
        <v>105</v>
      </c>
      <c r="T1356" t="s">
        <v>7241</v>
      </c>
      <c r="U1356" t="s">
        <v>875</v>
      </c>
      <c r="V1356" t="s">
        <v>134</v>
      </c>
      <c r="W1356" s="247">
        <v>45093</v>
      </c>
      <c r="Y1356" t="s">
        <v>876</v>
      </c>
      <c r="Z1356">
        <v>0</v>
      </c>
      <c r="AB1356" t="s">
        <v>877</v>
      </c>
      <c r="AD1356">
        <f t="shared" ca="1" si="63"/>
        <v>10</v>
      </c>
      <c r="AE1356">
        <f t="shared" si="64"/>
        <v>6</v>
      </c>
      <c r="AF1356">
        <f t="shared" si="65"/>
        <v>16</v>
      </c>
    </row>
    <row r="1357" spans="1:32" x14ac:dyDescent="0.25">
      <c r="A1357" t="s">
        <v>7242</v>
      </c>
      <c r="B1357" t="s">
        <v>7243</v>
      </c>
      <c r="C1357" t="s">
        <v>2319</v>
      </c>
      <c r="D1357">
        <v>2024</v>
      </c>
      <c r="E1357" t="s">
        <v>863</v>
      </c>
      <c r="F1357" t="s">
        <v>2418</v>
      </c>
      <c r="G1357" t="s">
        <v>2419</v>
      </c>
      <c r="H1357" t="s">
        <v>866</v>
      </c>
      <c r="I1357" t="s">
        <v>7244</v>
      </c>
      <c r="J1357" t="s">
        <v>1054</v>
      </c>
      <c r="K1357">
        <v>3497</v>
      </c>
      <c r="L1357" t="s">
        <v>869</v>
      </c>
      <c r="M1357" t="s">
        <v>7245</v>
      </c>
      <c r="N1357" t="s">
        <v>1040</v>
      </c>
      <c r="O1357">
        <v>4</v>
      </c>
      <c r="P1357" t="s">
        <v>872</v>
      </c>
      <c r="Q1357" t="s">
        <v>873</v>
      </c>
      <c r="R1357" t="s">
        <v>105</v>
      </c>
      <c r="S1357" t="s">
        <v>105</v>
      </c>
      <c r="T1357" t="s">
        <v>7246</v>
      </c>
      <c r="U1357" t="s">
        <v>875</v>
      </c>
      <c r="V1357" t="s">
        <v>209</v>
      </c>
      <c r="W1357" s="247">
        <v>45093</v>
      </c>
      <c r="Y1357" t="s">
        <v>876</v>
      </c>
      <c r="Z1357">
        <v>0</v>
      </c>
      <c r="AB1357" t="s">
        <v>877</v>
      </c>
      <c r="AD1357">
        <f t="shared" ca="1" si="63"/>
        <v>10</v>
      </c>
      <c r="AE1357">
        <f t="shared" si="64"/>
        <v>6</v>
      </c>
      <c r="AF1357">
        <f t="shared" si="65"/>
        <v>16</v>
      </c>
    </row>
    <row r="1358" spans="1:32" x14ac:dyDescent="0.25">
      <c r="A1358" t="s">
        <v>7247</v>
      </c>
      <c r="B1358" t="s">
        <v>7248</v>
      </c>
      <c r="D1358">
        <v>2023</v>
      </c>
      <c r="E1358" t="s">
        <v>1049</v>
      </c>
      <c r="F1358" t="s">
        <v>3045</v>
      </c>
      <c r="G1358" t="s">
        <v>3046</v>
      </c>
      <c r="H1358" t="s">
        <v>866</v>
      </c>
      <c r="I1358" t="s">
        <v>7249</v>
      </c>
      <c r="J1358" t="s">
        <v>881</v>
      </c>
      <c r="K1358">
        <v>20660</v>
      </c>
      <c r="L1358" t="s">
        <v>869</v>
      </c>
      <c r="M1358">
        <v>5449362</v>
      </c>
      <c r="N1358">
        <v>45414</v>
      </c>
      <c r="O1358">
        <v>4</v>
      </c>
      <c r="P1358" t="s">
        <v>872</v>
      </c>
      <c r="Q1358" t="s">
        <v>873</v>
      </c>
      <c r="R1358" t="s">
        <v>105</v>
      </c>
      <c r="S1358" t="s">
        <v>105</v>
      </c>
      <c r="T1358" t="s">
        <v>7250</v>
      </c>
      <c r="U1358" t="s">
        <v>1067</v>
      </c>
      <c r="W1358" s="247">
        <v>45098</v>
      </c>
      <c r="Y1358" t="s">
        <v>876</v>
      </c>
      <c r="Z1358">
        <v>0</v>
      </c>
      <c r="AB1358" t="s">
        <v>877</v>
      </c>
      <c r="AD1358">
        <f t="shared" ca="1" si="63"/>
        <v>10</v>
      </c>
      <c r="AE1358">
        <f t="shared" si="64"/>
        <v>6</v>
      </c>
      <c r="AF1358">
        <f t="shared" si="65"/>
        <v>21</v>
      </c>
    </row>
    <row r="1359" spans="1:32" x14ac:dyDescent="0.25">
      <c r="A1359" t="s">
        <v>7251</v>
      </c>
      <c r="B1359" t="s">
        <v>7252</v>
      </c>
      <c r="D1359">
        <v>2024</v>
      </c>
      <c r="E1359" t="s">
        <v>5589</v>
      </c>
      <c r="F1359" t="s">
        <v>5590</v>
      </c>
      <c r="G1359" t="s">
        <v>1051</v>
      </c>
      <c r="H1359" t="s">
        <v>866</v>
      </c>
      <c r="I1359" t="s">
        <v>7253</v>
      </c>
      <c r="J1359" t="s">
        <v>1038</v>
      </c>
      <c r="K1359">
        <v>1</v>
      </c>
      <c r="L1359" t="s">
        <v>869</v>
      </c>
      <c r="M1359" t="s">
        <v>7254</v>
      </c>
      <c r="N1359" t="s">
        <v>7255</v>
      </c>
      <c r="O1359">
        <v>219</v>
      </c>
      <c r="P1359" t="s">
        <v>872</v>
      </c>
      <c r="Q1359" t="s">
        <v>873</v>
      </c>
      <c r="R1359" t="s">
        <v>105</v>
      </c>
      <c r="S1359" t="s">
        <v>105</v>
      </c>
      <c r="T1359" t="s">
        <v>7256</v>
      </c>
      <c r="U1359" t="s">
        <v>1067</v>
      </c>
      <c r="V1359" t="s">
        <v>112</v>
      </c>
      <c r="W1359" s="247">
        <v>45083</v>
      </c>
      <c r="Y1359" t="s">
        <v>876</v>
      </c>
      <c r="Z1359">
        <v>0</v>
      </c>
      <c r="AB1359" t="s">
        <v>877</v>
      </c>
      <c r="AD1359">
        <f t="shared" ca="1" si="63"/>
        <v>11</v>
      </c>
      <c r="AE1359">
        <f t="shared" si="64"/>
        <v>6</v>
      </c>
      <c r="AF1359">
        <f t="shared" si="65"/>
        <v>6</v>
      </c>
    </row>
    <row r="1360" spans="1:32" x14ac:dyDescent="0.25">
      <c r="A1360" t="s">
        <v>7257</v>
      </c>
      <c r="B1360" t="s">
        <v>7258</v>
      </c>
      <c r="D1360">
        <v>2024</v>
      </c>
      <c r="E1360" t="s">
        <v>5589</v>
      </c>
      <c r="F1360" t="s">
        <v>5590</v>
      </c>
      <c r="G1360" t="s">
        <v>1051</v>
      </c>
      <c r="H1360" t="s">
        <v>866</v>
      </c>
      <c r="I1360" t="s">
        <v>7259</v>
      </c>
      <c r="J1360" t="s">
        <v>1038</v>
      </c>
      <c r="K1360">
        <v>1</v>
      </c>
      <c r="L1360" t="s">
        <v>869</v>
      </c>
      <c r="M1360" t="s">
        <v>7260</v>
      </c>
      <c r="N1360" t="s">
        <v>7255</v>
      </c>
      <c r="O1360">
        <v>219</v>
      </c>
      <c r="P1360" t="s">
        <v>872</v>
      </c>
      <c r="Q1360" t="s">
        <v>873</v>
      </c>
      <c r="R1360" t="s">
        <v>105</v>
      </c>
      <c r="S1360" t="s">
        <v>105</v>
      </c>
      <c r="T1360" t="s">
        <v>7261</v>
      </c>
      <c r="U1360" t="s">
        <v>1067</v>
      </c>
      <c r="V1360" t="s">
        <v>112</v>
      </c>
      <c r="W1360" s="247">
        <v>45083</v>
      </c>
      <c r="Y1360" t="s">
        <v>876</v>
      </c>
      <c r="Z1360">
        <v>0</v>
      </c>
      <c r="AB1360" t="s">
        <v>877</v>
      </c>
      <c r="AD1360">
        <f t="shared" ca="1" si="63"/>
        <v>11</v>
      </c>
      <c r="AE1360">
        <f t="shared" si="64"/>
        <v>6</v>
      </c>
      <c r="AF1360">
        <f t="shared" si="65"/>
        <v>6</v>
      </c>
    </row>
    <row r="1361" spans="1:32" x14ac:dyDescent="0.25">
      <c r="A1361" t="s">
        <v>7262</v>
      </c>
      <c r="B1361" t="s">
        <v>7263</v>
      </c>
      <c r="D1361">
        <v>2024</v>
      </c>
      <c r="E1361" t="s">
        <v>5589</v>
      </c>
      <c r="F1361" t="s">
        <v>5590</v>
      </c>
      <c r="G1361" t="s">
        <v>1051</v>
      </c>
      <c r="H1361" t="s">
        <v>866</v>
      </c>
      <c r="I1361" t="s">
        <v>7264</v>
      </c>
      <c r="J1361" t="s">
        <v>1038</v>
      </c>
      <c r="K1361">
        <v>5381</v>
      </c>
      <c r="L1361" t="s">
        <v>869</v>
      </c>
      <c r="M1361" t="s">
        <v>7265</v>
      </c>
      <c r="N1361" t="s">
        <v>7255</v>
      </c>
      <c r="O1361">
        <v>219</v>
      </c>
      <c r="P1361" t="s">
        <v>872</v>
      </c>
      <c r="Q1361" t="s">
        <v>873</v>
      </c>
      <c r="R1361" t="s">
        <v>105</v>
      </c>
      <c r="S1361" t="s">
        <v>105</v>
      </c>
      <c r="T1361" t="s">
        <v>7266</v>
      </c>
      <c r="U1361" t="s">
        <v>1067</v>
      </c>
      <c r="V1361" t="s">
        <v>112</v>
      </c>
      <c r="W1361" s="247">
        <v>45083</v>
      </c>
      <c r="Y1361" t="s">
        <v>876</v>
      </c>
      <c r="Z1361">
        <v>0</v>
      </c>
      <c r="AB1361" t="s">
        <v>877</v>
      </c>
      <c r="AD1361">
        <f t="shared" ca="1" si="63"/>
        <v>11</v>
      </c>
      <c r="AE1361">
        <f t="shared" si="64"/>
        <v>6</v>
      </c>
      <c r="AF1361">
        <f t="shared" si="65"/>
        <v>6</v>
      </c>
    </row>
    <row r="1362" spans="1:32" x14ac:dyDescent="0.25">
      <c r="A1362" t="s">
        <v>7267</v>
      </c>
      <c r="B1362" t="s">
        <v>7268</v>
      </c>
      <c r="D1362">
        <v>2024</v>
      </c>
      <c r="E1362" t="s">
        <v>5589</v>
      </c>
      <c r="F1362" t="s">
        <v>5590</v>
      </c>
      <c r="G1362" t="s">
        <v>1051</v>
      </c>
      <c r="H1362" t="s">
        <v>866</v>
      </c>
      <c r="I1362" t="s">
        <v>7269</v>
      </c>
      <c r="J1362" t="s">
        <v>1038</v>
      </c>
      <c r="K1362">
        <v>1</v>
      </c>
      <c r="L1362" t="s">
        <v>869</v>
      </c>
      <c r="M1362" t="s">
        <v>7270</v>
      </c>
      <c r="N1362" t="s">
        <v>1970</v>
      </c>
      <c r="O1362">
        <v>28</v>
      </c>
      <c r="P1362" t="s">
        <v>872</v>
      </c>
      <c r="Q1362" t="s">
        <v>873</v>
      </c>
      <c r="R1362" t="s">
        <v>105</v>
      </c>
      <c r="S1362" t="s">
        <v>105</v>
      </c>
      <c r="T1362" t="s">
        <v>7271</v>
      </c>
      <c r="U1362" t="s">
        <v>1067</v>
      </c>
      <c r="V1362" t="s">
        <v>112</v>
      </c>
      <c r="W1362" s="247">
        <v>45083</v>
      </c>
      <c r="Y1362" t="s">
        <v>876</v>
      </c>
      <c r="Z1362">
        <v>0</v>
      </c>
      <c r="AB1362" t="s">
        <v>877</v>
      </c>
      <c r="AD1362">
        <f t="shared" ca="1" si="63"/>
        <v>11</v>
      </c>
      <c r="AE1362">
        <f t="shared" si="64"/>
        <v>6</v>
      </c>
      <c r="AF1362">
        <f t="shared" si="65"/>
        <v>6</v>
      </c>
    </row>
    <row r="1363" spans="1:32" x14ac:dyDescent="0.25">
      <c r="A1363" t="s">
        <v>7272</v>
      </c>
      <c r="B1363" t="s">
        <v>7273</v>
      </c>
      <c r="D1363">
        <v>2024</v>
      </c>
      <c r="E1363" t="s">
        <v>5589</v>
      </c>
      <c r="F1363" t="s">
        <v>5590</v>
      </c>
      <c r="G1363" t="s">
        <v>1051</v>
      </c>
      <c r="H1363" t="s">
        <v>866</v>
      </c>
      <c r="I1363" t="s">
        <v>7274</v>
      </c>
      <c r="J1363" t="s">
        <v>1038</v>
      </c>
      <c r="K1363">
        <v>1</v>
      </c>
      <c r="L1363" t="s">
        <v>869</v>
      </c>
      <c r="M1363" t="s">
        <v>7275</v>
      </c>
      <c r="N1363" t="s">
        <v>7255</v>
      </c>
      <c r="O1363">
        <v>219</v>
      </c>
      <c r="P1363" t="s">
        <v>872</v>
      </c>
      <c r="Q1363" t="s">
        <v>873</v>
      </c>
      <c r="R1363" t="s">
        <v>105</v>
      </c>
      <c r="S1363" t="s">
        <v>105</v>
      </c>
      <c r="T1363" t="s">
        <v>7276</v>
      </c>
      <c r="U1363" t="s">
        <v>1067</v>
      </c>
      <c r="V1363" t="s">
        <v>112</v>
      </c>
      <c r="W1363" s="247">
        <v>45083</v>
      </c>
      <c r="Y1363" t="s">
        <v>876</v>
      </c>
      <c r="Z1363">
        <v>0</v>
      </c>
      <c r="AB1363" t="s">
        <v>877</v>
      </c>
      <c r="AD1363">
        <f t="shared" ca="1" si="63"/>
        <v>11</v>
      </c>
      <c r="AE1363">
        <f t="shared" si="64"/>
        <v>6</v>
      </c>
      <c r="AF1363">
        <f t="shared" si="65"/>
        <v>6</v>
      </c>
    </row>
    <row r="1364" spans="1:32" x14ac:dyDescent="0.25">
      <c r="A1364" t="s">
        <v>7277</v>
      </c>
      <c r="B1364" t="s">
        <v>7278</v>
      </c>
      <c r="D1364">
        <v>2024</v>
      </c>
      <c r="E1364" t="s">
        <v>5589</v>
      </c>
      <c r="F1364" t="s">
        <v>5590</v>
      </c>
      <c r="G1364" t="s">
        <v>1051</v>
      </c>
      <c r="H1364" t="s">
        <v>866</v>
      </c>
      <c r="I1364" t="s">
        <v>7279</v>
      </c>
      <c r="J1364" t="s">
        <v>1038</v>
      </c>
      <c r="K1364">
        <v>1</v>
      </c>
      <c r="L1364" t="s">
        <v>869</v>
      </c>
      <c r="M1364" t="s">
        <v>7280</v>
      </c>
      <c r="N1364" t="s">
        <v>7255</v>
      </c>
      <c r="O1364">
        <v>219</v>
      </c>
      <c r="P1364" t="s">
        <v>872</v>
      </c>
      <c r="Q1364" t="s">
        <v>873</v>
      </c>
      <c r="R1364" t="s">
        <v>105</v>
      </c>
      <c r="S1364" t="s">
        <v>105</v>
      </c>
      <c r="T1364" t="s">
        <v>7281</v>
      </c>
      <c r="U1364" t="s">
        <v>1067</v>
      </c>
      <c r="V1364" t="s">
        <v>112</v>
      </c>
      <c r="W1364" s="247">
        <v>45083</v>
      </c>
      <c r="Y1364" t="s">
        <v>876</v>
      </c>
      <c r="Z1364">
        <v>0</v>
      </c>
      <c r="AB1364" t="s">
        <v>877</v>
      </c>
      <c r="AD1364">
        <f t="shared" ca="1" si="63"/>
        <v>11</v>
      </c>
      <c r="AE1364">
        <f t="shared" si="64"/>
        <v>6</v>
      </c>
      <c r="AF1364">
        <f t="shared" si="65"/>
        <v>6</v>
      </c>
    </row>
    <row r="1365" spans="1:32" x14ac:dyDescent="0.25">
      <c r="A1365" t="s">
        <v>7282</v>
      </c>
      <c r="B1365" t="s">
        <v>7283</v>
      </c>
      <c r="C1365" t="s">
        <v>2319</v>
      </c>
      <c r="D1365">
        <v>2023</v>
      </c>
      <c r="E1365" t="s">
        <v>1049</v>
      </c>
      <c r="F1365" t="s">
        <v>2320</v>
      </c>
      <c r="G1365" t="s">
        <v>2321</v>
      </c>
      <c r="H1365" t="s">
        <v>1052</v>
      </c>
      <c r="I1365" t="s">
        <v>7284</v>
      </c>
      <c r="J1365" t="s">
        <v>1054</v>
      </c>
      <c r="K1365">
        <v>14961</v>
      </c>
      <c r="L1365" t="s">
        <v>869</v>
      </c>
      <c r="M1365" t="s">
        <v>7285</v>
      </c>
      <c r="N1365">
        <v>45353</v>
      </c>
      <c r="O1365">
        <v>4</v>
      </c>
      <c r="P1365" t="s">
        <v>872</v>
      </c>
      <c r="Q1365" t="s">
        <v>873</v>
      </c>
      <c r="R1365" t="s">
        <v>105</v>
      </c>
      <c r="S1365" t="s">
        <v>105</v>
      </c>
      <c r="T1365" t="s">
        <v>7286</v>
      </c>
      <c r="U1365" t="s">
        <v>875</v>
      </c>
      <c r="V1365" t="s">
        <v>7287</v>
      </c>
      <c r="W1365" s="247">
        <v>45098</v>
      </c>
      <c r="Y1365" t="s">
        <v>876</v>
      </c>
      <c r="Z1365">
        <v>0</v>
      </c>
      <c r="AA1365" t="s">
        <v>2323</v>
      </c>
      <c r="AD1365">
        <f t="shared" ca="1" si="63"/>
        <v>10</v>
      </c>
      <c r="AE1365">
        <f t="shared" si="64"/>
        <v>6</v>
      </c>
      <c r="AF1365">
        <f t="shared" si="65"/>
        <v>21</v>
      </c>
    </row>
    <row r="1366" spans="1:32" x14ac:dyDescent="0.25">
      <c r="A1366" t="s">
        <v>7288</v>
      </c>
      <c r="B1366" t="s">
        <v>7289</v>
      </c>
      <c r="D1366">
        <v>2024</v>
      </c>
      <c r="E1366" t="s">
        <v>863</v>
      </c>
      <c r="F1366" t="s">
        <v>3643</v>
      </c>
      <c r="G1366" t="s">
        <v>3644</v>
      </c>
      <c r="H1366" t="s">
        <v>866</v>
      </c>
      <c r="I1366" t="s">
        <v>7290</v>
      </c>
      <c r="J1366" t="s">
        <v>945</v>
      </c>
      <c r="K1366">
        <v>20266</v>
      </c>
      <c r="L1366" t="s">
        <v>869</v>
      </c>
      <c r="M1366" t="s">
        <v>7291</v>
      </c>
      <c r="N1366">
        <v>45598</v>
      </c>
      <c r="O1366">
        <v>24</v>
      </c>
      <c r="P1366" t="s">
        <v>872</v>
      </c>
      <c r="Q1366" t="s">
        <v>873</v>
      </c>
      <c r="R1366" t="s">
        <v>105</v>
      </c>
      <c r="S1366" t="s">
        <v>105</v>
      </c>
      <c r="T1366" t="s">
        <v>7292</v>
      </c>
      <c r="U1366" t="s">
        <v>1067</v>
      </c>
      <c r="V1366" t="s">
        <v>5673</v>
      </c>
      <c r="W1366" s="247">
        <v>45093</v>
      </c>
      <c r="Y1366" t="s">
        <v>876</v>
      </c>
      <c r="Z1366">
        <v>0</v>
      </c>
      <c r="AB1366" t="s">
        <v>877</v>
      </c>
      <c r="AD1366">
        <f t="shared" ca="1" si="63"/>
        <v>10</v>
      </c>
      <c r="AE1366">
        <f t="shared" si="64"/>
        <v>6</v>
      </c>
      <c r="AF1366">
        <f t="shared" si="65"/>
        <v>16</v>
      </c>
    </row>
    <row r="1367" spans="1:32" x14ac:dyDescent="0.25">
      <c r="A1367" t="s">
        <v>7293</v>
      </c>
      <c r="B1367" t="s">
        <v>7294</v>
      </c>
      <c r="D1367">
        <v>2024</v>
      </c>
      <c r="E1367" t="s">
        <v>863</v>
      </c>
      <c r="F1367" t="s">
        <v>3643</v>
      </c>
      <c r="G1367" t="s">
        <v>3644</v>
      </c>
      <c r="H1367" t="s">
        <v>866</v>
      </c>
      <c r="I1367" t="s">
        <v>7295</v>
      </c>
      <c r="J1367" t="s">
        <v>896</v>
      </c>
      <c r="K1367">
        <v>20911</v>
      </c>
      <c r="L1367" t="s">
        <v>869</v>
      </c>
      <c r="M1367" t="s">
        <v>7296</v>
      </c>
      <c r="N1367">
        <v>45598</v>
      </c>
      <c r="O1367">
        <v>1</v>
      </c>
      <c r="P1367" t="s">
        <v>872</v>
      </c>
      <c r="Q1367" t="s">
        <v>873</v>
      </c>
      <c r="R1367" t="s">
        <v>105</v>
      </c>
      <c r="S1367" t="s">
        <v>110</v>
      </c>
      <c r="T1367" t="s">
        <v>7297</v>
      </c>
      <c r="U1367" t="s">
        <v>1067</v>
      </c>
      <c r="W1367" s="247">
        <v>45093</v>
      </c>
      <c r="Y1367" t="s">
        <v>876</v>
      </c>
      <c r="Z1367">
        <v>0</v>
      </c>
      <c r="AB1367" t="s">
        <v>877</v>
      </c>
      <c r="AD1367">
        <f t="shared" ca="1" si="63"/>
        <v>10</v>
      </c>
      <c r="AE1367">
        <f t="shared" si="64"/>
        <v>6</v>
      </c>
      <c r="AF1367">
        <f t="shared" si="65"/>
        <v>16</v>
      </c>
    </row>
    <row r="1368" spans="1:32" x14ac:dyDescent="0.25">
      <c r="A1368" t="s">
        <v>7298</v>
      </c>
      <c r="B1368" t="s">
        <v>7299</v>
      </c>
      <c r="D1368">
        <v>2024</v>
      </c>
      <c r="E1368" t="s">
        <v>863</v>
      </c>
      <c r="F1368" t="s">
        <v>3643</v>
      </c>
      <c r="G1368" t="s">
        <v>3644</v>
      </c>
      <c r="H1368" t="s">
        <v>866</v>
      </c>
      <c r="I1368" t="s">
        <v>7300</v>
      </c>
      <c r="J1368" t="s">
        <v>881</v>
      </c>
      <c r="K1368">
        <v>30269</v>
      </c>
      <c r="L1368" t="s">
        <v>869</v>
      </c>
      <c r="M1368">
        <v>5449073</v>
      </c>
      <c r="N1368">
        <v>45506</v>
      </c>
      <c r="O1368">
        <v>15</v>
      </c>
      <c r="P1368" t="s">
        <v>872</v>
      </c>
      <c r="Q1368" t="s">
        <v>873</v>
      </c>
      <c r="R1368" t="s">
        <v>105</v>
      </c>
      <c r="S1368" t="s">
        <v>105</v>
      </c>
      <c r="T1368" t="s">
        <v>7301</v>
      </c>
      <c r="U1368" t="s">
        <v>1067</v>
      </c>
      <c r="V1368" t="s">
        <v>142</v>
      </c>
      <c r="W1368" s="247">
        <v>45093</v>
      </c>
      <c r="Y1368" t="s">
        <v>876</v>
      </c>
      <c r="Z1368">
        <v>0</v>
      </c>
      <c r="AB1368" t="s">
        <v>877</v>
      </c>
      <c r="AD1368">
        <f t="shared" ca="1" si="63"/>
        <v>10</v>
      </c>
      <c r="AE1368">
        <f t="shared" si="64"/>
        <v>6</v>
      </c>
      <c r="AF1368">
        <f t="shared" si="65"/>
        <v>16</v>
      </c>
    </row>
    <row r="1369" spans="1:32" x14ac:dyDescent="0.25">
      <c r="A1369" t="s">
        <v>7302</v>
      </c>
      <c r="B1369" t="s">
        <v>7303</v>
      </c>
      <c r="C1369" t="s">
        <v>1799</v>
      </c>
      <c r="D1369">
        <v>2024</v>
      </c>
      <c r="E1369" t="s">
        <v>5589</v>
      </c>
      <c r="F1369" t="s">
        <v>7304</v>
      </c>
      <c r="G1369" t="s">
        <v>7305</v>
      </c>
      <c r="H1369" t="s">
        <v>866</v>
      </c>
      <c r="I1369" t="s">
        <v>7306</v>
      </c>
      <c r="J1369" t="s">
        <v>868</v>
      </c>
      <c r="K1369">
        <v>3893</v>
      </c>
      <c r="L1369" t="s">
        <v>869</v>
      </c>
      <c r="M1369" t="s">
        <v>7307</v>
      </c>
      <c r="N1369">
        <v>45445</v>
      </c>
      <c r="O1369">
        <v>19</v>
      </c>
      <c r="P1369" t="s">
        <v>872</v>
      </c>
      <c r="Q1369" t="s">
        <v>873</v>
      </c>
      <c r="R1369" t="s">
        <v>105</v>
      </c>
      <c r="S1369" t="s">
        <v>105</v>
      </c>
      <c r="T1369" t="s">
        <v>7308</v>
      </c>
      <c r="U1369" t="s">
        <v>875</v>
      </c>
      <c r="V1369" t="s">
        <v>7309</v>
      </c>
      <c r="W1369" s="247">
        <v>45087</v>
      </c>
      <c r="Y1369" t="s">
        <v>876</v>
      </c>
      <c r="Z1369">
        <v>0</v>
      </c>
      <c r="AB1369" t="s">
        <v>877</v>
      </c>
      <c r="AD1369">
        <f t="shared" ca="1" si="63"/>
        <v>11</v>
      </c>
      <c r="AE1369">
        <f t="shared" si="64"/>
        <v>6</v>
      </c>
      <c r="AF1369">
        <f t="shared" si="65"/>
        <v>10</v>
      </c>
    </row>
    <row r="1370" spans="1:32" x14ac:dyDescent="0.25">
      <c r="A1370" t="s">
        <v>7310</v>
      </c>
      <c r="B1370" t="s">
        <v>7311</v>
      </c>
      <c r="C1370" t="s">
        <v>1799</v>
      </c>
      <c r="D1370">
        <v>2024</v>
      </c>
      <c r="E1370" t="s">
        <v>5589</v>
      </c>
      <c r="F1370" t="s">
        <v>7304</v>
      </c>
      <c r="G1370" t="s">
        <v>7305</v>
      </c>
      <c r="H1370" t="s">
        <v>2654</v>
      </c>
      <c r="I1370" t="s">
        <v>7312</v>
      </c>
      <c r="J1370" t="s">
        <v>1029</v>
      </c>
      <c r="K1370">
        <v>7984</v>
      </c>
      <c r="L1370" t="s">
        <v>869</v>
      </c>
      <c r="M1370" t="s">
        <v>7313</v>
      </c>
      <c r="N1370">
        <v>45475</v>
      </c>
      <c r="O1370">
        <v>3</v>
      </c>
      <c r="P1370" t="s">
        <v>872</v>
      </c>
      <c r="Q1370" t="s">
        <v>873</v>
      </c>
      <c r="R1370" t="s">
        <v>105</v>
      </c>
      <c r="S1370" t="s">
        <v>105</v>
      </c>
      <c r="T1370" t="s">
        <v>7314</v>
      </c>
      <c r="U1370" t="s">
        <v>875</v>
      </c>
      <c r="W1370" s="247">
        <v>45087</v>
      </c>
      <c r="Y1370" t="s">
        <v>876</v>
      </c>
      <c r="Z1370">
        <v>0</v>
      </c>
      <c r="AB1370" t="s">
        <v>877</v>
      </c>
      <c r="AD1370">
        <f t="shared" ca="1" si="63"/>
        <v>11</v>
      </c>
      <c r="AE1370">
        <f t="shared" si="64"/>
        <v>6</v>
      </c>
      <c r="AF1370">
        <f t="shared" si="65"/>
        <v>10</v>
      </c>
    </row>
    <row r="1371" spans="1:32" x14ac:dyDescent="0.25">
      <c r="A1371" t="s">
        <v>7315</v>
      </c>
      <c r="B1371" t="s">
        <v>7316</v>
      </c>
      <c r="C1371" t="s">
        <v>1799</v>
      </c>
      <c r="D1371">
        <v>2024</v>
      </c>
      <c r="E1371" t="s">
        <v>5589</v>
      </c>
      <c r="F1371" t="s">
        <v>7304</v>
      </c>
      <c r="G1371" t="s">
        <v>7305</v>
      </c>
      <c r="H1371" t="s">
        <v>2654</v>
      </c>
      <c r="I1371" t="s">
        <v>7317</v>
      </c>
      <c r="J1371" t="s">
        <v>1054</v>
      </c>
      <c r="K1371">
        <v>1</v>
      </c>
      <c r="L1371" t="s">
        <v>869</v>
      </c>
      <c r="M1371" t="s">
        <v>7318</v>
      </c>
      <c r="N1371" t="s">
        <v>3454</v>
      </c>
      <c r="O1371">
        <v>84</v>
      </c>
      <c r="P1371" t="s">
        <v>872</v>
      </c>
      <c r="Q1371" t="s">
        <v>873</v>
      </c>
      <c r="R1371" t="s">
        <v>105</v>
      </c>
      <c r="S1371" t="s">
        <v>105</v>
      </c>
      <c r="T1371" t="s">
        <v>3799</v>
      </c>
      <c r="U1371" t="s">
        <v>875</v>
      </c>
      <c r="V1371" t="s">
        <v>157</v>
      </c>
      <c r="W1371" s="247">
        <v>45087</v>
      </c>
      <c r="Y1371" t="s">
        <v>876</v>
      </c>
      <c r="Z1371">
        <v>0</v>
      </c>
      <c r="AB1371" t="s">
        <v>877</v>
      </c>
      <c r="AD1371">
        <f t="shared" ca="1" si="63"/>
        <v>11</v>
      </c>
      <c r="AE1371">
        <f t="shared" si="64"/>
        <v>6</v>
      </c>
      <c r="AF1371">
        <f t="shared" si="65"/>
        <v>10</v>
      </c>
    </row>
    <row r="1372" spans="1:32" x14ac:dyDescent="0.25">
      <c r="A1372" t="s">
        <v>7319</v>
      </c>
      <c r="B1372" t="s">
        <v>7320</v>
      </c>
      <c r="C1372" t="s">
        <v>1799</v>
      </c>
      <c r="D1372">
        <v>2024</v>
      </c>
      <c r="E1372" t="s">
        <v>5589</v>
      </c>
      <c r="F1372" t="s">
        <v>7304</v>
      </c>
      <c r="G1372" t="s">
        <v>7305</v>
      </c>
      <c r="H1372" t="s">
        <v>2654</v>
      </c>
      <c r="I1372" t="s">
        <v>7321</v>
      </c>
      <c r="J1372" t="s">
        <v>868</v>
      </c>
      <c r="K1372">
        <v>4546</v>
      </c>
      <c r="L1372" t="s">
        <v>869</v>
      </c>
      <c r="M1372" t="s">
        <v>7322</v>
      </c>
      <c r="N1372" t="s">
        <v>1291</v>
      </c>
      <c r="O1372">
        <v>10</v>
      </c>
      <c r="P1372" t="s">
        <v>872</v>
      </c>
      <c r="Q1372" t="s">
        <v>873</v>
      </c>
      <c r="R1372" t="s">
        <v>105</v>
      </c>
      <c r="S1372" t="s">
        <v>105</v>
      </c>
      <c r="T1372" t="s">
        <v>7323</v>
      </c>
      <c r="U1372" t="s">
        <v>875</v>
      </c>
      <c r="V1372" t="s">
        <v>134</v>
      </c>
      <c r="W1372" s="247">
        <v>45087</v>
      </c>
      <c r="Y1372" t="s">
        <v>876</v>
      </c>
      <c r="Z1372">
        <v>0</v>
      </c>
      <c r="AB1372" t="s">
        <v>877</v>
      </c>
      <c r="AD1372">
        <f t="shared" ca="1" si="63"/>
        <v>11</v>
      </c>
      <c r="AE1372">
        <f t="shared" si="64"/>
        <v>6</v>
      </c>
      <c r="AF1372">
        <f t="shared" si="65"/>
        <v>10</v>
      </c>
    </row>
    <row r="1373" spans="1:32" x14ac:dyDescent="0.25">
      <c r="A1373" t="s">
        <v>7324</v>
      </c>
      <c r="B1373" t="s">
        <v>7325</v>
      </c>
      <c r="C1373" t="s">
        <v>1799</v>
      </c>
      <c r="D1373">
        <v>2024</v>
      </c>
      <c r="E1373" t="s">
        <v>5589</v>
      </c>
      <c r="F1373" t="s">
        <v>7304</v>
      </c>
      <c r="G1373" t="s">
        <v>7305</v>
      </c>
      <c r="H1373" t="s">
        <v>2654</v>
      </c>
      <c r="I1373" t="s">
        <v>7326</v>
      </c>
      <c r="J1373" t="s">
        <v>918</v>
      </c>
      <c r="K1373">
        <v>4038</v>
      </c>
      <c r="L1373" t="s">
        <v>869</v>
      </c>
      <c r="M1373" t="s">
        <v>7327</v>
      </c>
      <c r="N1373">
        <v>45567</v>
      </c>
      <c r="O1373">
        <v>6</v>
      </c>
      <c r="P1373" t="s">
        <v>872</v>
      </c>
      <c r="Q1373" t="s">
        <v>873</v>
      </c>
      <c r="R1373" t="s">
        <v>105</v>
      </c>
      <c r="S1373" t="s">
        <v>105</v>
      </c>
      <c r="T1373" t="s">
        <v>7328</v>
      </c>
      <c r="U1373" t="s">
        <v>875</v>
      </c>
      <c r="V1373" t="s">
        <v>153</v>
      </c>
      <c r="W1373" s="247">
        <v>45087</v>
      </c>
      <c r="Y1373" t="s">
        <v>876</v>
      </c>
      <c r="Z1373">
        <v>0</v>
      </c>
      <c r="AB1373" t="s">
        <v>877</v>
      </c>
      <c r="AD1373">
        <f t="shared" ca="1" si="63"/>
        <v>11</v>
      </c>
      <c r="AE1373">
        <f t="shared" si="64"/>
        <v>6</v>
      </c>
      <c r="AF1373">
        <f t="shared" si="65"/>
        <v>10</v>
      </c>
    </row>
    <row r="1374" spans="1:32" x14ac:dyDescent="0.25">
      <c r="A1374" t="s">
        <v>7329</v>
      </c>
      <c r="B1374" t="s">
        <v>7330</v>
      </c>
      <c r="C1374" t="s">
        <v>1799</v>
      </c>
      <c r="D1374">
        <v>2024</v>
      </c>
      <c r="E1374" t="s">
        <v>5589</v>
      </c>
      <c r="F1374" t="s">
        <v>7304</v>
      </c>
      <c r="G1374" t="s">
        <v>7305</v>
      </c>
      <c r="H1374" t="s">
        <v>866</v>
      </c>
      <c r="I1374" t="s">
        <v>7331</v>
      </c>
      <c r="J1374" t="s">
        <v>868</v>
      </c>
      <c r="K1374">
        <v>4100</v>
      </c>
      <c r="L1374" t="s">
        <v>869</v>
      </c>
      <c r="M1374" t="s">
        <v>7332</v>
      </c>
      <c r="N1374">
        <v>45537</v>
      </c>
      <c r="O1374">
        <v>5</v>
      </c>
      <c r="P1374" t="s">
        <v>872</v>
      </c>
      <c r="Q1374" t="s">
        <v>873</v>
      </c>
      <c r="R1374" t="s">
        <v>105</v>
      </c>
      <c r="S1374" t="s">
        <v>105</v>
      </c>
      <c r="T1374" t="s">
        <v>7333</v>
      </c>
      <c r="U1374" t="s">
        <v>875</v>
      </c>
      <c r="W1374" s="247">
        <v>45087</v>
      </c>
      <c r="Y1374" t="s">
        <v>876</v>
      </c>
      <c r="Z1374">
        <v>0</v>
      </c>
      <c r="AB1374" t="s">
        <v>877</v>
      </c>
      <c r="AD1374">
        <f t="shared" ca="1" si="63"/>
        <v>11</v>
      </c>
      <c r="AE1374">
        <f t="shared" si="64"/>
        <v>6</v>
      </c>
      <c r="AF1374">
        <f t="shared" si="65"/>
        <v>10</v>
      </c>
    </row>
    <row r="1375" spans="1:32" x14ac:dyDescent="0.25">
      <c r="A1375" t="s">
        <v>7334</v>
      </c>
      <c r="B1375" t="s">
        <v>7335</v>
      </c>
      <c r="C1375" t="s">
        <v>1799</v>
      </c>
      <c r="D1375">
        <v>2024</v>
      </c>
      <c r="E1375" t="s">
        <v>5589</v>
      </c>
      <c r="F1375" t="s">
        <v>7304</v>
      </c>
      <c r="G1375" t="s">
        <v>7305</v>
      </c>
      <c r="H1375" t="s">
        <v>866</v>
      </c>
      <c r="I1375" t="s">
        <v>7336</v>
      </c>
      <c r="J1375" t="s">
        <v>868</v>
      </c>
      <c r="K1375">
        <v>4895</v>
      </c>
      <c r="L1375" t="s">
        <v>869</v>
      </c>
      <c r="M1375" t="s">
        <v>7337</v>
      </c>
      <c r="N1375">
        <v>45567</v>
      </c>
      <c r="O1375">
        <v>2</v>
      </c>
      <c r="P1375" t="s">
        <v>872</v>
      </c>
      <c r="Q1375" t="s">
        <v>873</v>
      </c>
      <c r="R1375" t="s">
        <v>105</v>
      </c>
      <c r="S1375" t="s">
        <v>110</v>
      </c>
      <c r="T1375" t="s">
        <v>7338</v>
      </c>
      <c r="U1375" t="s">
        <v>875</v>
      </c>
      <c r="W1375" s="247">
        <v>45087</v>
      </c>
      <c r="Y1375" t="s">
        <v>876</v>
      </c>
      <c r="Z1375">
        <v>0</v>
      </c>
      <c r="AB1375" t="s">
        <v>877</v>
      </c>
      <c r="AD1375">
        <f t="shared" ca="1" si="63"/>
        <v>11</v>
      </c>
      <c r="AE1375">
        <f t="shared" si="64"/>
        <v>6</v>
      </c>
      <c r="AF1375">
        <f t="shared" si="65"/>
        <v>10</v>
      </c>
    </row>
    <row r="1376" spans="1:32" x14ac:dyDescent="0.25">
      <c r="A1376" t="s">
        <v>7339</v>
      </c>
      <c r="B1376" t="s">
        <v>7340</v>
      </c>
      <c r="C1376" t="s">
        <v>1799</v>
      </c>
      <c r="D1376">
        <v>2024</v>
      </c>
      <c r="E1376" t="s">
        <v>5589</v>
      </c>
      <c r="F1376" t="s">
        <v>7304</v>
      </c>
      <c r="G1376" t="s">
        <v>7305</v>
      </c>
      <c r="H1376" t="s">
        <v>2285</v>
      </c>
      <c r="I1376" t="s">
        <v>7341</v>
      </c>
      <c r="J1376" t="s">
        <v>868</v>
      </c>
      <c r="K1376">
        <v>8049</v>
      </c>
      <c r="L1376" t="s">
        <v>869</v>
      </c>
      <c r="M1376" t="s">
        <v>7342</v>
      </c>
      <c r="N1376" t="s">
        <v>2994</v>
      </c>
      <c r="P1376" t="s">
        <v>872</v>
      </c>
      <c r="Q1376" t="s">
        <v>873</v>
      </c>
      <c r="R1376" t="s">
        <v>105</v>
      </c>
      <c r="S1376" t="s">
        <v>105</v>
      </c>
      <c r="T1376" t="s">
        <v>7343</v>
      </c>
      <c r="U1376" t="s">
        <v>875</v>
      </c>
      <c r="V1376" t="s">
        <v>182</v>
      </c>
      <c r="W1376" s="247">
        <v>45087</v>
      </c>
      <c r="Y1376" t="s">
        <v>876</v>
      </c>
      <c r="Z1376">
        <v>0</v>
      </c>
      <c r="AB1376" t="s">
        <v>877</v>
      </c>
      <c r="AD1376">
        <f t="shared" ca="1" si="63"/>
        <v>11</v>
      </c>
      <c r="AE1376">
        <f t="shared" si="64"/>
        <v>6</v>
      </c>
      <c r="AF1376">
        <f t="shared" si="65"/>
        <v>10</v>
      </c>
    </row>
    <row r="1377" spans="1:32" x14ac:dyDescent="0.25">
      <c r="A1377" t="s">
        <v>7344</v>
      </c>
      <c r="B1377" t="s">
        <v>7345</v>
      </c>
      <c r="D1377">
        <v>2023</v>
      </c>
      <c r="E1377" t="s">
        <v>863</v>
      </c>
      <c r="F1377" t="s">
        <v>6260</v>
      </c>
      <c r="G1377" t="s">
        <v>1096</v>
      </c>
      <c r="H1377" t="s">
        <v>866</v>
      </c>
      <c r="I1377" t="s">
        <v>7346</v>
      </c>
      <c r="J1377" t="s">
        <v>1038</v>
      </c>
      <c r="K1377">
        <v>1</v>
      </c>
      <c r="L1377" t="s">
        <v>1900</v>
      </c>
      <c r="M1377" t="s">
        <v>7347</v>
      </c>
      <c r="N1377" t="s">
        <v>1040</v>
      </c>
      <c r="O1377">
        <v>4</v>
      </c>
      <c r="P1377" t="s">
        <v>872</v>
      </c>
      <c r="Q1377" t="s">
        <v>873</v>
      </c>
      <c r="R1377" t="s">
        <v>105</v>
      </c>
      <c r="S1377" t="s">
        <v>105</v>
      </c>
      <c r="T1377" t="s">
        <v>7348</v>
      </c>
      <c r="U1377" t="s">
        <v>1067</v>
      </c>
      <c r="V1377" t="s">
        <v>7349</v>
      </c>
      <c r="W1377" s="247">
        <v>45076</v>
      </c>
      <c r="Y1377" t="s">
        <v>876</v>
      </c>
      <c r="Z1377">
        <v>0</v>
      </c>
      <c r="AB1377" t="s">
        <v>877</v>
      </c>
      <c r="AD1377">
        <f t="shared" ca="1" si="63"/>
        <v>11</v>
      </c>
      <c r="AE1377">
        <f t="shared" si="64"/>
        <v>5</v>
      </c>
      <c r="AF1377">
        <f t="shared" si="65"/>
        <v>30</v>
      </c>
    </row>
    <row r="1378" spans="1:32" x14ac:dyDescent="0.25">
      <c r="A1378" t="s">
        <v>7350</v>
      </c>
      <c r="B1378" t="s">
        <v>7351</v>
      </c>
      <c r="C1378" t="s">
        <v>1799</v>
      </c>
      <c r="D1378">
        <v>2023</v>
      </c>
      <c r="E1378" t="s">
        <v>1049</v>
      </c>
      <c r="F1378" t="s">
        <v>1800</v>
      </c>
      <c r="G1378" t="s">
        <v>1801</v>
      </c>
      <c r="H1378" t="s">
        <v>1082</v>
      </c>
      <c r="I1378" t="s">
        <v>7352</v>
      </c>
      <c r="J1378" t="s">
        <v>1038</v>
      </c>
      <c r="K1378">
        <v>11265</v>
      </c>
      <c r="L1378" t="s">
        <v>1900</v>
      </c>
      <c r="M1378" t="s">
        <v>7353</v>
      </c>
      <c r="N1378" t="s">
        <v>5696</v>
      </c>
      <c r="O1378">
        <v>66</v>
      </c>
      <c r="P1378" t="s">
        <v>872</v>
      </c>
      <c r="Q1378" t="s">
        <v>873</v>
      </c>
      <c r="R1378" t="s">
        <v>105</v>
      </c>
      <c r="S1378" t="s">
        <v>105</v>
      </c>
      <c r="T1378" t="s">
        <v>7354</v>
      </c>
      <c r="U1378" t="s">
        <v>875</v>
      </c>
      <c r="V1378" t="s">
        <v>7355</v>
      </c>
      <c r="W1378" s="247">
        <v>45098</v>
      </c>
      <c r="Y1378" t="s">
        <v>876</v>
      </c>
      <c r="Z1378">
        <v>0</v>
      </c>
      <c r="AB1378" t="s">
        <v>877</v>
      </c>
      <c r="AD1378">
        <f t="shared" ca="1" si="63"/>
        <v>10</v>
      </c>
      <c r="AE1378">
        <f t="shared" si="64"/>
        <v>6</v>
      </c>
      <c r="AF1378">
        <f t="shared" si="65"/>
        <v>21</v>
      </c>
    </row>
    <row r="1379" spans="1:32" x14ac:dyDescent="0.25">
      <c r="A1379" t="s">
        <v>7356</v>
      </c>
      <c r="B1379" t="s">
        <v>7357</v>
      </c>
      <c r="C1379" t="s">
        <v>1799</v>
      </c>
      <c r="D1379">
        <v>2023</v>
      </c>
      <c r="E1379" t="s">
        <v>1049</v>
      </c>
      <c r="F1379" t="s">
        <v>1800</v>
      </c>
      <c r="G1379" t="s">
        <v>1801</v>
      </c>
      <c r="H1379" t="s">
        <v>1082</v>
      </c>
      <c r="I1379" t="s">
        <v>7358</v>
      </c>
      <c r="J1379" t="s">
        <v>1038</v>
      </c>
      <c r="K1379">
        <v>655</v>
      </c>
      <c r="L1379" t="s">
        <v>869</v>
      </c>
      <c r="M1379" t="s">
        <v>7359</v>
      </c>
      <c r="N1379">
        <v>45992</v>
      </c>
      <c r="O1379">
        <v>188</v>
      </c>
      <c r="P1379" t="s">
        <v>872</v>
      </c>
      <c r="Q1379" t="s">
        <v>873</v>
      </c>
      <c r="R1379" t="s">
        <v>105</v>
      </c>
      <c r="S1379" t="s">
        <v>105</v>
      </c>
      <c r="T1379" t="s">
        <v>7360</v>
      </c>
      <c r="U1379" t="s">
        <v>875</v>
      </c>
      <c r="V1379" t="s">
        <v>187</v>
      </c>
      <c r="W1379" s="247">
        <v>45098</v>
      </c>
      <c r="Y1379" t="s">
        <v>876</v>
      </c>
      <c r="Z1379">
        <v>0</v>
      </c>
      <c r="AB1379" t="s">
        <v>877</v>
      </c>
      <c r="AD1379">
        <f t="shared" ca="1" si="63"/>
        <v>10</v>
      </c>
      <c r="AE1379">
        <f t="shared" si="64"/>
        <v>6</v>
      </c>
      <c r="AF1379">
        <f t="shared" si="65"/>
        <v>21</v>
      </c>
    </row>
    <row r="1380" spans="1:32" x14ac:dyDescent="0.25">
      <c r="A1380" t="s">
        <v>7361</v>
      </c>
      <c r="B1380" t="s">
        <v>7362</v>
      </c>
      <c r="D1380">
        <v>2023</v>
      </c>
      <c r="E1380" t="s">
        <v>1049</v>
      </c>
      <c r="F1380" t="s">
        <v>1879</v>
      </c>
      <c r="G1380" t="s">
        <v>1917</v>
      </c>
      <c r="H1380" t="s">
        <v>3323</v>
      </c>
      <c r="I1380" t="s">
        <v>7363</v>
      </c>
      <c r="J1380" t="s">
        <v>3464</v>
      </c>
      <c r="K1380">
        <v>313</v>
      </c>
      <c r="L1380" t="s">
        <v>869</v>
      </c>
      <c r="M1380" t="s">
        <v>7364</v>
      </c>
      <c r="N1380" t="s">
        <v>7365</v>
      </c>
      <c r="O1380">
        <v>219</v>
      </c>
      <c r="P1380" t="s">
        <v>872</v>
      </c>
      <c r="Q1380" t="s">
        <v>873</v>
      </c>
      <c r="R1380" t="s">
        <v>105</v>
      </c>
      <c r="S1380" t="s">
        <v>105</v>
      </c>
      <c r="T1380" t="s">
        <v>7366</v>
      </c>
      <c r="U1380" t="s">
        <v>875</v>
      </c>
      <c r="V1380" t="s">
        <v>132</v>
      </c>
      <c r="W1380" s="247">
        <v>45069</v>
      </c>
      <c r="Y1380" t="s">
        <v>876</v>
      </c>
      <c r="Z1380">
        <v>0</v>
      </c>
      <c r="AA1380" t="s">
        <v>2323</v>
      </c>
      <c r="AB1380" t="s">
        <v>7367</v>
      </c>
      <c r="AD1380">
        <f t="shared" ca="1" si="63"/>
        <v>11</v>
      </c>
      <c r="AE1380">
        <f t="shared" si="64"/>
        <v>5</v>
      </c>
      <c r="AF1380">
        <f t="shared" si="65"/>
        <v>23</v>
      </c>
    </row>
    <row r="1381" spans="1:32" x14ac:dyDescent="0.25">
      <c r="A1381" t="s">
        <v>7368</v>
      </c>
      <c r="B1381" t="s">
        <v>7369</v>
      </c>
      <c r="D1381">
        <v>2023</v>
      </c>
      <c r="E1381" t="s">
        <v>1049</v>
      </c>
      <c r="F1381" t="s">
        <v>1879</v>
      </c>
      <c r="G1381" t="s">
        <v>1917</v>
      </c>
      <c r="H1381" t="s">
        <v>3323</v>
      </c>
      <c r="I1381" t="s">
        <v>7370</v>
      </c>
      <c r="J1381" t="s">
        <v>3464</v>
      </c>
      <c r="K1381">
        <v>339</v>
      </c>
      <c r="L1381" t="s">
        <v>869</v>
      </c>
      <c r="M1381" t="s">
        <v>7371</v>
      </c>
      <c r="N1381" t="s">
        <v>6307</v>
      </c>
      <c r="O1381">
        <v>219</v>
      </c>
      <c r="P1381" t="s">
        <v>872</v>
      </c>
      <c r="Q1381" t="s">
        <v>873</v>
      </c>
      <c r="R1381" t="s">
        <v>105</v>
      </c>
      <c r="S1381" t="s">
        <v>105</v>
      </c>
      <c r="T1381" t="s">
        <v>7372</v>
      </c>
      <c r="U1381" t="s">
        <v>875</v>
      </c>
      <c r="V1381" t="s">
        <v>132</v>
      </c>
      <c r="W1381" s="247">
        <v>45069</v>
      </c>
      <c r="Y1381" t="s">
        <v>876</v>
      </c>
      <c r="Z1381">
        <v>0</v>
      </c>
      <c r="AA1381" t="s">
        <v>2323</v>
      </c>
      <c r="AB1381" t="s">
        <v>7373</v>
      </c>
      <c r="AD1381">
        <f t="shared" ca="1" si="63"/>
        <v>11</v>
      </c>
      <c r="AE1381">
        <f t="shared" si="64"/>
        <v>5</v>
      </c>
      <c r="AF1381">
        <f t="shared" si="65"/>
        <v>23</v>
      </c>
    </row>
    <row r="1382" spans="1:32" x14ac:dyDescent="0.25">
      <c r="A1382" t="s">
        <v>7374</v>
      </c>
      <c r="B1382" t="s">
        <v>7375</v>
      </c>
      <c r="D1382">
        <v>2023</v>
      </c>
      <c r="E1382" t="s">
        <v>1049</v>
      </c>
      <c r="F1382" t="s">
        <v>1879</v>
      </c>
      <c r="G1382" t="s">
        <v>1917</v>
      </c>
      <c r="H1382" t="s">
        <v>3323</v>
      </c>
      <c r="I1382" t="s">
        <v>7376</v>
      </c>
      <c r="J1382" t="s">
        <v>3464</v>
      </c>
      <c r="K1382">
        <v>11834</v>
      </c>
      <c r="L1382" t="s">
        <v>869</v>
      </c>
      <c r="M1382" t="s">
        <v>7377</v>
      </c>
      <c r="N1382" t="s">
        <v>7365</v>
      </c>
      <c r="O1382">
        <v>150</v>
      </c>
      <c r="P1382" t="s">
        <v>872</v>
      </c>
      <c r="Q1382" t="s">
        <v>873</v>
      </c>
      <c r="R1382" t="s">
        <v>105</v>
      </c>
      <c r="S1382" t="s">
        <v>105</v>
      </c>
      <c r="T1382" t="s">
        <v>7366</v>
      </c>
      <c r="U1382" t="s">
        <v>875</v>
      </c>
      <c r="V1382" t="s">
        <v>132</v>
      </c>
      <c r="W1382" s="247">
        <v>45069</v>
      </c>
      <c r="Y1382" t="s">
        <v>876</v>
      </c>
      <c r="Z1382">
        <v>0</v>
      </c>
      <c r="AA1382" t="s">
        <v>2323</v>
      </c>
      <c r="AB1382" t="s">
        <v>7378</v>
      </c>
      <c r="AD1382">
        <f t="shared" ca="1" si="63"/>
        <v>11</v>
      </c>
      <c r="AE1382">
        <f t="shared" si="64"/>
        <v>5</v>
      </c>
      <c r="AF1382">
        <f t="shared" si="65"/>
        <v>23</v>
      </c>
    </row>
    <row r="1383" spans="1:32" x14ac:dyDescent="0.25">
      <c r="A1383" t="s">
        <v>7379</v>
      </c>
      <c r="B1383" t="s">
        <v>7380</v>
      </c>
      <c r="D1383">
        <v>2023</v>
      </c>
      <c r="E1383" t="s">
        <v>1049</v>
      </c>
      <c r="F1383" t="s">
        <v>1879</v>
      </c>
      <c r="G1383" t="s">
        <v>1917</v>
      </c>
      <c r="H1383" t="s">
        <v>3323</v>
      </c>
      <c r="I1383" t="s">
        <v>7381</v>
      </c>
      <c r="J1383" t="s">
        <v>3464</v>
      </c>
      <c r="K1383">
        <v>287</v>
      </c>
      <c r="L1383" t="s">
        <v>869</v>
      </c>
      <c r="M1383" t="s">
        <v>7382</v>
      </c>
      <c r="N1383" t="s">
        <v>7365</v>
      </c>
      <c r="O1383">
        <v>219</v>
      </c>
      <c r="P1383" t="s">
        <v>872</v>
      </c>
      <c r="Q1383" t="s">
        <v>873</v>
      </c>
      <c r="R1383" t="s">
        <v>105</v>
      </c>
      <c r="S1383" t="s">
        <v>105</v>
      </c>
      <c r="T1383" t="s">
        <v>7383</v>
      </c>
      <c r="U1383" t="s">
        <v>875</v>
      </c>
      <c r="V1383" t="s">
        <v>132</v>
      </c>
      <c r="W1383" s="247">
        <v>45069</v>
      </c>
      <c r="Y1383" t="s">
        <v>876</v>
      </c>
      <c r="Z1383">
        <v>0</v>
      </c>
      <c r="AA1383" t="s">
        <v>2323</v>
      </c>
      <c r="AB1383" t="s">
        <v>7384</v>
      </c>
      <c r="AD1383">
        <f t="shared" ca="1" si="63"/>
        <v>11</v>
      </c>
      <c r="AE1383">
        <f t="shared" si="64"/>
        <v>5</v>
      </c>
      <c r="AF1383">
        <f t="shared" si="65"/>
        <v>23</v>
      </c>
    </row>
    <row r="1384" spans="1:32" x14ac:dyDescent="0.25">
      <c r="A1384" t="s">
        <v>7385</v>
      </c>
      <c r="B1384" t="s">
        <v>7386</v>
      </c>
      <c r="D1384">
        <v>2023</v>
      </c>
      <c r="E1384" t="s">
        <v>1049</v>
      </c>
      <c r="F1384" t="s">
        <v>1879</v>
      </c>
      <c r="G1384" t="s">
        <v>1917</v>
      </c>
      <c r="H1384" t="s">
        <v>3323</v>
      </c>
      <c r="I1384" t="s">
        <v>7387</v>
      </c>
      <c r="J1384" t="s">
        <v>3464</v>
      </c>
      <c r="K1384">
        <v>282</v>
      </c>
      <c r="L1384" t="s">
        <v>869</v>
      </c>
      <c r="M1384" t="s">
        <v>7388</v>
      </c>
      <c r="N1384" t="s">
        <v>6307</v>
      </c>
      <c r="O1384">
        <v>219</v>
      </c>
      <c r="P1384" t="s">
        <v>872</v>
      </c>
      <c r="Q1384" t="s">
        <v>873</v>
      </c>
      <c r="R1384" t="s">
        <v>105</v>
      </c>
      <c r="S1384" t="s">
        <v>105</v>
      </c>
      <c r="T1384" t="s">
        <v>7389</v>
      </c>
      <c r="U1384" t="s">
        <v>875</v>
      </c>
      <c r="V1384" t="s">
        <v>132</v>
      </c>
      <c r="W1384" s="247">
        <v>45069</v>
      </c>
      <c r="Y1384" t="s">
        <v>876</v>
      </c>
      <c r="Z1384">
        <v>0</v>
      </c>
      <c r="AA1384" t="s">
        <v>2323</v>
      </c>
      <c r="AB1384" t="s">
        <v>7390</v>
      </c>
      <c r="AD1384">
        <f t="shared" ca="1" si="63"/>
        <v>11</v>
      </c>
      <c r="AE1384">
        <f t="shared" si="64"/>
        <v>5</v>
      </c>
      <c r="AF1384">
        <f t="shared" si="65"/>
        <v>23</v>
      </c>
    </row>
    <row r="1385" spans="1:32" x14ac:dyDescent="0.25">
      <c r="A1385" t="s">
        <v>7391</v>
      </c>
      <c r="B1385" t="s">
        <v>7392</v>
      </c>
      <c r="D1385">
        <v>2023</v>
      </c>
      <c r="E1385" t="s">
        <v>1049</v>
      </c>
      <c r="F1385" t="s">
        <v>1879</v>
      </c>
      <c r="G1385" t="s">
        <v>1917</v>
      </c>
      <c r="H1385" t="s">
        <v>3323</v>
      </c>
      <c r="I1385" t="s">
        <v>7393</v>
      </c>
      <c r="J1385" t="s">
        <v>3464</v>
      </c>
      <c r="K1385">
        <v>5388</v>
      </c>
      <c r="L1385" t="s">
        <v>869</v>
      </c>
      <c r="M1385" t="s">
        <v>7394</v>
      </c>
      <c r="N1385" t="s">
        <v>7395</v>
      </c>
      <c r="O1385">
        <v>4</v>
      </c>
      <c r="P1385" t="s">
        <v>872</v>
      </c>
      <c r="Q1385" t="s">
        <v>873</v>
      </c>
      <c r="R1385" t="s">
        <v>105</v>
      </c>
      <c r="S1385" t="s">
        <v>105</v>
      </c>
      <c r="T1385" t="s">
        <v>5711</v>
      </c>
      <c r="U1385" t="s">
        <v>875</v>
      </c>
      <c r="V1385" t="s">
        <v>132</v>
      </c>
      <c r="W1385" s="247">
        <v>45069</v>
      </c>
      <c r="Y1385" t="s">
        <v>876</v>
      </c>
      <c r="Z1385">
        <v>0</v>
      </c>
      <c r="AA1385" t="s">
        <v>2323</v>
      </c>
      <c r="AB1385" t="s">
        <v>7396</v>
      </c>
      <c r="AD1385">
        <f t="shared" ca="1" si="63"/>
        <v>11</v>
      </c>
      <c r="AE1385">
        <f t="shared" si="64"/>
        <v>5</v>
      </c>
      <c r="AF1385">
        <f t="shared" si="65"/>
        <v>23</v>
      </c>
    </row>
    <row r="1386" spans="1:32" x14ac:dyDescent="0.25">
      <c r="A1386" t="s">
        <v>7397</v>
      </c>
      <c r="B1386" t="s">
        <v>7398</v>
      </c>
      <c r="D1386">
        <v>2023</v>
      </c>
      <c r="E1386" t="s">
        <v>1049</v>
      </c>
      <c r="F1386" t="s">
        <v>1879</v>
      </c>
      <c r="G1386" t="s">
        <v>1917</v>
      </c>
      <c r="H1386" t="s">
        <v>3323</v>
      </c>
      <c r="I1386" t="s">
        <v>7399</v>
      </c>
      <c r="J1386" t="s">
        <v>3464</v>
      </c>
      <c r="K1386">
        <v>279</v>
      </c>
      <c r="L1386" t="s">
        <v>869</v>
      </c>
      <c r="M1386" t="s">
        <v>7400</v>
      </c>
      <c r="N1386" t="s">
        <v>7401</v>
      </c>
      <c r="O1386">
        <v>219</v>
      </c>
      <c r="P1386" t="s">
        <v>872</v>
      </c>
      <c r="Q1386" t="s">
        <v>873</v>
      </c>
      <c r="R1386" t="s">
        <v>105</v>
      </c>
      <c r="S1386" t="s">
        <v>105</v>
      </c>
      <c r="T1386" t="s">
        <v>7402</v>
      </c>
      <c r="U1386" t="s">
        <v>875</v>
      </c>
      <c r="V1386" t="s">
        <v>132</v>
      </c>
      <c r="W1386" s="247">
        <v>45069</v>
      </c>
      <c r="Y1386" t="s">
        <v>876</v>
      </c>
      <c r="Z1386">
        <v>0</v>
      </c>
      <c r="AA1386" t="s">
        <v>2323</v>
      </c>
      <c r="AB1386" t="s">
        <v>7403</v>
      </c>
      <c r="AD1386">
        <f t="shared" ca="1" si="63"/>
        <v>11</v>
      </c>
      <c r="AE1386">
        <f t="shared" si="64"/>
        <v>5</v>
      </c>
      <c r="AF1386">
        <f t="shared" si="65"/>
        <v>23</v>
      </c>
    </row>
    <row r="1387" spans="1:32" x14ac:dyDescent="0.25">
      <c r="A1387" t="s">
        <v>7404</v>
      </c>
      <c r="B1387" t="s">
        <v>7405</v>
      </c>
      <c r="D1387">
        <v>2023</v>
      </c>
      <c r="E1387" t="s">
        <v>1049</v>
      </c>
      <c r="F1387" t="s">
        <v>1879</v>
      </c>
      <c r="G1387" t="s">
        <v>1917</v>
      </c>
      <c r="H1387" t="s">
        <v>3323</v>
      </c>
      <c r="I1387" t="s">
        <v>7406</v>
      </c>
      <c r="J1387" t="s">
        <v>3464</v>
      </c>
      <c r="K1387">
        <v>288</v>
      </c>
      <c r="L1387" t="s">
        <v>869</v>
      </c>
      <c r="M1387" t="s">
        <v>7407</v>
      </c>
      <c r="N1387" t="s">
        <v>7365</v>
      </c>
      <c r="O1387">
        <v>219</v>
      </c>
      <c r="P1387" t="s">
        <v>872</v>
      </c>
      <c r="Q1387" t="s">
        <v>873</v>
      </c>
      <c r="R1387" t="s">
        <v>105</v>
      </c>
      <c r="S1387" t="s">
        <v>105</v>
      </c>
      <c r="T1387" t="s">
        <v>7366</v>
      </c>
      <c r="U1387" t="s">
        <v>875</v>
      </c>
      <c r="V1387" t="s">
        <v>132</v>
      </c>
      <c r="W1387" s="247">
        <v>45069</v>
      </c>
      <c r="Y1387" t="s">
        <v>876</v>
      </c>
      <c r="Z1387">
        <v>0</v>
      </c>
      <c r="AA1387" t="s">
        <v>2323</v>
      </c>
      <c r="AB1387" t="s">
        <v>7408</v>
      </c>
      <c r="AD1387">
        <f t="shared" ca="1" si="63"/>
        <v>11</v>
      </c>
      <c r="AE1387">
        <f t="shared" si="64"/>
        <v>5</v>
      </c>
      <c r="AF1387">
        <f t="shared" si="65"/>
        <v>23</v>
      </c>
    </row>
    <row r="1388" spans="1:32" x14ac:dyDescent="0.25">
      <c r="A1388" t="s">
        <v>7409</v>
      </c>
      <c r="B1388" t="s">
        <v>7410</v>
      </c>
      <c r="D1388">
        <v>2023</v>
      </c>
      <c r="E1388" t="s">
        <v>1049</v>
      </c>
      <c r="F1388" t="s">
        <v>1879</v>
      </c>
      <c r="G1388" t="s">
        <v>1917</v>
      </c>
      <c r="H1388" t="s">
        <v>3323</v>
      </c>
      <c r="I1388" t="s">
        <v>7411</v>
      </c>
      <c r="J1388" t="s">
        <v>3464</v>
      </c>
      <c r="K1388">
        <v>277</v>
      </c>
      <c r="L1388" t="s">
        <v>869</v>
      </c>
      <c r="M1388" t="s">
        <v>7412</v>
      </c>
      <c r="N1388" t="s">
        <v>7401</v>
      </c>
      <c r="O1388">
        <v>219</v>
      </c>
      <c r="P1388" t="s">
        <v>872</v>
      </c>
      <c r="Q1388" t="s">
        <v>873</v>
      </c>
      <c r="R1388" t="s">
        <v>105</v>
      </c>
      <c r="S1388" t="s">
        <v>105</v>
      </c>
      <c r="T1388" t="s">
        <v>7366</v>
      </c>
      <c r="U1388" t="s">
        <v>875</v>
      </c>
      <c r="V1388" t="s">
        <v>132</v>
      </c>
      <c r="W1388" s="247">
        <v>45069</v>
      </c>
      <c r="Y1388" t="s">
        <v>876</v>
      </c>
      <c r="Z1388">
        <v>0</v>
      </c>
      <c r="AA1388" t="s">
        <v>2323</v>
      </c>
      <c r="AB1388" t="s">
        <v>7413</v>
      </c>
      <c r="AD1388">
        <f t="shared" ca="1" si="63"/>
        <v>11</v>
      </c>
      <c r="AE1388">
        <f t="shared" si="64"/>
        <v>5</v>
      </c>
      <c r="AF1388">
        <f t="shared" si="65"/>
        <v>23</v>
      </c>
    </row>
    <row r="1389" spans="1:32" x14ac:dyDescent="0.25">
      <c r="A1389" t="s">
        <v>7414</v>
      </c>
      <c r="B1389" t="s">
        <v>7415</v>
      </c>
      <c r="D1389">
        <v>2023</v>
      </c>
      <c r="E1389" t="s">
        <v>1049</v>
      </c>
      <c r="F1389" t="s">
        <v>1879</v>
      </c>
      <c r="G1389" t="s">
        <v>1917</v>
      </c>
      <c r="H1389" t="s">
        <v>3323</v>
      </c>
      <c r="I1389" t="s">
        <v>7416</v>
      </c>
      <c r="J1389" t="s">
        <v>3464</v>
      </c>
      <c r="K1389">
        <v>284</v>
      </c>
      <c r="L1389" t="s">
        <v>869</v>
      </c>
      <c r="M1389" t="s">
        <v>7417</v>
      </c>
      <c r="N1389" t="s">
        <v>6307</v>
      </c>
      <c r="O1389">
        <v>219</v>
      </c>
      <c r="P1389" t="s">
        <v>872</v>
      </c>
      <c r="Q1389" t="s">
        <v>873</v>
      </c>
      <c r="R1389" t="s">
        <v>105</v>
      </c>
      <c r="S1389" t="s">
        <v>105</v>
      </c>
      <c r="T1389" t="s">
        <v>7366</v>
      </c>
      <c r="U1389" t="s">
        <v>875</v>
      </c>
      <c r="V1389" t="s">
        <v>132</v>
      </c>
      <c r="W1389" s="247">
        <v>45069</v>
      </c>
      <c r="Y1389" t="s">
        <v>876</v>
      </c>
      <c r="Z1389">
        <v>0</v>
      </c>
      <c r="AA1389" t="s">
        <v>2323</v>
      </c>
      <c r="AB1389" t="s">
        <v>7418</v>
      </c>
      <c r="AD1389">
        <f t="shared" ca="1" si="63"/>
        <v>11</v>
      </c>
      <c r="AE1389">
        <f t="shared" si="64"/>
        <v>5</v>
      </c>
      <c r="AF1389">
        <f t="shared" si="65"/>
        <v>23</v>
      </c>
    </row>
    <row r="1390" spans="1:32" x14ac:dyDescent="0.25">
      <c r="A1390" t="s">
        <v>7419</v>
      </c>
      <c r="B1390" t="s">
        <v>7420</v>
      </c>
      <c r="D1390">
        <v>2023</v>
      </c>
      <c r="E1390" t="s">
        <v>1049</v>
      </c>
      <c r="F1390" t="s">
        <v>1879</v>
      </c>
      <c r="G1390" t="s">
        <v>1917</v>
      </c>
      <c r="H1390" t="s">
        <v>3323</v>
      </c>
      <c r="I1390" t="s">
        <v>7421</v>
      </c>
      <c r="J1390" t="s">
        <v>3464</v>
      </c>
      <c r="K1390">
        <v>285</v>
      </c>
      <c r="L1390" t="s">
        <v>869</v>
      </c>
      <c r="M1390" t="s">
        <v>7422</v>
      </c>
      <c r="N1390" t="s">
        <v>7401</v>
      </c>
      <c r="O1390">
        <v>219</v>
      </c>
      <c r="P1390" t="s">
        <v>872</v>
      </c>
      <c r="Q1390" t="s">
        <v>873</v>
      </c>
      <c r="R1390" t="s">
        <v>105</v>
      </c>
      <c r="S1390" t="s">
        <v>105</v>
      </c>
      <c r="T1390" t="s">
        <v>7366</v>
      </c>
      <c r="U1390" t="s">
        <v>875</v>
      </c>
      <c r="V1390" t="s">
        <v>132</v>
      </c>
      <c r="W1390" s="247">
        <v>45069</v>
      </c>
      <c r="Y1390" t="s">
        <v>876</v>
      </c>
      <c r="Z1390">
        <v>0</v>
      </c>
      <c r="AA1390" t="s">
        <v>2323</v>
      </c>
      <c r="AB1390" t="s">
        <v>7423</v>
      </c>
      <c r="AD1390">
        <f t="shared" ca="1" si="63"/>
        <v>11</v>
      </c>
      <c r="AE1390">
        <f t="shared" si="64"/>
        <v>5</v>
      </c>
      <c r="AF1390">
        <f t="shared" si="65"/>
        <v>23</v>
      </c>
    </row>
    <row r="1391" spans="1:32" x14ac:dyDescent="0.25">
      <c r="A1391" t="s">
        <v>7424</v>
      </c>
      <c r="B1391" t="s">
        <v>7425</v>
      </c>
      <c r="D1391">
        <v>2023</v>
      </c>
      <c r="E1391" t="s">
        <v>1049</v>
      </c>
      <c r="F1391" t="s">
        <v>1879</v>
      </c>
      <c r="G1391" t="s">
        <v>1917</v>
      </c>
      <c r="H1391" t="s">
        <v>3323</v>
      </c>
      <c r="I1391" t="s">
        <v>7426</v>
      </c>
      <c r="J1391" t="s">
        <v>3464</v>
      </c>
      <c r="K1391">
        <v>282</v>
      </c>
      <c r="L1391" t="s">
        <v>869</v>
      </c>
      <c r="M1391" t="s">
        <v>7427</v>
      </c>
      <c r="N1391" t="s">
        <v>6307</v>
      </c>
      <c r="O1391">
        <v>219</v>
      </c>
      <c r="P1391" t="s">
        <v>872</v>
      </c>
      <c r="Q1391" t="s">
        <v>873</v>
      </c>
      <c r="R1391" t="s">
        <v>105</v>
      </c>
      <c r="S1391" t="s">
        <v>105</v>
      </c>
      <c r="T1391" t="s">
        <v>7402</v>
      </c>
      <c r="U1391" t="s">
        <v>875</v>
      </c>
      <c r="V1391" t="s">
        <v>132</v>
      </c>
      <c r="W1391" s="247">
        <v>45069</v>
      </c>
      <c r="Y1391" t="s">
        <v>876</v>
      </c>
      <c r="Z1391">
        <v>0</v>
      </c>
      <c r="AA1391" t="s">
        <v>2323</v>
      </c>
      <c r="AB1391" t="s">
        <v>7428</v>
      </c>
      <c r="AD1391">
        <f t="shared" ca="1" si="63"/>
        <v>11</v>
      </c>
      <c r="AE1391">
        <f t="shared" si="64"/>
        <v>5</v>
      </c>
      <c r="AF1391">
        <f t="shared" si="65"/>
        <v>23</v>
      </c>
    </row>
    <row r="1392" spans="1:32" x14ac:dyDescent="0.25">
      <c r="A1392" t="s">
        <v>7429</v>
      </c>
      <c r="B1392" t="s">
        <v>7430</v>
      </c>
      <c r="D1392">
        <v>2023</v>
      </c>
      <c r="E1392" t="s">
        <v>1049</v>
      </c>
      <c r="F1392" t="s">
        <v>1879</v>
      </c>
      <c r="G1392" t="s">
        <v>1917</v>
      </c>
      <c r="H1392" t="s">
        <v>3323</v>
      </c>
      <c r="I1392" t="s">
        <v>7431</v>
      </c>
      <c r="J1392" t="s">
        <v>3464</v>
      </c>
      <c r="K1392">
        <v>280</v>
      </c>
      <c r="L1392" t="s">
        <v>869</v>
      </c>
      <c r="M1392" t="s">
        <v>7432</v>
      </c>
      <c r="N1392" t="s">
        <v>7401</v>
      </c>
      <c r="O1392">
        <v>219</v>
      </c>
      <c r="P1392" t="s">
        <v>872</v>
      </c>
      <c r="Q1392" t="s">
        <v>873</v>
      </c>
      <c r="R1392" t="s">
        <v>105</v>
      </c>
      <c r="S1392" t="s">
        <v>105</v>
      </c>
      <c r="T1392" t="s">
        <v>7433</v>
      </c>
      <c r="U1392" t="s">
        <v>875</v>
      </c>
      <c r="V1392" t="s">
        <v>132</v>
      </c>
      <c r="W1392" s="247">
        <v>45069</v>
      </c>
      <c r="Y1392" t="s">
        <v>876</v>
      </c>
      <c r="Z1392">
        <v>0</v>
      </c>
      <c r="AA1392" t="s">
        <v>2323</v>
      </c>
      <c r="AB1392" t="s">
        <v>7434</v>
      </c>
      <c r="AD1392">
        <f t="shared" ca="1" si="63"/>
        <v>11</v>
      </c>
      <c r="AE1392">
        <f t="shared" si="64"/>
        <v>5</v>
      </c>
      <c r="AF1392">
        <f t="shared" si="65"/>
        <v>23</v>
      </c>
    </row>
    <row r="1393" spans="1:32" x14ac:dyDescent="0.25">
      <c r="A1393" t="s">
        <v>7435</v>
      </c>
      <c r="B1393" t="s">
        <v>7436</v>
      </c>
      <c r="D1393">
        <v>2023</v>
      </c>
      <c r="E1393" t="s">
        <v>1049</v>
      </c>
      <c r="F1393" t="s">
        <v>1879</v>
      </c>
      <c r="G1393" t="s">
        <v>1917</v>
      </c>
      <c r="H1393" t="s">
        <v>3323</v>
      </c>
      <c r="I1393" t="s">
        <v>7437</v>
      </c>
      <c r="J1393" t="s">
        <v>3464</v>
      </c>
      <c r="K1393">
        <v>285</v>
      </c>
      <c r="L1393" t="s">
        <v>869</v>
      </c>
      <c r="M1393" t="s">
        <v>7438</v>
      </c>
      <c r="N1393" t="s">
        <v>7365</v>
      </c>
      <c r="O1393">
        <v>219</v>
      </c>
      <c r="P1393" t="s">
        <v>872</v>
      </c>
      <c r="Q1393" t="s">
        <v>873</v>
      </c>
      <c r="R1393" t="s">
        <v>105</v>
      </c>
      <c r="S1393" t="s">
        <v>105</v>
      </c>
      <c r="T1393" t="s">
        <v>7402</v>
      </c>
      <c r="U1393" t="s">
        <v>875</v>
      </c>
      <c r="V1393" t="s">
        <v>132</v>
      </c>
      <c r="W1393" s="247">
        <v>45069</v>
      </c>
      <c r="Y1393" t="s">
        <v>876</v>
      </c>
      <c r="Z1393">
        <v>0</v>
      </c>
      <c r="AA1393" t="s">
        <v>2323</v>
      </c>
      <c r="AB1393" t="s">
        <v>7439</v>
      </c>
      <c r="AD1393">
        <f t="shared" ca="1" si="63"/>
        <v>11</v>
      </c>
      <c r="AE1393">
        <f t="shared" si="64"/>
        <v>5</v>
      </c>
      <c r="AF1393">
        <f t="shared" si="65"/>
        <v>23</v>
      </c>
    </row>
    <row r="1394" spans="1:32" x14ac:dyDescent="0.25">
      <c r="A1394" t="s">
        <v>7440</v>
      </c>
      <c r="B1394" t="s">
        <v>7441</v>
      </c>
      <c r="D1394">
        <v>2023</v>
      </c>
      <c r="E1394" t="s">
        <v>1049</v>
      </c>
      <c r="F1394" t="s">
        <v>1879</v>
      </c>
      <c r="G1394" t="s">
        <v>1917</v>
      </c>
      <c r="H1394" t="s">
        <v>3323</v>
      </c>
      <c r="I1394" t="s">
        <v>7442</v>
      </c>
      <c r="J1394" t="s">
        <v>3464</v>
      </c>
      <c r="K1394">
        <v>22017</v>
      </c>
      <c r="L1394" t="s">
        <v>869</v>
      </c>
      <c r="M1394" t="s">
        <v>7443</v>
      </c>
      <c r="N1394" t="s">
        <v>7395</v>
      </c>
      <c r="O1394">
        <v>4</v>
      </c>
      <c r="P1394" t="s">
        <v>872</v>
      </c>
      <c r="Q1394" t="s">
        <v>873</v>
      </c>
      <c r="R1394" t="s">
        <v>105</v>
      </c>
      <c r="S1394" t="s">
        <v>105</v>
      </c>
      <c r="T1394" t="s">
        <v>5740</v>
      </c>
      <c r="U1394" t="s">
        <v>875</v>
      </c>
      <c r="V1394" t="s">
        <v>132</v>
      </c>
      <c r="W1394" s="247">
        <v>45069</v>
      </c>
      <c r="Y1394" t="s">
        <v>876</v>
      </c>
      <c r="Z1394">
        <v>0</v>
      </c>
      <c r="AA1394" t="s">
        <v>2323</v>
      </c>
      <c r="AB1394" t="s">
        <v>7444</v>
      </c>
      <c r="AD1394">
        <f t="shared" ca="1" si="63"/>
        <v>11</v>
      </c>
      <c r="AE1394">
        <f t="shared" si="64"/>
        <v>5</v>
      </c>
      <c r="AF1394">
        <f t="shared" si="65"/>
        <v>23</v>
      </c>
    </row>
    <row r="1395" spans="1:32" x14ac:dyDescent="0.25">
      <c r="A1395" t="s">
        <v>7445</v>
      </c>
      <c r="B1395" t="s">
        <v>7446</v>
      </c>
      <c r="D1395">
        <v>2023</v>
      </c>
      <c r="E1395" t="s">
        <v>1049</v>
      </c>
      <c r="F1395" t="s">
        <v>1879</v>
      </c>
      <c r="G1395" t="s">
        <v>1917</v>
      </c>
      <c r="H1395" t="s">
        <v>3323</v>
      </c>
      <c r="I1395" t="s">
        <v>7447</v>
      </c>
      <c r="J1395" t="s">
        <v>3464</v>
      </c>
      <c r="K1395">
        <v>277</v>
      </c>
      <c r="L1395" t="s">
        <v>869</v>
      </c>
      <c r="M1395" t="s">
        <v>7448</v>
      </c>
      <c r="N1395" t="s">
        <v>7401</v>
      </c>
      <c r="O1395">
        <v>219</v>
      </c>
      <c r="P1395" t="s">
        <v>872</v>
      </c>
      <c r="Q1395" t="s">
        <v>873</v>
      </c>
      <c r="R1395" t="s">
        <v>105</v>
      </c>
      <c r="S1395" t="s">
        <v>105</v>
      </c>
      <c r="T1395" t="s">
        <v>6425</v>
      </c>
      <c r="U1395" t="s">
        <v>875</v>
      </c>
      <c r="V1395" t="s">
        <v>132</v>
      </c>
      <c r="W1395" s="247">
        <v>45069</v>
      </c>
      <c r="Y1395" t="s">
        <v>876</v>
      </c>
      <c r="Z1395">
        <v>0</v>
      </c>
      <c r="AA1395" t="s">
        <v>2323</v>
      </c>
      <c r="AB1395" t="s">
        <v>7449</v>
      </c>
      <c r="AD1395">
        <f t="shared" ca="1" si="63"/>
        <v>11</v>
      </c>
      <c r="AE1395">
        <f t="shared" si="64"/>
        <v>5</v>
      </c>
      <c r="AF1395">
        <f t="shared" si="65"/>
        <v>23</v>
      </c>
    </row>
    <row r="1396" spans="1:32" x14ac:dyDescent="0.25">
      <c r="A1396" t="s">
        <v>7450</v>
      </c>
      <c r="B1396" t="s">
        <v>7451</v>
      </c>
      <c r="D1396">
        <v>2023</v>
      </c>
      <c r="E1396" t="s">
        <v>1049</v>
      </c>
      <c r="F1396" t="s">
        <v>1879</v>
      </c>
      <c r="G1396" t="s">
        <v>1917</v>
      </c>
      <c r="H1396" t="s">
        <v>3323</v>
      </c>
      <c r="I1396" t="s">
        <v>7452</v>
      </c>
      <c r="J1396" t="s">
        <v>3464</v>
      </c>
      <c r="K1396">
        <v>278</v>
      </c>
      <c r="L1396" t="s">
        <v>869</v>
      </c>
      <c r="M1396" t="s">
        <v>7453</v>
      </c>
      <c r="N1396" t="s">
        <v>7365</v>
      </c>
      <c r="O1396">
        <v>219</v>
      </c>
      <c r="P1396" t="s">
        <v>872</v>
      </c>
      <c r="Q1396" t="s">
        <v>873</v>
      </c>
      <c r="R1396" t="s">
        <v>105</v>
      </c>
      <c r="S1396" t="s">
        <v>105</v>
      </c>
      <c r="T1396" t="s">
        <v>5711</v>
      </c>
      <c r="U1396" t="s">
        <v>875</v>
      </c>
      <c r="V1396" t="s">
        <v>132</v>
      </c>
      <c r="W1396" s="247">
        <v>45069</v>
      </c>
      <c r="Y1396" t="s">
        <v>876</v>
      </c>
      <c r="Z1396">
        <v>0</v>
      </c>
      <c r="AA1396" t="s">
        <v>2323</v>
      </c>
      <c r="AB1396" t="s">
        <v>7454</v>
      </c>
      <c r="AD1396">
        <f t="shared" ca="1" si="63"/>
        <v>11</v>
      </c>
      <c r="AE1396">
        <f t="shared" si="64"/>
        <v>5</v>
      </c>
      <c r="AF1396">
        <f t="shared" si="65"/>
        <v>23</v>
      </c>
    </row>
    <row r="1397" spans="1:32" x14ac:dyDescent="0.25">
      <c r="A1397" t="s">
        <v>7455</v>
      </c>
      <c r="B1397" t="s">
        <v>7456</v>
      </c>
      <c r="D1397">
        <v>2023</v>
      </c>
      <c r="E1397" t="s">
        <v>1049</v>
      </c>
      <c r="F1397" t="s">
        <v>1879</v>
      </c>
      <c r="G1397" t="s">
        <v>1917</v>
      </c>
      <c r="H1397" t="s">
        <v>3323</v>
      </c>
      <c r="I1397" t="s">
        <v>7457</v>
      </c>
      <c r="J1397" t="s">
        <v>3464</v>
      </c>
      <c r="K1397">
        <v>278</v>
      </c>
      <c r="L1397" t="s">
        <v>869</v>
      </c>
      <c r="M1397" t="s">
        <v>7458</v>
      </c>
      <c r="N1397" t="s">
        <v>7459</v>
      </c>
      <c r="O1397">
        <v>219</v>
      </c>
      <c r="P1397" t="s">
        <v>872</v>
      </c>
      <c r="Q1397" t="s">
        <v>873</v>
      </c>
      <c r="R1397" t="s">
        <v>105</v>
      </c>
      <c r="S1397" t="s">
        <v>105</v>
      </c>
      <c r="T1397" t="s">
        <v>7460</v>
      </c>
      <c r="U1397" t="s">
        <v>875</v>
      </c>
      <c r="V1397" t="s">
        <v>132</v>
      </c>
      <c r="W1397" s="247">
        <v>45069</v>
      </c>
      <c r="Y1397" t="s">
        <v>876</v>
      </c>
      <c r="Z1397">
        <v>0</v>
      </c>
      <c r="AA1397" t="s">
        <v>2323</v>
      </c>
      <c r="AB1397" t="s">
        <v>7461</v>
      </c>
      <c r="AD1397">
        <f t="shared" ca="1" si="63"/>
        <v>11</v>
      </c>
      <c r="AE1397">
        <f t="shared" si="64"/>
        <v>5</v>
      </c>
      <c r="AF1397">
        <f t="shared" si="65"/>
        <v>23</v>
      </c>
    </row>
    <row r="1398" spans="1:32" x14ac:dyDescent="0.25">
      <c r="A1398" t="s">
        <v>7462</v>
      </c>
      <c r="B1398" t="s">
        <v>7463</v>
      </c>
      <c r="D1398">
        <v>2023</v>
      </c>
      <c r="E1398" t="s">
        <v>1049</v>
      </c>
      <c r="F1398" t="s">
        <v>1879</v>
      </c>
      <c r="G1398" t="s">
        <v>1917</v>
      </c>
      <c r="H1398" t="s">
        <v>3323</v>
      </c>
      <c r="I1398" t="s">
        <v>7464</v>
      </c>
      <c r="J1398" t="s">
        <v>3464</v>
      </c>
      <c r="K1398">
        <v>283</v>
      </c>
      <c r="L1398" t="s">
        <v>869</v>
      </c>
      <c r="M1398" t="s">
        <v>7465</v>
      </c>
      <c r="N1398" t="s">
        <v>7459</v>
      </c>
      <c r="O1398">
        <v>219</v>
      </c>
      <c r="P1398" t="s">
        <v>872</v>
      </c>
      <c r="Q1398" t="s">
        <v>873</v>
      </c>
      <c r="R1398" t="s">
        <v>105</v>
      </c>
      <c r="S1398" t="s">
        <v>105</v>
      </c>
      <c r="T1398" t="s">
        <v>7366</v>
      </c>
      <c r="U1398" t="s">
        <v>875</v>
      </c>
      <c r="V1398" t="s">
        <v>132</v>
      </c>
      <c r="W1398" s="247">
        <v>45069</v>
      </c>
      <c r="Y1398" t="s">
        <v>876</v>
      </c>
      <c r="Z1398">
        <v>0</v>
      </c>
      <c r="AA1398" t="s">
        <v>2323</v>
      </c>
      <c r="AB1398" t="s">
        <v>7466</v>
      </c>
      <c r="AD1398">
        <f t="shared" ca="1" si="63"/>
        <v>11</v>
      </c>
      <c r="AE1398">
        <f t="shared" si="64"/>
        <v>5</v>
      </c>
      <c r="AF1398">
        <f t="shared" si="65"/>
        <v>23</v>
      </c>
    </row>
    <row r="1399" spans="1:32" x14ac:dyDescent="0.25">
      <c r="A1399" t="s">
        <v>7467</v>
      </c>
      <c r="B1399" t="s">
        <v>7468</v>
      </c>
      <c r="D1399">
        <v>2023</v>
      </c>
      <c r="E1399" t="s">
        <v>1049</v>
      </c>
      <c r="F1399" t="s">
        <v>1879</v>
      </c>
      <c r="G1399" t="s">
        <v>1917</v>
      </c>
      <c r="H1399" t="s">
        <v>3323</v>
      </c>
      <c r="I1399" t="s">
        <v>7469</v>
      </c>
      <c r="J1399" t="s">
        <v>3464</v>
      </c>
      <c r="K1399">
        <v>276</v>
      </c>
      <c r="L1399" t="s">
        <v>869</v>
      </c>
      <c r="M1399" t="s">
        <v>7470</v>
      </c>
      <c r="N1399" t="s">
        <v>6307</v>
      </c>
      <c r="O1399">
        <v>219</v>
      </c>
      <c r="P1399" t="s">
        <v>872</v>
      </c>
      <c r="Q1399" t="s">
        <v>873</v>
      </c>
      <c r="R1399" t="s">
        <v>105</v>
      </c>
      <c r="S1399" t="s">
        <v>105</v>
      </c>
      <c r="T1399" t="s">
        <v>5711</v>
      </c>
      <c r="U1399" t="s">
        <v>875</v>
      </c>
      <c r="V1399" t="s">
        <v>132</v>
      </c>
      <c r="W1399" s="247">
        <v>45069</v>
      </c>
      <c r="Y1399" t="s">
        <v>876</v>
      </c>
      <c r="Z1399">
        <v>0</v>
      </c>
      <c r="AA1399" t="s">
        <v>2323</v>
      </c>
      <c r="AB1399" t="s">
        <v>7471</v>
      </c>
      <c r="AD1399">
        <f t="shared" ca="1" si="63"/>
        <v>11</v>
      </c>
      <c r="AE1399">
        <f t="shared" si="64"/>
        <v>5</v>
      </c>
      <c r="AF1399">
        <f t="shared" si="65"/>
        <v>23</v>
      </c>
    </row>
    <row r="1400" spans="1:32" x14ac:dyDescent="0.25">
      <c r="A1400" t="s">
        <v>7472</v>
      </c>
      <c r="B1400" t="s">
        <v>7473</v>
      </c>
      <c r="D1400">
        <v>2023</v>
      </c>
      <c r="E1400" t="s">
        <v>1049</v>
      </c>
      <c r="F1400" t="s">
        <v>1879</v>
      </c>
      <c r="G1400" t="s">
        <v>1917</v>
      </c>
      <c r="H1400" t="s">
        <v>3323</v>
      </c>
      <c r="I1400" t="s">
        <v>7474</v>
      </c>
      <c r="J1400" t="s">
        <v>3464</v>
      </c>
      <c r="K1400">
        <v>16675</v>
      </c>
      <c r="L1400" t="s">
        <v>869</v>
      </c>
      <c r="M1400" t="s">
        <v>7475</v>
      </c>
      <c r="N1400" t="s">
        <v>7395</v>
      </c>
      <c r="O1400">
        <v>4</v>
      </c>
      <c r="P1400" t="s">
        <v>872</v>
      </c>
      <c r="Q1400" t="s">
        <v>873</v>
      </c>
      <c r="R1400" t="s">
        <v>105</v>
      </c>
      <c r="S1400" t="s">
        <v>105</v>
      </c>
      <c r="T1400" t="s">
        <v>5740</v>
      </c>
      <c r="U1400" t="s">
        <v>875</v>
      </c>
      <c r="V1400" t="s">
        <v>132</v>
      </c>
      <c r="W1400" s="247">
        <v>45069</v>
      </c>
      <c r="Y1400" t="s">
        <v>876</v>
      </c>
      <c r="Z1400">
        <v>0</v>
      </c>
      <c r="AA1400" t="s">
        <v>2323</v>
      </c>
      <c r="AB1400" t="s">
        <v>7476</v>
      </c>
      <c r="AD1400">
        <f t="shared" ca="1" si="63"/>
        <v>11</v>
      </c>
      <c r="AE1400">
        <f t="shared" si="64"/>
        <v>5</v>
      </c>
      <c r="AF1400">
        <f t="shared" si="65"/>
        <v>23</v>
      </c>
    </row>
    <row r="1401" spans="1:32" x14ac:dyDescent="0.25">
      <c r="A1401" t="s">
        <v>7477</v>
      </c>
      <c r="B1401" t="s">
        <v>7478</v>
      </c>
      <c r="D1401">
        <v>2023</v>
      </c>
      <c r="E1401" t="s">
        <v>1049</v>
      </c>
      <c r="F1401" t="s">
        <v>1879</v>
      </c>
      <c r="G1401" t="s">
        <v>1917</v>
      </c>
      <c r="H1401" t="s">
        <v>3323</v>
      </c>
      <c r="I1401" t="s">
        <v>7479</v>
      </c>
      <c r="J1401" t="s">
        <v>3464</v>
      </c>
      <c r="K1401">
        <v>290</v>
      </c>
      <c r="L1401" t="s">
        <v>869</v>
      </c>
      <c r="M1401" t="s">
        <v>7480</v>
      </c>
      <c r="N1401" t="s">
        <v>7401</v>
      </c>
      <c r="O1401">
        <v>219</v>
      </c>
      <c r="P1401" t="s">
        <v>872</v>
      </c>
      <c r="Q1401" t="s">
        <v>873</v>
      </c>
      <c r="R1401" t="s">
        <v>105</v>
      </c>
      <c r="S1401" t="s">
        <v>105</v>
      </c>
      <c r="T1401" t="s">
        <v>7402</v>
      </c>
      <c r="U1401" t="s">
        <v>875</v>
      </c>
      <c r="V1401" t="s">
        <v>132</v>
      </c>
      <c r="W1401" s="247">
        <v>45069</v>
      </c>
      <c r="Y1401" t="s">
        <v>876</v>
      </c>
      <c r="Z1401">
        <v>0</v>
      </c>
      <c r="AA1401" t="s">
        <v>2323</v>
      </c>
      <c r="AB1401" t="s">
        <v>7481</v>
      </c>
      <c r="AD1401">
        <f t="shared" ca="1" si="63"/>
        <v>11</v>
      </c>
      <c r="AE1401">
        <f t="shared" si="64"/>
        <v>5</v>
      </c>
      <c r="AF1401">
        <f t="shared" si="65"/>
        <v>23</v>
      </c>
    </row>
    <row r="1402" spans="1:32" x14ac:dyDescent="0.25">
      <c r="A1402" t="s">
        <v>7482</v>
      </c>
      <c r="B1402" t="s">
        <v>7483</v>
      </c>
      <c r="D1402">
        <v>2023</v>
      </c>
      <c r="E1402" t="s">
        <v>1049</v>
      </c>
      <c r="F1402" t="s">
        <v>1879</v>
      </c>
      <c r="G1402" t="s">
        <v>1917</v>
      </c>
      <c r="H1402" t="s">
        <v>3323</v>
      </c>
      <c r="I1402" t="s">
        <v>7484</v>
      </c>
      <c r="J1402" t="s">
        <v>3464</v>
      </c>
      <c r="K1402">
        <v>277</v>
      </c>
      <c r="L1402" t="s">
        <v>869</v>
      </c>
      <c r="M1402" t="s">
        <v>7485</v>
      </c>
      <c r="N1402" t="s">
        <v>7459</v>
      </c>
      <c r="O1402">
        <v>219</v>
      </c>
      <c r="P1402" t="s">
        <v>872</v>
      </c>
      <c r="Q1402" t="s">
        <v>873</v>
      </c>
      <c r="R1402" t="s">
        <v>105</v>
      </c>
      <c r="S1402" t="s">
        <v>105</v>
      </c>
      <c r="T1402" t="s">
        <v>7486</v>
      </c>
      <c r="U1402" t="s">
        <v>875</v>
      </c>
      <c r="V1402" t="s">
        <v>132</v>
      </c>
      <c r="W1402" s="247">
        <v>45069</v>
      </c>
      <c r="Y1402" t="s">
        <v>876</v>
      </c>
      <c r="Z1402">
        <v>0</v>
      </c>
      <c r="AA1402" t="s">
        <v>2323</v>
      </c>
      <c r="AB1402" t="s">
        <v>7487</v>
      </c>
      <c r="AD1402">
        <f t="shared" ca="1" si="63"/>
        <v>11</v>
      </c>
      <c r="AE1402">
        <f t="shared" si="64"/>
        <v>5</v>
      </c>
      <c r="AF1402">
        <f t="shared" si="65"/>
        <v>23</v>
      </c>
    </row>
    <row r="1403" spans="1:32" x14ac:dyDescent="0.25">
      <c r="A1403" t="s">
        <v>7488</v>
      </c>
      <c r="B1403" t="s">
        <v>7489</v>
      </c>
      <c r="D1403">
        <v>2023</v>
      </c>
      <c r="E1403" t="s">
        <v>1049</v>
      </c>
      <c r="F1403" t="s">
        <v>1879</v>
      </c>
      <c r="G1403" t="s">
        <v>1917</v>
      </c>
      <c r="H1403" t="s">
        <v>3323</v>
      </c>
      <c r="I1403" t="s">
        <v>7490</v>
      </c>
      <c r="J1403" t="s">
        <v>3464</v>
      </c>
      <c r="K1403">
        <v>282</v>
      </c>
      <c r="L1403" t="s">
        <v>869</v>
      </c>
      <c r="M1403" t="s">
        <v>7491</v>
      </c>
      <c r="N1403" t="s">
        <v>7459</v>
      </c>
      <c r="O1403">
        <v>219</v>
      </c>
      <c r="P1403" t="s">
        <v>872</v>
      </c>
      <c r="Q1403" t="s">
        <v>873</v>
      </c>
      <c r="R1403" t="s">
        <v>105</v>
      </c>
      <c r="S1403" t="s">
        <v>105</v>
      </c>
      <c r="T1403" t="s">
        <v>7366</v>
      </c>
      <c r="U1403" t="s">
        <v>875</v>
      </c>
      <c r="V1403" t="s">
        <v>132</v>
      </c>
      <c r="W1403" s="247">
        <v>45069</v>
      </c>
      <c r="Y1403" t="s">
        <v>876</v>
      </c>
      <c r="Z1403">
        <v>0</v>
      </c>
      <c r="AA1403" t="s">
        <v>2323</v>
      </c>
      <c r="AB1403" t="s">
        <v>7492</v>
      </c>
      <c r="AD1403">
        <f t="shared" ca="1" si="63"/>
        <v>11</v>
      </c>
      <c r="AE1403">
        <f t="shared" si="64"/>
        <v>5</v>
      </c>
      <c r="AF1403">
        <f t="shared" si="65"/>
        <v>23</v>
      </c>
    </row>
    <row r="1404" spans="1:32" x14ac:dyDescent="0.25">
      <c r="A1404" t="s">
        <v>7493</v>
      </c>
      <c r="B1404" t="s">
        <v>7494</v>
      </c>
      <c r="D1404">
        <v>2023</v>
      </c>
      <c r="E1404" t="s">
        <v>1049</v>
      </c>
      <c r="F1404" t="s">
        <v>1879</v>
      </c>
      <c r="G1404" t="s">
        <v>1917</v>
      </c>
      <c r="H1404" t="s">
        <v>3323</v>
      </c>
      <c r="I1404" t="s">
        <v>7495</v>
      </c>
      <c r="J1404" t="s">
        <v>3464</v>
      </c>
      <c r="K1404">
        <v>363</v>
      </c>
      <c r="L1404" t="s">
        <v>869</v>
      </c>
      <c r="M1404" t="s">
        <v>7496</v>
      </c>
      <c r="N1404" t="s">
        <v>6307</v>
      </c>
      <c r="O1404">
        <v>219</v>
      </c>
      <c r="P1404" t="s">
        <v>872</v>
      </c>
      <c r="Q1404" t="s">
        <v>873</v>
      </c>
      <c r="R1404" t="s">
        <v>105</v>
      </c>
      <c r="S1404" t="s">
        <v>105</v>
      </c>
      <c r="T1404" t="s">
        <v>5711</v>
      </c>
      <c r="U1404" t="s">
        <v>875</v>
      </c>
      <c r="V1404" t="s">
        <v>132</v>
      </c>
      <c r="W1404" s="247">
        <v>45069</v>
      </c>
      <c r="Y1404" t="s">
        <v>876</v>
      </c>
      <c r="Z1404">
        <v>0</v>
      </c>
      <c r="AA1404" t="s">
        <v>2323</v>
      </c>
      <c r="AB1404" t="s">
        <v>7497</v>
      </c>
      <c r="AD1404">
        <f t="shared" ca="1" si="63"/>
        <v>11</v>
      </c>
      <c r="AE1404">
        <f t="shared" si="64"/>
        <v>5</v>
      </c>
      <c r="AF1404">
        <f t="shared" si="65"/>
        <v>23</v>
      </c>
    </row>
    <row r="1405" spans="1:32" x14ac:dyDescent="0.25">
      <c r="A1405" t="s">
        <v>7498</v>
      </c>
      <c r="B1405" t="s">
        <v>7499</v>
      </c>
      <c r="D1405">
        <v>2023</v>
      </c>
      <c r="E1405" t="s">
        <v>1049</v>
      </c>
      <c r="F1405" t="s">
        <v>1879</v>
      </c>
      <c r="G1405" t="s">
        <v>1917</v>
      </c>
      <c r="H1405" t="s">
        <v>3323</v>
      </c>
      <c r="I1405" t="s">
        <v>7500</v>
      </c>
      <c r="J1405" t="s">
        <v>3464</v>
      </c>
      <c r="K1405">
        <v>313</v>
      </c>
      <c r="L1405" t="s">
        <v>869</v>
      </c>
      <c r="M1405" t="s">
        <v>7501</v>
      </c>
      <c r="N1405" t="s">
        <v>7459</v>
      </c>
      <c r="O1405">
        <v>219</v>
      </c>
      <c r="P1405" t="s">
        <v>872</v>
      </c>
      <c r="Q1405" t="s">
        <v>873</v>
      </c>
      <c r="R1405" t="s">
        <v>105</v>
      </c>
      <c r="S1405" t="s">
        <v>105</v>
      </c>
      <c r="T1405" t="s">
        <v>6975</v>
      </c>
      <c r="U1405" t="s">
        <v>875</v>
      </c>
      <c r="V1405" t="s">
        <v>132</v>
      </c>
      <c r="W1405" s="247">
        <v>45069</v>
      </c>
      <c r="Y1405" t="s">
        <v>876</v>
      </c>
      <c r="Z1405">
        <v>0</v>
      </c>
      <c r="AA1405" t="s">
        <v>2323</v>
      </c>
      <c r="AB1405" t="s">
        <v>7502</v>
      </c>
      <c r="AD1405">
        <f t="shared" ca="1" si="63"/>
        <v>11</v>
      </c>
      <c r="AE1405">
        <f t="shared" si="64"/>
        <v>5</v>
      </c>
      <c r="AF1405">
        <f t="shared" si="65"/>
        <v>23</v>
      </c>
    </row>
    <row r="1406" spans="1:32" x14ac:dyDescent="0.25">
      <c r="A1406" t="s">
        <v>7503</v>
      </c>
      <c r="B1406" t="s">
        <v>7504</v>
      </c>
      <c r="D1406">
        <v>2023</v>
      </c>
      <c r="E1406" t="s">
        <v>1049</v>
      </c>
      <c r="F1406" t="s">
        <v>1879</v>
      </c>
      <c r="G1406" t="s">
        <v>1917</v>
      </c>
      <c r="H1406" t="s">
        <v>3323</v>
      </c>
      <c r="I1406" t="s">
        <v>7505</v>
      </c>
      <c r="J1406" t="s">
        <v>3464</v>
      </c>
      <c r="K1406">
        <v>279</v>
      </c>
      <c r="L1406" t="s">
        <v>869</v>
      </c>
      <c r="M1406" t="s">
        <v>7506</v>
      </c>
      <c r="N1406" t="s">
        <v>7401</v>
      </c>
      <c r="O1406">
        <v>219</v>
      </c>
      <c r="P1406" t="s">
        <v>872</v>
      </c>
      <c r="Q1406" t="s">
        <v>873</v>
      </c>
      <c r="R1406" t="s">
        <v>105</v>
      </c>
      <c r="S1406" t="s">
        <v>105</v>
      </c>
      <c r="T1406" t="s">
        <v>5711</v>
      </c>
      <c r="U1406" t="s">
        <v>875</v>
      </c>
      <c r="V1406" t="s">
        <v>132</v>
      </c>
      <c r="W1406" s="247">
        <v>45069</v>
      </c>
      <c r="Y1406" t="s">
        <v>876</v>
      </c>
      <c r="Z1406">
        <v>0</v>
      </c>
      <c r="AA1406" t="s">
        <v>2323</v>
      </c>
      <c r="AB1406" t="s">
        <v>7507</v>
      </c>
      <c r="AD1406">
        <f t="shared" ca="1" si="63"/>
        <v>11</v>
      </c>
      <c r="AE1406">
        <f t="shared" si="64"/>
        <v>5</v>
      </c>
      <c r="AF1406">
        <f t="shared" si="65"/>
        <v>23</v>
      </c>
    </row>
    <row r="1407" spans="1:32" x14ac:dyDescent="0.25">
      <c r="A1407" t="s">
        <v>7508</v>
      </c>
      <c r="B1407" t="s">
        <v>7509</v>
      </c>
      <c r="D1407">
        <v>2023</v>
      </c>
      <c r="E1407" t="s">
        <v>1049</v>
      </c>
      <c r="F1407" t="s">
        <v>1879</v>
      </c>
      <c r="G1407" t="s">
        <v>1917</v>
      </c>
      <c r="H1407" t="s">
        <v>3323</v>
      </c>
      <c r="I1407" t="s">
        <v>7510</v>
      </c>
      <c r="J1407" t="s">
        <v>3464</v>
      </c>
      <c r="K1407">
        <v>281</v>
      </c>
      <c r="L1407" t="s">
        <v>869</v>
      </c>
      <c r="M1407" t="s">
        <v>7511</v>
      </c>
      <c r="N1407" t="s">
        <v>7459</v>
      </c>
      <c r="O1407">
        <v>219</v>
      </c>
      <c r="P1407" t="s">
        <v>872</v>
      </c>
      <c r="Q1407" t="s">
        <v>873</v>
      </c>
      <c r="R1407" t="s">
        <v>105</v>
      </c>
      <c r="S1407" t="s">
        <v>105</v>
      </c>
      <c r="T1407" t="s">
        <v>7372</v>
      </c>
      <c r="U1407" t="s">
        <v>875</v>
      </c>
      <c r="V1407" t="s">
        <v>132</v>
      </c>
      <c r="W1407" s="247">
        <v>45069</v>
      </c>
      <c r="Y1407" t="s">
        <v>876</v>
      </c>
      <c r="Z1407">
        <v>0</v>
      </c>
      <c r="AA1407" t="s">
        <v>2323</v>
      </c>
      <c r="AB1407" t="s">
        <v>7512</v>
      </c>
      <c r="AD1407">
        <f t="shared" ca="1" si="63"/>
        <v>11</v>
      </c>
      <c r="AE1407">
        <f t="shared" si="64"/>
        <v>5</v>
      </c>
      <c r="AF1407">
        <f t="shared" si="65"/>
        <v>23</v>
      </c>
    </row>
    <row r="1408" spans="1:32" x14ac:dyDescent="0.25">
      <c r="A1408" t="s">
        <v>7513</v>
      </c>
      <c r="B1408" t="s">
        <v>7514</v>
      </c>
      <c r="D1408">
        <v>2023</v>
      </c>
      <c r="E1408" t="s">
        <v>1049</v>
      </c>
      <c r="F1408" t="s">
        <v>1879</v>
      </c>
      <c r="G1408" t="s">
        <v>1917</v>
      </c>
      <c r="H1408" t="s">
        <v>3323</v>
      </c>
      <c r="I1408" t="s">
        <v>7515</v>
      </c>
      <c r="J1408" t="s">
        <v>3464</v>
      </c>
      <c r="K1408">
        <v>339</v>
      </c>
      <c r="L1408" t="s">
        <v>869</v>
      </c>
      <c r="M1408" t="s">
        <v>7516</v>
      </c>
      <c r="N1408" t="s">
        <v>7401</v>
      </c>
      <c r="O1408">
        <v>219</v>
      </c>
      <c r="P1408" t="s">
        <v>872</v>
      </c>
      <c r="Q1408" t="s">
        <v>873</v>
      </c>
      <c r="R1408" t="s">
        <v>105</v>
      </c>
      <c r="S1408" t="s">
        <v>105</v>
      </c>
      <c r="T1408" t="s">
        <v>7517</v>
      </c>
      <c r="U1408" t="s">
        <v>875</v>
      </c>
      <c r="V1408" t="s">
        <v>132</v>
      </c>
      <c r="W1408" s="247">
        <v>45069</v>
      </c>
      <c r="Y1408" t="s">
        <v>876</v>
      </c>
      <c r="Z1408">
        <v>0</v>
      </c>
      <c r="AA1408" t="s">
        <v>2323</v>
      </c>
      <c r="AB1408" t="s">
        <v>7518</v>
      </c>
      <c r="AD1408">
        <f t="shared" ca="1" si="63"/>
        <v>11</v>
      </c>
      <c r="AE1408">
        <f t="shared" si="64"/>
        <v>5</v>
      </c>
      <c r="AF1408">
        <f t="shared" si="65"/>
        <v>23</v>
      </c>
    </row>
    <row r="1409" spans="1:32" x14ac:dyDescent="0.25">
      <c r="A1409" t="s">
        <v>7519</v>
      </c>
      <c r="B1409" t="s">
        <v>7520</v>
      </c>
      <c r="D1409">
        <v>2023</v>
      </c>
      <c r="E1409" t="s">
        <v>1049</v>
      </c>
      <c r="F1409" t="s">
        <v>1879</v>
      </c>
      <c r="G1409" t="s">
        <v>1917</v>
      </c>
      <c r="H1409" t="s">
        <v>3323</v>
      </c>
      <c r="I1409" t="s">
        <v>7521</v>
      </c>
      <c r="J1409" t="s">
        <v>3464</v>
      </c>
      <c r="K1409">
        <v>276</v>
      </c>
      <c r="L1409" t="s">
        <v>869</v>
      </c>
      <c r="M1409" t="s">
        <v>7522</v>
      </c>
      <c r="N1409" t="s">
        <v>7365</v>
      </c>
      <c r="O1409">
        <v>219</v>
      </c>
      <c r="P1409" t="s">
        <v>872</v>
      </c>
      <c r="Q1409" t="s">
        <v>873</v>
      </c>
      <c r="R1409" t="s">
        <v>105</v>
      </c>
      <c r="S1409" t="s">
        <v>105</v>
      </c>
      <c r="T1409" t="s">
        <v>6391</v>
      </c>
      <c r="U1409" t="s">
        <v>875</v>
      </c>
      <c r="V1409" t="s">
        <v>132</v>
      </c>
      <c r="W1409" s="247">
        <v>45069</v>
      </c>
      <c r="Y1409" t="s">
        <v>876</v>
      </c>
      <c r="Z1409">
        <v>0</v>
      </c>
      <c r="AA1409" t="s">
        <v>2323</v>
      </c>
      <c r="AB1409" t="s">
        <v>7523</v>
      </c>
      <c r="AD1409">
        <f t="shared" ca="1" si="63"/>
        <v>11</v>
      </c>
      <c r="AE1409">
        <f t="shared" si="64"/>
        <v>5</v>
      </c>
      <c r="AF1409">
        <f t="shared" si="65"/>
        <v>23</v>
      </c>
    </row>
    <row r="1410" spans="1:32" x14ac:dyDescent="0.25">
      <c r="A1410" t="s">
        <v>7524</v>
      </c>
      <c r="B1410" t="s">
        <v>7525</v>
      </c>
      <c r="D1410">
        <v>2023</v>
      </c>
      <c r="E1410" t="s">
        <v>1049</v>
      </c>
      <c r="F1410" t="s">
        <v>1879</v>
      </c>
      <c r="G1410" t="s">
        <v>1917</v>
      </c>
      <c r="H1410" t="s">
        <v>3323</v>
      </c>
      <c r="I1410" t="s">
        <v>7526</v>
      </c>
      <c r="J1410" t="s">
        <v>3464</v>
      </c>
      <c r="K1410">
        <v>346</v>
      </c>
      <c r="L1410" t="s">
        <v>869</v>
      </c>
      <c r="M1410" t="s">
        <v>7527</v>
      </c>
      <c r="N1410" t="s">
        <v>7365</v>
      </c>
      <c r="O1410">
        <v>219</v>
      </c>
      <c r="P1410" t="s">
        <v>872</v>
      </c>
      <c r="Q1410" t="s">
        <v>873</v>
      </c>
      <c r="R1410" t="s">
        <v>105</v>
      </c>
      <c r="S1410" t="s">
        <v>105</v>
      </c>
      <c r="T1410" t="s">
        <v>7517</v>
      </c>
      <c r="U1410" t="s">
        <v>875</v>
      </c>
      <c r="V1410" t="s">
        <v>132</v>
      </c>
      <c r="W1410" s="247">
        <v>45069</v>
      </c>
      <c r="Y1410" t="s">
        <v>876</v>
      </c>
      <c r="Z1410">
        <v>0</v>
      </c>
      <c r="AA1410" t="s">
        <v>2323</v>
      </c>
      <c r="AB1410" t="s">
        <v>7528</v>
      </c>
      <c r="AD1410">
        <f t="shared" ref="AD1410:AD1473" ca="1" si="66">ROUND(YEARFRAC(W1410,TODAY(),3)*12,0)</f>
        <v>11</v>
      </c>
      <c r="AE1410">
        <f t="shared" ref="AE1410:AE1473" si="67">MONTH(W1410)</f>
        <v>5</v>
      </c>
      <c r="AF1410">
        <f t="shared" ref="AF1410:AF1473" si="68">DAY(W1410)</f>
        <v>23</v>
      </c>
    </row>
    <row r="1411" spans="1:32" x14ac:dyDescent="0.25">
      <c r="A1411" t="s">
        <v>7529</v>
      </c>
      <c r="B1411" t="s">
        <v>7530</v>
      </c>
      <c r="D1411">
        <v>2023</v>
      </c>
      <c r="E1411" t="s">
        <v>1049</v>
      </c>
      <c r="F1411" t="s">
        <v>1879</v>
      </c>
      <c r="G1411" t="s">
        <v>1917</v>
      </c>
      <c r="H1411" t="s">
        <v>3323</v>
      </c>
      <c r="I1411" t="s">
        <v>7531</v>
      </c>
      <c r="J1411" t="s">
        <v>3464</v>
      </c>
      <c r="K1411">
        <v>269</v>
      </c>
      <c r="L1411" t="s">
        <v>869</v>
      </c>
      <c r="M1411" t="s">
        <v>7532</v>
      </c>
      <c r="N1411" t="s">
        <v>7401</v>
      </c>
      <c r="O1411">
        <v>219</v>
      </c>
      <c r="P1411" t="s">
        <v>872</v>
      </c>
      <c r="Q1411" t="s">
        <v>873</v>
      </c>
      <c r="R1411" t="s">
        <v>105</v>
      </c>
      <c r="S1411" t="s">
        <v>105</v>
      </c>
      <c r="T1411" t="s">
        <v>7486</v>
      </c>
      <c r="U1411" t="s">
        <v>875</v>
      </c>
      <c r="V1411" t="s">
        <v>132</v>
      </c>
      <c r="W1411" s="247">
        <v>45069</v>
      </c>
      <c r="Y1411" t="s">
        <v>876</v>
      </c>
      <c r="Z1411">
        <v>0</v>
      </c>
      <c r="AA1411" t="s">
        <v>2323</v>
      </c>
      <c r="AB1411" t="s">
        <v>7533</v>
      </c>
      <c r="AD1411">
        <f t="shared" ca="1" si="66"/>
        <v>11</v>
      </c>
      <c r="AE1411">
        <f t="shared" si="67"/>
        <v>5</v>
      </c>
      <c r="AF1411">
        <f t="shared" si="68"/>
        <v>23</v>
      </c>
    </row>
    <row r="1412" spans="1:32" x14ac:dyDescent="0.25">
      <c r="A1412" t="s">
        <v>7534</v>
      </c>
      <c r="B1412" t="s">
        <v>7535</v>
      </c>
      <c r="D1412">
        <v>2023</v>
      </c>
      <c r="E1412" t="s">
        <v>1049</v>
      </c>
      <c r="F1412" t="s">
        <v>1879</v>
      </c>
      <c r="G1412" t="s">
        <v>1917</v>
      </c>
      <c r="H1412" t="s">
        <v>3323</v>
      </c>
      <c r="I1412" t="s">
        <v>7536</v>
      </c>
      <c r="J1412" t="s">
        <v>3464</v>
      </c>
      <c r="K1412">
        <v>291</v>
      </c>
      <c r="L1412" t="s">
        <v>869</v>
      </c>
      <c r="M1412" t="s">
        <v>7537</v>
      </c>
      <c r="N1412" t="s">
        <v>6453</v>
      </c>
      <c r="O1412">
        <v>157</v>
      </c>
      <c r="P1412" t="s">
        <v>872</v>
      </c>
      <c r="Q1412" t="s">
        <v>873</v>
      </c>
      <c r="R1412" t="s">
        <v>105</v>
      </c>
      <c r="S1412" t="s">
        <v>105</v>
      </c>
      <c r="T1412" t="s">
        <v>6357</v>
      </c>
      <c r="U1412" t="s">
        <v>875</v>
      </c>
      <c r="V1412" t="s">
        <v>132</v>
      </c>
      <c r="W1412" s="247">
        <v>45069</v>
      </c>
      <c r="Y1412" t="s">
        <v>876</v>
      </c>
      <c r="Z1412">
        <v>0</v>
      </c>
      <c r="AA1412" t="s">
        <v>2323</v>
      </c>
      <c r="AB1412" t="s">
        <v>7538</v>
      </c>
      <c r="AD1412">
        <f t="shared" ca="1" si="66"/>
        <v>11</v>
      </c>
      <c r="AE1412">
        <f t="shared" si="67"/>
        <v>5</v>
      </c>
      <c r="AF1412">
        <f t="shared" si="68"/>
        <v>23</v>
      </c>
    </row>
    <row r="1413" spans="1:32" x14ac:dyDescent="0.25">
      <c r="A1413" t="s">
        <v>7539</v>
      </c>
      <c r="B1413" t="s">
        <v>7540</v>
      </c>
      <c r="D1413">
        <v>2023</v>
      </c>
      <c r="E1413" t="s">
        <v>1049</v>
      </c>
      <c r="F1413" t="s">
        <v>1879</v>
      </c>
      <c r="G1413" t="s">
        <v>1917</v>
      </c>
      <c r="H1413" t="s">
        <v>3323</v>
      </c>
      <c r="I1413" t="s">
        <v>7541</v>
      </c>
      <c r="J1413" t="s">
        <v>3464</v>
      </c>
      <c r="K1413">
        <v>283</v>
      </c>
      <c r="L1413" t="s">
        <v>869</v>
      </c>
      <c r="M1413" t="s">
        <v>7542</v>
      </c>
      <c r="N1413" t="s">
        <v>3847</v>
      </c>
      <c r="O1413">
        <v>158</v>
      </c>
      <c r="P1413" t="s">
        <v>872</v>
      </c>
      <c r="Q1413" t="s">
        <v>873</v>
      </c>
      <c r="R1413" t="s">
        <v>105</v>
      </c>
      <c r="S1413" t="s">
        <v>105</v>
      </c>
      <c r="T1413" t="s">
        <v>6357</v>
      </c>
      <c r="U1413" t="s">
        <v>875</v>
      </c>
      <c r="V1413" t="s">
        <v>132</v>
      </c>
      <c r="W1413" s="247">
        <v>45069</v>
      </c>
      <c r="Y1413" t="s">
        <v>876</v>
      </c>
      <c r="Z1413">
        <v>0</v>
      </c>
      <c r="AA1413" t="s">
        <v>2323</v>
      </c>
      <c r="AB1413" t="s">
        <v>7543</v>
      </c>
      <c r="AD1413">
        <f t="shared" ca="1" si="66"/>
        <v>11</v>
      </c>
      <c r="AE1413">
        <f t="shared" si="67"/>
        <v>5</v>
      </c>
      <c r="AF1413">
        <f t="shared" si="68"/>
        <v>23</v>
      </c>
    </row>
    <row r="1414" spans="1:32" x14ac:dyDescent="0.25">
      <c r="A1414" t="s">
        <v>7544</v>
      </c>
      <c r="B1414" t="s">
        <v>7545</v>
      </c>
      <c r="D1414">
        <v>2023</v>
      </c>
      <c r="E1414" t="s">
        <v>1049</v>
      </c>
      <c r="F1414" t="s">
        <v>1879</v>
      </c>
      <c r="G1414" t="s">
        <v>1917</v>
      </c>
      <c r="H1414" t="s">
        <v>3323</v>
      </c>
      <c r="I1414" t="s">
        <v>7546</v>
      </c>
      <c r="J1414" t="s">
        <v>3464</v>
      </c>
      <c r="K1414">
        <v>278</v>
      </c>
      <c r="L1414" t="s">
        <v>869</v>
      </c>
      <c r="M1414" t="s">
        <v>7547</v>
      </c>
      <c r="N1414" t="s">
        <v>7459</v>
      </c>
      <c r="O1414">
        <v>219</v>
      </c>
      <c r="P1414" t="s">
        <v>872</v>
      </c>
      <c r="Q1414" t="s">
        <v>873</v>
      </c>
      <c r="R1414" t="s">
        <v>105</v>
      </c>
      <c r="S1414" t="s">
        <v>105</v>
      </c>
      <c r="T1414" t="s">
        <v>7372</v>
      </c>
      <c r="U1414" t="s">
        <v>875</v>
      </c>
      <c r="V1414" t="s">
        <v>132</v>
      </c>
      <c r="W1414" s="247">
        <v>45069</v>
      </c>
      <c r="Y1414" t="s">
        <v>876</v>
      </c>
      <c r="Z1414">
        <v>0</v>
      </c>
      <c r="AA1414" t="s">
        <v>2323</v>
      </c>
      <c r="AB1414" t="s">
        <v>7548</v>
      </c>
      <c r="AD1414">
        <f t="shared" ca="1" si="66"/>
        <v>11</v>
      </c>
      <c r="AE1414">
        <f t="shared" si="67"/>
        <v>5</v>
      </c>
      <c r="AF1414">
        <f t="shared" si="68"/>
        <v>23</v>
      </c>
    </row>
    <row r="1415" spans="1:32" x14ac:dyDescent="0.25">
      <c r="A1415" t="s">
        <v>7549</v>
      </c>
      <c r="B1415" t="s">
        <v>7550</v>
      </c>
      <c r="D1415">
        <v>2023</v>
      </c>
      <c r="E1415" t="s">
        <v>1049</v>
      </c>
      <c r="F1415" t="s">
        <v>1879</v>
      </c>
      <c r="G1415" t="s">
        <v>1917</v>
      </c>
      <c r="H1415" t="s">
        <v>3323</v>
      </c>
      <c r="I1415" t="s">
        <v>7551</v>
      </c>
      <c r="J1415" t="s">
        <v>3464</v>
      </c>
      <c r="K1415">
        <v>22763</v>
      </c>
      <c r="L1415" t="s">
        <v>869</v>
      </c>
      <c r="M1415" t="s">
        <v>7552</v>
      </c>
      <c r="N1415" t="s">
        <v>7365</v>
      </c>
      <c r="O1415">
        <v>219</v>
      </c>
      <c r="P1415" t="s">
        <v>872</v>
      </c>
      <c r="Q1415" t="s">
        <v>873</v>
      </c>
      <c r="R1415" t="s">
        <v>105</v>
      </c>
      <c r="S1415" t="s">
        <v>105</v>
      </c>
      <c r="T1415" t="s">
        <v>7517</v>
      </c>
      <c r="U1415" t="s">
        <v>875</v>
      </c>
      <c r="V1415" t="s">
        <v>132</v>
      </c>
      <c r="W1415" s="247">
        <v>45069</v>
      </c>
      <c r="Y1415" t="s">
        <v>876</v>
      </c>
      <c r="Z1415">
        <v>0</v>
      </c>
      <c r="AA1415" t="s">
        <v>2323</v>
      </c>
      <c r="AB1415" t="s">
        <v>7553</v>
      </c>
      <c r="AD1415">
        <f t="shared" ca="1" si="66"/>
        <v>11</v>
      </c>
      <c r="AE1415">
        <f t="shared" si="67"/>
        <v>5</v>
      </c>
      <c r="AF1415">
        <f t="shared" si="68"/>
        <v>23</v>
      </c>
    </row>
    <row r="1416" spans="1:32" x14ac:dyDescent="0.25">
      <c r="A1416" t="s">
        <v>7554</v>
      </c>
      <c r="B1416" t="s">
        <v>7555</v>
      </c>
      <c r="D1416">
        <v>2023</v>
      </c>
      <c r="E1416" t="s">
        <v>1049</v>
      </c>
      <c r="F1416" t="s">
        <v>1879</v>
      </c>
      <c r="G1416" t="s">
        <v>1917</v>
      </c>
      <c r="H1416" t="s">
        <v>3323</v>
      </c>
      <c r="I1416" t="s">
        <v>7556</v>
      </c>
      <c r="J1416" t="s">
        <v>3464</v>
      </c>
      <c r="K1416">
        <v>307</v>
      </c>
      <c r="L1416" t="s">
        <v>869</v>
      </c>
      <c r="M1416" t="s">
        <v>7557</v>
      </c>
      <c r="N1416" t="s">
        <v>7459</v>
      </c>
      <c r="O1416">
        <v>219</v>
      </c>
      <c r="P1416" t="s">
        <v>872</v>
      </c>
      <c r="Q1416" t="s">
        <v>873</v>
      </c>
      <c r="R1416" t="s">
        <v>105</v>
      </c>
      <c r="S1416" t="s">
        <v>105</v>
      </c>
      <c r="T1416" t="s">
        <v>7366</v>
      </c>
      <c r="U1416" t="s">
        <v>875</v>
      </c>
      <c r="V1416" t="s">
        <v>132</v>
      </c>
      <c r="W1416" s="247">
        <v>45069</v>
      </c>
      <c r="Y1416" t="s">
        <v>876</v>
      </c>
      <c r="Z1416">
        <v>0</v>
      </c>
      <c r="AA1416" t="s">
        <v>2323</v>
      </c>
      <c r="AB1416" t="s">
        <v>7558</v>
      </c>
      <c r="AD1416">
        <f t="shared" ca="1" si="66"/>
        <v>11</v>
      </c>
      <c r="AE1416">
        <f t="shared" si="67"/>
        <v>5</v>
      </c>
      <c r="AF1416">
        <f t="shared" si="68"/>
        <v>23</v>
      </c>
    </row>
    <row r="1417" spans="1:32" x14ac:dyDescent="0.25">
      <c r="A1417" t="s">
        <v>7559</v>
      </c>
      <c r="B1417" t="s">
        <v>7560</v>
      </c>
      <c r="D1417">
        <v>2023</v>
      </c>
      <c r="E1417" t="s">
        <v>1049</v>
      </c>
      <c r="F1417" t="s">
        <v>1879</v>
      </c>
      <c r="G1417" t="s">
        <v>1917</v>
      </c>
      <c r="H1417" t="s">
        <v>3323</v>
      </c>
      <c r="I1417" t="s">
        <v>7561</v>
      </c>
      <c r="J1417" t="s">
        <v>3464</v>
      </c>
      <c r="K1417">
        <v>278</v>
      </c>
      <c r="L1417" t="s">
        <v>869</v>
      </c>
      <c r="M1417" t="s">
        <v>7562</v>
      </c>
      <c r="N1417" t="s">
        <v>7459</v>
      </c>
      <c r="O1417">
        <v>219</v>
      </c>
      <c r="P1417" t="s">
        <v>872</v>
      </c>
      <c r="Q1417" t="s">
        <v>873</v>
      </c>
      <c r="R1417" t="s">
        <v>105</v>
      </c>
      <c r="S1417" t="s">
        <v>105</v>
      </c>
      <c r="T1417" t="s">
        <v>5711</v>
      </c>
      <c r="U1417" t="s">
        <v>875</v>
      </c>
      <c r="V1417" t="s">
        <v>132</v>
      </c>
      <c r="W1417" s="247">
        <v>45069</v>
      </c>
      <c r="Y1417" t="s">
        <v>876</v>
      </c>
      <c r="Z1417">
        <v>0</v>
      </c>
      <c r="AA1417" t="s">
        <v>2323</v>
      </c>
      <c r="AB1417" t="s">
        <v>7563</v>
      </c>
      <c r="AD1417">
        <f t="shared" ca="1" si="66"/>
        <v>11</v>
      </c>
      <c r="AE1417">
        <f t="shared" si="67"/>
        <v>5</v>
      </c>
      <c r="AF1417">
        <f t="shared" si="68"/>
        <v>23</v>
      </c>
    </row>
    <row r="1418" spans="1:32" x14ac:dyDescent="0.25">
      <c r="A1418" t="s">
        <v>7564</v>
      </c>
      <c r="B1418" t="s">
        <v>7565</v>
      </c>
      <c r="D1418">
        <v>2023</v>
      </c>
      <c r="E1418" t="s">
        <v>1049</v>
      </c>
      <c r="F1418" t="s">
        <v>1879</v>
      </c>
      <c r="G1418" t="s">
        <v>1917</v>
      </c>
      <c r="H1418" t="s">
        <v>3323</v>
      </c>
      <c r="I1418" t="s">
        <v>7566</v>
      </c>
      <c r="J1418" t="s">
        <v>3464</v>
      </c>
      <c r="K1418">
        <v>280</v>
      </c>
      <c r="L1418" t="s">
        <v>869</v>
      </c>
      <c r="M1418" t="s">
        <v>7567</v>
      </c>
      <c r="N1418" t="s">
        <v>6307</v>
      </c>
      <c r="O1418">
        <v>219</v>
      </c>
      <c r="P1418" t="s">
        <v>872</v>
      </c>
      <c r="Q1418" t="s">
        <v>873</v>
      </c>
      <c r="R1418" t="s">
        <v>105</v>
      </c>
      <c r="S1418" t="s">
        <v>105</v>
      </c>
      <c r="T1418" t="s">
        <v>6357</v>
      </c>
      <c r="U1418" t="s">
        <v>875</v>
      </c>
      <c r="V1418" t="s">
        <v>132</v>
      </c>
      <c r="W1418" s="247">
        <v>45069</v>
      </c>
      <c r="Y1418" t="s">
        <v>876</v>
      </c>
      <c r="Z1418">
        <v>0</v>
      </c>
      <c r="AA1418" t="s">
        <v>2323</v>
      </c>
      <c r="AB1418" t="s">
        <v>7568</v>
      </c>
      <c r="AD1418">
        <f t="shared" ca="1" si="66"/>
        <v>11</v>
      </c>
      <c r="AE1418">
        <f t="shared" si="67"/>
        <v>5</v>
      </c>
      <c r="AF1418">
        <f t="shared" si="68"/>
        <v>23</v>
      </c>
    </row>
    <row r="1419" spans="1:32" x14ac:dyDescent="0.25">
      <c r="A1419" t="s">
        <v>7569</v>
      </c>
      <c r="B1419" t="s">
        <v>7570</v>
      </c>
      <c r="D1419">
        <v>2023</v>
      </c>
      <c r="E1419" t="s">
        <v>1049</v>
      </c>
      <c r="F1419" t="s">
        <v>1879</v>
      </c>
      <c r="G1419" t="s">
        <v>1917</v>
      </c>
      <c r="H1419" t="s">
        <v>3323</v>
      </c>
      <c r="I1419" t="s">
        <v>7571</v>
      </c>
      <c r="J1419" t="s">
        <v>3464</v>
      </c>
      <c r="K1419">
        <v>278</v>
      </c>
      <c r="L1419" t="s">
        <v>869</v>
      </c>
      <c r="M1419" t="s">
        <v>7572</v>
      </c>
      <c r="N1419" t="s">
        <v>7459</v>
      </c>
      <c r="O1419">
        <v>219</v>
      </c>
      <c r="P1419" t="s">
        <v>872</v>
      </c>
      <c r="Q1419" t="s">
        <v>873</v>
      </c>
      <c r="R1419" t="s">
        <v>105</v>
      </c>
      <c r="S1419" t="s">
        <v>105</v>
      </c>
      <c r="T1419" t="s">
        <v>7402</v>
      </c>
      <c r="U1419" t="s">
        <v>875</v>
      </c>
      <c r="V1419" t="s">
        <v>132</v>
      </c>
      <c r="W1419" s="247">
        <v>45069</v>
      </c>
      <c r="Y1419" t="s">
        <v>876</v>
      </c>
      <c r="Z1419">
        <v>0</v>
      </c>
      <c r="AA1419" t="s">
        <v>2323</v>
      </c>
      <c r="AB1419" t="s">
        <v>7573</v>
      </c>
      <c r="AD1419">
        <f t="shared" ca="1" si="66"/>
        <v>11</v>
      </c>
      <c r="AE1419">
        <f t="shared" si="67"/>
        <v>5</v>
      </c>
      <c r="AF1419">
        <f t="shared" si="68"/>
        <v>23</v>
      </c>
    </row>
    <row r="1420" spans="1:32" x14ac:dyDescent="0.25">
      <c r="A1420" t="s">
        <v>7574</v>
      </c>
      <c r="B1420" t="s">
        <v>7575</v>
      </c>
      <c r="C1420" t="s">
        <v>1799</v>
      </c>
      <c r="D1420">
        <v>2023</v>
      </c>
      <c r="E1420" t="s">
        <v>1049</v>
      </c>
      <c r="F1420" t="s">
        <v>3079</v>
      </c>
      <c r="G1420" t="s">
        <v>2087</v>
      </c>
      <c r="H1420" t="s">
        <v>1082</v>
      </c>
      <c r="I1420" t="s">
        <v>7576</v>
      </c>
      <c r="J1420" t="s">
        <v>1038</v>
      </c>
      <c r="K1420">
        <v>226</v>
      </c>
      <c r="L1420" t="s">
        <v>869</v>
      </c>
      <c r="M1420" t="s">
        <v>7577</v>
      </c>
      <c r="N1420" t="s">
        <v>7578</v>
      </c>
      <c r="O1420">
        <v>189</v>
      </c>
      <c r="P1420" t="s">
        <v>872</v>
      </c>
      <c r="Q1420" t="s">
        <v>873</v>
      </c>
      <c r="R1420" t="s">
        <v>105</v>
      </c>
      <c r="S1420" t="s">
        <v>105</v>
      </c>
      <c r="T1420" t="s">
        <v>7579</v>
      </c>
      <c r="U1420" t="s">
        <v>896</v>
      </c>
      <c r="V1420" t="s">
        <v>7580</v>
      </c>
      <c r="W1420" s="247">
        <v>45092</v>
      </c>
      <c r="Y1420" t="s">
        <v>876</v>
      </c>
      <c r="Z1420">
        <v>0</v>
      </c>
      <c r="AB1420" t="s">
        <v>877</v>
      </c>
      <c r="AD1420">
        <f t="shared" ca="1" si="66"/>
        <v>10</v>
      </c>
      <c r="AE1420">
        <f t="shared" si="67"/>
        <v>6</v>
      </c>
      <c r="AF1420">
        <f t="shared" si="68"/>
        <v>15</v>
      </c>
    </row>
    <row r="1421" spans="1:32" x14ac:dyDescent="0.25">
      <c r="A1421" t="s">
        <v>7581</v>
      </c>
      <c r="B1421" t="s">
        <v>7582</v>
      </c>
      <c r="C1421" t="s">
        <v>1799</v>
      </c>
      <c r="D1421">
        <v>2023</v>
      </c>
      <c r="E1421" t="s">
        <v>1049</v>
      </c>
      <c r="F1421" t="s">
        <v>3079</v>
      </c>
      <c r="G1421" t="s">
        <v>2087</v>
      </c>
      <c r="H1421" t="s">
        <v>1123</v>
      </c>
      <c r="I1421" t="s">
        <v>7583</v>
      </c>
      <c r="J1421" t="s">
        <v>1038</v>
      </c>
      <c r="K1421">
        <v>215</v>
      </c>
      <c r="L1421" t="s">
        <v>869</v>
      </c>
      <c r="M1421" t="s">
        <v>7584</v>
      </c>
      <c r="N1421" t="s">
        <v>7585</v>
      </c>
      <c r="O1421">
        <v>188</v>
      </c>
      <c r="P1421" t="s">
        <v>872</v>
      </c>
      <c r="Q1421" t="s">
        <v>873</v>
      </c>
      <c r="R1421" t="s">
        <v>105</v>
      </c>
      <c r="S1421" t="s">
        <v>105</v>
      </c>
      <c r="T1421" t="s">
        <v>7586</v>
      </c>
      <c r="U1421" t="s">
        <v>896</v>
      </c>
      <c r="V1421" t="s">
        <v>7580</v>
      </c>
      <c r="W1421" s="247">
        <v>45092</v>
      </c>
      <c r="Y1421" t="s">
        <v>876</v>
      </c>
      <c r="Z1421">
        <v>0</v>
      </c>
      <c r="AB1421" t="s">
        <v>877</v>
      </c>
      <c r="AD1421">
        <f t="shared" ca="1" si="66"/>
        <v>10</v>
      </c>
      <c r="AE1421">
        <f t="shared" si="67"/>
        <v>6</v>
      </c>
      <c r="AF1421">
        <f t="shared" si="68"/>
        <v>15</v>
      </c>
    </row>
    <row r="1422" spans="1:32" x14ac:dyDescent="0.25">
      <c r="A1422" t="s">
        <v>7587</v>
      </c>
      <c r="B1422" t="s">
        <v>7588</v>
      </c>
      <c r="C1422" t="s">
        <v>1799</v>
      </c>
      <c r="D1422">
        <v>2023</v>
      </c>
      <c r="E1422" t="s">
        <v>1049</v>
      </c>
      <c r="F1422" t="s">
        <v>3079</v>
      </c>
      <c r="G1422" t="s">
        <v>2087</v>
      </c>
      <c r="H1422" t="s">
        <v>1123</v>
      </c>
      <c r="I1422" t="s">
        <v>7589</v>
      </c>
      <c r="J1422" t="s">
        <v>1038</v>
      </c>
      <c r="K1422">
        <v>223</v>
      </c>
      <c r="L1422" t="s">
        <v>869</v>
      </c>
      <c r="M1422" t="s">
        <v>7590</v>
      </c>
      <c r="N1422" t="s">
        <v>7591</v>
      </c>
      <c r="O1422">
        <v>188</v>
      </c>
      <c r="P1422" t="s">
        <v>872</v>
      </c>
      <c r="Q1422" t="s">
        <v>873</v>
      </c>
      <c r="R1422" t="s">
        <v>105</v>
      </c>
      <c r="S1422" t="s">
        <v>105</v>
      </c>
      <c r="T1422" t="s">
        <v>7592</v>
      </c>
      <c r="U1422" t="s">
        <v>896</v>
      </c>
      <c r="V1422" t="s">
        <v>7580</v>
      </c>
      <c r="W1422" s="247">
        <v>45092</v>
      </c>
      <c r="Y1422" t="s">
        <v>876</v>
      </c>
      <c r="Z1422">
        <v>0</v>
      </c>
      <c r="AB1422" t="s">
        <v>877</v>
      </c>
      <c r="AD1422">
        <f t="shared" ca="1" si="66"/>
        <v>10</v>
      </c>
      <c r="AE1422">
        <f t="shared" si="67"/>
        <v>6</v>
      </c>
      <c r="AF1422">
        <f t="shared" si="68"/>
        <v>15</v>
      </c>
    </row>
    <row r="1423" spans="1:32" x14ac:dyDescent="0.25">
      <c r="A1423" t="s">
        <v>7593</v>
      </c>
      <c r="B1423" t="s">
        <v>7594</v>
      </c>
      <c r="C1423" t="s">
        <v>1799</v>
      </c>
      <c r="D1423">
        <v>2023</v>
      </c>
      <c r="E1423" t="s">
        <v>1049</v>
      </c>
      <c r="F1423" t="s">
        <v>3079</v>
      </c>
      <c r="G1423" t="s">
        <v>2087</v>
      </c>
      <c r="H1423" t="s">
        <v>1123</v>
      </c>
      <c r="I1423" t="s">
        <v>7595</v>
      </c>
      <c r="J1423" t="s">
        <v>1038</v>
      </c>
      <c r="K1423">
        <v>329</v>
      </c>
      <c r="L1423" t="s">
        <v>869</v>
      </c>
      <c r="M1423" t="s">
        <v>7596</v>
      </c>
      <c r="N1423" t="s">
        <v>7578</v>
      </c>
      <c r="O1423">
        <v>188</v>
      </c>
      <c r="P1423" t="s">
        <v>872</v>
      </c>
      <c r="Q1423" t="s">
        <v>873</v>
      </c>
      <c r="R1423" t="s">
        <v>105</v>
      </c>
      <c r="S1423" t="s">
        <v>105</v>
      </c>
      <c r="T1423" t="s">
        <v>7597</v>
      </c>
      <c r="U1423" t="s">
        <v>896</v>
      </c>
      <c r="V1423" t="s">
        <v>7580</v>
      </c>
      <c r="W1423" s="247">
        <v>45092</v>
      </c>
      <c r="Y1423" t="s">
        <v>876</v>
      </c>
      <c r="Z1423">
        <v>0</v>
      </c>
      <c r="AB1423" t="s">
        <v>877</v>
      </c>
      <c r="AD1423">
        <f t="shared" ca="1" si="66"/>
        <v>10</v>
      </c>
      <c r="AE1423">
        <f t="shared" si="67"/>
        <v>6</v>
      </c>
      <c r="AF1423">
        <f t="shared" si="68"/>
        <v>15</v>
      </c>
    </row>
    <row r="1424" spans="1:32" x14ac:dyDescent="0.25">
      <c r="A1424" t="s">
        <v>7598</v>
      </c>
      <c r="B1424" t="s">
        <v>7599</v>
      </c>
      <c r="C1424" t="s">
        <v>1799</v>
      </c>
      <c r="D1424">
        <v>2023</v>
      </c>
      <c r="E1424" t="s">
        <v>1049</v>
      </c>
      <c r="F1424" t="s">
        <v>3079</v>
      </c>
      <c r="G1424" t="s">
        <v>2087</v>
      </c>
      <c r="H1424" t="s">
        <v>1082</v>
      </c>
      <c r="I1424" t="s">
        <v>7600</v>
      </c>
      <c r="J1424" t="s">
        <v>1038</v>
      </c>
      <c r="K1424">
        <v>215</v>
      </c>
      <c r="L1424" t="s">
        <v>869</v>
      </c>
      <c r="M1424" t="s">
        <v>7601</v>
      </c>
      <c r="N1424" t="s">
        <v>7585</v>
      </c>
      <c r="O1424">
        <v>188</v>
      </c>
      <c r="P1424" t="s">
        <v>872</v>
      </c>
      <c r="Q1424" t="s">
        <v>873</v>
      </c>
      <c r="R1424" t="s">
        <v>105</v>
      </c>
      <c r="S1424" t="s">
        <v>105</v>
      </c>
      <c r="T1424" t="s">
        <v>7602</v>
      </c>
      <c r="U1424" t="s">
        <v>896</v>
      </c>
      <c r="V1424" t="s">
        <v>7580</v>
      </c>
      <c r="W1424" s="247">
        <v>45092</v>
      </c>
      <c r="Y1424" t="s">
        <v>876</v>
      </c>
      <c r="Z1424">
        <v>0</v>
      </c>
      <c r="AB1424" t="s">
        <v>877</v>
      </c>
      <c r="AD1424">
        <f t="shared" ca="1" si="66"/>
        <v>10</v>
      </c>
      <c r="AE1424">
        <f t="shared" si="67"/>
        <v>6</v>
      </c>
      <c r="AF1424">
        <f t="shared" si="68"/>
        <v>15</v>
      </c>
    </row>
    <row r="1425" spans="1:32" x14ac:dyDescent="0.25">
      <c r="A1425" t="s">
        <v>7603</v>
      </c>
      <c r="B1425" t="s">
        <v>7604</v>
      </c>
      <c r="C1425" t="s">
        <v>1799</v>
      </c>
      <c r="D1425">
        <v>2023</v>
      </c>
      <c r="E1425" t="s">
        <v>1049</v>
      </c>
      <c r="F1425" t="s">
        <v>3079</v>
      </c>
      <c r="G1425" t="s">
        <v>2087</v>
      </c>
      <c r="H1425" t="s">
        <v>1082</v>
      </c>
      <c r="I1425" t="s">
        <v>7605</v>
      </c>
      <c r="J1425" t="s">
        <v>1038</v>
      </c>
      <c r="K1425">
        <v>209</v>
      </c>
      <c r="L1425" t="s">
        <v>869</v>
      </c>
      <c r="M1425" t="s">
        <v>7606</v>
      </c>
      <c r="N1425" t="s">
        <v>7591</v>
      </c>
      <c r="O1425">
        <v>188</v>
      </c>
      <c r="P1425" t="s">
        <v>872</v>
      </c>
      <c r="Q1425" t="s">
        <v>873</v>
      </c>
      <c r="R1425" t="s">
        <v>105</v>
      </c>
      <c r="S1425" t="s">
        <v>105</v>
      </c>
      <c r="T1425" t="s">
        <v>7607</v>
      </c>
      <c r="U1425" t="s">
        <v>896</v>
      </c>
      <c r="V1425" t="s">
        <v>7580</v>
      </c>
      <c r="W1425" s="247">
        <v>45092</v>
      </c>
      <c r="Y1425" t="s">
        <v>876</v>
      </c>
      <c r="Z1425">
        <v>0</v>
      </c>
      <c r="AB1425" t="s">
        <v>877</v>
      </c>
      <c r="AD1425">
        <f t="shared" ca="1" si="66"/>
        <v>10</v>
      </c>
      <c r="AE1425">
        <f t="shared" si="67"/>
        <v>6</v>
      </c>
      <c r="AF1425">
        <f t="shared" si="68"/>
        <v>15</v>
      </c>
    </row>
    <row r="1426" spans="1:32" x14ac:dyDescent="0.25">
      <c r="A1426" t="s">
        <v>7608</v>
      </c>
      <c r="B1426" t="s">
        <v>7609</v>
      </c>
      <c r="C1426" t="s">
        <v>1799</v>
      </c>
      <c r="D1426">
        <v>2023</v>
      </c>
      <c r="E1426" t="s">
        <v>1049</v>
      </c>
      <c r="F1426" t="s">
        <v>3079</v>
      </c>
      <c r="G1426" t="s">
        <v>2087</v>
      </c>
      <c r="H1426" t="s">
        <v>1082</v>
      </c>
      <c r="I1426" t="s">
        <v>7610</v>
      </c>
      <c r="J1426" t="s">
        <v>1038</v>
      </c>
      <c r="K1426">
        <v>210</v>
      </c>
      <c r="L1426" t="s">
        <v>869</v>
      </c>
      <c r="M1426" t="s">
        <v>7611</v>
      </c>
      <c r="N1426" t="s">
        <v>7578</v>
      </c>
      <c r="O1426">
        <v>188</v>
      </c>
      <c r="P1426" t="s">
        <v>872</v>
      </c>
      <c r="Q1426" t="s">
        <v>873</v>
      </c>
      <c r="R1426" t="s">
        <v>105</v>
      </c>
      <c r="S1426" t="s">
        <v>105</v>
      </c>
      <c r="T1426" t="s">
        <v>7612</v>
      </c>
      <c r="U1426" t="s">
        <v>896</v>
      </c>
      <c r="V1426" t="s">
        <v>7580</v>
      </c>
      <c r="W1426" s="247">
        <v>45092</v>
      </c>
      <c r="Y1426" t="s">
        <v>876</v>
      </c>
      <c r="Z1426">
        <v>0</v>
      </c>
      <c r="AB1426" t="s">
        <v>877</v>
      </c>
      <c r="AD1426">
        <f t="shared" ca="1" si="66"/>
        <v>10</v>
      </c>
      <c r="AE1426">
        <f t="shared" si="67"/>
        <v>6</v>
      </c>
      <c r="AF1426">
        <f t="shared" si="68"/>
        <v>15</v>
      </c>
    </row>
    <row r="1427" spans="1:32" x14ac:dyDescent="0.25">
      <c r="A1427" t="s">
        <v>7613</v>
      </c>
      <c r="B1427" t="s">
        <v>7614</v>
      </c>
      <c r="C1427" t="s">
        <v>1799</v>
      </c>
      <c r="D1427">
        <v>2023</v>
      </c>
      <c r="E1427" t="s">
        <v>1049</v>
      </c>
      <c r="F1427" t="s">
        <v>3079</v>
      </c>
      <c r="G1427" t="s">
        <v>2087</v>
      </c>
      <c r="H1427" t="s">
        <v>1082</v>
      </c>
      <c r="I1427" t="s">
        <v>7615</v>
      </c>
      <c r="J1427" t="s">
        <v>1038</v>
      </c>
      <c r="K1427">
        <v>210</v>
      </c>
      <c r="L1427" t="s">
        <v>869</v>
      </c>
      <c r="M1427" t="s">
        <v>7616</v>
      </c>
      <c r="N1427" t="s">
        <v>7585</v>
      </c>
      <c r="O1427">
        <v>188</v>
      </c>
      <c r="P1427" t="s">
        <v>872</v>
      </c>
      <c r="Q1427" t="s">
        <v>873</v>
      </c>
      <c r="R1427" t="s">
        <v>105</v>
      </c>
      <c r="S1427" t="s">
        <v>105</v>
      </c>
      <c r="T1427" t="s">
        <v>7617</v>
      </c>
      <c r="U1427" t="s">
        <v>896</v>
      </c>
      <c r="V1427" t="s">
        <v>7580</v>
      </c>
      <c r="W1427" s="247">
        <v>45092</v>
      </c>
      <c r="Y1427" t="s">
        <v>876</v>
      </c>
      <c r="Z1427">
        <v>0</v>
      </c>
      <c r="AB1427" t="s">
        <v>877</v>
      </c>
      <c r="AD1427">
        <f t="shared" ca="1" si="66"/>
        <v>10</v>
      </c>
      <c r="AE1427">
        <f t="shared" si="67"/>
        <v>6</v>
      </c>
      <c r="AF1427">
        <f t="shared" si="68"/>
        <v>15</v>
      </c>
    </row>
    <row r="1428" spans="1:32" x14ac:dyDescent="0.25">
      <c r="A1428" t="s">
        <v>7618</v>
      </c>
      <c r="B1428" t="s">
        <v>7619</v>
      </c>
      <c r="D1428">
        <v>2023</v>
      </c>
      <c r="E1428" t="s">
        <v>1722</v>
      </c>
      <c r="F1428" t="s">
        <v>7620</v>
      </c>
      <c r="G1428" t="s">
        <v>1435</v>
      </c>
      <c r="H1428" t="s">
        <v>7621</v>
      </c>
      <c r="I1428" t="s">
        <v>7622</v>
      </c>
      <c r="J1428" t="s">
        <v>1074</v>
      </c>
      <c r="K1428">
        <v>75</v>
      </c>
      <c r="L1428" t="s">
        <v>869</v>
      </c>
      <c r="M1428" t="s">
        <v>7623</v>
      </c>
      <c r="N1428">
        <v>46144</v>
      </c>
      <c r="O1428">
        <v>361</v>
      </c>
      <c r="P1428" t="s">
        <v>872</v>
      </c>
      <c r="Q1428" t="s">
        <v>873</v>
      </c>
      <c r="R1428" t="s">
        <v>105</v>
      </c>
      <c r="S1428" t="s">
        <v>105</v>
      </c>
      <c r="T1428" t="s">
        <v>7624</v>
      </c>
      <c r="U1428" t="s">
        <v>875</v>
      </c>
      <c r="V1428" t="s">
        <v>7625</v>
      </c>
      <c r="W1428" s="247">
        <v>45079</v>
      </c>
      <c r="Y1428" t="s">
        <v>876</v>
      </c>
      <c r="Z1428">
        <v>0</v>
      </c>
      <c r="AA1428" t="s">
        <v>7626</v>
      </c>
      <c r="AD1428">
        <f t="shared" ca="1" si="66"/>
        <v>11</v>
      </c>
      <c r="AE1428">
        <f t="shared" si="67"/>
        <v>6</v>
      </c>
      <c r="AF1428">
        <f t="shared" si="68"/>
        <v>2</v>
      </c>
    </row>
    <row r="1429" spans="1:32" x14ac:dyDescent="0.25">
      <c r="A1429" t="s">
        <v>7627</v>
      </c>
      <c r="B1429" t="s">
        <v>7628</v>
      </c>
      <c r="D1429">
        <v>2023</v>
      </c>
      <c r="E1429" t="s">
        <v>3256</v>
      </c>
      <c r="F1429" t="s">
        <v>7629</v>
      </c>
      <c r="G1429" t="s">
        <v>1081</v>
      </c>
      <c r="H1429" t="s">
        <v>7630</v>
      </c>
      <c r="I1429" t="s">
        <v>7631</v>
      </c>
      <c r="J1429" t="s">
        <v>1074</v>
      </c>
      <c r="K1429">
        <v>26</v>
      </c>
      <c r="L1429" t="s">
        <v>869</v>
      </c>
      <c r="M1429" t="s">
        <v>7632</v>
      </c>
      <c r="N1429">
        <v>46148</v>
      </c>
      <c r="O1429">
        <v>257</v>
      </c>
      <c r="P1429" t="s">
        <v>872</v>
      </c>
      <c r="Q1429" t="s">
        <v>873</v>
      </c>
      <c r="R1429" t="s">
        <v>105</v>
      </c>
      <c r="S1429" t="s">
        <v>105</v>
      </c>
      <c r="T1429" t="s">
        <v>7633</v>
      </c>
      <c r="U1429" t="s">
        <v>1067</v>
      </c>
      <c r="V1429" t="s">
        <v>7634</v>
      </c>
      <c r="W1429" s="247">
        <v>45070</v>
      </c>
      <c r="Y1429" t="s">
        <v>876</v>
      </c>
      <c r="Z1429">
        <v>0</v>
      </c>
      <c r="AD1429">
        <f t="shared" ca="1" si="66"/>
        <v>11</v>
      </c>
      <c r="AE1429">
        <f t="shared" si="67"/>
        <v>5</v>
      </c>
      <c r="AF1429">
        <f t="shared" si="68"/>
        <v>24</v>
      </c>
    </row>
    <row r="1430" spans="1:32" x14ac:dyDescent="0.25">
      <c r="A1430" t="s">
        <v>7635</v>
      </c>
      <c r="B1430" t="s">
        <v>7636</v>
      </c>
      <c r="D1430">
        <v>2023</v>
      </c>
      <c r="E1430" t="s">
        <v>1061</v>
      </c>
      <c r="F1430" t="s">
        <v>2233</v>
      </c>
      <c r="G1430" t="s">
        <v>865</v>
      </c>
      <c r="H1430" t="s">
        <v>1192</v>
      </c>
      <c r="I1430" t="s">
        <v>7637</v>
      </c>
      <c r="J1430" t="s">
        <v>984</v>
      </c>
      <c r="K1430">
        <v>22780</v>
      </c>
      <c r="L1430" t="s">
        <v>869</v>
      </c>
      <c r="M1430" t="s">
        <v>7638</v>
      </c>
      <c r="N1430">
        <v>45414</v>
      </c>
      <c r="O1430">
        <v>18</v>
      </c>
      <c r="P1430" t="s">
        <v>872</v>
      </c>
      <c r="Q1430" t="s">
        <v>873</v>
      </c>
      <c r="R1430" t="s">
        <v>105</v>
      </c>
      <c r="S1430" t="s">
        <v>105</v>
      </c>
      <c r="T1430" t="s">
        <v>7639</v>
      </c>
      <c r="U1430" t="s">
        <v>875</v>
      </c>
      <c r="W1430" s="247">
        <v>45079</v>
      </c>
      <c r="Y1430" t="s">
        <v>876</v>
      </c>
      <c r="Z1430">
        <v>0</v>
      </c>
      <c r="AB1430" t="s">
        <v>877</v>
      </c>
      <c r="AD1430">
        <f t="shared" ca="1" si="66"/>
        <v>11</v>
      </c>
      <c r="AE1430">
        <f t="shared" si="67"/>
        <v>6</v>
      </c>
      <c r="AF1430">
        <f t="shared" si="68"/>
        <v>2</v>
      </c>
    </row>
    <row r="1431" spans="1:32" x14ac:dyDescent="0.25">
      <c r="A1431" t="s">
        <v>7640</v>
      </c>
      <c r="B1431" t="s">
        <v>7641</v>
      </c>
      <c r="D1431">
        <v>2023</v>
      </c>
      <c r="E1431" t="s">
        <v>1061</v>
      </c>
      <c r="F1431" t="s">
        <v>2233</v>
      </c>
      <c r="G1431" t="s">
        <v>865</v>
      </c>
      <c r="H1431" t="s">
        <v>866</v>
      </c>
      <c r="I1431" t="s">
        <v>7642</v>
      </c>
      <c r="J1431" t="s">
        <v>1054</v>
      </c>
      <c r="K1431">
        <v>19015</v>
      </c>
      <c r="L1431" t="s">
        <v>869</v>
      </c>
      <c r="M1431" t="s">
        <v>7643</v>
      </c>
      <c r="N1431" t="s">
        <v>1040</v>
      </c>
      <c r="O1431">
        <v>4</v>
      </c>
      <c r="P1431" t="s">
        <v>872</v>
      </c>
      <c r="Q1431" t="s">
        <v>873</v>
      </c>
      <c r="R1431" t="s">
        <v>105</v>
      </c>
      <c r="S1431" t="s">
        <v>105</v>
      </c>
      <c r="T1431" t="s">
        <v>7644</v>
      </c>
      <c r="U1431" t="s">
        <v>875</v>
      </c>
      <c r="V1431" t="s">
        <v>7645</v>
      </c>
      <c r="W1431" s="247">
        <v>45079</v>
      </c>
      <c r="Y1431" t="s">
        <v>876</v>
      </c>
      <c r="Z1431">
        <v>0</v>
      </c>
      <c r="AB1431" t="s">
        <v>877</v>
      </c>
      <c r="AD1431">
        <f t="shared" ca="1" si="66"/>
        <v>11</v>
      </c>
      <c r="AE1431">
        <f t="shared" si="67"/>
        <v>6</v>
      </c>
      <c r="AF1431">
        <f t="shared" si="68"/>
        <v>2</v>
      </c>
    </row>
    <row r="1432" spans="1:32" x14ac:dyDescent="0.25">
      <c r="A1432" t="s">
        <v>7646</v>
      </c>
      <c r="B1432" t="s">
        <v>7647</v>
      </c>
      <c r="D1432">
        <v>2023</v>
      </c>
      <c r="E1432" t="s">
        <v>1061</v>
      </c>
      <c r="F1432" t="s">
        <v>2233</v>
      </c>
      <c r="G1432" t="s">
        <v>865</v>
      </c>
      <c r="H1432" t="s">
        <v>2285</v>
      </c>
      <c r="I1432" t="s">
        <v>7648</v>
      </c>
      <c r="J1432" t="s">
        <v>2082</v>
      </c>
      <c r="K1432">
        <v>23221</v>
      </c>
      <c r="L1432" t="s">
        <v>869</v>
      </c>
      <c r="M1432" t="s">
        <v>7649</v>
      </c>
      <c r="N1432" t="s">
        <v>1131</v>
      </c>
      <c r="O1432">
        <v>17</v>
      </c>
      <c r="P1432" t="s">
        <v>872</v>
      </c>
      <c r="Q1432" t="s">
        <v>873</v>
      </c>
      <c r="R1432" t="s">
        <v>105</v>
      </c>
      <c r="S1432" t="s">
        <v>105</v>
      </c>
      <c r="T1432" t="s">
        <v>7650</v>
      </c>
      <c r="U1432" t="s">
        <v>875</v>
      </c>
      <c r="V1432" t="s">
        <v>182</v>
      </c>
      <c r="W1432" s="247">
        <v>45079</v>
      </c>
      <c r="Y1432" t="s">
        <v>876</v>
      </c>
      <c r="Z1432">
        <v>0</v>
      </c>
      <c r="AB1432" t="s">
        <v>877</v>
      </c>
      <c r="AD1432">
        <f t="shared" ca="1" si="66"/>
        <v>11</v>
      </c>
      <c r="AE1432">
        <f t="shared" si="67"/>
        <v>6</v>
      </c>
      <c r="AF1432">
        <f t="shared" si="68"/>
        <v>2</v>
      </c>
    </row>
    <row r="1433" spans="1:32" x14ac:dyDescent="0.25">
      <c r="A1433" t="s">
        <v>7651</v>
      </c>
      <c r="B1433" t="s">
        <v>7652</v>
      </c>
      <c r="D1433">
        <v>2024</v>
      </c>
      <c r="E1433" t="s">
        <v>1061</v>
      </c>
      <c r="F1433" t="s">
        <v>2233</v>
      </c>
      <c r="G1433" t="s">
        <v>865</v>
      </c>
      <c r="H1433" t="s">
        <v>866</v>
      </c>
      <c r="I1433" t="s">
        <v>7653</v>
      </c>
      <c r="J1433" t="s">
        <v>918</v>
      </c>
      <c r="K1433">
        <v>13820</v>
      </c>
      <c r="L1433" t="s">
        <v>869</v>
      </c>
      <c r="M1433" t="s">
        <v>7654</v>
      </c>
      <c r="N1433">
        <v>45567</v>
      </c>
      <c r="O1433">
        <v>5</v>
      </c>
      <c r="P1433" t="s">
        <v>872</v>
      </c>
      <c r="Q1433" t="s">
        <v>873</v>
      </c>
      <c r="R1433" t="s">
        <v>105</v>
      </c>
      <c r="S1433" t="s">
        <v>105</v>
      </c>
      <c r="T1433" t="s">
        <v>7655</v>
      </c>
      <c r="U1433" t="s">
        <v>875</v>
      </c>
      <c r="V1433" t="s">
        <v>152</v>
      </c>
      <c r="W1433" s="247">
        <v>45092</v>
      </c>
      <c r="Y1433" t="s">
        <v>876</v>
      </c>
      <c r="Z1433">
        <v>0</v>
      </c>
      <c r="AB1433" t="s">
        <v>877</v>
      </c>
      <c r="AD1433">
        <f t="shared" ca="1" si="66"/>
        <v>10</v>
      </c>
      <c r="AE1433">
        <f t="shared" si="67"/>
        <v>6</v>
      </c>
      <c r="AF1433">
        <f t="shared" si="68"/>
        <v>15</v>
      </c>
    </row>
    <row r="1434" spans="1:32" x14ac:dyDescent="0.25">
      <c r="A1434" t="s">
        <v>7656</v>
      </c>
      <c r="B1434" t="s">
        <v>7657</v>
      </c>
      <c r="D1434">
        <v>2024</v>
      </c>
      <c r="E1434" t="s">
        <v>1061</v>
      </c>
      <c r="F1434" t="s">
        <v>2233</v>
      </c>
      <c r="G1434" t="s">
        <v>865</v>
      </c>
      <c r="H1434" t="s">
        <v>866</v>
      </c>
      <c r="I1434" t="s">
        <v>7658</v>
      </c>
      <c r="J1434" t="s">
        <v>918</v>
      </c>
      <c r="K1434">
        <v>15550</v>
      </c>
      <c r="L1434" t="s">
        <v>869</v>
      </c>
      <c r="M1434" t="s">
        <v>7659</v>
      </c>
      <c r="N1434">
        <v>45506</v>
      </c>
      <c r="O1434">
        <v>12</v>
      </c>
      <c r="P1434" t="s">
        <v>872</v>
      </c>
      <c r="Q1434" t="s">
        <v>873</v>
      </c>
      <c r="R1434" t="s">
        <v>105</v>
      </c>
      <c r="S1434" t="s">
        <v>105</v>
      </c>
      <c r="T1434" t="s">
        <v>7660</v>
      </c>
      <c r="U1434" t="s">
        <v>875</v>
      </c>
      <c r="V1434" t="s">
        <v>143</v>
      </c>
      <c r="W1434" s="247">
        <v>45092</v>
      </c>
      <c r="Y1434" t="s">
        <v>876</v>
      </c>
      <c r="Z1434">
        <v>0</v>
      </c>
      <c r="AB1434" t="s">
        <v>877</v>
      </c>
      <c r="AD1434">
        <f t="shared" ca="1" si="66"/>
        <v>10</v>
      </c>
      <c r="AE1434">
        <f t="shared" si="67"/>
        <v>6</v>
      </c>
      <c r="AF1434">
        <f t="shared" si="68"/>
        <v>15</v>
      </c>
    </row>
    <row r="1435" spans="1:32" x14ac:dyDescent="0.25">
      <c r="A1435" t="s">
        <v>7661</v>
      </c>
      <c r="B1435" t="s">
        <v>7662</v>
      </c>
      <c r="D1435">
        <v>2024</v>
      </c>
      <c r="E1435" t="s">
        <v>1061</v>
      </c>
      <c r="F1435" t="s">
        <v>2233</v>
      </c>
      <c r="G1435" t="s">
        <v>865</v>
      </c>
      <c r="H1435" t="s">
        <v>866</v>
      </c>
      <c r="I1435" t="s">
        <v>7663</v>
      </c>
      <c r="J1435" t="s">
        <v>918</v>
      </c>
      <c r="K1435">
        <v>23082</v>
      </c>
      <c r="L1435" t="s">
        <v>869</v>
      </c>
      <c r="M1435">
        <v>5449356</v>
      </c>
      <c r="N1435">
        <v>45598</v>
      </c>
      <c r="O1435">
        <v>4</v>
      </c>
      <c r="P1435" t="s">
        <v>872</v>
      </c>
      <c r="Q1435" t="s">
        <v>873</v>
      </c>
      <c r="R1435" t="s">
        <v>105</v>
      </c>
      <c r="S1435" t="s">
        <v>105</v>
      </c>
      <c r="T1435" t="s">
        <v>7664</v>
      </c>
      <c r="U1435" t="s">
        <v>875</v>
      </c>
      <c r="V1435" t="s">
        <v>108</v>
      </c>
      <c r="W1435" s="247">
        <v>45092</v>
      </c>
      <c r="Y1435" t="s">
        <v>876</v>
      </c>
      <c r="Z1435">
        <v>0</v>
      </c>
      <c r="AB1435" t="s">
        <v>877</v>
      </c>
      <c r="AD1435">
        <f t="shared" ca="1" si="66"/>
        <v>10</v>
      </c>
      <c r="AE1435">
        <f t="shared" si="67"/>
        <v>6</v>
      </c>
      <c r="AF1435">
        <f t="shared" si="68"/>
        <v>15</v>
      </c>
    </row>
    <row r="1436" spans="1:32" x14ac:dyDescent="0.25">
      <c r="A1436" t="s">
        <v>7665</v>
      </c>
      <c r="B1436" t="s">
        <v>7666</v>
      </c>
      <c r="D1436">
        <v>2024</v>
      </c>
      <c r="E1436" t="s">
        <v>1061</v>
      </c>
      <c r="F1436" t="s">
        <v>2233</v>
      </c>
      <c r="G1436" t="s">
        <v>865</v>
      </c>
      <c r="H1436" t="s">
        <v>866</v>
      </c>
      <c r="I1436" t="s">
        <v>7667</v>
      </c>
      <c r="J1436" t="s">
        <v>934</v>
      </c>
      <c r="K1436">
        <v>16713</v>
      </c>
      <c r="L1436" t="s">
        <v>869</v>
      </c>
      <c r="M1436" t="s">
        <v>7668</v>
      </c>
      <c r="N1436">
        <v>45414</v>
      </c>
      <c r="O1436">
        <v>5</v>
      </c>
      <c r="P1436" t="s">
        <v>872</v>
      </c>
      <c r="Q1436" t="s">
        <v>873</v>
      </c>
      <c r="R1436" t="s">
        <v>105</v>
      </c>
      <c r="S1436" t="s">
        <v>105</v>
      </c>
      <c r="T1436" t="s">
        <v>7669</v>
      </c>
      <c r="U1436" t="s">
        <v>875</v>
      </c>
      <c r="V1436" t="s">
        <v>118</v>
      </c>
      <c r="W1436" s="247">
        <v>45092</v>
      </c>
      <c r="Y1436" t="s">
        <v>876</v>
      </c>
      <c r="Z1436">
        <v>0</v>
      </c>
      <c r="AB1436" t="s">
        <v>877</v>
      </c>
      <c r="AD1436">
        <f t="shared" ca="1" si="66"/>
        <v>10</v>
      </c>
      <c r="AE1436">
        <f t="shared" si="67"/>
        <v>6</v>
      </c>
      <c r="AF1436">
        <f t="shared" si="68"/>
        <v>15</v>
      </c>
    </row>
    <row r="1437" spans="1:32" x14ac:dyDescent="0.25">
      <c r="A1437" t="s">
        <v>7670</v>
      </c>
      <c r="B1437" t="s">
        <v>7671</v>
      </c>
      <c r="D1437">
        <v>2024</v>
      </c>
      <c r="E1437" t="s">
        <v>1061</v>
      </c>
      <c r="F1437" t="s">
        <v>2233</v>
      </c>
      <c r="G1437" t="s">
        <v>865</v>
      </c>
      <c r="H1437" t="s">
        <v>2387</v>
      </c>
      <c r="I1437" t="s">
        <v>7672</v>
      </c>
      <c r="J1437" t="s">
        <v>918</v>
      </c>
      <c r="K1437">
        <v>11259</v>
      </c>
      <c r="L1437" t="s">
        <v>869</v>
      </c>
      <c r="M1437">
        <v>5449271</v>
      </c>
      <c r="N1437">
        <v>45506</v>
      </c>
      <c r="O1437">
        <v>7</v>
      </c>
      <c r="P1437" t="s">
        <v>872</v>
      </c>
      <c r="Q1437" t="s">
        <v>873</v>
      </c>
      <c r="R1437" t="s">
        <v>105</v>
      </c>
      <c r="S1437" t="s">
        <v>105</v>
      </c>
      <c r="T1437" t="s">
        <v>7673</v>
      </c>
      <c r="U1437" t="s">
        <v>875</v>
      </c>
      <c r="V1437" t="s">
        <v>108</v>
      </c>
      <c r="W1437" s="247">
        <v>45092</v>
      </c>
      <c r="Y1437" t="s">
        <v>876</v>
      </c>
      <c r="Z1437">
        <v>0</v>
      </c>
      <c r="AB1437" t="s">
        <v>877</v>
      </c>
      <c r="AD1437">
        <f t="shared" ca="1" si="66"/>
        <v>10</v>
      </c>
      <c r="AE1437">
        <f t="shared" si="67"/>
        <v>6</v>
      </c>
      <c r="AF1437">
        <f t="shared" si="68"/>
        <v>15</v>
      </c>
    </row>
    <row r="1438" spans="1:32" x14ac:dyDescent="0.25">
      <c r="A1438" t="s">
        <v>7674</v>
      </c>
      <c r="B1438" t="s">
        <v>7675</v>
      </c>
      <c r="D1438">
        <v>2024</v>
      </c>
      <c r="E1438" t="s">
        <v>1061</v>
      </c>
      <c r="F1438" t="s">
        <v>2233</v>
      </c>
      <c r="G1438" t="s">
        <v>865</v>
      </c>
      <c r="H1438" t="s">
        <v>866</v>
      </c>
      <c r="I1438" t="s">
        <v>7676</v>
      </c>
      <c r="J1438" t="s">
        <v>918</v>
      </c>
      <c r="K1438">
        <v>18147</v>
      </c>
      <c r="L1438" t="s">
        <v>1900</v>
      </c>
      <c r="M1438" t="s">
        <v>7677</v>
      </c>
      <c r="N1438">
        <v>45506</v>
      </c>
      <c r="O1438">
        <v>7</v>
      </c>
      <c r="P1438" t="s">
        <v>872</v>
      </c>
      <c r="Q1438" t="s">
        <v>873</v>
      </c>
      <c r="R1438" t="s">
        <v>105</v>
      </c>
      <c r="S1438" t="s">
        <v>105</v>
      </c>
      <c r="T1438" t="s">
        <v>7678</v>
      </c>
      <c r="U1438" t="s">
        <v>875</v>
      </c>
      <c r="V1438" t="s">
        <v>108</v>
      </c>
      <c r="W1438" s="247">
        <v>45092</v>
      </c>
      <c r="Y1438" t="s">
        <v>876</v>
      </c>
      <c r="Z1438">
        <v>0</v>
      </c>
      <c r="AB1438" t="s">
        <v>877</v>
      </c>
      <c r="AD1438">
        <f t="shared" ca="1" si="66"/>
        <v>10</v>
      </c>
      <c r="AE1438">
        <f t="shared" si="67"/>
        <v>6</v>
      </c>
      <c r="AF1438">
        <f t="shared" si="68"/>
        <v>15</v>
      </c>
    </row>
    <row r="1439" spans="1:32" x14ac:dyDescent="0.25">
      <c r="A1439" t="s">
        <v>7679</v>
      </c>
      <c r="B1439" t="s">
        <v>7680</v>
      </c>
      <c r="D1439">
        <v>2024</v>
      </c>
      <c r="E1439" t="s">
        <v>1061</v>
      </c>
      <c r="F1439" t="s">
        <v>2233</v>
      </c>
      <c r="G1439" t="s">
        <v>865</v>
      </c>
      <c r="H1439" t="s">
        <v>866</v>
      </c>
      <c r="I1439" t="s">
        <v>7681</v>
      </c>
      <c r="J1439" t="s">
        <v>1054</v>
      </c>
      <c r="K1439">
        <v>17898</v>
      </c>
      <c r="L1439" t="s">
        <v>869</v>
      </c>
      <c r="M1439" t="s">
        <v>7682</v>
      </c>
      <c r="N1439" t="s">
        <v>1040</v>
      </c>
      <c r="O1439">
        <v>4</v>
      </c>
      <c r="P1439" t="s">
        <v>872</v>
      </c>
      <c r="Q1439" t="s">
        <v>873</v>
      </c>
      <c r="R1439" t="s">
        <v>105</v>
      </c>
      <c r="S1439" t="s">
        <v>105</v>
      </c>
      <c r="T1439" t="s">
        <v>7683</v>
      </c>
      <c r="U1439" t="s">
        <v>875</v>
      </c>
      <c r="V1439" t="s">
        <v>158</v>
      </c>
      <c r="W1439" s="247">
        <v>45092</v>
      </c>
      <c r="Y1439" t="s">
        <v>876</v>
      </c>
      <c r="Z1439">
        <v>0</v>
      </c>
      <c r="AB1439" t="s">
        <v>877</v>
      </c>
      <c r="AD1439">
        <f t="shared" ca="1" si="66"/>
        <v>10</v>
      </c>
      <c r="AE1439">
        <f t="shared" si="67"/>
        <v>6</v>
      </c>
      <c r="AF1439">
        <f t="shared" si="68"/>
        <v>15</v>
      </c>
    </row>
    <row r="1440" spans="1:32" x14ac:dyDescent="0.25">
      <c r="A1440" t="s">
        <v>7684</v>
      </c>
      <c r="B1440" t="s">
        <v>7685</v>
      </c>
      <c r="D1440">
        <v>2024</v>
      </c>
      <c r="E1440" t="s">
        <v>1061</v>
      </c>
      <c r="F1440" t="s">
        <v>2233</v>
      </c>
      <c r="G1440" t="s">
        <v>865</v>
      </c>
      <c r="H1440" t="s">
        <v>866</v>
      </c>
      <c r="I1440" t="s">
        <v>7686</v>
      </c>
      <c r="J1440" t="s">
        <v>918</v>
      </c>
      <c r="K1440">
        <v>18207</v>
      </c>
      <c r="L1440" t="s">
        <v>869</v>
      </c>
      <c r="M1440" t="s">
        <v>7687</v>
      </c>
      <c r="N1440" t="s">
        <v>919</v>
      </c>
      <c r="O1440">
        <v>3</v>
      </c>
      <c r="P1440" t="s">
        <v>872</v>
      </c>
      <c r="Q1440" t="s">
        <v>873</v>
      </c>
      <c r="R1440" t="s">
        <v>105</v>
      </c>
      <c r="S1440" t="s">
        <v>105</v>
      </c>
      <c r="T1440" t="s">
        <v>7688</v>
      </c>
      <c r="U1440" t="s">
        <v>875</v>
      </c>
      <c r="V1440" t="s">
        <v>153</v>
      </c>
      <c r="W1440" s="247">
        <v>45092</v>
      </c>
      <c r="Y1440" t="s">
        <v>876</v>
      </c>
      <c r="Z1440">
        <v>0</v>
      </c>
      <c r="AB1440" t="s">
        <v>877</v>
      </c>
      <c r="AD1440">
        <f t="shared" ca="1" si="66"/>
        <v>10</v>
      </c>
      <c r="AE1440">
        <f t="shared" si="67"/>
        <v>6</v>
      </c>
      <c r="AF1440">
        <f t="shared" si="68"/>
        <v>15</v>
      </c>
    </row>
    <row r="1441" spans="1:32" x14ac:dyDescent="0.25">
      <c r="A1441" t="s">
        <v>7689</v>
      </c>
      <c r="B1441" t="s">
        <v>7690</v>
      </c>
      <c r="D1441">
        <v>2024</v>
      </c>
      <c r="E1441" t="s">
        <v>1061</v>
      </c>
      <c r="F1441" t="s">
        <v>2233</v>
      </c>
      <c r="G1441" t="s">
        <v>865</v>
      </c>
      <c r="H1441" t="s">
        <v>866</v>
      </c>
      <c r="I1441" t="s">
        <v>7691</v>
      </c>
      <c r="J1441" t="s">
        <v>868</v>
      </c>
      <c r="K1441">
        <v>21806</v>
      </c>
      <c r="L1441" t="s">
        <v>869</v>
      </c>
      <c r="M1441" t="s">
        <v>7692</v>
      </c>
      <c r="N1441" t="s">
        <v>3075</v>
      </c>
      <c r="O1441">
        <v>4</v>
      </c>
      <c r="P1441" t="s">
        <v>872</v>
      </c>
      <c r="Q1441" t="s">
        <v>873</v>
      </c>
      <c r="R1441" t="s">
        <v>105</v>
      </c>
      <c r="S1441" t="s">
        <v>105</v>
      </c>
      <c r="T1441" t="s">
        <v>7693</v>
      </c>
      <c r="U1441" t="s">
        <v>875</v>
      </c>
      <c r="V1441" t="s">
        <v>182</v>
      </c>
      <c r="W1441" s="247">
        <v>45092</v>
      </c>
      <c r="Y1441" t="s">
        <v>876</v>
      </c>
      <c r="Z1441">
        <v>0</v>
      </c>
      <c r="AB1441" t="s">
        <v>877</v>
      </c>
      <c r="AD1441">
        <f t="shared" ca="1" si="66"/>
        <v>10</v>
      </c>
      <c r="AE1441">
        <f t="shared" si="67"/>
        <v>6</v>
      </c>
      <c r="AF1441">
        <f t="shared" si="68"/>
        <v>15</v>
      </c>
    </row>
    <row r="1442" spans="1:32" x14ac:dyDescent="0.25">
      <c r="A1442" t="s">
        <v>7694</v>
      </c>
      <c r="B1442" t="s">
        <v>7695</v>
      </c>
      <c r="D1442">
        <v>2024</v>
      </c>
      <c r="E1442" t="s">
        <v>1061</v>
      </c>
      <c r="F1442" t="s">
        <v>2233</v>
      </c>
      <c r="G1442" t="s">
        <v>865</v>
      </c>
      <c r="H1442" t="s">
        <v>866</v>
      </c>
      <c r="I1442" t="s">
        <v>7696</v>
      </c>
      <c r="J1442" t="s">
        <v>1523</v>
      </c>
      <c r="K1442">
        <v>15992</v>
      </c>
      <c r="L1442" t="s">
        <v>869</v>
      </c>
      <c r="M1442" t="s">
        <v>7697</v>
      </c>
      <c r="N1442">
        <v>45414</v>
      </c>
      <c r="O1442">
        <v>2</v>
      </c>
      <c r="P1442" t="s">
        <v>872</v>
      </c>
      <c r="Q1442" t="s">
        <v>873</v>
      </c>
      <c r="R1442" t="s">
        <v>105</v>
      </c>
      <c r="S1442" t="s">
        <v>110</v>
      </c>
      <c r="T1442" t="s">
        <v>7698</v>
      </c>
      <c r="U1442" t="s">
        <v>875</v>
      </c>
      <c r="W1442" s="247">
        <v>45092</v>
      </c>
      <c r="Y1442" t="s">
        <v>876</v>
      </c>
      <c r="Z1442">
        <v>0</v>
      </c>
      <c r="AB1442" t="s">
        <v>877</v>
      </c>
      <c r="AD1442">
        <f t="shared" ca="1" si="66"/>
        <v>10</v>
      </c>
      <c r="AE1442">
        <f t="shared" si="67"/>
        <v>6</v>
      </c>
      <c r="AF1442">
        <f t="shared" si="68"/>
        <v>15</v>
      </c>
    </row>
    <row r="1443" spans="1:32" x14ac:dyDescent="0.25">
      <c r="A1443" t="s">
        <v>7699</v>
      </c>
      <c r="B1443" t="s">
        <v>7700</v>
      </c>
      <c r="D1443">
        <v>2024</v>
      </c>
      <c r="E1443" t="s">
        <v>1061</v>
      </c>
      <c r="F1443" t="s">
        <v>2233</v>
      </c>
      <c r="G1443" t="s">
        <v>865</v>
      </c>
      <c r="H1443" t="s">
        <v>2387</v>
      </c>
      <c r="I1443" t="s">
        <v>7701</v>
      </c>
      <c r="J1443" t="s">
        <v>1136</v>
      </c>
      <c r="K1443">
        <v>14619</v>
      </c>
      <c r="L1443" t="s">
        <v>869</v>
      </c>
      <c r="M1443" t="s">
        <v>7702</v>
      </c>
      <c r="N1443" t="s">
        <v>919</v>
      </c>
      <c r="O1443">
        <v>1</v>
      </c>
      <c r="P1443" t="s">
        <v>872</v>
      </c>
      <c r="Q1443" t="s">
        <v>873</v>
      </c>
      <c r="R1443" t="s">
        <v>105</v>
      </c>
      <c r="S1443" t="s">
        <v>110</v>
      </c>
      <c r="T1443" t="s">
        <v>7703</v>
      </c>
      <c r="U1443" t="s">
        <v>875</v>
      </c>
      <c r="W1443" s="247">
        <v>45092</v>
      </c>
      <c r="Y1443" t="s">
        <v>876</v>
      </c>
      <c r="Z1443">
        <v>0</v>
      </c>
      <c r="AB1443" t="s">
        <v>877</v>
      </c>
      <c r="AD1443">
        <f t="shared" ca="1" si="66"/>
        <v>10</v>
      </c>
      <c r="AE1443">
        <f t="shared" si="67"/>
        <v>6</v>
      </c>
      <c r="AF1443">
        <f t="shared" si="68"/>
        <v>15</v>
      </c>
    </row>
    <row r="1444" spans="1:32" x14ac:dyDescent="0.25">
      <c r="A1444" t="s">
        <v>7704</v>
      </c>
      <c r="B1444" t="s">
        <v>7705</v>
      </c>
      <c r="D1444">
        <v>2024</v>
      </c>
      <c r="E1444" t="s">
        <v>1061</v>
      </c>
      <c r="F1444" t="s">
        <v>2233</v>
      </c>
      <c r="G1444" t="s">
        <v>865</v>
      </c>
      <c r="H1444" t="s">
        <v>866</v>
      </c>
      <c r="I1444" t="s">
        <v>7706</v>
      </c>
      <c r="J1444" t="s">
        <v>918</v>
      </c>
      <c r="K1444">
        <v>21233</v>
      </c>
      <c r="L1444" t="s">
        <v>869</v>
      </c>
      <c r="M1444" t="s">
        <v>7707</v>
      </c>
      <c r="N1444" t="s">
        <v>1251</v>
      </c>
      <c r="O1444">
        <v>2</v>
      </c>
      <c r="P1444" t="s">
        <v>872</v>
      </c>
      <c r="Q1444" t="s">
        <v>873</v>
      </c>
      <c r="R1444" t="s">
        <v>105</v>
      </c>
      <c r="S1444" t="s">
        <v>110</v>
      </c>
      <c r="T1444" t="s">
        <v>7708</v>
      </c>
      <c r="U1444" t="s">
        <v>875</v>
      </c>
      <c r="V1444" t="s">
        <v>153</v>
      </c>
      <c r="W1444" s="247">
        <v>45092</v>
      </c>
      <c r="Y1444" t="s">
        <v>876</v>
      </c>
      <c r="Z1444">
        <v>0</v>
      </c>
      <c r="AB1444" t="s">
        <v>877</v>
      </c>
      <c r="AD1444">
        <f t="shared" ca="1" si="66"/>
        <v>10</v>
      </c>
      <c r="AE1444">
        <f t="shared" si="67"/>
        <v>6</v>
      </c>
      <c r="AF1444">
        <f t="shared" si="68"/>
        <v>15</v>
      </c>
    </row>
    <row r="1445" spans="1:32" x14ac:dyDescent="0.25">
      <c r="A1445" t="s">
        <v>7709</v>
      </c>
      <c r="B1445" t="s">
        <v>7710</v>
      </c>
      <c r="D1445">
        <v>2024</v>
      </c>
      <c r="E1445" t="s">
        <v>1061</v>
      </c>
      <c r="F1445" t="s">
        <v>2233</v>
      </c>
      <c r="G1445" t="s">
        <v>865</v>
      </c>
      <c r="H1445" t="s">
        <v>866</v>
      </c>
      <c r="I1445" t="s">
        <v>7711</v>
      </c>
      <c r="J1445" t="s">
        <v>868</v>
      </c>
      <c r="K1445">
        <v>14880</v>
      </c>
      <c r="L1445" t="s">
        <v>869</v>
      </c>
      <c r="M1445" t="s">
        <v>7712</v>
      </c>
      <c r="N1445" t="s">
        <v>1251</v>
      </c>
      <c r="O1445">
        <v>2</v>
      </c>
      <c r="P1445" t="s">
        <v>872</v>
      </c>
      <c r="Q1445" t="s">
        <v>873</v>
      </c>
      <c r="R1445" t="s">
        <v>105</v>
      </c>
      <c r="S1445" t="s">
        <v>159</v>
      </c>
      <c r="T1445" t="s">
        <v>7713</v>
      </c>
      <c r="U1445" t="s">
        <v>875</v>
      </c>
      <c r="V1445" t="s">
        <v>118</v>
      </c>
      <c r="W1445" s="247">
        <v>45092</v>
      </c>
      <c r="Y1445" t="s">
        <v>876</v>
      </c>
      <c r="Z1445">
        <v>0</v>
      </c>
      <c r="AB1445" t="s">
        <v>877</v>
      </c>
      <c r="AD1445">
        <f t="shared" ca="1" si="66"/>
        <v>10</v>
      </c>
      <c r="AE1445">
        <f t="shared" si="67"/>
        <v>6</v>
      </c>
      <c r="AF1445">
        <f t="shared" si="68"/>
        <v>15</v>
      </c>
    </row>
    <row r="1446" spans="1:32" x14ac:dyDescent="0.25">
      <c r="A1446" t="s">
        <v>7714</v>
      </c>
      <c r="B1446" t="s">
        <v>7715</v>
      </c>
      <c r="D1446">
        <v>2023</v>
      </c>
      <c r="E1446" t="s">
        <v>1049</v>
      </c>
      <c r="F1446" t="s">
        <v>1070</v>
      </c>
      <c r="G1446" t="s">
        <v>1071</v>
      </c>
      <c r="H1446" t="s">
        <v>1671</v>
      </c>
      <c r="I1446" t="s">
        <v>7716</v>
      </c>
      <c r="J1446" t="s">
        <v>1038</v>
      </c>
      <c r="K1446">
        <v>5189</v>
      </c>
      <c r="L1446" t="s">
        <v>869</v>
      </c>
      <c r="M1446" t="s">
        <v>7717</v>
      </c>
      <c r="N1446" t="s">
        <v>7591</v>
      </c>
      <c r="O1446">
        <v>188</v>
      </c>
      <c r="P1446" t="s">
        <v>872</v>
      </c>
      <c r="Q1446" t="s">
        <v>873</v>
      </c>
      <c r="R1446" t="s">
        <v>105</v>
      </c>
      <c r="S1446" t="s">
        <v>105</v>
      </c>
      <c r="T1446" t="s">
        <v>7718</v>
      </c>
      <c r="U1446" t="s">
        <v>1067</v>
      </c>
      <c r="V1446" t="s">
        <v>7580</v>
      </c>
      <c r="W1446" s="247">
        <v>45092</v>
      </c>
      <c r="Y1446" t="s">
        <v>876</v>
      </c>
      <c r="Z1446">
        <v>0</v>
      </c>
      <c r="AB1446" t="s">
        <v>877</v>
      </c>
      <c r="AD1446">
        <f t="shared" ca="1" si="66"/>
        <v>10</v>
      </c>
      <c r="AE1446">
        <f t="shared" si="67"/>
        <v>6</v>
      </c>
      <c r="AF1446">
        <f t="shared" si="68"/>
        <v>15</v>
      </c>
    </row>
    <row r="1447" spans="1:32" x14ac:dyDescent="0.25">
      <c r="A1447" t="s">
        <v>7719</v>
      </c>
      <c r="B1447" t="s">
        <v>7720</v>
      </c>
      <c r="D1447">
        <v>2023</v>
      </c>
      <c r="E1447" t="s">
        <v>1049</v>
      </c>
      <c r="F1447" t="s">
        <v>1070</v>
      </c>
      <c r="G1447" t="s">
        <v>1071</v>
      </c>
      <c r="H1447" t="s">
        <v>6006</v>
      </c>
      <c r="I1447" t="s">
        <v>7721</v>
      </c>
      <c r="J1447" t="s">
        <v>1054</v>
      </c>
      <c r="K1447">
        <v>4892</v>
      </c>
      <c r="L1447" t="s">
        <v>869</v>
      </c>
      <c r="M1447" t="s">
        <v>7722</v>
      </c>
      <c r="N1447">
        <v>45353</v>
      </c>
      <c r="O1447">
        <v>4</v>
      </c>
      <c r="P1447" t="s">
        <v>872</v>
      </c>
      <c r="Q1447" t="s">
        <v>873</v>
      </c>
      <c r="R1447" t="s">
        <v>105</v>
      </c>
      <c r="S1447" t="s">
        <v>105</v>
      </c>
      <c r="T1447" t="s">
        <v>7723</v>
      </c>
      <c r="U1447" t="s">
        <v>1067</v>
      </c>
      <c r="V1447" t="s">
        <v>4383</v>
      </c>
      <c r="W1447" s="247">
        <v>45098</v>
      </c>
      <c r="Y1447" t="s">
        <v>876</v>
      </c>
      <c r="Z1447">
        <v>0</v>
      </c>
      <c r="AB1447" t="s">
        <v>877</v>
      </c>
      <c r="AD1447">
        <f t="shared" ca="1" si="66"/>
        <v>10</v>
      </c>
      <c r="AE1447">
        <f t="shared" si="67"/>
        <v>6</v>
      </c>
      <c r="AF1447">
        <f t="shared" si="68"/>
        <v>21</v>
      </c>
    </row>
    <row r="1448" spans="1:32" x14ac:dyDescent="0.25">
      <c r="A1448" t="s">
        <v>7724</v>
      </c>
      <c r="B1448" t="s">
        <v>7725</v>
      </c>
      <c r="D1448">
        <v>2023</v>
      </c>
      <c r="E1448" t="s">
        <v>1049</v>
      </c>
      <c r="F1448" t="s">
        <v>1080</v>
      </c>
      <c r="G1448" t="s">
        <v>1081</v>
      </c>
      <c r="H1448" t="s">
        <v>3323</v>
      </c>
      <c r="I1448" t="s">
        <v>7726</v>
      </c>
      <c r="J1448" t="s">
        <v>1029</v>
      </c>
      <c r="K1448">
        <v>23702</v>
      </c>
      <c r="L1448" t="s">
        <v>869</v>
      </c>
      <c r="M1448" t="s">
        <v>7727</v>
      </c>
      <c r="N1448">
        <v>45475</v>
      </c>
      <c r="O1448">
        <v>13</v>
      </c>
      <c r="P1448" t="s">
        <v>872</v>
      </c>
      <c r="Q1448" t="s">
        <v>873</v>
      </c>
      <c r="R1448" t="s">
        <v>105</v>
      </c>
      <c r="S1448" t="s">
        <v>105</v>
      </c>
      <c r="T1448" t="s">
        <v>7728</v>
      </c>
      <c r="U1448" t="s">
        <v>875</v>
      </c>
      <c r="W1448" s="247">
        <v>45079</v>
      </c>
      <c r="Y1448" t="s">
        <v>876</v>
      </c>
      <c r="Z1448">
        <v>0</v>
      </c>
      <c r="AB1448" t="s">
        <v>877</v>
      </c>
      <c r="AD1448">
        <f t="shared" ca="1" si="66"/>
        <v>11</v>
      </c>
      <c r="AE1448">
        <f t="shared" si="67"/>
        <v>6</v>
      </c>
      <c r="AF1448">
        <f t="shared" si="68"/>
        <v>2</v>
      </c>
    </row>
    <row r="1449" spans="1:32" x14ac:dyDescent="0.25">
      <c r="A1449" t="s">
        <v>7729</v>
      </c>
      <c r="B1449" t="s">
        <v>7730</v>
      </c>
      <c r="D1449">
        <v>2023</v>
      </c>
      <c r="E1449" t="s">
        <v>3256</v>
      </c>
      <c r="F1449" t="s">
        <v>7629</v>
      </c>
      <c r="G1449" t="s">
        <v>1081</v>
      </c>
      <c r="H1449" t="s">
        <v>7731</v>
      </c>
      <c r="I1449" t="s">
        <v>7732</v>
      </c>
      <c r="J1449" t="s">
        <v>7733</v>
      </c>
      <c r="K1449">
        <v>429</v>
      </c>
      <c r="L1449" t="s">
        <v>869</v>
      </c>
      <c r="M1449" t="s">
        <v>1519</v>
      </c>
      <c r="N1449">
        <v>45324</v>
      </c>
      <c r="O1449">
        <v>3</v>
      </c>
      <c r="P1449" t="s">
        <v>872</v>
      </c>
      <c r="Q1449" t="s">
        <v>873</v>
      </c>
      <c r="R1449" t="s">
        <v>173</v>
      </c>
      <c r="S1449" t="s">
        <v>173</v>
      </c>
      <c r="T1449" t="s">
        <v>7734</v>
      </c>
      <c r="U1449" t="s">
        <v>875</v>
      </c>
      <c r="W1449" s="247">
        <v>45083</v>
      </c>
      <c r="Y1449" t="s">
        <v>876</v>
      </c>
      <c r="Z1449">
        <v>0</v>
      </c>
      <c r="AA1449" t="s">
        <v>7735</v>
      </c>
      <c r="AD1449">
        <f t="shared" ca="1" si="66"/>
        <v>11</v>
      </c>
      <c r="AE1449">
        <f t="shared" si="67"/>
        <v>6</v>
      </c>
      <c r="AF1449">
        <f t="shared" si="68"/>
        <v>6</v>
      </c>
    </row>
    <row r="1450" spans="1:32" x14ac:dyDescent="0.25">
      <c r="A1450" t="s">
        <v>7736</v>
      </c>
      <c r="B1450" t="s">
        <v>7737</v>
      </c>
      <c r="D1450">
        <v>2023</v>
      </c>
      <c r="E1450" t="s">
        <v>1049</v>
      </c>
      <c r="F1450" t="s">
        <v>1879</v>
      </c>
      <c r="G1450" t="s">
        <v>1917</v>
      </c>
      <c r="H1450" t="s">
        <v>3323</v>
      </c>
      <c r="I1450" t="s">
        <v>7738</v>
      </c>
      <c r="J1450" t="s">
        <v>1067</v>
      </c>
      <c r="K1450">
        <v>22630</v>
      </c>
      <c r="L1450" t="s">
        <v>1900</v>
      </c>
      <c r="M1450" t="s">
        <v>1519</v>
      </c>
      <c r="N1450" t="s">
        <v>1803</v>
      </c>
      <c r="O1450">
        <v>13</v>
      </c>
      <c r="P1450" t="s">
        <v>872</v>
      </c>
      <c r="Q1450" t="s">
        <v>873</v>
      </c>
      <c r="R1450" t="s">
        <v>173</v>
      </c>
      <c r="S1450" t="s">
        <v>173</v>
      </c>
      <c r="U1450" t="s">
        <v>875</v>
      </c>
      <c r="W1450" s="247">
        <v>45069</v>
      </c>
      <c r="Y1450" t="s">
        <v>876</v>
      </c>
      <c r="Z1450">
        <v>0</v>
      </c>
      <c r="AA1450" t="s">
        <v>2323</v>
      </c>
      <c r="AB1450" t="s">
        <v>7739</v>
      </c>
      <c r="AD1450">
        <f t="shared" ca="1" si="66"/>
        <v>11</v>
      </c>
      <c r="AE1450">
        <f t="shared" si="67"/>
        <v>5</v>
      </c>
      <c r="AF1450">
        <f t="shared" si="68"/>
        <v>23</v>
      </c>
    </row>
    <row r="1451" spans="1:32" x14ac:dyDescent="0.25">
      <c r="A1451" t="s">
        <v>7740</v>
      </c>
      <c r="B1451" t="s">
        <v>7741</v>
      </c>
      <c r="C1451" t="s">
        <v>2319</v>
      </c>
      <c r="D1451">
        <v>2024</v>
      </c>
      <c r="E1451" t="s">
        <v>863</v>
      </c>
      <c r="F1451" t="s">
        <v>2418</v>
      </c>
      <c r="G1451" t="s">
        <v>2419</v>
      </c>
      <c r="H1451" t="s">
        <v>866</v>
      </c>
      <c r="I1451" t="s">
        <v>7742</v>
      </c>
      <c r="J1451" t="s">
        <v>1527</v>
      </c>
      <c r="K1451">
        <v>15426</v>
      </c>
      <c r="L1451" t="s">
        <v>869</v>
      </c>
      <c r="M1451" t="s">
        <v>1519</v>
      </c>
      <c r="N1451" t="s">
        <v>2340</v>
      </c>
      <c r="O1451">
        <v>7</v>
      </c>
      <c r="P1451" t="s">
        <v>872</v>
      </c>
      <c r="Q1451" t="s">
        <v>873</v>
      </c>
      <c r="R1451" t="s">
        <v>110</v>
      </c>
      <c r="S1451" t="s">
        <v>110</v>
      </c>
      <c r="U1451" t="s">
        <v>875</v>
      </c>
      <c r="W1451" s="247">
        <v>45093</v>
      </c>
      <c r="Y1451" t="s">
        <v>876</v>
      </c>
      <c r="Z1451">
        <v>0</v>
      </c>
      <c r="AB1451" t="s">
        <v>877</v>
      </c>
      <c r="AD1451">
        <f t="shared" ca="1" si="66"/>
        <v>10</v>
      </c>
      <c r="AE1451">
        <f t="shared" si="67"/>
        <v>6</v>
      </c>
      <c r="AF1451">
        <f t="shared" si="68"/>
        <v>16</v>
      </c>
    </row>
    <row r="1452" spans="1:32" x14ac:dyDescent="0.25">
      <c r="A1452" t="s">
        <v>7743</v>
      </c>
      <c r="B1452" t="s">
        <v>7744</v>
      </c>
      <c r="C1452" t="s">
        <v>2319</v>
      </c>
      <c r="D1452">
        <v>2024</v>
      </c>
      <c r="E1452" t="s">
        <v>863</v>
      </c>
      <c r="F1452" t="s">
        <v>2418</v>
      </c>
      <c r="G1452" t="s">
        <v>2419</v>
      </c>
      <c r="H1452" t="s">
        <v>866</v>
      </c>
      <c r="I1452" t="s">
        <v>7745</v>
      </c>
      <c r="J1452" t="s">
        <v>881</v>
      </c>
      <c r="K1452">
        <v>15878</v>
      </c>
      <c r="L1452" t="s">
        <v>1900</v>
      </c>
      <c r="M1452" t="s">
        <v>1519</v>
      </c>
      <c r="N1452">
        <v>45384</v>
      </c>
      <c r="O1452">
        <v>1</v>
      </c>
      <c r="P1452" t="s">
        <v>872</v>
      </c>
      <c r="Q1452" t="s">
        <v>873</v>
      </c>
      <c r="R1452" t="s">
        <v>110</v>
      </c>
      <c r="S1452" t="s">
        <v>133</v>
      </c>
      <c r="U1452" t="s">
        <v>875</v>
      </c>
      <c r="W1452" s="247">
        <v>45093</v>
      </c>
      <c r="Y1452" t="s">
        <v>876</v>
      </c>
      <c r="Z1452">
        <v>0</v>
      </c>
      <c r="AB1452" t="s">
        <v>877</v>
      </c>
      <c r="AD1452">
        <f t="shared" ca="1" si="66"/>
        <v>10</v>
      </c>
      <c r="AE1452">
        <f t="shared" si="67"/>
        <v>6</v>
      </c>
      <c r="AF1452">
        <f t="shared" si="68"/>
        <v>16</v>
      </c>
    </row>
    <row r="1453" spans="1:32" x14ac:dyDescent="0.25">
      <c r="A1453" t="s">
        <v>7746</v>
      </c>
      <c r="B1453" t="s">
        <v>7747</v>
      </c>
      <c r="C1453" t="s">
        <v>2319</v>
      </c>
      <c r="D1453">
        <v>2024</v>
      </c>
      <c r="E1453" t="s">
        <v>863</v>
      </c>
      <c r="F1453" t="s">
        <v>2418</v>
      </c>
      <c r="G1453" t="s">
        <v>2419</v>
      </c>
      <c r="H1453" t="s">
        <v>866</v>
      </c>
      <c r="I1453" t="s">
        <v>7748</v>
      </c>
      <c r="J1453" t="s">
        <v>1067</v>
      </c>
      <c r="K1453">
        <v>13337</v>
      </c>
      <c r="L1453" t="s">
        <v>869</v>
      </c>
      <c r="M1453" t="s">
        <v>1519</v>
      </c>
      <c r="N1453">
        <v>45324</v>
      </c>
      <c r="O1453">
        <v>3</v>
      </c>
      <c r="P1453" t="s">
        <v>872</v>
      </c>
      <c r="Q1453" t="s">
        <v>873</v>
      </c>
      <c r="R1453" t="s">
        <v>110</v>
      </c>
      <c r="S1453" t="s">
        <v>110</v>
      </c>
      <c r="U1453" t="s">
        <v>875</v>
      </c>
      <c r="W1453" s="247">
        <v>45093</v>
      </c>
      <c r="Y1453" t="s">
        <v>876</v>
      </c>
      <c r="Z1453">
        <v>0</v>
      </c>
      <c r="AB1453" t="s">
        <v>877</v>
      </c>
      <c r="AD1453">
        <f t="shared" ca="1" si="66"/>
        <v>10</v>
      </c>
      <c r="AE1453">
        <f t="shared" si="67"/>
        <v>6</v>
      </c>
      <c r="AF1453">
        <f t="shared" si="68"/>
        <v>16</v>
      </c>
    </row>
    <row r="1454" spans="1:32" x14ac:dyDescent="0.25">
      <c r="A1454" t="s">
        <v>7749</v>
      </c>
      <c r="B1454" t="s">
        <v>7750</v>
      </c>
      <c r="C1454" t="s">
        <v>2319</v>
      </c>
      <c r="D1454">
        <v>2024</v>
      </c>
      <c r="E1454" t="s">
        <v>863</v>
      </c>
      <c r="F1454" t="s">
        <v>2418</v>
      </c>
      <c r="G1454" t="s">
        <v>2419</v>
      </c>
      <c r="H1454" t="s">
        <v>866</v>
      </c>
      <c r="I1454" t="s">
        <v>7751</v>
      </c>
      <c r="J1454" t="s">
        <v>868</v>
      </c>
      <c r="K1454">
        <v>17893</v>
      </c>
      <c r="L1454" t="s">
        <v>1900</v>
      </c>
      <c r="M1454" t="s">
        <v>1519</v>
      </c>
      <c r="N1454">
        <v>45384</v>
      </c>
      <c r="O1454">
        <v>1</v>
      </c>
      <c r="P1454" t="s">
        <v>872</v>
      </c>
      <c r="Q1454" t="s">
        <v>873</v>
      </c>
      <c r="R1454" t="s">
        <v>110</v>
      </c>
      <c r="S1454" t="s">
        <v>105</v>
      </c>
      <c r="U1454" t="s">
        <v>875</v>
      </c>
      <c r="W1454" s="247">
        <v>45093</v>
      </c>
      <c r="Y1454" t="s">
        <v>876</v>
      </c>
      <c r="Z1454">
        <v>0</v>
      </c>
      <c r="AB1454" t="s">
        <v>877</v>
      </c>
      <c r="AD1454">
        <f t="shared" ca="1" si="66"/>
        <v>10</v>
      </c>
      <c r="AE1454">
        <f t="shared" si="67"/>
        <v>6</v>
      </c>
      <c r="AF1454">
        <f t="shared" si="68"/>
        <v>16</v>
      </c>
    </row>
    <row r="1455" spans="1:32" x14ac:dyDescent="0.25">
      <c r="A1455" t="s">
        <v>7752</v>
      </c>
      <c r="B1455" t="s">
        <v>7753</v>
      </c>
      <c r="D1455">
        <v>2024</v>
      </c>
      <c r="E1455" t="s">
        <v>863</v>
      </c>
      <c r="F1455" t="s">
        <v>3643</v>
      </c>
      <c r="G1455" t="s">
        <v>3644</v>
      </c>
      <c r="H1455" t="s">
        <v>866</v>
      </c>
      <c r="I1455" t="s">
        <v>7754</v>
      </c>
      <c r="J1455" t="s">
        <v>1136</v>
      </c>
      <c r="K1455">
        <v>19916</v>
      </c>
      <c r="L1455" t="s">
        <v>869</v>
      </c>
      <c r="M1455" t="s">
        <v>1519</v>
      </c>
      <c r="N1455">
        <v>45384</v>
      </c>
      <c r="O1455">
        <v>1</v>
      </c>
      <c r="P1455" t="s">
        <v>872</v>
      </c>
      <c r="Q1455" t="s">
        <v>873</v>
      </c>
      <c r="R1455" t="s">
        <v>110</v>
      </c>
      <c r="S1455" t="s">
        <v>105</v>
      </c>
      <c r="U1455" t="s">
        <v>1067</v>
      </c>
      <c r="W1455" s="247">
        <v>45093</v>
      </c>
      <c r="Y1455" t="s">
        <v>876</v>
      </c>
      <c r="Z1455">
        <v>0</v>
      </c>
      <c r="AB1455" t="s">
        <v>877</v>
      </c>
      <c r="AD1455">
        <f t="shared" ca="1" si="66"/>
        <v>10</v>
      </c>
      <c r="AE1455">
        <f t="shared" si="67"/>
        <v>6</v>
      </c>
      <c r="AF1455">
        <f t="shared" si="68"/>
        <v>16</v>
      </c>
    </row>
    <row r="1456" spans="1:32" x14ac:dyDescent="0.25">
      <c r="A1456" t="s">
        <v>7755</v>
      </c>
      <c r="B1456" t="s">
        <v>7756</v>
      </c>
      <c r="C1456" t="s">
        <v>1799</v>
      </c>
      <c r="D1456">
        <v>2024</v>
      </c>
      <c r="E1456" t="s">
        <v>5589</v>
      </c>
      <c r="F1456" t="s">
        <v>7304</v>
      </c>
      <c r="G1456" t="s">
        <v>7305</v>
      </c>
      <c r="H1456" t="s">
        <v>866</v>
      </c>
      <c r="I1456" t="s">
        <v>7757</v>
      </c>
      <c r="J1456" t="s">
        <v>1240</v>
      </c>
      <c r="K1456">
        <v>5895</v>
      </c>
      <c r="L1456" t="s">
        <v>869</v>
      </c>
      <c r="M1456" t="s">
        <v>1519</v>
      </c>
      <c r="N1456">
        <v>45353</v>
      </c>
      <c r="O1456">
        <v>2</v>
      </c>
      <c r="P1456" t="s">
        <v>872</v>
      </c>
      <c r="Q1456" t="s">
        <v>873</v>
      </c>
      <c r="R1456" t="s">
        <v>110</v>
      </c>
      <c r="S1456" t="s">
        <v>105</v>
      </c>
      <c r="U1456" t="s">
        <v>875</v>
      </c>
      <c r="W1456" s="247">
        <v>45087</v>
      </c>
      <c r="Y1456" t="s">
        <v>876</v>
      </c>
      <c r="Z1456">
        <v>0</v>
      </c>
      <c r="AB1456" t="s">
        <v>877</v>
      </c>
      <c r="AD1456">
        <f t="shared" ca="1" si="66"/>
        <v>11</v>
      </c>
      <c r="AE1456">
        <f t="shared" si="67"/>
        <v>6</v>
      </c>
      <c r="AF1456">
        <f t="shared" si="68"/>
        <v>10</v>
      </c>
    </row>
    <row r="1457" spans="1:32" x14ac:dyDescent="0.25">
      <c r="A1457" t="s">
        <v>7758</v>
      </c>
      <c r="B1457" t="s">
        <v>7759</v>
      </c>
      <c r="C1457" t="s">
        <v>1799</v>
      </c>
      <c r="D1457">
        <v>2024</v>
      </c>
      <c r="E1457" t="s">
        <v>5589</v>
      </c>
      <c r="F1457" t="s">
        <v>7304</v>
      </c>
      <c r="G1457" t="s">
        <v>7305</v>
      </c>
      <c r="H1457" t="s">
        <v>2654</v>
      </c>
      <c r="I1457" t="s">
        <v>7760</v>
      </c>
      <c r="J1457" t="s">
        <v>881</v>
      </c>
      <c r="K1457">
        <v>9249</v>
      </c>
      <c r="L1457" t="s">
        <v>869</v>
      </c>
      <c r="M1457" t="s">
        <v>1519</v>
      </c>
      <c r="N1457">
        <v>45384</v>
      </c>
      <c r="O1457">
        <v>1</v>
      </c>
      <c r="P1457" t="s">
        <v>872</v>
      </c>
      <c r="Q1457" t="s">
        <v>873</v>
      </c>
      <c r="R1457" t="s">
        <v>110</v>
      </c>
      <c r="S1457" t="s">
        <v>105</v>
      </c>
      <c r="U1457" t="s">
        <v>875</v>
      </c>
      <c r="W1457" s="247">
        <v>45087</v>
      </c>
      <c r="Y1457" t="s">
        <v>876</v>
      </c>
      <c r="Z1457">
        <v>0</v>
      </c>
      <c r="AB1457" t="s">
        <v>877</v>
      </c>
      <c r="AD1457">
        <f t="shared" ca="1" si="66"/>
        <v>11</v>
      </c>
      <c r="AE1457">
        <f t="shared" si="67"/>
        <v>6</v>
      </c>
      <c r="AF1457">
        <f t="shared" si="68"/>
        <v>10</v>
      </c>
    </row>
    <row r="1458" spans="1:32" x14ac:dyDescent="0.25">
      <c r="A1458" t="s">
        <v>7761</v>
      </c>
      <c r="B1458" t="s">
        <v>7762</v>
      </c>
      <c r="D1458">
        <v>2023</v>
      </c>
      <c r="E1458" t="s">
        <v>1061</v>
      </c>
      <c r="F1458" t="s">
        <v>2233</v>
      </c>
      <c r="G1458" t="s">
        <v>865</v>
      </c>
      <c r="H1458" t="s">
        <v>1192</v>
      </c>
      <c r="I1458" t="s">
        <v>7763</v>
      </c>
      <c r="J1458" t="s">
        <v>881</v>
      </c>
      <c r="K1458">
        <v>21908</v>
      </c>
      <c r="L1458" t="s">
        <v>869</v>
      </c>
      <c r="M1458" t="s">
        <v>1519</v>
      </c>
      <c r="N1458">
        <v>45384</v>
      </c>
      <c r="O1458">
        <v>1</v>
      </c>
      <c r="P1458" t="s">
        <v>872</v>
      </c>
      <c r="Q1458" t="s">
        <v>873</v>
      </c>
      <c r="R1458" t="s">
        <v>110</v>
      </c>
      <c r="S1458" t="s">
        <v>105</v>
      </c>
      <c r="U1458" t="s">
        <v>875</v>
      </c>
      <c r="W1458" s="247">
        <v>45079</v>
      </c>
      <c r="Y1458" t="s">
        <v>876</v>
      </c>
      <c r="Z1458">
        <v>0</v>
      </c>
      <c r="AB1458" t="s">
        <v>877</v>
      </c>
      <c r="AD1458">
        <f t="shared" ca="1" si="66"/>
        <v>11</v>
      </c>
      <c r="AE1458">
        <f t="shared" si="67"/>
        <v>6</v>
      </c>
      <c r="AF1458">
        <f t="shared" si="68"/>
        <v>2</v>
      </c>
    </row>
    <row r="1459" spans="1:32" x14ac:dyDescent="0.25">
      <c r="A1459" t="s">
        <v>7764</v>
      </c>
      <c r="B1459" t="s">
        <v>7765</v>
      </c>
      <c r="D1459">
        <v>2023</v>
      </c>
      <c r="E1459" t="s">
        <v>1061</v>
      </c>
      <c r="F1459" t="s">
        <v>2233</v>
      </c>
      <c r="G1459" t="s">
        <v>865</v>
      </c>
      <c r="H1459" t="s">
        <v>1192</v>
      </c>
      <c r="I1459" t="s">
        <v>7766</v>
      </c>
      <c r="J1459" t="s">
        <v>1067</v>
      </c>
      <c r="K1459">
        <v>34379</v>
      </c>
      <c r="L1459" t="s">
        <v>869</v>
      </c>
      <c r="M1459" t="s">
        <v>1519</v>
      </c>
      <c r="N1459">
        <v>45384</v>
      </c>
      <c r="O1459">
        <v>1</v>
      </c>
      <c r="P1459" t="s">
        <v>872</v>
      </c>
      <c r="Q1459" t="s">
        <v>873</v>
      </c>
      <c r="R1459" t="s">
        <v>110</v>
      </c>
      <c r="S1459" t="s">
        <v>110</v>
      </c>
      <c r="U1459" t="s">
        <v>875</v>
      </c>
      <c r="W1459" s="247">
        <v>45079</v>
      </c>
      <c r="Y1459" t="s">
        <v>876</v>
      </c>
      <c r="Z1459">
        <v>0</v>
      </c>
      <c r="AB1459" t="s">
        <v>877</v>
      </c>
      <c r="AD1459">
        <f t="shared" ca="1" si="66"/>
        <v>11</v>
      </c>
      <c r="AE1459">
        <f t="shared" si="67"/>
        <v>6</v>
      </c>
      <c r="AF1459">
        <f t="shared" si="68"/>
        <v>2</v>
      </c>
    </row>
    <row r="1460" spans="1:32" x14ac:dyDescent="0.25">
      <c r="A1460" t="s">
        <v>7767</v>
      </c>
      <c r="B1460" t="s">
        <v>7768</v>
      </c>
      <c r="D1460">
        <v>2023</v>
      </c>
      <c r="E1460" t="s">
        <v>1061</v>
      </c>
      <c r="F1460" t="s">
        <v>2233</v>
      </c>
      <c r="G1460" t="s">
        <v>865</v>
      </c>
      <c r="H1460" t="s">
        <v>1192</v>
      </c>
      <c r="I1460" t="s">
        <v>7769</v>
      </c>
      <c r="J1460" t="s">
        <v>881</v>
      </c>
      <c r="K1460">
        <v>30410</v>
      </c>
      <c r="L1460" t="s">
        <v>869</v>
      </c>
      <c r="M1460" t="s">
        <v>1519</v>
      </c>
      <c r="N1460">
        <v>45384</v>
      </c>
      <c r="O1460">
        <v>1</v>
      </c>
      <c r="P1460" t="s">
        <v>872</v>
      </c>
      <c r="Q1460" t="s">
        <v>873</v>
      </c>
      <c r="R1460" t="s">
        <v>110</v>
      </c>
      <c r="S1460" t="s">
        <v>105</v>
      </c>
      <c r="U1460" t="s">
        <v>875</v>
      </c>
      <c r="W1460" s="247">
        <v>45079</v>
      </c>
      <c r="Y1460" t="s">
        <v>876</v>
      </c>
      <c r="Z1460">
        <v>0</v>
      </c>
      <c r="AB1460" t="s">
        <v>877</v>
      </c>
      <c r="AD1460">
        <f t="shared" ca="1" si="66"/>
        <v>11</v>
      </c>
      <c r="AE1460">
        <f t="shared" si="67"/>
        <v>6</v>
      </c>
      <c r="AF1460">
        <f t="shared" si="68"/>
        <v>2</v>
      </c>
    </row>
    <row r="1461" spans="1:32" x14ac:dyDescent="0.25">
      <c r="A1461" t="s">
        <v>7770</v>
      </c>
      <c r="B1461" t="s">
        <v>7771</v>
      </c>
      <c r="D1461">
        <v>2024</v>
      </c>
      <c r="E1461" t="s">
        <v>1061</v>
      </c>
      <c r="F1461" t="s">
        <v>2233</v>
      </c>
      <c r="G1461" t="s">
        <v>865</v>
      </c>
      <c r="H1461" t="s">
        <v>2387</v>
      </c>
      <c r="I1461" t="s">
        <v>7772</v>
      </c>
      <c r="J1461" t="s">
        <v>881</v>
      </c>
      <c r="K1461">
        <v>17091</v>
      </c>
      <c r="L1461" t="s">
        <v>869</v>
      </c>
      <c r="M1461" t="s">
        <v>1519</v>
      </c>
      <c r="N1461">
        <v>45384</v>
      </c>
      <c r="O1461">
        <v>1</v>
      </c>
      <c r="P1461" t="s">
        <v>872</v>
      </c>
      <c r="Q1461" t="s">
        <v>873</v>
      </c>
      <c r="R1461" t="s">
        <v>110</v>
      </c>
      <c r="S1461" t="s">
        <v>105</v>
      </c>
      <c r="U1461" t="s">
        <v>875</v>
      </c>
      <c r="W1461" s="247">
        <v>45092</v>
      </c>
      <c r="Y1461" t="s">
        <v>876</v>
      </c>
      <c r="Z1461">
        <v>0</v>
      </c>
      <c r="AB1461" t="s">
        <v>877</v>
      </c>
      <c r="AD1461">
        <f t="shared" ca="1" si="66"/>
        <v>10</v>
      </c>
      <c r="AE1461">
        <f t="shared" si="67"/>
        <v>6</v>
      </c>
      <c r="AF1461">
        <f t="shared" si="68"/>
        <v>15</v>
      </c>
    </row>
    <row r="1462" spans="1:32" x14ac:dyDescent="0.25">
      <c r="A1462" t="s">
        <v>7773</v>
      </c>
      <c r="B1462" t="s">
        <v>7774</v>
      </c>
      <c r="D1462">
        <v>2023</v>
      </c>
      <c r="E1462" t="s">
        <v>1049</v>
      </c>
      <c r="F1462" t="s">
        <v>3418</v>
      </c>
      <c r="G1462" t="s">
        <v>3419</v>
      </c>
      <c r="H1462" t="s">
        <v>866</v>
      </c>
      <c r="I1462" t="s">
        <v>7775</v>
      </c>
      <c r="J1462" t="s">
        <v>1067</v>
      </c>
      <c r="K1462">
        <v>14202</v>
      </c>
      <c r="L1462" t="s">
        <v>1900</v>
      </c>
      <c r="M1462" t="s">
        <v>1519</v>
      </c>
      <c r="N1462" t="s">
        <v>2340</v>
      </c>
      <c r="O1462">
        <v>7</v>
      </c>
      <c r="P1462" t="s">
        <v>872</v>
      </c>
      <c r="Q1462" t="s">
        <v>873</v>
      </c>
      <c r="R1462" t="s">
        <v>110</v>
      </c>
      <c r="S1462" t="s">
        <v>110</v>
      </c>
      <c r="T1462" t="s">
        <v>7105</v>
      </c>
      <c r="U1462" t="s">
        <v>875</v>
      </c>
      <c r="W1462" s="247">
        <v>45069</v>
      </c>
      <c r="Y1462" t="s">
        <v>876</v>
      </c>
      <c r="Z1462">
        <v>0</v>
      </c>
      <c r="AA1462" t="s">
        <v>5723</v>
      </c>
      <c r="AB1462" t="s">
        <v>7776</v>
      </c>
      <c r="AD1462">
        <f t="shared" ca="1" si="66"/>
        <v>11</v>
      </c>
      <c r="AE1462">
        <f t="shared" si="67"/>
        <v>5</v>
      </c>
      <c r="AF1462">
        <f t="shared" si="68"/>
        <v>23</v>
      </c>
    </row>
    <row r="1463" spans="1:32" x14ac:dyDescent="0.25">
      <c r="A1463" t="s">
        <v>7777</v>
      </c>
      <c r="B1463" t="s">
        <v>7778</v>
      </c>
      <c r="D1463">
        <v>2023</v>
      </c>
      <c r="E1463" t="s">
        <v>1049</v>
      </c>
      <c r="F1463" t="s">
        <v>3418</v>
      </c>
      <c r="G1463" t="s">
        <v>3419</v>
      </c>
      <c r="H1463" t="s">
        <v>866</v>
      </c>
      <c r="I1463" t="s">
        <v>7779</v>
      </c>
      <c r="J1463" t="s">
        <v>1067</v>
      </c>
      <c r="K1463">
        <v>9974</v>
      </c>
      <c r="L1463" t="s">
        <v>1900</v>
      </c>
      <c r="M1463" t="s">
        <v>1519</v>
      </c>
      <c r="N1463" t="s">
        <v>3695</v>
      </c>
      <c r="O1463">
        <v>19</v>
      </c>
      <c r="P1463" t="s">
        <v>872</v>
      </c>
      <c r="Q1463" t="s">
        <v>873</v>
      </c>
      <c r="R1463" t="s">
        <v>110</v>
      </c>
      <c r="S1463" t="s">
        <v>110</v>
      </c>
      <c r="U1463" t="s">
        <v>875</v>
      </c>
      <c r="W1463" s="247">
        <v>45069</v>
      </c>
      <c r="Y1463" t="s">
        <v>876</v>
      </c>
      <c r="Z1463">
        <v>0</v>
      </c>
      <c r="AA1463" t="s">
        <v>2323</v>
      </c>
      <c r="AB1463" t="s">
        <v>7780</v>
      </c>
      <c r="AD1463">
        <f t="shared" ca="1" si="66"/>
        <v>11</v>
      </c>
      <c r="AE1463">
        <f t="shared" si="67"/>
        <v>5</v>
      </c>
      <c r="AF1463">
        <f t="shared" si="68"/>
        <v>23</v>
      </c>
    </row>
    <row r="1464" spans="1:32" x14ac:dyDescent="0.25">
      <c r="A1464" t="s">
        <v>7781</v>
      </c>
      <c r="B1464" t="s">
        <v>7782</v>
      </c>
      <c r="D1464">
        <v>2023</v>
      </c>
      <c r="E1464" t="s">
        <v>1049</v>
      </c>
      <c r="F1464" t="s">
        <v>3418</v>
      </c>
      <c r="G1464" t="s">
        <v>3419</v>
      </c>
      <c r="H1464" t="s">
        <v>866</v>
      </c>
      <c r="I1464" t="s">
        <v>7783</v>
      </c>
      <c r="J1464" t="s">
        <v>1067</v>
      </c>
      <c r="K1464">
        <v>10831</v>
      </c>
      <c r="L1464" t="s">
        <v>1900</v>
      </c>
      <c r="M1464" t="s">
        <v>1519</v>
      </c>
      <c r="N1464" t="s">
        <v>3695</v>
      </c>
      <c r="O1464">
        <v>19</v>
      </c>
      <c r="P1464" t="s">
        <v>872</v>
      </c>
      <c r="Q1464" t="s">
        <v>873</v>
      </c>
      <c r="R1464" t="s">
        <v>110</v>
      </c>
      <c r="S1464" t="s">
        <v>110</v>
      </c>
      <c r="U1464" t="s">
        <v>875</v>
      </c>
      <c r="W1464" s="247">
        <v>45069</v>
      </c>
      <c r="Y1464" t="s">
        <v>876</v>
      </c>
      <c r="Z1464">
        <v>0</v>
      </c>
      <c r="AA1464" t="s">
        <v>2323</v>
      </c>
      <c r="AB1464" t="s">
        <v>7784</v>
      </c>
      <c r="AD1464">
        <f t="shared" ca="1" si="66"/>
        <v>11</v>
      </c>
      <c r="AE1464">
        <f t="shared" si="67"/>
        <v>5</v>
      </c>
      <c r="AF1464">
        <f t="shared" si="68"/>
        <v>23</v>
      </c>
    </row>
    <row r="1465" spans="1:32" x14ac:dyDescent="0.25">
      <c r="A1465" t="s">
        <v>7785</v>
      </c>
      <c r="B1465" t="s">
        <v>7786</v>
      </c>
      <c r="D1465">
        <v>2023</v>
      </c>
      <c r="E1465" t="s">
        <v>1049</v>
      </c>
      <c r="F1465" t="s">
        <v>3418</v>
      </c>
      <c r="G1465" t="s">
        <v>3419</v>
      </c>
      <c r="H1465" t="s">
        <v>866</v>
      </c>
      <c r="I1465" t="s">
        <v>7787</v>
      </c>
      <c r="J1465" t="s">
        <v>1067</v>
      </c>
      <c r="K1465">
        <v>15192</v>
      </c>
      <c r="L1465" t="s">
        <v>1900</v>
      </c>
      <c r="M1465" t="s">
        <v>1519</v>
      </c>
      <c r="N1465" t="s">
        <v>3695</v>
      </c>
      <c r="O1465">
        <v>19</v>
      </c>
      <c r="P1465" t="s">
        <v>872</v>
      </c>
      <c r="Q1465" t="s">
        <v>873</v>
      </c>
      <c r="R1465" t="s">
        <v>110</v>
      </c>
      <c r="S1465" t="s">
        <v>110</v>
      </c>
      <c r="U1465" t="s">
        <v>875</v>
      </c>
      <c r="W1465" s="247">
        <v>45069</v>
      </c>
      <c r="Y1465" t="s">
        <v>876</v>
      </c>
      <c r="Z1465">
        <v>0</v>
      </c>
      <c r="AA1465" t="s">
        <v>2323</v>
      </c>
      <c r="AB1465" t="s">
        <v>7788</v>
      </c>
      <c r="AD1465">
        <f t="shared" ca="1" si="66"/>
        <v>11</v>
      </c>
      <c r="AE1465">
        <f t="shared" si="67"/>
        <v>5</v>
      </c>
      <c r="AF1465">
        <f t="shared" si="68"/>
        <v>23</v>
      </c>
    </row>
    <row r="1466" spans="1:32" x14ac:dyDescent="0.25">
      <c r="A1466" t="s">
        <v>7789</v>
      </c>
      <c r="B1466" t="s">
        <v>7790</v>
      </c>
      <c r="D1466">
        <v>2024</v>
      </c>
      <c r="E1466" t="s">
        <v>5589</v>
      </c>
      <c r="F1466" t="s">
        <v>5590</v>
      </c>
      <c r="G1466" t="s">
        <v>1051</v>
      </c>
      <c r="H1466" t="s">
        <v>866</v>
      </c>
      <c r="I1466" t="s">
        <v>7791</v>
      </c>
      <c r="J1466" t="s">
        <v>1067</v>
      </c>
      <c r="K1466">
        <v>16840</v>
      </c>
      <c r="L1466" t="s">
        <v>869</v>
      </c>
      <c r="M1466" t="s">
        <v>1519</v>
      </c>
      <c r="N1466" t="s">
        <v>2395</v>
      </c>
      <c r="O1466">
        <v>18</v>
      </c>
      <c r="P1466" t="s">
        <v>872</v>
      </c>
      <c r="Q1466" t="s">
        <v>873</v>
      </c>
      <c r="R1466" t="s">
        <v>194</v>
      </c>
      <c r="S1466" t="s">
        <v>194</v>
      </c>
      <c r="U1466" t="s">
        <v>1067</v>
      </c>
      <c r="W1466" s="247">
        <v>45083</v>
      </c>
      <c r="Y1466" t="s">
        <v>876</v>
      </c>
      <c r="Z1466">
        <v>0</v>
      </c>
      <c r="AB1466" t="s">
        <v>877</v>
      </c>
      <c r="AD1466">
        <f t="shared" ca="1" si="66"/>
        <v>11</v>
      </c>
      <c r="AE1466">
        <f t="shared" si="67"/>
        <v>6</v>
      </c>
      <c r="AF1466">
        <f t="shared" si="68"/>
        <v>6</v>
      </c>
    </row>
    <row r="1467" spans="1:32" x14ac:dyDescent="0.25">
      <c r="A1467" t="s">
        <v>7792</v>
      </c>
      <c r="B1467" t="s">
        <v>7793</v>
      </c>
      <c r="D1467">
        <v>2023</v>
      </c>
      <c r="E1467" t="s">
        <v>1616</v>
      </c>
      <c r="F1467" t="s">
        <v>1617</v>
      </c>
      <c r="G1467" t="s">
        <v>1618</v>
      </c>
      <c r="H1467" t="s">
        <v>866</v>
      </c>
      <c r="I1467" t="s">
        <v>7794</v>
      </c>
      <c r="J1467" t="s">
        <v>1067</v>
      </c>
      <c r="K1467">
        <v>21485</v>
      </c>
      <c r="L1467" t="s">
        <v>869</v>
      </c>
      <c r="M1467" t="s">
        <v>1519</v>
      </c>
      <c r="N1467" t="s">
        <v>7795</v>
      </c>
      <c r="O1467">
        <v>17</v>
      </c>
      <c r="P1467" t="s">
        <v>872</v>
      </c>
      <c r="Q1467" t="s">
        <v>873</v>
      </c>
      <c r="R1467" t="s">
        <v>113</v>
      </c>
      <c r="S1467" t="s">
        <v>113</v>
      </c>
      <c r="T1467" t="s">
        <v>6271</v>
      </c>
      <c r="U1467" t="s">
        <v>875</v>
      </c>
      <c r="W1467" s="247">
        <v>45069</v>
      </c>
      <c r="Y1467" t="s">
        <v>876</v>
      </c>
      <c r="Z1467">
        <v>0</v>
      </c>
      <c r="AA1467" t="s">
        <v>2895</v>
      </c>
      <c r="AB1467" t="s">
        <v>877</v>
      </c>
      <c r="AD1467">
        <f t="shared" ca="1" si="66"/>
        <v>11</v>
      </c>
      <c r="AE1467">
        <f t="shared" si="67"/>
        <v>5</v>
      </c>
      <c r="AF1467">
        <f t="shared" si="68"/>
        <v>23</v>
      </c>
    </row>
    <row r="1468" spans="1:32" x14ac:dyDescent="0.25">
      <c r="A1468" t="s">
        <v>7796</v>
      </c>
      <c r="B1468" t="s">
        <v>7797</v>
      </c>
      <c r="D1468">
        <v>2023</v>
      </c>
      <c r="E1468" t="s">
        <v>3256</v>
      </c>
      <c r="F1468" t="s">
        <v>7629</v>
      </c>
      <c r="G1468" t="s">
        <v>1081</v>
      </c>
      <c r="H1468" t="s">
        <v>7731</v>
      </c>
      <c r="I1468" t="s">
        <v>7798</v>
      </c>
      <c r="J1468" t="s">
        <v>1067</v>
      </c>
      <c r="K1468">
        <v>3067</v>
      </c>
      <c r="L1468" t="s">
        <v>869</v>
      </c>
      <c r="M1468" t="s">
        <v>1519</v>
      </c>
      <c r="N1468">
        <v>45352</v>
      </c>
      <c r="O1468">
        <v>33</v>
      </c>
      <c r="P1468" t="s">
        <v>872</v>
      </c>
      <c r="Q1468" t="s">
        <v>873</v>
      </c>
      <c r="R1468" t="s">
        <v>113</v>
      </c>
      <c r="S1468" t="s">
        <v>113</v>
      </c>
      <c r="T1468" t="s">
        <v>7799</v>
      </c>
      <c r="U1468" t="s">
        <v>875</v>
      </c>
      <c r="W1468" s="247">
        <v>45083</v>
      </c>
      <c r="Y1468" t="s">
        <v>876</v>
      </c>
      <c r="Z1468">
        <v>0</v>
      </c>
      <c r="AD1468">
        <f t="shared" ca="1" si="66"/>
        <v>11</v>
      </c>
      <c r="AE1468">
        <f t="shared" si="67"/>
        <v>6</v>
      </c>
      <c r="AF1468">
        <f t="shared" si="68"/>
        <v>6</v>
      </c>
    </row>
    <row r="1469" spans="1:32" x14ac:dyDescent="0.25">
      <c r="A1469" t="s">
        <v>7800</v>
      </c>
      <c r="B1469" t="s">
        <v>7801</v>
      </c>
      <c r="C1469" t="s">
        <v>2319</v>
      </c>
      <c r="D1469">
        <v>2024</v>
      </c>
      <c r="E1469" t="s">
        <v>863</v>
      </c>
      <c r="F1469" t="s">
        <v>2418</v>
      </c>
      <c r="G1469" t="s">
        <v>2419</v>
      </c>
      <c r="H1469" t="s">
        <v>866</v>
      </c>
      <c r="I1469" t="s">
        <v>7802</v>
      </c>
      <c r="J1469" t="s">
        <v>1906</v>
      </c>
      <c r="K1469">
        <v>12706</v>
      </c>
      <c r="L1469" t="s">
        <v>869</v>
      </c>
      <c r="M1469" t="s">
        <v>1519</v>
      </c>
      <c r="N1469">
        <v>45353</v>
      </c>
      <c r="O1469">
        <v>2</v>
      </c>
      <c r="P1469" t="s">
        <v>872</v>
      </c>
      <c r="Q1469" t="s">
        <v>873</v>
      </c>
      <c r="R1469" t="s">
        <v>141</v>
      </c>
      <c r="S1469" t="s">
        <v>105</v>
      </c>
      <c r="U1469" t="s">
        <v>875</v>
      </c>
      <c r="W1469" s="247">
        <v>45093</v>
      </c>
      <c r="Y1469" t="s">
        <v>876</v>
      </c>
      <c r="Z1469">
        <v>0</v>
      </c>
      <c r="AB1469" t="s">
        <v>877</v>
      </c>
      <c r="AD1469">
        <f t="shared" ca="1" si="66"/>
        <v>10</v>
      </c>
      <c r="AE1469">
        <f t="shared" si="67"/>
        <v>6</v>
      </c>
      <c r="AF1469">
        <f t="shared" si="68"/>
        <v>16</v>
      </c>
    </row>
    <row r="1470" spans="1:32" x14ac:dyDescent="0.25">
      <c r="A1470" t="s">
        <v>7803</v>
      </c>
      <c r="B1470" t="s">
        <v>7804</v>
      </c>
      <c r="D1470">
        <v>2023</v>
      </c>
      <c r="E1470" t="s">
        <v>1049</v>
      </c>
      <c r="F1470" t="s">
        <v>3418</v>
      </c>
      <c r="G1470" t="s">
        <v>3419</v>
      </c>
      <c r="H1470" t="s">
        <v>866</v>
      </c>
      <c r="I1470" t="s">
        <v>7805</v>
      </c>
      <c r="J1470" t="s">
        <v>1067</v>
      </c>
      <c r="K1470">
        <v>12688</v>
      </c>
      <c r="L1470" t="s">
        <v>869</v>
      </c>
      <c r="M1470" t="s">
        <v>1519</v>
      </c>
      <c r="N1470">
        <v>45384</v>
      </c>
      <c r="O1470">
        <v>1</v>
      </c>
      <c r="P1470" t="s">
        <v>872</v>
      </c>
      <c r="Q1470" t="s">
        <v>873</v>
      </c>
      <c r="R1470" t="s">
        <v>7806</v>
      </c>
      <c r="S1470" t="s">
        <v>110</v>
      </c>
      <c r="U1470" t="s">
        <v>875</v>
      </c>
      <c r="W1470" s="247">
        <v>45069</v>
      </c>
      <c r="Y1470" t="s">
        <v>876</v>
      </c>
      <c r="Z1470">
        <v>0</v>
      </c>
      <c r="AA1470" t="s">
        <v>2323</v>
      </c>
      <c r="AB1470" t="s">
        <v>7807</v>
      </c>
      <c r="AD1470">
        <f t="shared" ca="1" si="66"/>
        <v>11</v>
      </c>
      <c r="AE1470">
        <f t="shared" si="67"/>
        <v>5</v>
      </c>
      <c r="AF1470">
        <f t="shared" si="68"/>
        <v>23</v>
      </c>
    </row>
    <row r="1471" spans="1:32" x14ac:dyDescent="0.25">
      <c r="A1471" t="s">
        <v>7808</v>
      </c>
      <c r="B1471" t="s">
        <v>7809</v>
      </c>
      <c r="D1471">
        <v>2023</v>
      </c>
      <c r="E1471" t="s">
        <v>1049</v>
      </c>
      <c r="F1471" t="s">
        <v>1879</v>
      </c>
      <c r="G1471" t="s">
        <v>1917</v>
      </c>
      <c r="H1471" t="s">
        <v>3323</v>
      </c>
      <c r="I1471" t="s">
        <v>7810</v>
      </c>
      <c r="J1471" t="s">
        <v>1527</v>
      </c>
      <c r="K1471">
        <v>46055</v>
      </c>
      <c r="L1471" t="s">
        <v>869</v>
      </c>
      <c r="M1471" t="s">
        <v>1519</v>
      </c>
      <c r="N1471">
        <v>45324</v>
      </c>
      <c r="O1471">
        <v>3</v>
      </c>
      <c r="P1471" t="s">
        <v>872</v>
      </c>
      <c r="Q1471" t="s">
        <v>873</v>
      </c>
      <c r="R1471" t="s">
        <v>159</v>
      </c>
      <c r="S1471" t="s">
        <v>159</v>
      </c>
      <c r="T1471" t="s">
        <v>7811</v>
      </c>
      <c r="U1471" t="s">
        <v>875</v>
      </c>
      <c r="W1471" s="247">
        <v>45069</v>
      </c>
      <c r="Y1471" t="s">
        <v>876</v>
      </c>
      <c r="Z1471">
        <v>0</v>
      </c>
      <c r="AA1471" t="s">
        <v>2323</v>
      </c>
      <c r="AB1471" t="s">
        <v>7812</v>
      </c>
      <c r="AD1471">
        <f t="shared" ca="1" si="66"/>
        <v>11</v>
      </c>
      <c r="AE1471">
        <f t="shared" si="67"/>
        <v>5</v>
      </c>
      <c r="AF1471">
        <f t="shared" si="68"/>
        <v>23</v>
      </c>
    </row>
    <row r="1472" spans="1:32" x14ac:dyDescent="0.25">
      <c r="A1472" t="s">
        <v>7813</v>
      </c>
      <c r="B1472" t="s">
        <v>7814</v>
      </c>
      <c r="D1472">
        <v>2023</v>
      </c>
      <c r="E1472" t="s">
        <v>1049</v>
      </c>
      <c r="F1472" t="s">
        <v>3418</v>
      </c>
      <c r="G1472" t="s">
        <v>3419</v>
      </c>
      <c r="H1472" t="s">
        <v>866</v>
      </c>
      <c r="I1472" t="s">
        <v>7815</v>
      </c>
      <c r="J1472" t="s">
        <v>1527</v>
      </c>
      <c r="K1472">
        <v>305</v>
      </c>
      <c r="L1472" t="s">
        <v>869</v>
      </c>
      <c r="M1472" t="s">
        <v>1519</v>
      </c>
      <c r="N1472" t="s">
        <v>4903</v>
      </c>
      <c r="O1472">
        <v>14</v>
      </c>
      <c r="P1472" t="s">
        <v>872</v>
      </c>
      <c r="Q1472" t="s">
        <v>873</v>
      </c>
      <c r="R1472" t="s">
        <v>159</v>
      </c>
      <c r="S1472" t="s">
        <v>159</v>
      </c>
      <c r="U1472" t="s">
        <v>875</v>
      </c>
      <c r="W1472" s="247">
        <v>45069</v>
      </c>
      <c r="Y1472" t="s">
        <v>876</v>
      </c>
      <c r="Z1472">
        <v>0</v>
      </c>
      <c r="AA1472" t="s">
        <v>2323</v>
      </c>
      <c r="AB1472" t="s">
        <v>7816</v>
      </c>
      <c r="AD1472">
        <f t="shared" ca="1" si="66"/>
        <v>11</v>
      </c>
      <c r="AE1472">
        <f t="shared" si="67"/>
        <v>5</v>
      </c>
      <c r="AF1472">
        <f t="shared" si="68"/>
        <v>23</v>
      </c>
    </row>
    <row r="1473" spans="1:32" x14ac:dyDescent="0.25">
      <c r="A1473" t="s">
        <v>7817</v>
      </c>
      <c r="B1473" t="s">
        <v>7818</v>
      </c>
      <c r="D1473">
        <v>2023</v>
      </c>
      <c r="E1473" t="s">
        <v>863</v>
      </c>
      <c r="F1473" t="s">
        <v>864</v>
      </c>
      <c r="G1473" t="s">
        <v>865</v>
      </c>
      <c r="H1473" t="s">
        <v>956</v>
      </c>
      <c r="I1473" t="s">
        <v>7819</v>
      </c>
      <c r="J1473" t="s">
        <v>868</v>
      </c>
      <c r="K1473">
        <v>17094</v>
      </c>
      <c r="L1473" t="s">
        <v>869</v>
      </c>
      <c r="M1473" t="s">
        <v>7820</v>
      </c>
      <c r="N1473">
        <v>45445</v>
      </c>
      <c r="O1473">
        <v>5</v>
      </c>
      <c r="P1473" t="s">
        <v>872</v>
      </c>
      <c r="Q1473" t="s">
        <v>873</v>
      </c>
      <c r="R1473" t="s">
        <v>105</v>
      </c>
      <c r="S1473" t="s">
        <v>105</v>
      </c>
      <c r="T1473" t="s">
        <v>7821</v>
      </c>
      <c r="U1473" t="s">
        <v>875</v>
      </c>
      <c r="W1473" s="247">
        <v>45041</v>
      </c>
      <c r="Y1473" t="s">
        <v>876</v>
      </c>
      <c r="Z1473">
        <v>0</v>
      </c>
      <c r="AB1473" t="s">
        <v>1103</v>
      </c>
      <c r="AD1473">
        <f t="shared" ca="1" si="66"/>
        <v>12</v>
      </c>
      <c r="AE1473">
        <f t="shared" si="67"/>
        <v>4</v>
      </c>
      <c r="AF1473">
        <f t="shared" si="68"/>
        <v>25</v>
      </c>
    </row>
    <row r="1474" spans="1:32" x14ac:dyDescent="0.25">
      <c r="A1474" t="s">
        <v>7822</v>
      </c>
      <c r="B1474" t="s">
        <v>7823</v>
      </c>
      <c r="D1474">
        <v>2023</v>
      </c>
      <c r="E1474" t="s">
        <v>863</v>
      </c>
      <c r="F1474" t="s">
        <v>864</v>
      </c>
      <c r="G1474" t="s">
        <v>865</v>
      </c>
      <c r="H1474" t="s">
        <v>956</v>
      </c>
      <c r="I1474" t="s">
        <v>7824</v>
      </c>
      <c r="J1474" t="s">
        <v>1038</v>
      </c>
      <c r="K1474">
        <v>23441</v>
      </c>
      <c r="L1474" t="s">
        <v>1900</v>
      </c>
      <c r="M1474" t="s">
        <v>7825</v>
      </c>
      <c r="N1474">
        <v>45568</v>
      </c>
      <c r="O1474">
        <v>7</v>
      </c>
      <c r="P1474" t="s">
        <v>872</v>
      </c>
      <c r="Q1474" t="s">
        <v>873</v>
      </c>
      <c r="R1474" t="s">
        <v>105</v>
      </c>
      <c r="S1474" t="s">
        <v>105</v>
      </c>
      <c r="T1474" t="s">
        <v>7826</v>
      </c>
      <c r="U1474" t="s">
        <v>875</v>
      </c>
      <c r="V1474" t="s">
        <v>125</v>
      </c>
      <c r="W1474" s="247">
        <v>45041</v>
      </c>
      <c r="Y1474" t="s">
        <v>876</v>
      </c>
      <c r="Z1474">
        <v>0</v>
      </c>
      <c r="AB1474" t="s">
        <v>1103</v>
      </c>
      <c r="AD1474">
        <f t="shared" ref="AD1474:AD1537" ca="1" si="69">ROUND(YEARFRAC(W1474,TODAY(),3)*12,0)</f>
        <v>12</v>
      </c>
      <c r="AE1474">
        <f t="shared" ref="AE1474:AE1537" si="70">MONTH(W1474)</f>
        <v>4</v>
      </c>
      <c r="AF1474">
        <f t="shared" ref="AF1474:AF1537" si="71">DAY(W1474)</f>
        <v>25</v>
      </c>
    </row>
    <row r="1475" spans="1:32" x14ac:dyDescent="0.25">
      <c r="A1475" t="s">
        <v>7827</v>
      </c>
      <c r="B1475" t="s">
        <v>7828</v>
      </c>
      <c r="D1475">
        <v>2023</v>
      </c>
      <c r="E1475" t="s">
        <v>863</v>
      </c>
      <c r="F1475" t="s">
        <v>864</v>
      </c>
      <c r="G1475" t="s">
        <v>865</v>
      </c>
      <c r="H1475" t="s">
        <v>956</v>
      </c>
      <c r="I1475" t="s">
        <v>7829</v>
      </c>
      <c r="J1475" t="s">
        <v>918</v>
      </c>
      <c r="K1475">
        <v>22442</v>
      </c>
      <c r="L1475" t="s">
        <v>869</v>
      </c>
      <c r="M1475" t="s">
        <v>7830</v>
      </c>
      <c r="N1475">
        <v>45628</v>
      </c>
      <c r="O1475">
        <v>3</v>
      </c>
      <c r="P1475" t="s">
        <v>872</v>
      </c>
      <c r="Q1475" t="s">
        <v>873</v>
      </c>
      <c r="R1475" t="s">
        <v>105</v>
      </c>
      <c r="S1475" t="s">
        <v>105</v>
      </c>
      <c r="T1475" t="s">
        <v>7831</v>
      </c>
      <c r="U1475" t="s">
        <v>875</v>
      </c>
      <c r="V1475" t="s">
        <v>119</v>
      </c>
      <c r="W1475" s="247">
        <v>45041</v>
      </c>
      <c r="Y1475" t="s">
        <v>876</v>
      </c>
      <c r="Z1475">
        <v>0</v>
      </c>
      <c r="AB1475" t="s">
        <v>1103</v>
      </c>
      <c r="AD1475">
        <f t="shared" ca="1" si="69"/>
        <v>12</v>
      </c>
      <c r="AE1475">
        <f t="shared" si="70"/>
        <v>4</v>
      </c>
      <c r="AF1475">
        <f t="shared" si="71"/>
        <v>25</v>
      </c>
    </row>
    <row r="1476" spans="1:32" x14ac:dyDescent="0.25">
      <c r="A1476" t="s">
        <v>7832</v>
      </c>
      <c r="B1476" t="s">
        <v>7833</v>
      </c>
      <c r="D1476">
        <v>2023</v>
      </c>
      <c r="E1476" t="s">
        <v>863</v>
      </c>
      <c r="F1476" t="s">
        <v>864</v>
      </c>
      <c r="G1476" t="s">
        <v>865</v>
      </c>
      <c r="H1476" t="s">
        <v>956</v>
      </c>
      <c r="I1476" t="s">
        <v>7834</v>
      </c>
      <c r="J1476" t="s">
        <v>1054</v>
      </c>
      <c r="K1476">
        <v>12234</v>
      </c>
      <c r="L1476" t="s">
        <v>869</v>
      </c>
      <c r="M1476" t="s">
        <v>7835</v>
      </c>
      <c r="N1476" t="s">
        <v>1040</v>
      </c>
      <c r="O1476">
        <v>4</v>
      </c>
      <c r="P1476" t="s">
        <v>872</v>
      </c>
      <c r="Q1476" t="s">
        <v>873</v>
      </c>
      <c r="R1476" t="s">
        <v>105</v>
      </c>
      <c r="S1476" t="s">
        <v>105</v>
      </c>
      <c r="T1476" t="s">
        <v>7836</v>
      </c>
      <c r="U1476" t="s">
        <v>875</v>
      </c>
      <c r="V1476" t="s">
        <v>199</v>
      </c>
      <c r="W1476" s="247">
        <v>45041</v>
      </c>
      <c r="Y1476" t="s">
        <v>876</v>
      </c>
      <c r="Z1476">
        <v>0</v>
      </c>
      <c r="AB1476" t="s">
        <v>1103</v>
      </c>
      <c r="AD1476">
        <f t="shared" ca="1" si="69"/>
        <v>12</v>
      </c>
      <c r="AE1476">
        <f t="shared" si="70"/>
        <v>4</v>
      </c>
      <c r="AF1476">
        <f t="shared" si="71"/>
        <v>25</v>
      </c>
    </row>
    <row r="1477" spans="1:32" x14ac:dyDescent="0.25">
      <c r="A1477" t="s">
        <v>7837</v>
      </c>
      <c r="B1477" t="s">
        <v>7838</v>
      </c>
      <c r="D1477">
        <v>2023</v>
      </c>
      <c r="E1477" t="s">
        <v>863</v>
      </c>
      <c r="F1477" t="s">
        <v>864</v>
      </c>
      <c r="G1477" t="s">
        <v>865</v>
      </c>
      <c r="H1477" t="s">
        <v>956</v>
      </c>
      <c r="I1477" t="s">
        <v>7839</v>
      </c>
      <c r="J1477" t="s">
        <v>868</v>
      </c>
      <c r="K1477">
        <v>22126</v>
      </c>
      <c r="L1477" t="s">
        <v>869</v>
      </c>
      <c r="M1477" t="s">
        <v>7840</v>
      </c>
      <c r="N1477" t="s">
        <v>3060</v>
      </c>
      <c r="O1477">
        <v>4</v>
      </c>
      <c r="P1477" t="s">
        <v>872</v>
      </c>
      <c r="Q1477" t="s">
        <v>873</v>
      </c>
      <c r="R1477" t="s">
        <v>105</v>
      </c>
      <c r="S1477" t="s">
        <v>105</v>
      </c>
      <c r="T1477" t="s">
        <v>7841</v>
      </c>
      <c r="U1477" t="s">
        <v>875</v>
      </c>
      <c r="V1477" t="s">
        <v>118</v>
      </c>
      <c r="W1477" s="247">
        <v>45041</v>
      </c>
      <c r="Y1477" t="s">
        <v>876</v>
      </c>
      <c r="Z1477">
        <v>0</v>
      </c>
      <c r="AB1477" t="s">
        <v>1103</v>
      </c>
      <c r="AD1477">
        <f t="shared" ca="1" si="69"/>
        <v>12</v>
      </c>
      <c r="AE1477">
        <f t="shared" si="70"/>
        <v>4</v>
      </c>
      <c r="AF1477">
        <f t="shared" si="71"/>
        <v>25</v>
      </c>
    </row>
    <row r="1478" spans="1:32" x14ac:dyDescent="0.25">
      <c r="A1478" t="s">
        <v>7842</v>
      </c>
      <c r="B1478" t="s">
        <v>7843</v>
      </c>
      <c r="D1478">
        <v>2023</v>
      </c>
      <c r="E1478" t="s">
        <v>863</v>
      </c>
      <c r="F1478" t="s">
        <v>864</v>
      </c>
      <c r="G1478" t="s">
        <v>865</v>
      </c>
      <c r="H1478" t="s">
        <v>956</v>
      </c>
      <c r="I1478" t="s">
        <v>7844</v>
      </c>
      <c r="J1478" t="s">
        <v>1029</v>
      </c>
      <c r="K1478">
        <v>23545</v>
      </c>
      <c r="L1478" t="s">
        <v>869</v>
      </c>
      <c r="M1478" t="s">
        <v>7845</v>
      </c>
      <c r="N1478">
        <v>45414</v>
      </c>
      <c r="O1478">
        <v>6</v>
      </c>
      <c r="P1478" t="s">
        <v>872</v>
      </c>
      <c r="Q1478" t="s">
        <v>873</v>
      </c>
      <c r="R1478" t="s">
        <v>105</v>
      </c>
      <c r="S1478" t="s">
        <v>105</v>
      </c>
      <c r="T1478" t="s">
        <v>7846</v>
      </c>
      <c r="U1478" t="s">
        <v>875</v>
      </c>
      <c r="W1478" s="247">
        <v>45041</v>
      </c>
      <c r="Y1478" t="s">
        <v>876</v>
      </c>
      <c r="Z1478">
        <v>0</v>
      </c>
      <c r="AB1478" t="s">
        <v>1103</v>
      </c>
      <c r="AD1478">
        <f t="shared" ca="1" si="69"/>
        <v>12</v>
      </c>
      <c r="AE1478">
        <f t="shared" si="70"/>
        <v>4</v>
      </c>
      <c r="AF1478">
        <f t="shared" si="71"/>
        <v>25</v>
      </c>
    </row>
    <row r="1479" spans="1:32" x14ac:dyDescent="0.25">
      <c r="A1479" t="s">
        <v>7847</v>
      </c>
      <c r="B1479" t="s">
        <v>7848</v>
      </c>
      <c r="D1479">
        <v>2023</v>
      </c>
      <c r="E1479" t="s">
        <v>863</v>
      </c>
      <c r="F1479" t="s">
        <v>864</v>
      </c>
      <c r="G1479" t="s">
        <v>865</v>
      </c>
      <c r="H1479" t="s">
        <v>956</v>
      </c>
      <c r="I1479" t="s">
        <v>7849</v>
      </c>
      <c r="J1479" t="s">
        <v>868</v>
      </c>
      <c r="K1479">
        <v>20077</v>
      </c>
      <c r="L1479" t="s">
        <v>869</v>
      </c>
      <c r="M1479" t="s">
        <v>7850</v>
      </c>
      <c r="N1479" t="s">
        <v>2994</v>
      </c>
      <c r="O1479">
        <v>15</v>
      </c>
      <c r="P1479" t="s">
        <v>872</v>
      </c>
      <c r="Q1479" t="s">
        <v>873</v>
      </c>
      <c r="R1479" t="s">
        <v>105</v>
      </c>
      <c r="S1479" t="s">
        <v>105</v>
      </c>
      <c r="T1479" t="s">
        <v>7851</v>
      </c>
      <c r="U1479" t="s">
        <v>875</v>
      </c>
      <c r="V1479" t="s">
        <v>182</v>
      </c>
      <c r="W1479" s="247">
        <v>45041</v>
      </c>
      <c r="Y1479" t="s">
        <v>876</v>
      </c>
      <c r="Z1479">
        <v>0</v>
      </c>
      <c r="AB1479" t="s">
        <v>1103</v>
      </c>
      <c r="AD1479">
        <f t="shared" ca="1" si="69"/>
        <v>12</v>
      </c>
      <c r="AE1479">
        <f t="shared" si="70"/>
        <v>4</v>
      </c>
      <c r="AF1479">
        <f t="shared" si="71"/>
        <v>25</v>
      </c>
    </row>
    <row r="1480" spans="1:32" x14ac:dyDescent="0.25">
      <c r="A1480" t="s">
        <v>7852</v>
      </c>
      <c r="B1480" t="s">
        <v>7853</v>
      </c>
      <c r="D1480">
        <v>2023</v>
      </c>
      <c r="E1480" t="s">
        <v>863</v>
      </c>
      <c r="F1480" t="s">
        <v>864</v>
      </c>
      <c r="G1480" t="s">
        <v>865</v>
      </c>
      <c r="H1480" t="s">
        <v>956</v>
      </c>
      <c r="I1480" t="s">
        <v>7854</v>
      </c>
      <c r="J1480" t="s">
        <v>1906</v>
      </c>
      <c r="K1480">
        <v>18106</v>
      </c>
      <c r="L1480" t="s">
        <v>869</v>
      </c>
      <c r="M1480" t="s">
        <v>7855</v>
      </c>
      <c r="N1480">
        <v>45414</v>
      </c>
      <c r="O1480">
        <v>2</v>
      </c>
      <c r="P1480" t="s">
        <v>872</v>
      </c>
      <c r="Q1480" t="s">
        <v>873</v>
      </c>
      <c r="R1480" t="s">
        <v>105</v>
      </c>
      <c r="S1480" t="s">
        <v>141</v>
      </c>
      <c r="T1480" t="s">
        <v>7856</v>
      </c>
      <c r="U1480" t="s">
        <v>875</v>
      </c>
      <c r="W1480" s="247">
        <v>45041</v>
      </c>
      <c r="Y1480" t="s">
        <v>876</v>
      </c>
      <c r="Z1480">
        <v>0</v>
      </c>
      <c r="AB1480" t="s">
        <v>1103</v>
      </c>
      <c r="AD1480">
        <f t="shared" ca="1" si="69"/>
        <v>12</v>
      </c>
      <c r="AE1480">
        <f t="shared" si="70"/>
        <v>4</v>
      </c>
      <c r="AF1480">
        <f t="shared" si="71"/>
        <v>25</v>
      </c>
    </row>
    <row r="1481" spans="1:32" x14ac:dyDescent="0.25">
      <c r="A1481" t="s">
        <v>7857</v>
      </c>
      <c r="B1481" t="s">
        <v>7858</v>
      </c>
      <c r="D1481">
        <v>2023</v>
      </c>
      <c r="E1481" t="s">
        <v>863</v>
      </c>
      <c r="F1481" t="s">
        <v>864</v>
      </c>
      <c r="G1481" t="s">
        <v>865</v>
      </c>
      <c r="H1481" t="s">
        <v>866</v>
      </c>
      <c r="I1481" t="s">
        <v>7859</v>
      </c>
      <c r="J1481" t="s">
        <v>945</v>
      </c>
      <c r="K1481">
        <v>11958</v>
      </c>
      <c r="L1481" t="s">
        <v>869</v>
      </c>
      <c r="M1481" t="s">
        <v>7860</v>
      </c>
      <c r="N1481">
        <v>45506</v>
      </c>
      <c r="O1481">
        <v>27</v>
      </c>
      <c r="P1481" t="s">
        <v>872</v>
      </c>
      <c r="Q1481" t="s">
        <v>873</v>
      </c>
      <c r="R1481" t="s">
        <v>105</v>
      </c>
      <c r="S1481" t="s">
        <v>105</v>
      </c>
      <c r="T1481" t="s">
        <v>7861</v>
      </c>
      <c r="U1481" t="s">
        <v>875</v>
      </c>
      <c r="V1481" t="s">
        <v>246</v>
      </c>
      <c r="W1481" s="247">
        <v>45041</v>
      </c>
      <c r="Y1481" t="s">
        <v>876</v>
      </c>
      <c r="Z1481">
        <v>0</v>
      </c>
      <c r="AB1481" t="s">
        <v>1103</v>
      </c>
      <c r="AD1481">
        <f t="shared" ca="1" si="69"/>
        <v>12</v>
      </c>
      <c r="AE1481">
        <f t="shared" si="70"/>
        <v>4</v>
      </c>
      <c r="AF1481">
        <f t="shared" si="71"/>
        <v>25</v>
      </c>
    </row>
    <row r="1482" spans="1:32" x14ac:dyDescent="0.25">
      <c r="A1482" t="s">
        <v>7862</v>
      </c>
      <c r="B1482" t="s">
        <v>7863</v>
      </c>
      <c r="D1482">
        <v>2023</v>
      </c>
      <c r="E1482" t="s">
        <v>863</v>
      </c>
      <c r="F1482" t="s">
        <v>864</v>
      </c>
      <c r="G1482" t="s">
        <v>865</v>
      </c>
      <c r="H1482" t="s">
        <v>866</v>
      </c>
      <c r="I1482" t="s">
        <v>7864</v>
      </c>
      <c r="J1482" t="s">
        <v>1054</v>
      </c>
      <c r="K1482">
        <v>895</v>
      </c>
      <c r="L1482" t="s">
        <v>869</v>
      </c>
      <c r="M1482" t="s">
        <v>7865</v>
      </c>
      <c r="N1482" t="s">
        <v>1040</v>
      </c>
      <c r="O1482">
        <v>4</v>
      </c>
      <c r="P1482" t="s">
        <v>872</v>
      </c>
      <c r="Q1482" t="s">
        <v>873</v>
      </c>
      <c r="R1482" t="s">
        <v>105</v>
      </c>
      <c r="S1482" t="s">
        <v>105</v>
      </c>
      <c r="T1482" t="s">
        <v>2095</v>
      </c>
      <c r="U1482" t="s">
        <v>875</v>
      </c>
      <c r="V1482" t="s">
        <v>2096</v>
      </c>
      <c r="W1482" s="247">
        <v>45041</v>
      </c>
      <c r="Y1482" t="s">
        <v>876</v>
      </c>
      <c r="Z1482">
        <v>0</v>
      </c>
      <c r="AB1482" t="s">
        <v>1103</v>
      </c>
      <c r="AD1482">
        <f t="shared" ca="1" si="69"/>
        <v>12</v>
      </c>
      <c r="AE1482">
        <f t="shared" si="70"/>
        <v>4</v>
      </c>
      <c r="AF1482">
        <f t="shared" si="71"/>
        <v>25</v>
      </c>
    </row>
    <row r="1483" spans="1:32" x14ac:dyDescent="0.25">
      <c r="A1483" t="s">
        <v>7866</v>
      </c>
      <c r="B1483" t="s">
        <v>7867</v>
      </c>
      <c r="D1483">
        <v>2023</v>
      </c>
      <c r="E1483" t="s">
        <v>863</v>
      </c>
      <c r="F1483" t="s">
        <v>864</v>
      </c>
      <c r="G1483" t="s">
        <v>865</v>
      </c>
      <c r="H1483" t="s">
        <v>956</v>
      </c>
      <c r="I1483" t="s">
        <v>7868</v>
      </c>
      <c r="J1483" t="s">
        <v>1136</v>
      </c>
      <c r="K1483">
        <v>17530</v>
      </c>
      <c r="L1483" t="s">
        <v>869</v>
      </c>
      <c r="M1483" t="s">
        <v>7869</v>
      </c>
      <c r="N1483">
        <v>45384</v>
      </c>
      <c r="O1483">
        <v>2</v>
      </c>
      <c r="P1483" t="s">
        <v>872</v>
      </c>
      <c r="Q1483" t="s">
        <v>873</v>
      </c>
      <c r="R1483" t="s">
        <v>105</v>
      </c>
      <c r="S1483" t="s">
        <v>110</v>
      </c>
      <c r="T1483" t="s">
        <v>7870</v>
      </c>
      <c r="U1483" t="s">
        <v>875</v>
      </c>
      <c r="W1483" s="247">
        <v>45041</v>
      </c>
      <c r="Y1483" t="s">
        <v>876</v>
      </c>
      <c r="Z1483">
        <v>0</v>
      </c>
      <c r="AB1483" t="s">
        <v>1103</v>
      </c>
      <c r="AD1483">
        <f t="shared" ca="1" si="69"/>
        <v>12</v>
      </c>
      <c r="AE1483">
        <f t="shared" si="70"/>
        <v>4</v>
      </c>
      <c r="AF1483">
        <f t="shared" si="71"/>
        <v>25</v>
      </c>
    </row>
    <row r="1484" spans="1:32" x14ac:dyDescent="0.25">
      <c r="A1484" t="s">
        <v>7871</v>
      </c>
      <c r="B1484" t="s">
        <v>7872</v>
      </c>
      <c r="D1484">
        <v>2023</v>
      </c>
      <c r="E1484" t="s">
        <v>863</v>
      </c>
      <c r="F1484" t="s">
        <v>864</v>
      </c>
      <c r="G1484" t="s">
        <v>865</v>
      </c>
      <c r="H1484" t="s">
        <v>956</v>
      </c>
      <c r="I1484" t="s">
        <v>7873</v>
      </c>
      <c r="J1484" t="s">
        <v>1523</v>
      </c>
      <c r="K1484">
        <v>21969</v>
      </c>
      <c r="L1484" t="s">
        <v>869</v>
      </c>
      <c r="M1484" t="s">
        <v>7874</v>
      </c>
      <c r="N1484">
        <v>45414</v>
      </c>
      <c r="O1484">
        <v>5</v>
      </c>
      <c r="P1484" t="s">
        <v>872</v>
      </c>
      <c r="Q1484" t="s">
        <v>873</v>
      </c>
      <c r="R1484" t="s">
        <v>105</v>
      </c>
      <c r="S1484" t="s">
        <v>105</v>
      </c>
      <c r="T1484" t="s">
        <v>7875</v>
      </c>
      <c r="U1484" t="s">
        <v>875</v>
      </c>
      <c r="W1484" s="247">
        <v>45041</v>
      </c>
      <c r="Y1484" t="s">
        <v>876</v>
      </c>
      <c r="Z1484">
        <v>0</v>
      </c>
      <c r="AB1484" t="s">
        <v>1103</v>
      </c>
      <c r="AD1484">
        <f t="shared" ca="1" si="69"/>
        <v>12</v>
      </c>
      <c r="AE1484">
        <f t="shared" si="70"/>
        <v>4</v>
      </c>
      <c r="AF1484">
        <f t="shared" si="71"/>
        <v>25</v>
      </c>
    </row>
    <row r="1485" spans="1:32" x14ac:dyDescent="0.25">
      <c r="A1485" t="s">
        <v>7876</v>
      </c>
      <c r="B1485" t="s">
        <v>7877</v>
      </c>
      <c r="D1485">
        <v>2023</v>
      </c>
      <c r="E1485" t="s">
        <v>863</v>
      </c>
      <c r="F1485" t="s">
        <v>864</v>
      </c>
      <c r="G1485" t="s">
        <v>865</v>
      </c>
      <c r="H1485" t="s">
        <v>866</v>
      </c>
      <c r="I1485" t="s">
        <v>7878</v>
      </c>
      <c r="J1485" t="s">
        <v>868</v>
      </c>
      <c r="K1485">
        <v>23390</v>
      </c>
      <c r="L1485" t="s">
        <v>869</v>
      </c>
      <c r="M1485" t="s">
        <v>7879</v>
      </c>
      <c r="N1485">
        <v>45628</v>
      </c>
      <c r="O1485">
        <v>6</v>
      </c>
      <c r="P1485" t="s">
        <v>872</v>
      </c>
      <c r="Q1485" t="s">
        <v>873</v>
      </c>
      <c r="R1485" t="s">
        <v>105</v>
      </c>
      <c r="S1485" t="s">
        <v>105</v>
      </c>
      <c r="T1485" t="s">
        <v>7880</v>
      </c>
      <c r="U1485" t="s">
        <v>875</v>
      </c>
      <c r="V1485" t="s">
        <v>134</v>
      </c>
      <c r="W1485" s="247">
        <v>45041</v>
      </c>
      <c r="Y1485" t="s">
        <v>876</v>
      </c>
      <c r="Z1485">
        <v>0</v>
      </c>
      <c r="AB1485" t="s">
        <v>1103</v>
      </c>
      <c r="AD1485">
        <f t="shared" ca="1" si="69"/>
        <v>12</v>
      </c>
      <c r="AE1485">
        <f t="shared" si="70"/>
        <v>4</v>
      </c>
      <c r="AF1485">
        <f t="shared" si="71"/>
        <v>25</v>
      </c>
    </row>
    <row r="1486" spans="1:32" x14ac:dyDescent="0.25">
      <c r="A1486" t="s">
        <v>7881</v>
      </c>
      <c r="B1486" t="s">
        <v>7882</v>
      </c>
      <c r="D1486">
        <v>2023</v>
      </c>
      <c r="E1486" t="s">
        <v>863</v>
      </c>
      <c r="F1486" t="s">
        <v>864</v>
      </c>
      <c r="G1486" t="s">
        <v>865</v>
      </c>
      <c r="H1486" t="s">
        <v>866</v>
      </c>
      <c r="I1486" t="s">
        <v>7883</v>
      </c>
      <c r="J1486" t="s">
        <v>881</v>
      </c>
      <c r="K1486">
        <v>18219</v>
      </c>
      <c r="L1486" t="s">
        <v>869</v>
      </c>
      <c r="M1486">
        <v>5449397</v>
      </c>
      <c r="N1486">
        <v>45353</v>
      </c>
      <c r="O1486">
        <v>3</v>
      </c>
      <c r="P1486" t="s">
        <v>872</v>
      </c>
      <c r="Q1486" t="s">
        <v>873</v>
      </c>
      <c r="R1486" t="s">
        <v>105</v>
      </c>
      <c r="S1486" t="s">
        <v>105</v>
      </c>
      <c r="T1486" t="s">
        <v>7884</v>
      </c>
      <c r="U1486" t="s">
        <v>875</v>
      </c>
      <c r="W1486" s="247">
        <v>45041</v>
      </c>
      <c r="Y1486" t="s">
        <v>876</v>
      </c>
      <c r="Z1486">
        <v>0</v>
      </c>
      <c r="AB1486" t="s">
        <v>1103</v>
      </c>
      <c r="AD1486">
        <f t="shared" ca="1" si="69"/>
        <v>12</v>
      </c>
      <c r="AE1486">
        <f t="shared" si="70"/>
        <v>4</v>
      </c>
      <c r="AF1486">
        <f t="shared" si="71"/>
        <v>25</v>
      </c>
    </row>
    <row r="1487" spans="1:32" x14ac:dyDescent="0.25">
      <c r="A1487" t="s">
        <v>7885</v>
      </c>
      <c r="B1487" t="s">
        <v>7886</v>
      </c>
      <c r="D1487">
        <v>2023</v>
      </c>
      <c r="E1487" t="s">
        <v>863</v>
      </c>
      <c r="F1487" t="s">
        <v>864</v>
      </c>
      <c r="G1487" t="s">
        <v>865</v>
      </c>
      <c r="H1487" t="s">
        <v>866</v>
      </c>
      <c r="I1487" t="s">
        <v>7887</v>
      </c>
      <c r="J1487" t="s">
        <v>1054</v>
      </c>
      <c r="K1487">
        <v>7433</v>
      </c>
      <c r="L1487" t="s">
        <v>869</v>
      </c>
      <c r="M1487" t="s">
        <v>7888</v>
      </c>
      <c r="N1487" t="s">
        <v>2183</v>
      </c>
      <c r="O1487">
        <v>13</v>
      </c>
      <c r="P1487" t="s">
        <v>872</v>
      </c>
      <c r="Q1487" t="s">
        <v>873</v>
      </c>
      <c r="R1487" t="s">
        <v>105</v>
      </c>
      <c r="S1487" t="s">
        <v>105</v>
      </c>
      <c r="T1487" t="s">
        <v>7889</v>
      </c>
      <c r="U1487" t="s">
        <v>875</v>
      </c>
      <c r="V1487" t="s">
        <v>149</v>
      </c>
      <c r="W1487" s="247">
        <v>45041</v>
      </c>
      <c r="Y1487" t="s">
        <v>876</v>
      </c>
      <c r="Z1487">
        <v>0</v>
      </c>
      <c r="AB1487" t="s">
        <v>1103</v>
      </c>
      <c r="AD1487">
        <f t="shared" ca="1" si="69"/>
        <v>12</v>
      </c>
      <c r="AE1487">
        <f t="shared" si="70"/>
        <v>4</v>
      </c>
      <c r="AF1487">
        <f t="shared" si="71"/>
        <v>25</v>
      </c>
    </row>
    <row r="1488" spans="1:32" x14ac:dyDescent="0.25">
      <c r="A1488" t="s">
        <v>7890</v>
      </c>
      <c r="B1488" t="s">
        <v>7891</v>
      </c>
      <c r="D1488">
        <v>2023</v>
      </c>
      <c r="E1488" t="s">
        <v>863</v>
      </c>
      <c r="F1488" t="s">
        <v>864</v>
      </c>
      <c r="G1488" t="s">
        <v>865</v>
      </c>
      <c r="H1488" t="s">
        <v>866</v>
      </c>
      <c r="I1488" t="s">
        <v>7892</v>
      </c>
      <c r="J1488" t="s">
        <v>1054</v>
      </c>
      <c r="K1488">
        <v>5913</v>
      </c>
      <c r="L1488" t="s">
        <v>869</v>
      </c>
      <c r="M1488" t="s">
        <v>7893</v>
      </c>
      <c r="N1488" t="s">
        <v>986</v>
      </c>
      <c r="O1488">
        <v>18</v>
      </c>
      <c r="P1488" t="s">
        <v>872</v>
      </c>
      <c r="Q1488" t="s">
        <v>873</v>
      </c>
      <c r="R1488" t="s">
        <v>105</v>
      </c>
      <c r="S1488" t="s">
        <v>105</v>
      </c>
      <c r="T1488" t="s">
        <v>7894</v>
      </c>
      <c r="U1488" t="s">
        <v>875</v>
      </c>
      <c r="V1488" t="s">
        <v>179</v>
      </c>
      <c r="W1488" s="247">
        <v>45041</v>
      </c>
      <c r="Y1488" t="s">
        <v>876</v>
      </c>
      <c r="Z1488">
        <v>0</v>
      </c>
      <c r="AB1488" t="s">
        <v>1103</v>
      </c>
      <c r="AD1488">
        <f t="shared" ca="1" si="69"/>
        <v>12</v>
      </c>
      <c r="AE1488">
        <f t="shared" si="70"/>
        <v>4</v>
      </c>
      <c r="AF1488">
        <f t="shared" si="71"/>
        <v>25</v>
      </c>
    </row>
    <row r="1489" spans="1:32" x14ac:dyDescent="0.25">
      <c r="A1489" t="s">
        <v>7895</v>
      </c>
      <c r="B1489" t="s">
        <v>7896</v>
      </c>
      <c r="D1489">
        <v>2023</v>
      </c>
      <c r="E1489" t="s">
        <v>863</v>
      </c>
      <c r="F1489" t="s">
        <v>864</v>
      </c>
      <c r="G1489" t="s">
        <v>865</v>
      </c>
      <c r="H1489" t="s">
        <v>866</v>
      </c>
      <c r="I1489" t="s">
        <v>7897</v>
      </c>
      <c r="J1489" t="s">
        <v>918</v>
      </c>
      <c r="K1489">
        <v>19302</v>
      </c>
      <c r="L1489" t="s">
        <v>869</v>
      </c>
      <c r="M1489" t="s">
        <v>7898</v>
      </c>
      <c r="N1489">
        <v>45598</v>
      </c>
      <c r="O1489">
        <v>4</v>
      </c>
      <c r="P1489" t="s">
        <v>872</v>
      </c>
      <c r="Q1489" t="s">
        <v>873</v>
      </c>
      <c r="R1489" t="s">
        <v>105</v>
      </c>
      <c r="S1489" t="s">
        <v>105</v>
      </c>
      <c r="T1489" t="s">
        <v>7899</v>
      </c>
      <c r="U1489" t="s">
        <v>875</v>
      </c>
      <c r="V1489" t="s">
        <v>108</v>
      </c>
      <c r="W1489" s="247">
        <v>45042</v>
      </c>
      <c r="Y1489" t="s">
        <v>876</v>
      </c>
      <c r="Z1489">
        <v>0</v>
      </c>
      <c r="AB1489" t="s">
        <v>1103</v>
      </c>
      <c r="AD1489">
        <f t="shared" ca="1" si="69"/>
        <v>12</v>
      </c>
      <c r="AE1489">
        <f t="shared" si="70"/>
        <v>4</v>
      </c>
      <c r="AF1489">
        <f t="shared" si="71"/>
        <v>26</v>
      </c>
    </row>
    <row r="1490" spans="1:32" x14ac:dyDescent="0.25">
      <c r="A1490" t="s">
        <v>7900</v>
      </c>
      <c r="B1490" t="s">
        <v>7901</v>
      </c>
      <c r="D1490">
        <v>2023</v>
      </c>
      <c r="E1490" t="s">
        <v>863</v>
      </c>
      <c r="F1490" t="s">
        <v>864</v>
      </c>
      <c r="G1490" t="s">
        <v>865</v>
      </c>
      <c r="H1490" t="s">
        <v>866</v>
      </c>
      <c r="I1490" t="s">
        <v>7902</v>
      </c>
      <c r="J1490" t="s">
        <v>1054</v>
      </c>
      <c r="K1490">
        <v>1790</v>
      </c>
      <c r="L1490" t="s">
        <v>869</v>
      </c>
      <c r="M1490" t="s">
        <v>7903</v>
      </c>
      <c r="N1490" t="s">
        <v>1040</v>
      </c>
      <c r="O1490">
        <v>4</v>
      </c>
      <c r="P1490" t="s">
        <v>872</v>
      </c>
      <c r="Q1490" t="s">
        <v>873</v>
      </c>
      <c r="R1490" t="s">
        <v>105</v>
      </c>
      <c r="S1490" t="s">
        <v>105</v>
      </c>
      <c r="T1490" t="s">
        <v>2095</v>
      </c>
      <c r="U1490" t="s">
        <v>875</v>
      </c>
      <c r="V1490" t="s">
        <v>2096</v>
      </c>
      <c r="W1490" s="247">
        <v>45042</v>
      </c>
      <c r="Y1490" t="s">
        <v>876</v>
      </c>
      <c r="Z1490">
        <v>0</v>
      </c>
      <c r="AB1490" t="s">
        <v>1103</v>
      </c>
      <c r="AD1490">
        <f t="shared" ca="1" si="69"/>
        <v>12</v>
      </c>
      <c r="AE1490">
        <f t="shared" si="70"/>
        <v>4</v>
      </c>
      <c r="AF1490">
        <f t="shared" si="71"/>
        <v>26</v>
      </c>
    </row>
    <row r="1491" spans="1:32" x14ac:dyDescent="0.25">
      <c r="A1491" t="s">
        <v>7904</v>
      </c>
      <c r="B1491" t="s">
        <v>7905</v>
      </c>
      <c r="D1491">
        <v>2023</v>
      </c>
      <c r="E1491" t="s">
        <v>863</v>
      </c>
      <c r="F1491" t="s">
        <v>864</v>
      </c>
      <c r="G1491" t="s">
        <v>865</v>
      </c>
      <c r="H1491" t="s">
        <v>866</v>
      </c>
      <c r="I1491" t="s">
        <v>7906</v>
      </c>
      <c r="J1491" t="s">
        <v>868</v>
      </c>
      <c r="K1491">
        <v>21032</v>
      </c>
      <c r="L1491" t="s">
        <v>869</v>
      </c>
      <c r="M1491" t="s">
        <v>7907</v>
      </c>
      <c r="N1491" t="s">
        <v>1186</v>
      </c>
      <c r="O1491">
        <v>4</v>
      </c>
      <c r="P1491" t="s">
        <v>872</v>
      </c>
      <c r="Q1491" t="s">
        <v>873</v>
      </c>
      <c r="R1491" t="s">
        <v>105</v>
      </c>
      <c r="S1491" t="s">
        <v>105</v>
      </c>
      <c r="T1491" t="s">
        <v>7908</v>
      </c>
      <c r="U1491" t="s">
        <v>875</v>
      </c>
      <c r="W1491" s="247">
        <v>45042</v>
      </c>
      <c r="Y1491" t="s">
        <v>876</v>
      </c>
      <c r="Z1491">
        <v>0</v>
      </c>
      <c r="AB1491" t="s">
        <v>1103</v>
      </c>
      <c r="AD1491">
        <f t="shared" ca="1" si="69"/>
        <v>12</v>
      </c>
      <c r="AE1491">
        <f t="shared" si="70"/>
        <v>4</v>
      </c>
      <c r="AF1491">
        <f t="shared" si="71"/>
        <v>26</v>
      </c>
    </row>
    <row r="1492" spans="1:32" x14ac:dyDescent="0.25">
      <c r="A1492" t="s">
        <v>7909</v>
      </c>
      <c r="B1492" t="s">
        <v>7910</v>
      </c>
      <c r="D1492">
        <v>2023</v>
      </c>
      <c r="E1492" t="s">
        <v>863</v>
      </c>
      <c r="F1492" t="s">
        <v>864</v>
      </c>
      <c r="G1492" t="s">
        <v>865</v>
      </c>
      <c r="H1492" t="s">
        <v>866</v>
      </c>
      <c r="I1492" t="s">
        <v>7911</v>
      </c>
      <c r="J1492" t="s">
        <v>1054</v>
      </c>
      <c r="K1492">
        <v>605</v>
      </c>
      <c r="L1492" t="s">
        <v>869</v>
      </c>
      <c r="M1492" t="s">
        <v>7912</v>
      </c>
      <c r="N1492" t="s">
        <v>1040</v>
      </c>
      <c r="O1492">
        <v>4</v>
      </c>
      <c r="P1492" t="s">
        <v>872</v>
      </c>
      <c r="Q1492" t="s">
        <v>873</v>
      </c>
      <c r="R1492" t="s">
        <v>105</v>
      </c>
      <c r="S1492" t="s">
        <v>105</v>
      </c>
      <c r="T1492" t="s">
        <v>2095</v>
      </c>
      <c r="U1492" t="s">
        <v>875</v>
      </c>
      <c r="V1492" t="s">
        <v>2096</v>
      </c>
      <c r="W1492" s="247">
        <v>45042</v>
      </c>
      <c r="Y1492" t="s">
        <v>876</v>
      </c>
      <c r="Z1492">
        <v>0</v>
      </c>
      <c r="AB1492" t="s">
        <v>1103</v>
      </c>
      <c r="AD1492">
        <f t="shared" ca="1" si="69"/>
        <v>12</v>
      </c>
      <c r="AE1492">
        <f t="shared" si="70"/>
        <v>4</v>
      </c>
      <c r="AF1492">
        <f t="shared" si="71"/>
        <v>26</v>
      </c>
    </row>
    <row r="1493" spans="1:32" x14ac:dyDescent="0.25">
      <c r="A1493" t="s">
        <v>7913</v>
      </c>
      <c r="B1493" t="s">
        <v>7914</v>
      </c>
      <c r="D1493">
        <v>2023</v>
      </c>
      <c r="E1493" t="s">
        <v>863</v>
      </c>
      <c r="F1493" t="s">
        <v>864</v>
      </c>
      <c r="G1493" t="s">
        <v>865</v>
      </c>
      <c r="H1493" t="s">
        <v>866</v>
      </c>
      <c r="I1493" t="s">
        <v>7915</v>
      </c>
      <c r="J1493" t="s">
        <v>918</v>
      </c>
      <c r="K1493">
        <v>20154</v>
      </c>
      <c r="L1493" t="s">
        <v>869</v>
      </c>
      <c r="M1493" t="s">
        <v>7916</v>
      </c>
      <c r="N1493">
        <v>45567</v>
      </c>
      <c r="O1493">
        <v>5</v>
      </c>
      <c r="P1493" t="s">
        <v>872</v>
      </c>
      <c r="Q1493" t="s">
        <v>873</v>
      </c>
      <c r="R1493" t="s">
        <v>105</v>
      </c>
      <c r="S1493" t="s">
        <v>105</v>
      </c>
      <c r="T1493" t="s">
        <v>7917</v>
      </c>
      <c r="U1493" t="s">
        <v>875</v>
      </c>
      <c r="V1493" t="s">
        <v>152</v>
      </c>
      <c r="W1493" s="247">
        <v>45042</v>
      </c>
      <c r="Y1493" t="s">
        <v>876</v>
      </c>
      <c r="Z1493">
        <v>0</v>
      </c>
      <c r="AB1493" t="s">
        <v>1103</v>
      </c>
      <c r="AD1493">
        <f t="shared" ca="1" si="69"/>
        <v>12</v>
      </c>
      <c r="AE1493">
        <f t="shared" si="70"/>
        <v>4</v>
      </c>
      <c r="AF1493">
        <f t="shared" si="71"/>
        <v>26</v>
      </c>
    </row>
    <row r="1494" spans="1:32" x14ac:dyDescent="0.25">
      <c r="A1494" t="s">
        <v>7918</v>
      </c>
      <c r="B1494" t="s">
        <v>7919</v>
      </c>
      <c r="D1494">
        <v>2023</v>
      </c>
      <c r="E1494" t="s">
        <v>863</v>
      </c>
      <c r="F1494" t="s">
        <v>864</v>
      </c>
      <c r="G1494" t="s">
        <v>865</v>
      </c>
      <c r="H1494" t="s">
        <v>866</v>
      </c>
      <c r="I1494" t="s">
        <v>7920</v>
      </c>
      <c r="J1494" t="s">
        <v>934</v>
      </c>
      <c r="K1494">
        <v>18164</v>
      </c>
      <c r="L1494" t="s">
        <v>869</v>
      </c>
      <c r="M1494" t="s">
        <v>7921</v>
      </c>
      <c r="N1494">
        <v>45445</v>
      </c>
      <c r="O1494">
        <v>3</v>
      </c>
      <c r="P1494" t="s">
        <v>872</v>
      </c>
      <c r="Q1494" t="s">
        <v>873</v>
      </c>
      <c r="R1494" t="s">
        <v>105</v>
      </c>
      <c r="S1494" t="s">
        <v>105</v>
      </c>
      <c r="T1494" t="s">
        <v>7922</v>
      </c>
      <c r="U1494" t="s">
        <v>875</v>
      </c>
      <c r="V1494" t="s">
        <v>118</v>
      </c>
      <c r="W1494" s="247">
        <v>45042</v>
      </c>
      <c r="Y1494" t="s">
        <v>876</v>
      </c>
      <c r="Z1494">
        <v>0</v>
      </c>
      <c r="AB1494" t="s">
        <v>1103</v>
      </c>
      <c r="AD1494">
        <f t="shared" ca="1" si="69"/>
        <v>12</v>
      </c>
      <c r="AE1494">
        <f t="shared" si="70"/>
        <v>4</v>
      </c>
      <c r="AF1494">
        <f t="shared" si="71"/>
        <v>26</v>
      </c>
    </row>
    <row r="1495" spans="1:32" x14ac:dyDescent="0.25">
      <c r="A1495" t="s">
        <v>7923</v>
      </c>
      <c r="B1495" t="s">
        <v>7924</v>
      </c>
      <c r="D1495">
        <v>2023</v>
      </c>
      <c r="E1495" t="s">
        <v>863</v>
      </c>
      <c r="F1495" t="s">
        <v>864</v>
      </c>
      <c r="G1495" t="s">
        <v>865</v>
      </c>
      <c r="H1495" t="s">
        <v>956</v>
      </c>
      <c r="I1495" t="s">
        <v>7925</v>
      </c>
      <c r="J1495" t="s">
        <v>868</v>
      </c>
      <c r="K1495">
        <v>22524</v>
      </c>
      <c r="L1495" t="s">
        <v>869</v>
      </c>
      <c r="M1495" t="s">
        <v>7926</v>
      </c>
      <c r="N1495">
        <v>45445</v>
      </c>
      <c r="O1495">
        <v>1</v>
      </c>
      <c r="P1495" t="s">
        <v>872</v>
      </c>
      <c r="Q1495" t="s">
        <v>873</v>
      </c>
      <c r="R1495" t="s">
        <v>105</v>
      </c>
      <c r="S1495" t="s">
        <v>105</v>
      </c>
      <c r="T1495" t="s">
        <v>7927</v>
      </c>
      <c r="U1495" t="s">
        <v>875</v>
      </c>
      <c r="W1495" s="247">
        <v>45042</v>
      </c>
      <c r="Y1495" t="s">
        <v>876</v>
      </c>
      <c r="Z1495">
        <v>0</v>
      </c>
      <c r="AB1495" t="s">
        <v>1103</v>
      </c>
      <c r="AD1495">
        <f t="shared" ca="1" si="69"/>
        <v>12</v>
      </c>
      <c r="AE1495">
        <f t="shared" si="70"/>
        <v>4</v>
      </c>
      <c r="AF1495">
        <f t="shared" si="71"/>
        <v>26</v>
      </c>
    </row>
    <row r="1496" spans="1:32" x14ac:dyDescent="0.25">
      <c r="A1496" t="s">
        <v>7928</v>
      </c>
      <c r="B1496" t="s">
        <v>7929</v>
      </c>
      <c r="D1496">
        <v>2023</v>
      </c>
      <c r="E1496" t="s">
        <v>863</v>
      </c>
      <c r="F1496" t="s">
        <v>864</v>
      </c>
      <c r="G1496" t="s">
        <v>865</v>
      </c>
      <c r="H1496" t="s">
        <v>956</v>
      </c>
      <c r="I1496" t="s">
        <v>7930</v>
      </c>
      <c r="J1496" t="s">
        <v>1054</v>
      </c>
      <c r="K1496">
        <v>1052</v>
      </c>
      <c r="L1496" t="s">
        <v>869</v>
      </c>
      <c r="M1496" t="s">
        <v>7931</v>
      </c>
      <c r="N1496" t="s">
        <v>1040</v>
      </c>
      <c r="O1496">
        <v>4</v>
      </c>
      <c r="P1496" t="s">
        <v>872</v>
      </c>
      <c r="Q1496" t="s">
        <v>873</v>
      </c>
      <c r="R1496" t="s">
        <v>105</v>
      </c>
      <c r="S1496" t="s">
        <v>105</v>
      </c>
      <c r="T1496" t="s">
        <v>2241</v>
      </c>
      <c r="U1496" t="s">
        <v>875</v>
      </c>
      <c r="V1496" t="s">
        <v>2096</v>
      </c>
      <c r="W1496" s="247">
        <v>45042</v>
      </c>
      <c r="Y1496" t="s">
        <v>876</v>
      </c>
      <c r="Z1496">
        <v>0</v>
      </c>
      <c r="AB1496" t="s">
        <v>1103</v>
      </c>
      <c r="AD1496">
        <f t="shared" ca="1" si="69"/>
        <v>12</v>
      </c>
      <c r="AE1496">
        <f t="shared" si="70"/>
        <v>4</v>
      </c>
      <c r="AF1496">
        <f t="shared" si="71"/>
        <v>26</v>
      </c>
    </row>
    <row r="1497" spans="1:32" x14ac:dyDescent="0.25">
      <c r="A1497" t="s">
        <v>7932</v>
      </c>
      <c r="B1497" t="s">
        <v>7933</v>
      </c>
      <c r="D1497">
        <v>2023</v>
      </c>
      <c r="E1497" t="s">
        <v>863</v>
      </c>
      <c r="F1497" t="s">
        <v>2908</v>
      </c>
      <c r="G1497" t="s">
        <v>1724</v>
      </c>
      <c r="H1497" t="s">
        <v>866</v>
      </c>
      <c r="I1497" t="s">
        <v>7934</v>
      </c>
      <c r="J1497" t="s">
        <v>2082</v>
      </c>
      <c r="K1497">
        <v>20260</v>
      </c>
      <c r="L1497" t="s">
        <v>869</v>
      </c>
      <c r="M1497" t="s">
        <v>7935</v>
      </c>
      <c r="N1497">
        <v>45445</v>
      </c>
      <c r="O1497">
        <v>6</v>
      </c>
      <c r="P1497" t="s">
        <v>872</v>
      </c>
      <c r="Q1497" t="s">
        <v>873</v>
      </c>
      <c r="R1497" t="s">
        <v>105</v>
      </c>
      <c r="S1497" t="s">
        <v>105</v>
      </c>
      <c r="T1497" t="s">
        <v>7936</v>
      </c>
      <c r="U1497" t="s">
        <v>1067</v>
      </c>
      <c r="W1497" s="247">
        <v>45042</v>
      </c>
      <c r="Y1497" t="s">
        <v>876</v>
      </c>
      <c r="Z1497">
        <v>0</v>
      </c>
      <c r="AB1497" t="s">
        <v>877</v>
      </c>
      <c r="AD1497">
        <f t="shared" ca="1" si="69"/>
        <v>12</v>
      </c>
      <c r="AE1497">
        <f t="shared" si="70"/>
        <v>4</v>
      </c>
      <c r="AF1497">
        <f t="shared" si="71"/>
        <v>26</v>
      </c>
    </row>
    <row r="1498" spans="1:32" x14ac:dyDescent="0.25">
      <c r="A1498" t="s">
        <v>7937</v>
      </c>
      <c r="B1498" t="s">
        <v>7938</v>
      </c>
      <c r="D1498">
        <v>2023</v>
      </c>
      <c r="E1498" t="s">
        <v>863</v>
      </c>
      <c r="F1498" t="s">
        <v>2908</v>
      </c>
      <c r="G1498" t="s">
        <v>1724</v>
      </c>
      <c r="H1498" t="s">
        <v>866</v>
      </c>
      <c r="I1498" t="s">
        <v>7939</v>
      </c>
      <c r="J1498" t="s">
        <v>1054</v>
      </c>
      <c r="K1498">
        <v>1</v>
      </c>
      <c r="L1498" t="s">
        <v>869</v>
      </c>
      <c r="M1498" t="s">
        <v>7940</v>
      </c>
      <c r="N1498" t="s">
        <v>1040</v>
      </c>
      <c r="O1498">
        <v>4</v>
      </c>
      <c r="P1498" t="s">
        <v>872</v>
      </c>
      <c r="Q1498" t="s">
        <v>873</v>
      </c>
      <c r="R1498" t="s">
        <v>105</v>
      </c>
      <c r="S1498" t="s">
        <v>105</v>
      </c>
      <c r="T1498" t="s">
        <v>7941</v>
      </c>
      <c r="U1498" t="s">
        <v>1067</v>
      </c>
      <c r="V1498" t="s">
        <v>208</v>
      </c>
      <c r="W1498" s="247">
        <v>45042</v>
      </c>
      <c r="Y1498" t="s">
        <v>876</v>
      </c>
      <c r="Z1498">
        <v>0</v>
      </c>
      <c r="AB1498" t="s">
        <v>877</v>
      </c>
      <c r="AD1498">
        <f t="shared" ca="1" si="69"/>
        <v>12</v>
      </c>
      <c r="AE1498">
        <f t="shared" si="70"/>
        <v>4</v>
      </c>
      <c r="AF1498">
        <f t="shared" si="71"/>
        <v>26</v>
      </c>
    </row>
    <row r="1499" spans="1:32" x14ac:dyDescent="0.25">
      <c r="A1499" t="s">
        <v>7942</v>
      </c>
      <c r="B1499" t="s">
        <v>7943</v>
      </c>
      <c r="D1499">
        <v>2023</v>
      </c>
      <c r="E1499" t="s">
        <v>863</v>
      </c>
      <c r="F1499" t="s">
        <v>2908</v>
      </c>
      <c r="G1499" t="s">
        <v>1724</v>
      </c>
      <c r="H1499" t="s">
        <v>866</v>
      </c>
      <c r="I1499" t="s">
        <v>7944</v>
      </c>
      <c r="J1499" t="s">
        <v>918</v>
      </c>
      <c r="K1499">
        <v>23052</v>
      </c>
      <c r="L1499" t="s">
        <v>869</v>
      </c>
      <c r="M1499" t="s">
        <v>7945</v>
      </c>
      <c r="N1499">
        <v>45567</v>
      </c>
      <c r="O1499">
        <v>5</v>
      </c>
      <c r="P1499" t="s">
        <v>872</v>
      </c>
      <c r="Q1499" t="s">
        <v>873</v>
      </c>
      <c r="R1499" t="s">
        <v>105</v>
      </c>
      <c r="S1499" t="s">
        <v>105</v>
      </c>
      <c r="T1499" t="s">
        <v>7946</v>
      </c>
      <c r="U1499" t="s">
        <v>1067</v>
      </c>
      <c r="V1499" t="s">
        <v>153</v>
      </c>
      <c r="W1499" s="247">
        <v>45042</v>
      </c>
      <c r="Y1499" t="s">
        <v>876</v>
      </c>
      <c r="Z1499">
        <v>0</v>
      </c>
      <c r="AB1499" t="s">
        <v>877</v>
      </c>
      <c r="AD1499">
        <f t="shared" ca="1" si="69"/>
        <v>12</v>
      </c>
      <c r="AE1499">
        <f t="shared" si="70"/>
        <v>4</v>
      </c>
      <c r="AF1499">
        <f t="shared" si="71"/>
        <v>26</v>
      </c>
    </row>
    <row r="1500" spans="1:32" x14ac:dyDescent="0.25">
      <c r="A1500" t="s">
        <v>7947</v>
      </c>
      <c r="B1500" t="s">
        <v>7948</v>
      </c>
      <c r="D1500">
        <v>2023</v>
      </c>
      <c r="E1500" t="s">
        <v>863</v>
      </c>
      <c r="F1500" t="s">
        <v>2908</v>
      </c>
      <c r="G1500" t="s">
        <v>1724</v>
      </c>
      <c r="H1500" t="s">
        <v>956</v>
      </c>
      <c r="I1500" t="s">
        <v>7949</v>
      </c>
      <c r="J1500" t="s">
        <v>4402</v>
      </c>
      <c r="K1500">
        <v>12951</v>
      </c>
      <c r="L1500" t="s">
        <v>869</v>
      </c>
      <c r="M1500" t="s">
        <v>7950</v>
      </c>
      <c r="N1500">
        <v>45445</v>
      </c>
      <c r="O1500">
        <v>3</v>
      </c>
      <c r="P1500" t="s">
        <v>872</v>
      </c>
      <c r="Q1500" t="s">
        <v>873</v>
      </c>
      <c r="R1500" t="s">
        <v>105</v>
      </c>
      <c r="S1500" t="s">
        <v>105</v>
      </c>
      <c r="T1500" t="s">
        <v>7951</v>
      </c>
      <c r="U1500" t="s">
        <v>1067</v>
      </c>
      <c r="W1500" s="247">
        <v>45042</v>
      </c>
      <c r="Y1500" t="s">
        <v>876</v>
      </c>
      <c r="Z1500">
        <v>0</v>
      </c>
      <c r="AB1500" t="s">
        <v>877</v>
      </c>
      <c r="AD1500">
        <f t="shared" ca="1" si="69"/>
        <v>12</v>
      </c>
      <c r="AE1500">
        <f t="shared" si="70"/>
        <v>4</v>
      </c>
      <c r="AF1500">
        <f t="shared" si="71"/>
        <v>26</v>
      </c>
    </row>
    <row r="1501" spans="1:32" x14ac:dyDescent="0.25">
      <c r="A1501" t="s">
        <v>7952</v>
      </c>
      <c r="B1501" t="s">
        <v>7953</v>
      </c>
      <c r="D1501">
        <v>2023</v>
      </c>
      <c r="E1501" t="s">
        <v>863</v>
      </c>
      <c r="F1501" t="s">
        <v>2908</v>
      </c>
      <c r="G1501" t="s">
        <v>1724</v>
      </c>
      <c r="H1501" t="s">
        <v>956</v>
      </c>
      <c r="I1501" t="s">
        <v>7954</v>
      </c>
      <c r="J1501" t="s">
        <v>868</v>
      </c>
      <c r="K1501">
        <v>23606</v>
      </c>
      <c r="L1501" t="s">
        <v>869</v>
      </c>
      <c r="M1501" t="s">
        <v>7955</v>
      </c>
      <c r="N1501">
        <v>45445</v>
      </c>
      <c r="O1501">
        <v>12</v>
      </c>
      <c r="P1501" t="s">
        <v>872</v>
      </c>
      <c r="Q1501" t="s">
        <v>873</v>
      </c>
      <c r="R1501" t="s">
        <v>105</v>
      </c>
      <c r="S1501" t="s">
        <v>105</v>
      </c>
      <c r="T1501" t="s">
        <v>7956</v>
      </c>
      <c r="U1501" t="s">
        <v>1067</v>
      </c>
      <c r="V1501" t="s">
        <v>118</v>
      </c>
      <c r="W1501" s="247">
        <v>45042</v>
      </c>
      <c r="Y1501" t="s">
        <v>876</v>
      </c>
      <c r="Z1501">
        <v>0</v>
      </c>
      <c r="AB1501" t="s">
        <v>877</v>
      </c>
      <c r="AD1501">
        <f t="shared" ca="1" si="69"/>
        <v>12</v>
      </c>
      <c r="AE1501">
        <f t="shared" si="70"/>
        <v>4</v>
      </c>
      <c r="AF1501">
        <f t="shared" si="71"/>
        <v>26</v>
      </c>
    </row>
    <row r="1502" spans="1:32" x14ac:dyDescent="0.25">
      <c r="A1502" t="s">
        <v>7957</v>
      </c>
      <c r="B1502" t="s">
        <v>7958</v>
      </c>
      <c r="D1502">
        <v>2023</v>
      </c>
      <c r="E1502" t="s">
        <v>863</v>
      </c>
      <c r="F1502" t="s">
        <v>2908</v>
      </c>
      <c r="G1502" t="s">
        <v>1724</v>
      </c>
      <c r="H1502" t="s">
        <v>956</v>
      </c>
      <c r="I1502" t="s">
        <v>7959</v>
      </c>
      <c r="J1502" t="s">
        <v>1054</v>
      </c>
      <c r="K1502">
        <v>252</v>
      </c>
      <c r="L1502" t="s">
        <v>869</v>
      </c>
      <c r="M1502" t="s">
        <v>7960</v>
      </c>
      <c r="N1502">
        <v>45475</v>
      </c>
      <c r="O1502">
        <v>28</v>
      </c>
      <c r="P1502" t="s">
        <v>872</v>
      </c>
      <c r="Q1502" t="s">
        <v>873</v>
      </c>
      <c r="R1502" t="s">
        <v>105</v>
      </c>
      <c r="S1502" t="s">
        <v>105</v>
      </c>
      <c r="T1502" t="s">
        <v>7961</v>
      </c>
      <c r="U1502" t="s">
        <v>1067</v>
      </c>
      <c r="V1502" t="s">
        <v>117</v>
      </c>
      <c r="W1502" s="247">
        <v>45042</v>
      </c>
      <c r="Y1502" t="s">
        <v>876</v>
      </c>
      <c r="Z1502">
        <v>0</v>
      </c>
      <c r="AB1502" t="s">
        <v>877</v>
      </c>
      <c r="AD1502">
        <f t="shared" ca="1" si="69"/>
        <v>12</v>
      </c>
      <c r="AE1502">
        <f t="shared" si="70"/>
        <v>4</v>
      </c>
      <c r="AF1502">
        <f t="shared" si="71"/>
        <v>26</v>
      </c>
    </row>
    <row r="1503" spans="1:32" x14ac:dyDescent="0.25">
      <c r="A1503" t="s">
        <v>7962</v>
      </c>
      <c r="B1503" t="s">
        <v>7963</v>
      </c>
      <c r="D1503">
        <v>2023</v>
      </c>
      <c r="E1503" t="s">
        <v>863</v>
      </c>
      <c r="F1503" t="s">
        <v>2908</v>
      </c>
      <c r="G1503" t="s">
        <v>1724</v>
      </c>
      <c r="H1503" t="s">
        <v>956</v>
      </c>
      <c r="I1503" t="s">
        <v>7964</v>
      </c>
      <c r="J1503" t="s">
        <v>868</v>
      </c>
      <c r="K1503">
        <v>17347</v>
      </c>
      <c r="L1503" t="s">
        <v>1900</v>
      </c>
      <c r="M1503" t="s">
        <v>7965</v>
      </c>
      <c r="N1503" t="s">
        <v>1251</v>
      </c>
      <c r="O1503">
        <v>21</v>
      </c>
      <c r="P1503" t="s">
        <v>872</v>
      </c>
      <c r="Q1503" t="s">
        <v>873</v>
      </c>
      <c r="R1503" t="s">
        <v>105</v>
      </c>
      <c r="S1503" t="s">
        <v>105</v>
      </c>
      <c r="T1503" t="s">
        <v>7966</v>
      </c>
      <c r="U1503" t="s">
        <v>1067</v>
      </c>
      <c r="W1503" s="247">
        <v>45042</v>
      </c>
      <c r="Y1503" t="s">
        <v>876</v>
      </c>
      <c r="Z1503">
        <v>0</v>
      </c>
      <c r="AB1503" t="s">
        <v>877</v>
      </c>
      <c r="AD1503">
        <f t="shared" ca="1" si="69"/>
        <v>12</v>
      </c>
      <c r="AE1503">
        <f t="shared" si="70"/>
        <v>4</v>
      </c>
      <c r="AF1503">
        <f t="shared" si="71"/>
        <v>26</v>
      </c>
    </row>
    <row r="1504" spans="1:32" x14ac:dyDescent="0.25">
      <c r="A1504" t="s">
        <v>7967</v>
      </c>
      <c r="B1504" t="s">
        <v>7968</v>
      </c>
      <c r="D1504">
        <v>2023</v>
      </c>
      <c r="E1504" t="s">
        <v>863</v>
      </c>
      <c r="F1504" t="s">
        <v>2908</v>
      </c>
      <c r="G1504" t="s">
        <v>1724</v>
      </c>
      <c r="H1504" t="s">
        <v>866</v>
      </c>
      <c r="I1504" t="s">
        <v>7969</v>
      </c>
      <c r="J1504" t="s">
        <v>881</v>
      </c>
      <c r="K1504">
        <v>21659</v>
      </c>
      <c r="L1504" t="s">
        <v>869</v>
      </c>
      <c r="M1504">
        <v>5449268</v>
      </c>
      <c r="N1504">
        <v>45567</v>
      </c>
      <c r="O1504">
        <v>7</v>
      </c>
      <c r="P1504" t="s">
        <v>872</v>
      </c>
      <c r="Q1504" t="s">
        <v>873</v>
      </c>
      <c r="R1504" t="s">
        <v>105</v>
      </c>
      <c r="S1504" t="s">
        <v>105</v>
      </c>
      <c r="T1504" t="s">
        <v>7970</v>
      </c>
      <c r="U1504" t="s">
        <v>1067</v>
      </c>
      <c r="V1504" t="s">
        <v>142</v>
      </c>
      <c r="W1504" s="247">
        <v>45042</v>
      </c>
      <c r="Y1504" t="s">
        <v>876</v>
      </c>
      <c r="Z1504">
        <v>0</v>
      </c>
      <c r="AB1504" t="s">
        <v>877</v>
      </c>
      <c r="AD1504">
        <f t="shared" ca="1" si="69"/>
        <v>12</v>
      </c>
      <c r="AE1504">
        <f t="shared" si="70"/>
        <v>4</v>
      </c>
      <c r="AF1504">
        <f t="shared" si="71"/>
        <v>26</v>
      </c>
    </row>
    <row r="1505" spans="1:32" x14ac:dyDescent="0.25">
      <c r="A1505" t="s">
        <v>7971</v>
      </c>
      <c r="B1505" t="s">
        <v>7972</v>
      </c>
      <c r="D1505">
        <v>2023</v>
      </c>
      <c r="E1505" t="s">
        <v>863</v>
      </c>
      <c r="F1505" t="s">
        <v>2908</v>
      </c>
      <c r="G1505" t="s">
        <v>1724</v>
      </c>
      <c r="H1505" t="s">
        <v>866</v>
      </c>
      <c r="I1505" t="s">
        <v>7973</v>
      </c>
      <c r="J1505" t="s">
        <v>1054</v>
      </c>
      <c r="K1505">
        <v>11050</v>
      </c>
      <c r="L1505" t="s">
        <v>869</v>
      </c>
      <c r="M1505" t="s">
        <v>7974</v>
      </c>
      <c r="N1505" t="s">
        <v>1040</v>
      </c>
      <c r="O1505">
        <v>4</v>
      </c>
      <c r="P1505" t="s">
        <v>872</v>
      </c>
      <c r="Q1505" t="s">
        <v>873</v>
      </c>
      <c r="R1505" t="s">
        <v>105</v>
      </c>
      <c r="S1505" t="s">
        <v>105</v>
      </c>
      <c r="T1505" t="s">
        <v>7975</v>
      </c>
      <c r="U1505" t="s">
        <v>1067</v>
      </c>
      <c r="V1505" t="s">
        <v>2096</v>
      </c>
      <c r="W1505" s="247">
        <v>45042</v>
      </c>
      <c r="Y1505" t="s">
        <v>876</v>
      </c>
      <c r="Z1505">
        <v>0</v>
      </c>
      <c r="AB1505" t="s">
        <v>877</v>
      </c>
      <c r="AD1505">
        <f t="shared" ca="1" si="69"/>
        <v>12</v>
      </c>
      <c r="AE1505">
        <f t="shared" si="70"/>
        <v>4</v>
      </c>
      <c r="AF1505">
        <f t="shared" si="71"/>
        <v>26</v>
      </c>
    </row>
    <row r="1506" spans="1:32" x14ac:dyDescent="0.25">
      <c r="A1506" t="s">
        <v>7976</v>
      </c>
      <c r="B1506" t="s">
        <v>7977</v>
      </c>
      <c r="D1506">
        <v>2023</v>
      </c>
      <c r="E1506" t="s">
        <v>863</v>
      </c>
      <c r="F1506" t="s">
        <v>2908</v>
      </c>
      <c r="G1506" t="s">
        <v>1724</v>
      </c>
      <c r="H1506" t="s">
        <v>866</v>
      </c>
      <c r="I1506" t="s">
        <v>7978</v>
      </c>
      <c r="J1506" t="s">
        <v>868</v>
      </c>
      <c r="K1506">
        <v>21242</v>
      </c>
      <c r="L1506" t="s">
        <v>869</v>
      </c>
      <c r="M1506" t="s">
        <v>7979</v>
      </c>
      <c r="N1506">
        <v>45414</v>
      </c>
      <c r="O1506">
        <v>30</v>
      </c>
      <c r="P1506" t="s">
        <v>872</v>
      </c>
      <c r="Q1506" t="s">
        <v>873</v>
      </c>
      <c r="R1506" t="s">
        <v>105</v>
      </c>
      <c r="S1506" t="s">
        <v>105</v>
      </c>
      <c r="T1506" t="s">
        <v>7980</v>
      </c>
      <c r="U1506" t="s">
        <v>1067</v>
      </c>
      <c r="V1506" t="s">
        <v>118</v>
      </c>
      <c r="W1506" s="247">
        <v>45042</v>
      </c>
      <c r="Y1506" t="s">
        <v>876</v>
      </c>
      <c r="Z1506">
        <v>0</v>
      </c>
      <c r="AB1506" t="s">
        <v>877</v>
      </c>
      <c r="AD1506">
        <f t="shared" ca="1" si="69"/>
        <v>12</v>
      </c>
      <c r="AE1506">
        <f t="shared" si="70"/>
        <v>4</v>
      </c>
      <c r="AF1506">
        <f t="shared" si="71"/>
        <v>26</v>
      </c>
    </row>
    <row r="1507" spans="1:32" x14ac:dyDescent="0.25">
      <c r="A1507" t="s">
        <v>7981</v>
      </c>
      <c r="B1507" t="s">
        <v>7982</v>
      </c>
      <c r="D1507">
        <v>2023</v>
      </c>
      <c r="E1507" t="s">
        <v>863</v>
      </c>
      <c r="F1507" t="s">
        <v>2908</v>
      </c>
      <c r="G1507" t="s">
        <v>1724</v>
      </c>
      <c r="H1507" t="s">
        <v>866</v>
      </c>
      <c r="I1507" t="s">
        <v>7983</v>
      </c>
      <c r="J1507" t="s">
        <v>868</v>
      </c>
      <c r="K1507">
        <v>17394</v>
      </c>
      <c r="L1507" t="s">
        <v>869</v>
      </c>
      <c r="M1507" t="s">
        <v>7984</v>
      </c>
      <c r="N1507">
        <v>45598</v>
      </c>
      <c r="O1507">
        <v>7</v>
      </c>
      <c r="P1507" t="s">
        <v>872</v>
      </c>
      <c r="Q1507" t="s">
        <v>873</v>
      </c>
      <c r="R1507" t="s">
        <v>105</v>
      </c>
      <c r="S1507" t="s">
        <v>105</v>
      </c>
      <c r="T1507" t="s">
        <v>6910</v>
      </c>
      <c r="U1507" t="s">
        <v>1067</v>
      </c>
      <c r="W1507" s="247">
        <v>45042</v>
      </c>
      <c r="Y1507" t="s">
        <v>876</v>
      </c>
      <c r="Z1507">
        <v>0</v>
      </c>
      <c r="AB1507" t="s">
        <v>877</v>
      </c>
      <c r="AD1507">
        <f t="shared" ca="1" si="69"/>
        <v>12</v>
      </c>
      <c r="AE1507">
        <f t="shared" si="70"/>
        <v>4</v>
      </c>
      <c r="AF1507">
        <f t="shared" si="71"/>
        <v>26</v>
      </c>
    </row>
    <row r="1508" spans="1:32" x14ac:dyDescent="0.25">
      <c r="A1508" t="s">
        <v>7985</v>
      </c>
      <c r="B1508" t="s">
        <v>7986</v>
      </c>
      <c r="C1508" t="s">
        <v>2319</v>
      </c>
      <c r="D1508">
        <v>2023</v>
      </c>
      <c r="E1508" t="s">
        <v>1061</v>
      </c>
      <c r="F1508" t="s">
        <v>3907</v>
      </c>
      <c r="G1508" t="s">
        <v>3908</v>
      </c>
      <c r="H1508" t="s">
        <v>866</v>
      </c>
      <c r="I1508" t="s">
        <v>7987</v>
      </c>
      <c r="J1508" t="s">
        <v>1038</v>
      </c>
      <c r="K1508">
        <v>1</v>
      </c>
      <c r="L1508" t="s">
        <v>869</v>
      </c>
      <c r="M1508" t="s">
        <v>7988</v>
      </c>
      <c r="N1508" t="s">
        <v>1040</v>
      </c>
      <c r="O1508">
        <v>4</v>
      </c>
      <c r="P1508" t="s">
        <v>872</v>
      </c>
      <c r="Q1508" t="s">
        <v>873</v>
      </c>
      <c r="R1508" t="s">
        <v>105</v>
      </c>
      <c r="S1508" t="s">
        <v>105</v>
      </c>
      <c r="T1508" t="s">
        <v>3915</v>
      </c>
      <c r="U1508" t="s">
        <v>875</v>
      </c>
      <c r="V1508" t="s">
        <v>150</v>
      </c>
      <c r="W1508" s="247">
        <v>45068</v>
      </c>
      <c r="Y1508" t="s">
        <v>876</v>
      </c>
      <c r="Z1508">
        <v>0</v>
      </c>
      <c r="AB1508" t="s">
        <v>1856</v>
      </c>
      <c r="AD1508">
        <f t="shared" ca="1" si="69"/>
        <v>11</v>
      </c>
      <c r="AE1508">
        <f t="shared" si="70"/>
        <v>5</v>
      </c>
      <c r="AF1508">
        <f t="shared" si="71"/>
        <v>22</v>
      </c>
    </row>
    <row r="1509" spans="1:32" x14ac:dyDescent="0.25">
      <c r="A1509" t="s">
        <v>7989</v>
      </c>
      <c r="B1509" t="s">
        <v>7990</v>
      </c>
      <c r="C1509" t="s">
        <v>2319</v>
      </c>
      <c r="D1509">
        <v>2023</v>
      </c>
      <c r="E1509" t="s">
        <v>1061</v>
      </c>
      <c r="F1509" t="s">
        <v>3907</v>
      </c>
      <c r="G1509" t="s">
        <v>3908</v>
      </c>
      <c r="H1509" t="s">
        <v>866</v>
      </c>
      <c r="I1509" t="s">
        <v>7991</v>
      </c>
      <c r="J1509" t="s">
        <v>1054</v>
      </c>
      <c r="K1509">
        <v>9714</v>
      </c>
      <c r="L1509" t="s">
        <v>869</v>
      </c>
      <c r="M1509" t="s">
        <v>7992</v>
      </c>
      <c r="N1509" t="s">
        <v>1040</v>
      </c>
      <c r="O1509">
        <v>4</v>
      </c>
      <c r="P1509" t="s">
        <v>872</v>
      </c>
      <c r="Q1509" t="s">
        <v>873</v>
      </c>
      <c r="R1509" t="s">
        <v>105</v>
      </c>
      <c r="S1509" t="s">
        <v>105</v>
      </c>
      <c r="T1509" t="s">
        <v>7993</v>
      </c>
      <c r="U1509" t="s">
        <v>875</v>
      </c>
      <c r="V1509" t="s">
        <v>123</v>
      </c>
      <c r="W1509" s="247">
        <v>45068</v>
      </c>
      <c r="Y1509" t="s">
        <v>876</v>
      </c>
      <c r="Z1509">
        <v>0</v>
      </c>
      <c r="AB1509" t="s">
        <v>1856</v>
      </c>
      <c r="AD1509">
        <f t="shared" ca="1" si="69"/>
        <v>11</v>
      </c>
      <c r="AE1509">
        <f t="shared" si="70"/>
        <v>5</v>
      </c>
      <c r="AF1509">
        <f t="shared" si="71"/>
        <v>22</v>
      </c>
    </row>
    <row r="1510" spans="1:32" x14ac:dyDescent="0.25">
      <c r="A1510" t="s">
        <v>7994</v>
      </c>
      <c r="B1510" t="s">
        <v>7995</v>
      </c>
      <c r="C1510" t="s">
        <v>2319</v>
      </c>
      <c r="D1510">
        <v>2023</v>
      </c>
      <c r="E1510" t="s">
        <v>1061</v>
      </c>
      <c r="F1510" t="s">
        <v>3907</v>
      </c>
      <c r="G1510" t="s">
        <v>3908</v>
      </c>
      <c r="H1510" t="s">
        <v>866</v>
      </c>
      <c r="I1510" t="s">
        <v>7996</v>
      </c>
      <c r="J1510" t="s">
        <v>1054</v>
      </c>
      <c r="K1510">
        <v>4355</v>
      </c>
      <c r="L1510" t="s">
        <v>869</v>
      </c>
      <c r="M1510" t="s">
        <v>7997</v>
      </c>
      <c r="N1510" t="s">
        <v>1040</v>
      </c>
      <c r="O1510">
        <v>4</v>
      </c>
      <c r="P1510" t="s">
        <v>872</v>
      </c>
      <c r="Q1510" t="s">
        <v>873</v>
      </c>
      <c r="R1510" t="s">
        <v>105</v>
      </c>
      <c r="S1510" t="s">
        <v>105</v>
      </c>
      <c r="T1510" t="s">
        <v>7998</v>
      </c>
      <c r="U1510" t="s">
        <v>875</v>
      </c>
      <c r="V1510" t="s">
        <v>123</v>
      </c>
      <c r="W1510" s="247">
        <v>45068</v>
      </c>
      <c r="Y1510" t="s">
        <v>876</v>
      </c>
      <c r="Z1510">
        <v>0</v>
      </c>
      <c r="AB1510" t="s">
        <v>1856</v>
      </c>
      <c r="AD1510">
        <f t="shared" ca="1" si="69"/>
        <v>11</v>
      </c>
      <c r="AE1510">
        <f t="shared" si="70"/>
        <v>5</v>
      </c>
      <c r="AF1510">
        <f t="shared" si="71"/>
        <v>22</v>
      </c>
    </row>
    <row r="1511" spans="1:32" x14ac:dyDescent="0.25">
      <c r="A1511" t="s">
        <v>7999</v>
      </c>
      <c r="B1511" t="s">
        <v>8000</v>
      </c>
      <c r="C1511" t="s">
        <v>2319</v>
      </c>
      <c r="D1511">
        <v>2023</v>
      </c>
      <c r="E1511" t="s">
        <v>1061</v>
      </c>
      <c r="F1511" t="s">
        <v>3907</v>
      </c>
      <c r="G1511" t="s">
        <v>3908</v>
      </c>
      <c r="H1511" t="s">
        <v>866</v>
      </c>
      <c r="I1511" t="s">
        <v>8001</v>
      </c>
      <c r="J1511" t="s">
        <v>1054</v>
      </c>
      <c r="K1511">
        <v>5018</v>
      </c>
      <c r="L1511" t="s">
        <v>869</v>
      </c>
      <c r="M1511">
        <v>32687</v>
      </c>
      <c r="N1511">
        <v>45324</v>
      </c>
      <c r="O1511">
        <v>4</v>
      </c>
      <c r="P1511" t="s">
        <v>872</v>
      </c>
      <c r="Q1511" t="s">
        <v>873</v>
      </c>
      <c r="R1511" t="s">
        <v>105</v>
      </c>
      <c r="S1511" t="s">
        <v>105</v>
      </c>
      <c r="T1511" t="s">
        <v>8002</v>
      </c>
      <c r="U1511" t="s">
        <v>875</v>
      </c>
      <c r="V1511" t="s">
        <v>122</v>
      </c>
      <c r="W1511" s="247">
        <v>45068</v>
      </c>
      <c r="Y1511" t="s">
        <v>876</v>
      </c>
      <c r="Z1511">
        <v>0</v>
      </c>
      <c r="AB1511" t="s">
        <v>1856</v>
      </c>
      <c r="AD1511">
        <f t="shared" ca="1" si="69"/>
        <v>11</v>
      </c>
      <c r="AE1511">
        <f t="shared" si="70"/>
        <v>5</v>
      </c>
      <c r="AF1511">
        <f t="shared" si="71"/>
        <v>22</v>
      </c>
    </row>
    <row r="1512" spans="1:32" x14ac:dyDescent="0.25">
      <c r="A1512" t="s">
        <v>8003</v>
      </c>
      <c r="B1512" t="s">
        <v>8004</v>
      </c>
      <c r="C1512" t="s">
        <v>2319</v>
      </c>
      <c r="D1512">
        <v>2023</v>
      </c>
      <c r="E1512" t="s">
        <v>1061</v>
      </c>
      <c r="F1512" t="s">
        <v>3907</v>
      </c>
      <c r="G1512" t="s">
        <v>3908</v>
      </c>
      <c r="H1512" t="s">
        <v>866</v>
      </c>
      <c r="I1512" t="s">
        <v>8005</v>
      </c>
      <c r="J1512" t="s">
        <v>1054</v>
      </c>
      <c r="K1512">
        <v>449</v>
      </c>
      <c r="L1512" t="s">
        <v>869</v>
      </c>
      <c r="M1512" t="s">
        <v>8006</v>
      </c>
      <c r="N1512" t="s">
        <v>1040</v>
      </c>
      <c r="O1512">
        <v>4</v>
      </c>
      <c r="P1512" t="s">
        <v>872</v>
      </c>
      <c r="Q1512" t="s">
        <v>873</v>
      </c>
      <c r="R1512" t="s">
        <v>105</v>
      </c>
      <c r="S1512" t="s">
        <v>105</v>
      </c>
      <c r="T1512" t="s">
        <v>8007</v>
      </c>
      <c r="U1512" t="s">
        <v>875</v>
      </c>
      <c r="V1512" t="s">
        <v>123</v>
      </c>
      <c r="W1512" s="247">
        <v>45068</v>
      </c>
      <c r="Y1512" t="s">
        <v>876</v>
      </c>
      <c r="Z1512">
        <v>0</v>
      </c>
      <c r="AB1512" t="s">
        <v>1856</v>
      </c>
      <c r="AD1512">
        <f t="shared" ca="1" si="69"/>
        <v>11</v>
      </c>
      <c r="AE1512">
        <f t="shared" si="70"/>
        <v>5</v>
      </c>
      <c r="AF1512">
        <f t="shared" si="71"/>
        <v>22</v>
      </c>
    </row>
    <row r="1513" spans="1:32" x14ac:dyDescent="0.25">
      <c r="A1513" t="s">
        <v>8008</v>
      </c>
      <c r="B1513" t="s">
        <v>8009</v>
      </c>
      <c r="D1513">
        <v>2023</v>
      </c>
      <c r="E1513" t="s">
        <v>1049</v>
      </c>
      <c r="F1513" t="s">
        <v>1879</v>
      </c>
      <c r="G1513" t="s">
        <v>1917</v>
      </c>
      <c r="H1513" t="s">
        <v>3323</v>
      </c>
      <c r="I1513" t="s">
        <v>8010</v>
      </c>
      <c r="J1513" t="s">
        <v>3464</v>
      </c>
      <c r="K1513">
        <v>278</v>
      </c>
      <c r="L1513" t="s">
        <v>869</v>
      </c>
      <c r="M1513" t="s">
        <v>8011</v>
      </c>
      <c r="N1513" t="s">
        <v>7255</v>
      </c>
      <c r="O1513">
        <v>219</v>
      </c>
      <c r="P1513" t="s">
        <v>872</v>
      </c>
      <c r="Q1513" t="s">
        <v>873</v>
      </c>
      <c r="R1513" t="s">
        <v>105</v>
      </c>
      <c r="S1513" t="s">
        <v>105</v>
      </c>
      <c r="T1513" t="s">
        <v>6357</v>
      </c>
      <c r="U1513" t="s">
        <v>875</v>
      </c>
      <c r="V1513" t="s">
        <v>132</v>
      </c>
      <c r="W1513" s="247">
        <v>45068</v>
      </c>
      <c r="Y1513" t="s">
        <v>876</v>
      </c>
      <c r="Z1513">
        <v>0</v>
      </c>
      <c r="AA1513" t="s">
        <v>2323</v>
      </c>
      <c r="AB1513" t="s">
        <v>8012</v>
      </c>
      <c r="AD1513">
        <f t="shared" ca="1" si="69"/>
        <v>11</v>
      </c>
      <c r="AE1513">
        <f t="shared" si="70"/>
        <v>5</v>
      </c>
      <c r="AF1513">
        <f t="shared" si="71"/>
        <v>22</v>
      </c>
    </row>
    <row r="1514" spans="1:32" x14ac:dyDescent="0.25">
      <c r="A1514" t="s">
        <v>8013</v>
      </c>
      <c r="B1514" t="s">
        <v>8014</v>
      </c>
      <c r="D1514">
        <v>2023</v>
      </c>
      <c r="E1514" t="s">
        <v>1049</v>
      </c>
      <c r="F1514" t="s">
        <v>1879</v>
      </c>
      <c r="G1514" t="s">
        <v>1917</v>
      </c>
      <c r="H1514" t="s">
        <v>3323</v>
      </c>
      <c r="I1514" t="s">
        <v>8015</v>
      </c>
      <c r="J1514" t="s">
        <v>3464</v>
      </c>
      <c r="K1514">
        <v>278</v>
      </c>
      <c r="L1514" t="s">
        <v>869</v>
      </c>
      <c r="M1514" t="s">
        <v>8016</v>
      </c>
      <c r="N1514" t="s">
        <v>7365</v>
      </c>
      <c r="O1514">
        <v>219</v>
      </c>
      <c r="P1514" t="s">
        <v>872</v>
      </c>
      <c r="Q1514" t="s">
        <v>873</v>
      </c>
      <c r="R1514" t="s">
        <v>105</v>
      </c>
      <c r="S1514" t="s">
        <v>105</v>
      </c>
      <c r="T1514" t="s">
        <v>5711</v>
      </c>
      <c r="U1514" t="s">
        <v>875</v>
      </c>
      <c r="V1514" t="s">
        <v>132</v>
      </c>
      <c r="W1514" s="247">
        <v>45068</v>
      </c>
      <c r="Y1514" t="s">
        <v>876</v>
      </c>
      <c r="Z1514">
        <v>0</v>
      </c>
      <c r="AA1514" t="s">
        <v>2323</v>
      </c>
      <c r="AB1514" t="s">
        <v>8017</v>
      </c>
      <c r="AD1514">
        <f t="shared" ca="1" si="69"/>
        <v>11</v>
      </c>
      <c r="AE1514">
        <f t="shared" si="70"/>
        <v>5</v>
      </c>
      <c r="AF1514">
        <f t="shared" si="71"/>
        <v>22</v>
      </c>
    </row>
    <row r="1515" spans="1:32" x14ac:dyDescent="0.25">
      <c r="A1515" t="s">
        <v>8018</v>
      </c>
      <c r="B1515" t="s">
        <v>8019</v>
      </c>
      <c r="D1515">
        <v>2023</v>
      </c>
      <c r="E1515" t="s">
        <v>1049</v>
      </c>
      <c r="F1515" t="s">
        <v>1879</v>
      </c>
      <c r="G1515" t="s">
        <v>1917</v>
      </c>
      <c r="H1515" t="s">
        <v>3323</v>
      </c>
      <c r="I1515" t="s">
        <v>8020</v>
      </c>
      <c r="J1515" t="s">
        <v>3464</v>
      </c>
      <c r="K1515">
        <v>3862</v>
      </c>
      <c r="L1515" t="s">
        <v>869</v>
      </c>
      <c r="M1515" t="s">
        <v>8021</v>
      </c>
      <c r="N1515" t="s">
        <v>7459</v>
      </c>
      <c r="O1515">
        <v>176</v>
      </c>
      <c r="P1515" t="s">
        <v>872</v>
      </c>
      <c r="Q1515" t="s">
        <v>873</v>
      </c>
      <c r="R1515" t="s">
        <v>105</v>
      </c>
      <c r="S1515" t="s">
        <v>105</v>
      </c>
      <c r="T1515" t="s">
        <v>7460</v>
      </c>
      <c r="U1515" t="s">
        <v>875</v>
      </c>
      <c r="V1515" t="s">
        <v>132</v>
      </c>
      <c r="W1515" s="247">
        <v>45068</v>
      </c>
      <c r="Y1515" t="s">
        <v>876</v>
      </c>
      <c r="Z1515">
        <v>0</v>
      </c>
      <c r="AA1515" t="s">
        <v>2323</v>
      </c>
      <c r="AB1515" t="s">
        <v>8022</v>
      </c>
      <c r="AD1515">
        <f t="shared" ca="1" si="69"/>
        <v>11</v>
      </c>
      <c r="AE1515">
        <f t="shared" si="70"/>
        <v>5</v>
      </c>
      <c r="AF1515">
        <f t="shared" si="71"/>
        <v>22</v>
      </c>
    </row>
    <row r="1516" spans="1:32" x14ac:dyDescent="0.25">
      <c r="A1516" t="s">
        <v>8023</v>
      </c>
      <c r="B1516" t="s">
        <v>8024</v>
      </c>
      <c r="D1516">
        <v>2023</v>
      </c>
      <c r="E1516" t="s">
        <v>1049</v>
      </c>
      <c r="F1516" t="s">
        <v>1879</v>
      </c>
      <c r="G1516" t="s">
        <v>1917</v>
      </c>
      <c r="H1516" t="s">
        <v>3323</v>
      </c>
      <c r="I1516" t="s">
        <v>8025</v>
      </c>
      <c r="J1516" t="s">
        <v>3464</v>
      </c>
      <c r="K1516">
        <v>293</v>
      </c>
      <c r="L1516" t="s">
        <v>869</v>
      </c>
      <c r="M1516" t="s">
        <v>8026</v>
      </c>
      <c r="N1516" t="s">
        <v>7459</v>
      </c>
      <c r="O1516">
        <v>219</v>
      </c>
      <c r="P1516" t="s">
        <v>872</v>
      </c>
      <c r="Q1516" t="s">
        <v>873</v>
      </c>
      <c r="R1516" t="s">
        <v>105</v>
      </c>
      <c r="S1516" t="s">
        <v>105</v>
      </c>
      <c r="T1516" t="s">
        <v>3467</v>
      </c>
      <c r="U1516" t="s">
        <v>875</v>
      </c>
      <c r="V1516" t="s">
        <v>132</v>
      </c>
      <c r="W1516" s="247">
        <v>45068</v>
      </c>
      <c r="Y1516" t="s">
        <v>876</v>
      </c>
      <c r="Z1516">
        <v>0</v>
      </c>
      <c r="AA1516" t="s">
        <v>2323</v>
      </c>
      <c r="AB1516" t="s">
        <v>8027</v>
      </c>
      <c r="AD1516">
        <f t="shared" ca="1" si="69"/>
        <v>11</v>
      </c>
      <c r="AE1516">
        <f t="shared" si="70"/>
        <v>5</v>
      </c>
      <c r="AF1516">
        <f t="shared" si="71"/>
        <v>22</v>
      </c>
    </row>
    <row r="1517" spans="1:32" x14ac:dyDescent="0.25">
      <c r="A1517" t="s">
        <v>8028</v>
      </c>
      <c r="B1517" t="s">
        <v>8029</v>
      </c>
      <c r="D1517">
        <v>2023</v>
      </c>
      <c r="E1517" t="s">
        <v>1049</v>
      </c>
      <c r="F1517" t="s">
        <v>1879</v>
      </c>
      <c r="G1517" t="s">
        <v>1917</v>
      </c>
      <c r="H1517" t="s">
        <v>3323</v>
      </c>
      <c r="I1517" t="s">
        <v>8030</v>
      </c>
      <c r="J1517" t="s">
        <v>1054</v>
      </c>
      <c r="K1517">
        <v>8961</v>
      </c>
      <c r="L1517" t="s">
        <v>869</v>
      </c>
      <c r="M1517" t="s">
        <v>8031</v>
      </c>
      <c r="N1517" t="s">
        <v>1040</v>
      </c>
      <c r="O1517">
        <v>4</v>
      </c>
      <c r="P1517" t="s">
        <v>872</v>
      </c>
      <c r="Q1517" t="s">
        <v>873</v>
      </c>
      <c r="R1517" t="s">
        <v>105</v>
      </c>
      <c r="S1517" t="s">
        <v>105</v>
      </c>
      <c r="T1517" t="s">
        <v>8032</v>
      </c>
      <c r="U1517" t="s">
        <v>875</v>
      </c>
      <c r="V1517" t="s">
        <v>212</v>
      </c>
      <c r="W1517" s="247">
        <v>45068</v>
      </c>
      <c r="Y1517" t="s">
        <v>876</v>
      </c>
      <c r="Z1517">
        <v>0</v>
      </c>
      <c r="AA1517" t="s">
        <v>2323</v>
      </c>
      <c r="AB1517" t="s">
        <v>8033</v>
      </c>
      <c r="AD1517">
        <f t="shared" ca="1" si="69"/>
        <v>11</v>
      </c>
      <c r="AE1517">
        <f t="shared" si="70"/>
        <v>5</v>
      </c>
      <c r="AF1517">
        <f t="shared" si="71"/>
        <v>22</v>
      </c>
    </row>
    <row r="1518" spans="1:32" x14ac:dyDescent="0.25">
      <c r="A1518" t="s">
        <v>8034</v>
      </c>
      <c r="B1518" t="s">
        <v>8035</v>
      </c>
      <c r="D1518">
        <v>2023</v>
      </c>
      <c r="E1518" t="s">
        <v>1049</v>
      </c>
      <c r="F1518" t="s">
        <v>1879</v>
      </c>
      <c r="G1518" t="s">
        <v>1917</v>
      </c>
      <c r="H1518" t="s">
        <v>3323</v>
      </c>
      <c r="I1518" t="s">
        <v>8036</v>
      </c>
      <c r="J1518" t="s">
        <v>3464</v>
      </c>
      <c r="K1518">
        <v>2796</v>
      </c>
      <c r="L1518" t="s">
        <v>869</v>
      </c>
      <c r="M1518" t="s">
        <v>8037</v>
      </c>
      <c r="N1518" t="s">
        <v>7365</v>
      </c>
      <c r="O1518">
        <v>157</v>
      </c>
      <c r="P1518" t="s">
        <v>872</v>
      </c>
      <c r="Q1518" t="s">
        <v>873</v>
      </c>
      <c r="R1518" t="s">
        <v>105</v>
      </c>
      <c r="S1518" t="s">
        <v>105</v>
      </c>
      <c r="T1518" t="s">
        <v>7460</v>
      </c>
      <c r="U1518" t="s">
        <v>875</v>
      </c>
      <c r="V1518" t="s">
        <v>132</v>
      </c>
      <c r="W1518" s="247">
        <v>45068</v>
      </c>
      <c r="Y1518" t="s">
        <v>876</v>
      </c>
      <c r="Z1518">
        <v>0</v>
      </c>
      <c r="AA1518" t="s">
        <v>2323</v>
      </c>
      <c r="AB1518" t="s">
        <v>8038</v>
      </c>
      <c r="AD1518">
        <f t="shared" ca="1" si="69"/>
        <v>11</v>
      </c>
      <c r="AE1518">
        <f t="shared" si="70"/>
        <v>5</v>
      </c>
      <c r="AF1518">
        <f t="shared" si="71"/>
        <v>22</v>
      </c>
    </row>
    <row r="1519" spans="1:32" x14ac:dyDescent="0.25">
      <c r="A1519" t="s">
        <v>8039</v>
      </c>
      <c r="B1519" t="s">
        <v>8040</v>
      </c>
      <c r="D1519">
        <v>2023</v>
      </c>
      <c r="E1519" t="s">
        <v>1049</v>
      </c>
      <c r="F1519" t="s">
        <v>1879</v>
      </c>
      <c r="G1519" t="s">
        <v>1917</v>
      </c>
      <c r="H1519" t="s">
        <v>3323</v>
      </c>
      <c r="I1519" t="s">
        <v>8041</v>
      </c>
      <c r="J1519" t="s">
        <v>3464</v>
      </c>
      <c r="K1519">
        <v>279</v>
      </c>
      <c r="L1519" t="s">
        <v>869</v>
      </c>
      <c r="M1519" t="s">
        <v>8042</v>
      </c>
      <c r="N1519" t="s">
        <v>6307</v>
      </c>
      <c r="O1519">
        <v>219</v>
      </c>
      <c r="P1519" t="s">
        <v>872</v>
      </c>
      <c r="Q1519" t="s">
        <v>873</v>
      </c>
      <c r="R1519" t="s">
        <v>105</v>
      </c>
      <c r="S1519" t="s">
        <v>105</v>
      </c>
      <c r="T1519" t="s">
        <v>3467</v>
      </c>
      <c r="U1519" t="s">
        <v>875</v>
      </c>
      <c r="V1519" t="s">
        <v>132</v>
      </c>
      <c r="W1519" s="247">
        <v>45068</v>
      </c>
      <c r="Y1519" t="s">
        <v>876</v>
      </c>
      <c r="Z1519">
        <v>0</v>
      </c>
      <c r="AA1519" t="s">
        <v>2323</v>
      </c>
      <c r="AB1519" t="s">
        <v>8043</v>
      </c>
      <c r="AD1519">
        <f t="shared" ca="1" si="69"/>
        <v>11</v>
      </c>
      <c r="AE1519">
        <f t="shared" si="70"/>
        <v>5</v>
      </c>
      <c r="AF1519">
        <f t="shared" si="71"/>
        <v>22</v>
      </c>
    </row>
    <row r="1520" spans="1:32" x14ac:dyDescent="0.25">
      <c r="A1520" t="s">
        <v>8044</v>
      </c>
      <c r="B1520" t="s">
        <v>8045</v>
      </c>
      <c r="D1520">
        <v>2023</v>
      </c>
      <c r="E1520" t="s">
        <v>1049</v>
      </c>
      <c r="F1520" t="s">
        <v>1879</v>
      </c>
      <c r="G1520" t="s">
        <v>1917</v>
      </c>
      <c r="H1520" t="s">
        <v>3323</v>
      </c>
      <c r="I1520" t="s">
        <v>8046</v>
      </c>
      <c r="J1520" t="s">
        <v>3464</v>
      </c>
      <c r="K1520">
        <v>278</v>
      </c>
      <c r="L1520" t="s">
        <v>869</v>
      </c>
      <c r="M1520" t="s">
        <v>8047</v>
      </c>
      <c r="N1520" t="s">
        <v>6307</v>
      </c>
      <c r="O1520">
        <v>219</v>
      </c>
      <c r="P1520" t="s">
        <v>872</v>
      </c>
      <c r="Q1520" t="s">
        <v>873</v>
      </c>
      <c r="R1520" t="s">
        <v>105</v>
      </c>
      <c r="S1520" t="s">
        <v>105</v>
      </c>
      <c r="T1520" t="s">
        <v>3467</v>
      </c>
      <c r="U1520" t="s">
        <v>875</v>
      </c>
      <c r="V1520" t="s">
        <v>132</v>
      </c>
      <c r="W1520" s="247">
        <v>45068</v>
      </c>
      <c r="Y1520" t="s">
        <v>876</v>
      </c>
      <c r="Z1520">
        <v>0</v>
      </c>
      <c r="AA1520" t="s">
        <v>2323</v>
      </c>
      <c r="AB1520" t="s">
        <v>8048</v>
      </c>
      <c r="AD1520">
        <f t="shared" ca="1" si="69"/>
        <v>11</v>
      </c>
      <c r="AE1520">
        <f t="shared" si="70"/>
        <v>5</v>
      </c>
      <c r="AF1520">
        <f t="shared" si="71"/>
        <v>22</v>
      </c>
    </row>
    <row r="1521" spans="1:32" x14ac:dyDescent="0.25">
      <c r="A1521" t="s">
        <v>8049</v>
      </c>
      <c r="B1521" t="s">
        <v>8050</v>
      </c>
      <c r="D1521">
        <v>2023</v>
      </c>
      <c r="E1521" t="s">
        <v>1049</v>
      </c>
      <c r="F1521" t="s">
        <v>1879</v>
      </c>
      <c r="G1521" t="s">
        <v>1917</v>
      </c>
      <c r="H1521" t="s">
        <v>3323</v>
      </c>
      <c r="I1521" t="s">
        <v>8051</v>
      </c>
      <c r="J1521" t="s">
        <v>896</v>
      </c>
      <c r="K1521">
        <v>12119</v>
      </c>
      <c r="L1521" t="s">
        <v>1900</v>
      </c>
      <c r="M1521" t="s">
        <v>8052</v>
      </c>
      <c r="N1521">
        <v>45414</v>
      </c>
      <c r="O1521">
        <v>3</v>
      </c>
      <c r="P1521" t="s">
        <v>872</v>
      </c>
      <c r="Q1521" t="s">
        <v>873</v>
      </c>
      <c r="R1521" t="s">
        <v>105</v>
      </c>
      <c r="S1521" t="s">
        <v>105</v>
      </c>
      <c r="T1521" t="s">
        <v>8053</v>
      </c>
      <c r="U1521" t="s">
        <v>875</v>
      </c>
      <c r="V1521" t="s">
        <v>2700</v>
      </c>
      <c r="W1521" s="247">
        <v>45068</v>
      </c>
      <c r="Y1521" t="s">
        <v>876</v>
      </c>
      <c r="Z1521">
        <v>0</v>
      </c>
      <c r="AA1521" t="s">
        <v>2323</v>
      </c>
      <c r="AB1521" t="s">
        <v>8054</v>
      </c>
      <c r="AD1521">
        <f t="shared" ca="1" si="69"/>
        <v>11</v>
      </c>
      <c r="AE1521">
        <f t="shared" si="70"/>
        <v>5</v>
      </c>
      <c r="AF1521">
        <f t="shared" si="71"/>
        <v>22</v>
      </c>
    </row>
    <row r="1522" spans="1:32" x14ac:dyDescent="0.25">
      <c r="A1522" t="s">
        <v>8055</v>
      </c>
      <c r="B1522" t="s">
        <v>8056</v>
      </c>
      <c r="D1522">
        <v>2023</v>
      </c>
      <c r="E1522" t="s">
        <v>1049</v>
      </c>
      <c r="F1522" t="s">
        <v>1879</v>
      </c>
      <c r="G1522" t="s">
        <v>1917</v>
      </c>
      <c r="H1522" t="s">
        <v>3323</v>
      </c>
      <c r="I1522" t="s">
        <v>8057</v>
      </c>
      <c r="J1522" t="s">
        <v>3464</v>
      </c>
      <c r="K1522">
        <v>283</v>
      </c>
      <c r="L1522" t="s">
        <v>869</v>
      </c>
      <c r="M1522" t="s">
        <v>8058</v>
      </c>
      <c r="N1522" t="s">
        <v>7365</v>
      </c>
      <c r="O1522">
        <v>219</v>
      </c>
      <c r="P1522" t="s">
        <v>872</v>
      </c>
      <c r="Q1522" t="s">
        <v>873</v>
      </c>
      <c r="R1522" t="s">
        <v>105</v>
      </c>
      <c r="S1522" t="s">
        <v>105</v>
      </c>
      <c r="T1522" t="s">
        <v>5711</v>
      </c>
      <c r="U1522" t="s">
        <v>875</v>
      </c>
      <c r="V1522" t="s">
        <v>132</v>
      </c>
      <c r="W1522" s="247">
        <v>45068</v>
      </c>
      <c r="Y1522" t="s">
        <v>876</v>
      </c>
      <c r="Z1522">
        <v>0</v>
      </c>
      <c r="AA1522" t="s">
        <v>2323</v>
      </c>
      <c r="AB1522" t="s">
        <v>8059</v>
      </c>
      <c r="AD1522">
        <f t="shared" ca="1" si="69"/>
        <v>11</v>
      </c>
      <c r="AE1522">
        <f t="shared" si="70"/>
        <v>5</v>
      </c>
      <c r="AF1522">
        <f t="shared" si="71"/>
        <v>22</v>
      </c>
    </row>
    <row r="1523" spans="1:32" x14ac:dyDescent="0.25">
      <c r="A1523" t="s">
        <v>8060</v>
      </c>
      <c r="B1523" t="s">
        <v>8061</v>
      </c>
      <c r="D1523">
        <v>2023</v>
      </c>
      <c r="E1523" t="s">
        <v>1049</v>
      </c>
      <c r="F1523" t="s">
        <v>1879</v>
      </c>
      <c r="G1523" t="s">
        <v>1917</v>
      </c>
      <c r="H1523" t="s">
        <v>3323</v>
      </c>
      <c r="I1523" t="s">
        <v>8062</v>
      </c>
      <c r="J1523" t="s">
        <v>3464</v>
      </c>
      <c r="K1523">
        <v>278</v>
      </c>
      <c r="L1523" t="s">
        <v>869</v>
      </c>
      <c r="M1523" t="s">
        <v>8063</v>
      </c>
      <c r="N1523" t="s">
        <v>7459</v>
      </c>
      <c r="O1523">
        <v>219</v>
      </c>
      <c r="P1523" t="s">
        <v>872</v>
      </c>
      <c r="Q1523" t="s">
        <v>873</v>
      </c>
      <c r="R1523" t="s">
        <v>105</v>
      </c>
      <c r="S1523" t="s">
        <v>105</v>
      </c>
      <c r="T1523" t="s">
        <v>8064</v>
      </c>
      <c r="U1523" t="s">
        <v>875</v>
      </c>
      <c r="V1523" t="s">
        <v>132</v>
      </c>
      <c r="W1523" s="247">
        <v>45068</v>
      </c>
      <c r="Y1523" t="s">
        <v>876</v>
      </c>
      <c r="Z1523">
        <v>0</v>
      </c>
      <c r="AA1523" t="s">
        <v>2323</v>
      </c>
      <c r="AB1523" t="s">
        <v>8065</v>
      </c>
      <c r="AD1523">
        <f t="shared" ca="1" si="69"/>
        <v>11</v>
      </c>
      <c r="AE1523">
        <f t="shared" si="70"/>
        <v>5</v>
      </c>
      <c r="AF1523">
        <f t="shared" si="71"/>
        <v>22</v>
      </c>
    </row>
    <row r="1524" spans="1:32" x14ac:dyDescent="0.25">
      <c r="A1524" t="s">
        <v>8066</v>
      </c>
      <c r="B1524" t="s">
        <v>8067</v>
      </c>
      <c r="D1524">
        <v>2023</v>
      </c>
      <c r="E1524" t="s">
        <v>1049</v>
      </c>
      <c r="F1524" t="s">
        <v>1879</v>
      </c>
      <c r="G1524" t="s">
        <v>1917</v>
      </c>
      <c r="H1524" t="s">
        <v>3323</v>
      </c>
      <c r="I1524" t="s">
        <v>8068</v>
      </c>
      <c r="J1524" t="s">
        <v>3464</v>
      </c>
      <c r="K1524">
        <v>283</v>
      </c>
      <c r="L1524" t="s">
        <v>869</v>
      </c>
      <c r="M1524" t="s">
        <v>8069</v>
      </c>
      <c r="N1524" t="s">
        <v>6307</v>
      </c>
      <c r="O1524">
        <v>219</v>
      </c>
      <c r="P1524" t="s">
        <v>872</v>
      </c>
      <c r="Q1524" t="s">
        <v>873</v>
      </c>
      <c r="R1524" t="s">
        <v>105</v>
      </c>
      <c r="S1524" t="s">
        <v>105</v>
      </c>
      <c r="T1524" t="s">
        <v>8070</v>
      </c>
      <c r="U1524" t="s">
        <v>875</v>
      </c>
      <c r="V1524" t="s">
        <v>132</v>
      </c>
      <c r="W1524" s="247">
        <v>45068</v>
      </c>
      <c r="Y1524" t="s">
        <v>876</v>
      </c>
      <c r="Z1524">
        <v>0</v>
      </c>
      <c r="AA1524" t="s">
        <v>2323</v>
      </c>
      <c r="AB1524" t="s">
        <v>8071</v>
      </c>
      <c r="AD1524">
        <f t="shared" ca="1" si="69"/>
        <v>11</v>
      </c>
      <c r="AE1524">
        <f t="shared" si="70"/>
        <v>5</v>
      </c>
      <c r="AF1524">
        <f t="shared" si="71"/>
        <v>22</v>
      </c>
    </row>
    <row r="1525" spans="1:32" x14ac:dyDescent="0.25">
      <c r="A1525" t="s">
        <v>8072</v>
      </c>
      <c r="B1525" t="s">
        <v>8073</v>
      </c>
      <c r="D1525">
        <v>2023</v>
      </c>
      <c r="E1525" t="s">
        <v>1049</v>
      </c>
      <c r="F1525" t="s">
        <v>1879</v>
      </c>
      <c r="G1525" t="s">
        <v>1917</v>
      </c>
      <c r="H1525" t="s">
        <v>3323</v>
      </c>
      <c r="I1525" t="s">
        <v>8074</v>
      </c>
      <c r="J1525" t="s">
        <v>3464</v>
      </c>
      <c r="K1525">
        <v>279</v>
      </c>
      <c r="L1525" t="s">
        <v>869</v>
      </c>
      <c r="M1525" t="s">
        <v>8075</v>
      </c>
      <c r="N1525" t="s">
        <v>7365</v>
      </c>
      <c r="O1525">
        <v>219</v>
      </c>
      <c r="P1525" t="s">
        <v>872</v>
      </c>
      <c r="Q1525" t="s">
        <v>873</v>
      </c>
      <c r="R1525" t="s">
        <v>105</v>
      </c>
      <c r="S1525" t="s">
        <v>105</v>
      </c>
      <c r="T1525" t="s">
        <v>8076</v>
      </c>
      <c r="U1525" t="s">
        <v>875</v>
      </c>
      <c r="V1525" t="s">
        <v>132</v>
      </c>
      <c r="W1525" s="247">
        <v>45068</v>
      </c>
      <c r="Y1525" t="s">
        <v>876</v>
      </c>
      <c r="Z1525">
        <v>0</v>
      </c>
      <c r="AA1525" t="s">
        <v>2323</v>
      </c>
      <c r="AB1525" t="s">
        <v>8077</v>
      </c>
      <c r="AD1525">
        <f t="shared" ca="1" si="69"/>
        <v>11</v>
      </c>
      <c r="AE1525">
        <f t="shared" si="70"/>
        <v>5</v>
      </c>
      <c r="AF1525">
        <f t="shared" si="71"/>
        <v>22</v>
      </c>
    </row>
    <row r="1526" spans="1:32" x14ac:dyDescent="0.25">
      <c r="A1526" t="s">
        <v>8078</v>
      </c>
      <c r="B1526" t="s">
        <v>8079</v>
      </c>
      <c r="D1526">
        <v>2023</v>
      </c>
      <c r="E1526" t="s">
        <v>1049</v>
      </c>
      <c r="F1526" t="s">
        <v>1879</v>
      </c>
      <c r="G1526" t="s">
        <v>1917</v>
      </c>
      <c r="H1526" t="s">
        <v>3323</v>
      </c>
      <c r="I1526" t="s">
        <v>8080</v>
      </c>
      <c r="J1526" t="s">
        <v>3464</v>
      </c>
      <c r="K1526">
        <v>366</v>
      </c>
      <c r="L1526" t="s">
        <v>869</v>
      </c>
      <c r="M1526" t="s">
        <v>8081</v>
      </c>
      <c r="N1526" t="s">
        <v>7401</v>
      </c>
      <c r="O1526">
        <v>219</v>
      </c>
      <c r="P1526" t="s">
        <v>872</v>
      </c>
      <c r="Q1526" t="s">
        <v>873</v>
      </c>
      <c r="R1526" t="s">
        <v>105</v>
      </c>
      <c r="S1526" t="s">
        <v>105</v>
      </c>
      <c r="T1526" t="s">
        <v>8082</v>
      </c>
      <c r="U1526" t="s">
        <v>875</v>
      </c>
      <c r="V1526" t="s">
        <v>132</v>
      </c>
      <c r="W1526" s="247">
        <v>45068</v>
      </c>
      <c r="Y1526" t="s">
        <v>876</v>
      </c>
      <c r="Z1526">
        <v>0</v>
      </c>
      <c r="AA1526" t="s">
        <v>2323</v>
      </c>
      <c r="AB1526" t="s">
        <v>8083</v>
      </c>
      <c r="AD1526">
        <f t="shared" ca="1" si="69"/>
        <v>11</v>
      </c>
      <c r="AE1526">
        <f t="shared" si="70"/>
        <v>5</v>
      </c>
      <c r="AF1526">
        <f t="shared" si="71"/>
        <v>22</v>
      </c>
    </row>
    <row r="1527" spans="1:32" x14ac:dyDescent="0.25">
      <c r="A1527" t="s">
        <v>8084</v>
      </c>
      <c r="B1527" t="s">
        <v>8085</v>
      </c>
      <c r="D1527">
        <v>2023</v>
      </c>
      <c r="E1527" t="s">
        <v>1049</v>
      </c>
      <c r="F1527" t="s">
        <v>1879</v>
      </c>
      <c r="G1527" t="s">
        <v>1917</v>
      </c>
      <c r="H1527" t="s">
        <v>3323</v>
      </c>
      <c r="I1527" t="s">
        <v>8086</v>
      </c>
      <c r="J1527" t="s">
        <v>3464</v>
      </c>
      <c r="K1527">
        <v>285</v>
      </c>
      <c r="L1527" t="s">
        <v>869</v>
      </c>
      <c r="M1527" t="s">
        <v>8087</v>
      </c>
      <c r="N1527" t="s">
        <v>7401</v>
      </c>
      <c r="O1527">
        <v>219</v>
      </c>
      <c r="P1527" t="s">
        <v>872</v>
      </c>
      <c r="Q1527" t="s">
        <v>873</v>
      </c>
      <c r="R1527" t="s">
        <v>105</v>
      </c>
      <c r="S1527" t="s">
        <v>105</v>
      </c>
      <c r="T1527" t="s">
        <v>8088</v>
      </c>
      <c r="U1527" t="s">
        <v>875</v>
      </c>
      <c r="V1527" t="s">
        <v>132</v>
      </c>
      <c r="W1527" s="247">
        <v>45068</v>
      </c>
      <c r="Y1527" t="s">
        <v>876</v>
      </c>
      <c r="Z1527">
        <v>0</v>
      </c>
      <c r="AA1527" t="s">
        <v>2323</v>
      </c>
      <c r="AB1527" t="s">
        <v>8089</v>
      </c>
      <c r="AD1527">
        <f t="shared" ca="1" si="69"/>
        <v>11</v>
      </c>
      <c r="AE1527">
        <f t="shared" si="70"/>
        <v>5</v>
      </c>
      <c r="AF1527">
        <f t="shared" si="71"/>
        <v>22</v>
      </c>
    </row>
    <row r="1528" spans="1:32" x14ac:dyDescent="0.25">
      <c r="A1528" t="s">
        <v>8090</v>
      </c>
      <c r="B1528" t="s">
        <v>8091</v>
      </c>
      <c r="D1528">
        <v>2023</v>
      </c>
      <c r="E1528" t="s">
        <v>1049</v>
      </c>
      <c r="F1528" t="s">
        <v>1879</v>
      </c>
      <c r="G1528" t="s">
        <v>1917</v>
      </c>
      <c r="H1528" t="s">
        <v>3323</v>
      </c>
      <c r="I1528" t="s">
        <v>8092</v>
      </c>
      <c r="J1528" t="s">
        <v>3464</v>
      </c>
      <c r="K1528">
        <v>277</v>
      </c>
      <c r="L1528" t="s">
        <v>869</v>
      </c>
      <c r="M1528" t="s">
        <v>8093</v>
      </c>
      <c r="N1528" t="s">
        <v>7459</v>
      </c>
      <c r="O1528">
        <v>219</v>
      </c>
      <c r="P1528" t="s">
        <v>872</v>
      </c>
      <c r="Q1528" t="s">
        <v>873</v>
      </c>
      <c r="R1528" t="s">
        <v>105</v>
      </c>
      <c r="S1528" t="s">
        <v>105</v>
      </c>
      <c r="T1528" t="s">
        <v>7402</v>
      </c>
      <c r="U1528" t="s">
        <v>875</v>
      </c>
      <c r="V1528" t="s">
        <v>132</v>
      </c>
      <c r="W1528" s="247">
        <v>45068</v>
      </c>
      <c r="Y1528" t="s">
        <v>876</v>
      </c>
      <c r="Z1528">
        <v>0</v>
      </c>
      <c r="AA1528" t="s">
        <v>2323</v>
      </c>
      <c r="AB1528" t="s">
        <v>8094</v>
      </c>
      <c r="AD1528">
        <f t="shared" ca="1" si="69"/>
        <v>11</v>
      </c>
      <c r="AE1528">
        <f t="shared" si="70"/>
        <v>5</v>
      </c>
      <c r="AF1528">
        <f t="shared" si="71"/>
        <v>22</v>
      </c>
    </row>
    <row r="1529" spans="1:32" x14ac:dyDescent="0.25">
      <c r="A1529" t="s">
        <v>8095</v>
      </c>
      <c r="B1529" t="s">
        <v>8096</v>
      </c>
      <c r="D1529">
        <v>2023</v>
      </c>
      <c r="E1529" t="s">
        <v>1049</v>
      </c>
      <c r="F1529" t="s">
        <v>1879</v>
      </c>
      <c r="G1529" t="s">
        <v>1917</v>
      </c>
      <c r="H1529" t="s">
        <v>3323</v>
      </c>
      <c r="I1529" t="s">
        <v>8097</v>
      </c>
      <c r="J1529" t="s">
        <v>3464</v>
      </c>
      <c r="K1529">
        <v>275</v>
      </c>
      <c r="L1529" t="s">
        <v>869</v>
      </c>
      <c r="M1529" t="s">
        <v>8098</v>
      </c>
      <c r="N1529" t="s">
        <v>6307</v>
      </c>
      <c r="O1529">
        <v>219</v>
      </c>
      <c r="P1529" t="s">
        <v>872</v>
      </c>
      <c r="Q1529" t="s">
        <v>873</v>
      </c>
      <c r="R1529" t="s">
        <v>105</v>
      </c>
      <c r="S1529" t="s">
        <v>105</v>
      </c>
      <c r="T1529" t="s">
        <v>6391</v>
      </c>
      <c r="U1529" t="s">
        <v>875</v>
      </c>
      <c r="V1529" t="s">
        <v>132</v>
      </c>
      <c r="W1529" s="247">
        <v>45068</v>
      </c>
      <c r="Y1529" t="s">
        <v>876</v>
      </c>
      <c r="Z1529">
        <v>0</v>
      </c>
      <c r="AA1529" t="s">
        <v>2323</v>
      </c>
      <c r="AB1529" t="s">
        <v>8099</v>
      </c>
      <c r="AD1529">
        <f t="shared" ca="1" si="69"/>
        <v>11</v>
      </c>
      <c r="AE1529">
        <f t="shared" si="70"/>
        <v>5</v>
      </c>
      <c r="AF1529">
        <f t="shared" si="71"/>
        <v>22</v>
      </c>
    </row>
    <row r="1530" spans="1:32" x14ac:dyDescent="0.25">
      <c r="A1530" t="s">
        <v>8100</v>
      </c>
      <c r="B1530" t="s">
        <v>8101</v>
      </c>
      <c r="D1530">
        <v>2023</v>
      </c>
      <c r="E1530" t="s">
        <v>1049</v>
      </c>
      <c r="F1530" t="s">
        <v>1879</v>
      </c>
      <c r="G1530" t="s">
        <v>1917</v>
      </c>
      <c r="H1530" t="s">
        <v>3323</v>
      </c>
      <c r="I1530" t="s">
        <v>8102</v>
      </c>
      <c r="J1530" t="s">
        <v>3464</v>
      </c>
      <c r="K1530">
        <v>286</v>
      </c>
      <c r="L1530" t="s">
        <v>869</v>
      </c>
      <c r="M1530" t="s">
        <v>8103</v>
      </c>
      <c r="N1530" t="s">
        <v>8104</v>
      </c>
      <c r="O1530">
        <v>219</v>
      </c>
      <c r="P1530" t="s">
        <v>872</v>
      </c>
      <c r="Q1530" t="s">
        <v>873</v>
      </c>
      <c r="R1530" t="s">
        <v>105</v>
      </c>
      <c r="S1530" t="s">
        <v>105</v>
      </c>
      <c r="T1530" t="s">
        <v>8105</v>
      </c>
      <c r="U1530" t="s">
        <v>875</v>
      </c>
      <c r="V1530" t="s">
        <v>132</v>
      </c>
      <c r="W1530" s="247">
        <v>45068</v>
      </c>
      <c r="Y1530" t="s">
        <v>876</v>
      </c>
      <c r="Z1530">
        <v>0</v>
      </c>
      <c r="AA1530" t="s">
        <v>2323</v>
      </c>
      <c r="AB1530" t="s">
        <v>8106</v>
      </c>
      <c r="AD1530">
        <f t="shared" ca="1" si="69"/>
        <v>11</v>
      </c>
      <c r="AE1530">
        <f t="shared" si="70"/>
        <v>5</v>
      </c>
      <c r="AF1530">
        <f t="shared" si="71"/>
        <v>22</v>
      </c>
    </row>
    <row r="1531" spans="1:32" x14ac:dyDescent="0.25">
      <c r="A1531" t="s">
        <v>8107</v>
      </c>
      <c r="B1531" t="s">
        <v>8108</v>
      </c>
      <c r="D1531">
        <v>2023</v>
      </c>
      <c r="E1531" t="s">
        <v>1049</v>
      </c>
      <c r="F1531" t="s">
        <v>1879</v>
      </c>
      <c r="G1531" t="s">
        <v>1917</v>
      </c>
      <c r="H1531" t="s">
        <v>3323</v>
      </c>
      <c r="I1531" t="s">
        <v>8109</v>
      </c>
      <c r="J1531" t="s">
        <v>3464</v>
      </c>
      <c r="K1531">
        <v>281</v>
      </c>
      <c r="L1531" t="s">
        <v>869</v>
      </c>
      <c r="M1531" t="s">
        <v>8110</v>
      </c>
      <c r="N1531" t="s">
        <v>8104</v>
      </c>
      <c r="O1531">
        <v>219</v>
      </c>
      <c r="P1531" t="s">
        <v>872</v>
      </c>
      <c r="Q1531" t="s">
        <v>873</v>
      </c>
      <c r="R1531" t="s">
        <v>105</v>
      </c>
      <c r="S1531" t="s">
        <v>105</v>
      </c>
      <c r="T1531" t="s">
        <v>6391</v>
      </c>
      <c r="U1531" t="s">
        <v>875</v>
      </c>
      <c r="V1531" t="s">
        <v>132</v>
      </c>
      <c r="W1531" s="247">
        <v>45068</v>
      </c>
      <c r="Y1531" t="s">
        <v>876</v>
      </c>
      <c r="Z1531">
        <v>0</v>
      </c>
      <c r="AA1531" t="s">
        <v>2323</v>
      </c>
      <c r="AB1531" t="s">
        <v>8111</v>
      </c>
      <c r="AD1531">
        <f t="shared" ca="1" si="69"/>
        <v>11</v>
      </c>
      <c r="AE1531">
        <f t="shared" si="70"/>
        <v>5</v>
      </c>
      <c r="AF1531">
        <f t="shared" si="71"/>
        <v>22</v>
      </c>
    </row>
    <row r="1532" spans="1:32" x14ac:dyDescent="0.25">
      <c r="A1532" t="s">
        <v>8112</v>
      </c>
      <c r="B1532" t="s">
        <v>8113</v>
      </c>
      <c r="D1532">
        <v>2023</v>
      </c>
      <c r="E1532" t="s">
        <v>1049</v>
      </c>
      <c r="F1532" t="s">
        <v>1879</v>
      </c>
      <c r="G1532" t="s">
        <v>1917</v>
      </c>
      <c r="H1532" t="s">
        <v>3323</v>
      </c>
      <c r="I1532" t="s">
        <v>8114</v>
      </c>
      <c r="J1532" t="s">
        <v>3464</v>
      </c>
      <c r="K1532">
        <v>273</v>
      </c>
      <c r="L1532" t="s">
        <v>869</v>
      </c>
      <c r="M1532" t="s">
        <v>8115</v>
      </c>
      <c r="N1532" t="s">
        <v>7459</v>
      </c>
      <c r="O1532">
        <v>219</v>
      </c>
      <c r="P1532" t="s">
        <v>872</v>
      </c>
      <c r="Q1532" t="s">
        <v>873</v>
      </c>
      <c r="R1532" t="s">
        <v>105</v>
      </c>
      <c r="S1532" t="s">
        <v>105</v>
      </c>
      <c r="T1532" t="s">
        <v>8082</v>
      </c>
      <c r="U1532" t="s">
        <v>875</v>
      </c>
      <c r="V1532" t="s">
        <v>132</v>
      </c>
      <c r="W1532" s="247">
        <v>45068</v>
      </c>
      <c r="Y1532" t="s">
        <v>876</v>
      </c>
      <c r="Z1532">
        <v>0</v>
      </c>
      <c r="AA1532" t="s">
        <v>2323</v>
      </c>
      <c r="AB1532" t="s">
        <v>8116</v>
      </c>
      <c r="AD1532">
        <f t="shared" ca="1" si="69"/>
        <v>11</v>
      </c>
      <c r="AE1532">
        <f t="shared" si="70"/>
        <v>5</v>
      </c>
      <c r="AF1532">
        <f t="shared" si="71"/>
        <v>22</v>
      </c>
    </row>
    <row r="1533" spans="1:32" x14ac:dyDescent="0.25">
      <c r="A1533" t="s">
        <v>8117</v>
      </c>
      <c r="B1533" t="s">
        <v>8118</v>
      </c>
      <c r="D1533">
        <v>2023</v>
      </c>
      <c r="E1533" t="s">
        <v>1049</v>
      </c>
      <c r="F1533" t="s">
        <v>1879</v>
      </c>
      <c r="G1533" t="s">
        <v>1917</v>
      </c>
      <c r="H1533" t="s">
        <v>3323</v>
      </c>
      <c r="I1533" t="s">
        <v>8119</v>
      </c>
      <c r="J1533" t="s">
        <v>3464</v>
      </c>
      <c r="K1533">
        <v>282</v>
      </c>
      <c r="L1533" t="s">
        <v>869</v>
      </c>
      <c r="M1533" t="s">
        <v>8120</v>
      </c>
      <c r="N1533" t="s">
        <v>7401</v>
      </c>
      <c r="O1533">
        <v>219</v>
      </c>
      <c r="P1533" t="s">
        <v>872</v>
      </c>
      <c r="Q1533" t="s">
        <v>873</v>
      </c>
      <c r="R1533" t="s">
        <v>105</v>
      </c>
      <c r="S1533" t="s">
        <v>105</v>
      </c>
      <c r="T1533" t="s">
        <v>7366</v>
      </c>
      <c r="U1533" t="s">
        <v>875</v>
      </c>
      <c r="V1533" t="s">
        <v>132</v>
      </c>
      <c r="W1533" s="247">
        <v>45068</v>
      </c>
      <c r="Y1533" t="s">
        <v>876</v>
      </c>
      <c r="Z1533">
        <v>0</v>
      </c>
      <c r="AA1533" t="s">
        <v>2323</v>
      </c>
      <c r="AB1533" t="s">
        <v>8121</v>
      </c>
      <c r="AD1533">
        <f t="shared" ca="1" si="69"/>
        <v>11</v>
      </c>
      <c r="AE1533">
        <f t="shared" si="70"/>
        <v>5</v>
      </c>
      <c r="AF1533">
        <f t="shared" si="71"/>
        <v>22</v>
      </c>
    </row>
    <row r="1534" spans="1:32" x14ac:dyDescent="0.25">
      <c r="A1534" t="s">
        <v>8122</v>
      </c>
      <c r="B1534" t="s">
        <v>8123</v>
      </c>
      <c r="D1534">
        <v>2023</v>
      </c>
      <c r="E1534" t="s">
        <v>1049</v>
      </c>
      <c r="F1534" t="s">
        <v>1879</v>
      </c>
      <c r="G1534" t="s">
        <v>1917</v>
      </c>
      <c r="H1534" t="s">
        <v>3323</v>
      </c>
      <c r="I1534" t="s">
        <v>8124</v>
      </c>
      <c r="J1534" t="s">
        <v>3464</v>
      </c>
      <c r="K1534">
        <v>376</v>
      </c>
      <c r="L1534" t="s">
        <v>869</v>
      </c>
      <c r="M1534" t="s">
        <v>8125</v>
      </c>
      <c r="N1534" t="s">
        <v>7365</v>
      </c>
      <c r="O1534">
        <v>219</v>
      </c>
      <c r="P1534" t="s">
        <v>872</v>
      </c>
      <c r="Q1534" t="s">
        <v>873</v>
      </c>
      <c r="R1534" t="s">
        <v>105</v>
      </c>
      <c r="S1534" t="s">
        <v>105</v>
      </c>
      <c r="T1534" t="s">
        <v>7402</v>
      </c>
      <c r="U1534" t="s">
        <v>875</v>
      </c>
      <c r="V1534" t="s">
        <v>132</v>
      </c>
      <c r="W1534" s="247">
        <v>45068</v>
      </c>
      <c r="Y1534" t="s">
        <v>876</v>
      </c>
      <c r="Z1534">
        <v>0</v>
      </c>
      <c r="AA1534" t="s">
        <v>2323</v>
      </c>
      <c r="AB1534" t="s">
        <v>8126</v>
      </c>
      <c r="AD1534">
        <f t="shared" ca="1" si="69"/>
        <v>11</v>
      </c>
      <c r="AE1534">
        <f t="shared" si="70"/>
        <v>5</v>
      </c>
      <c r="AF1534">
        <f t="shared" si="71"/>
        <v>22</v>
      </c>
    </row>
    <row r="1535" spans="1:32" x14ac:dyDescent="0.25">
      <c r="A1535" t="s">
        <v>8127</v>
      </c>
      <c r="B1535" t="s">
        <v>8128</v>
      </c>
      <c r="D1535">
        <v>2023</v>
      </c>
      <c r="E1535" t="s">
        <v>1049</v>
      </c>
      <c r="F1535" t="s">
        <v>1879</v>
      </c>
      <c r="G1535" t="s">
        <v>1917</v>
      </c>
      <c r="H1535" t="s">
        <v>3323</v>
      </c>
      <c r="I1535" t="s">
        <v>8129</v>
      </c>
      <c r="J1535" t="s">
        <v>3464</v>
      </c>
      <c r="K1535">
        <v>376</v>
      </c>
      <c r="L1535" t="s">
        <v>869</v>
      </c>
      <c r="M1535" t="s">
        <v>8130</v>
      </c>
      <c r="N1535" t="s">
        <v>6307</v>
      </c>
      <c r="O1535">
        <v>219</v>
      </c>
      <c r="P1535" t="s">
        <v>872</v>
      </c>
      <c r="Q1535" t="s">
        <v>873</v>
      </c>
      <c r="R1535" t="s">
        <v>105</v>
      </c>
      <c r="S1535" t="s">
        <v>105</v>
      </c>
      <c r="T1535" t="s">
        <v>7402</v>
      </c>
      <c r="U1535" t="s">
        <v>875</v>
      </c>
      <c r="V1535" t="s">
        <v>132</v>
      </c>
      <c r="W1535" s="247">
        <v>45068</v>
      </c>
      <c r="Y1535" t="s">
        <v>876</v>
      </c>
      <c r="Z1535">
        <v>0</v>
      </c>
      <c r="AA1535" t="s">
        <v>2323</v>
      </c>
      <c r="AB1535" t="s">
        <v>8131</v>
      </c>
      <c r="AD1535">
        <f t="shared" ca="1" si="69"/>
        <v>11</v>
      </c>
      <c r="AE1535">
        <f t="shared" si="70"/>
        <v>5</v>
      </c>
      <c r="AF1535">
        <f t="shared" si="71"/>
        <v>22</v>
      </c>
    </row>
    <row r="1536" spans="1:32" x14ac:dyDescent="0.25">
      <c r="A1536" t="s">
        <v>8132</v>
      </c>
      <c r="B1536" t="s">
        <v>8133</v>
      </c>
      <c r="D1536">
        <v>2023</v>
      </c>
      <c r="E1536" t="s">
        <v>1049</v>
      </c>
      <c r="F1536" t="s">
        <v>1879</v>
      </c>
      <c r="G1536" t="s">
        <v>1917</v>
      </c>
      <c r="H1536" t="s">
        <v>3323</v>
      </c>
      <c r="I1536" t="s">
        <v>8134</v>
      </c>
      <c r="J1536" t="s">
        <v>3464</v>
      </c>
      <c r="K1536">
        <v>281</v>
      </c>
      <c r="L1536" t="s">
        <v>869</v>
      </c>
      <c r="M1536" t="s">
        <v>8135</v>
      </c>
      <c r="N1536" t="s">
        <v>7401</v>
      </c>
      <c r="O1536">
        <v>219</v>
      </c>
      <c r="P1536" t="s">
        <v>872</v>
      </c>
      <c r="Q1536" t="s">
        <v>873</v>
      </c>
      <c r="R1536" t="s">
        <v>105</v>
      </c>
      <c r="S1536" t="s">
        <v>105</v>
      </c>
      <c r="T1536" t="s">
        <v>7460</v>
      </c>
      <c r="U1536" t="s">
        <v>875</v>
      </c>
      <c r="V1536" t="s">
        <v>132</v>
      </c>
      <c r="W1536" s="247">
        <v>45068</v>
      </c>
      <c r="Y1536" t="s">
        <v>876</v>
      </c>
      <c r="Z1536">
        <v>0</v>
      </c>
      <c r="AA1536" t="s">
        <v>2323</v>
      </c>
      <c r="AB1536" t="s">
        <v>8136</v>
      </c>
      <c r="AD1536">
        <f t="shared" ca="1" si="69"/>
        <v>11</v>
      </c>
      <c r="AE1536">
        <f t="shared" si="70"/>
        <v>5</v>
      </c>
      <c r="AF1536">
        <f t="shared" si="71"/>
        <v>22</v>
      </c>
    </row>
    <row r="1537" spans="1:32" x14ac:dyDescent="0.25">
      <c r="A1537" t="s">
        <v>8137</v>
      </c>
      <c r="B1537" t="s">
        <v>8138</v>
      </c>
      <c r="D1537">
        <v>2023</v>
      </c>
      <c r="E1537" t="s">
        <v>1049</v>
      </c>
      <c r="F1537" t="s">
        <v>1879</v>
      </c>
      <c r="G1537" t="s">
        <v>1917</v>
      </c>
      <c r="H1537" t="s">
        <v>3323</v>
      </c>
      <c r="I1537" t="s">
        <v>8139</v>
      </c>
      <c r="J1537" t="s">
        <v>3464</v>
      </c>
      <c r="K1537">
        <v>10469</v>
      </c>
      <c r="L1537" t="s">
        <v>869</v>
      </c>
      <c r="M1537" t="s">
        <v>8140</v>
      </c>
      <c r="N1537" t="s">
        <v>7395</v>
      </c>
      <c r="O1537">
        <v>4</v>
      </c>
      <c r="P1537" t="s">
        <v>872</v>
      </c>
      <c r="Q1537" t="s">
        <v>873</v>
      </c>
      <c r="R1537" t="s">
        <v>105</v>
      </c>
      <c r="S1537" t="s">
        <v>105</v>
      </c>
      <c r="T1537" t="s">
        <v>8141</v>
      </c>
      <c r="U1537" t="s">
        <v>875</v>
      </c>
      <c r="V1537" t="s">
        <v>132</v>
      </c>
      <c r="W1537" s="247">
        <v>45068</v>
      </c>
      <c r="Y1537" t="s">
        <v>876</v>
      </c>
      <c r="Z1537">
        <v>0</v>
      </c>
      <c r="AA1537" t="s">
        <v>2323</v>
      </c>
      <c r="AB1537" t="s">
        <v>8142</v>
      </c>
      <c r="AD1537">
        <f t="shared" ca="1" si="69"/>
        <v>11</v>
      </c>
      <c r="AE1537">
        <f t="shared" si="70"/>
        <v>5</v>
      </c>
      <c r="AF1537">
        <f t="shared" si="71"/>
        <v>22</v>
      </c>
    </row>
    <row r="1538" spans="1:32" x14ac:dyDescent="0.25">
      <c r="A1538" t="s">
        <v>8143</v>
      </c>
      <c r="B1538" t="s">
        <v>8144</v>
      </c>
      <c r="D1538">
        <v>2023</v>
      </c>
      <c r="E1538" t="s">
        <v>1049</v>
      </c>
      <c r="F1538" t="s">
        <v>1879</v>
      </c>
      <c r="G1538" t="s">
        <v>1917</v>
      </c>
      <c r="H1538" t="s">
        <v>3323</v>
      </c>
      <c r="I1538" t="s">
        <v>8145</v>
      </c>
      <c r="J1538" t="s">
        <v>3464</v>
      </c>
      <c r="K1538">
        <v>314</v>
      </c>
      <c r="L1538" t="s">
        <v>869</v>
      </c>
      <c r="M1538" t="s">
        <v>8146</v>
      </c>
      <c r="N1538" t="s">
        <v>6307</v>
      </c>
      <c r="O1538">
        <v>219</v>
      </c>
      <c r="P1538" t="s">
        <v>872</v>
      </c>
      <c r="Q1538" t="s">
        <v>873</v>
      </c>
      <c r="R1538" t="s">
        <v>105</v>
      </c>
      <c r="S1538" t="s">
        <v>105</v>
      </c>
      <c r="T1538" t="s">
        <v>7366</v>
      </c>
      <c r="U1538" t="s">
        <v>875</v>
      </c>
      <c r="V1538" t="s">
        <v>132</v>
      </c>
      <c r="W1538" s="247">
        <v>45068</v>
      </c>
      <c r="Y1538" t="s">
        <v>876</v>
      </c>
      <c r="Z1538">
        <v>0</v>
      </c>
      <c r="AA1538" t="s">
        <v>2323</v>
      </c>
      <c r="AB1538" t="s">
        <v>8147</v>
      </c>
      <c r="AD1538">
        <f t="shared" ref="AD1538:AD1601" ca="1" si="72">ROUND(YEARFRAC(W1538,TODAY(),3)*12,0)</f>
        <v>11</v>
      </c>
      <c r="AE1538">
        <f t="shared" ref="AE1538:AE1601" si="73">MONTH(W1538)</f>
        <v>5</v>
      </c>
      <c r="AF1538">
        <f t="shared" ref="AF1538:AF1601" si="74">DAY(W1538)</f>
        <v>22</v>
      </c>
    </row>
    <row r="1539" spans="1:32" x14ac:dyDescent="0.25">
      <c r="A1539" t="s">
        <v>8148</v>
      </c>
      <c r="B1539" t="s">
        <v>8149</v>
      </c>
      <c r="D1539">
        <v>2023</v>
      </c>
      <c r="E1539" t="s">
        <v>1049</v>
      </c>
      <c r="F1539" t="s">
        <v>1879</v>
      </c>
      <c r="G1539" t="s">
        <v>1917</v>
      </c>
      <c r="H1539" t="s">
        <v>3323</v>
      </c>
      <c r="I1539" t="s">
        <v>8150</v>
      </c>
      <c r="J1539" t="s">
        <v>3464</v>
      </c>
      <c r="K1539">
        <v>307</v>
      </c>
      <c r="L1539" t="s">
        <v>869</v>
      </c>
      <c r="M1539" t="s">
        <v>8151</v>
      </c>
      <c r="N1539" t="s">
        <v>6307</v>
      </c>
      <c r="O1539">
        <v>219</v>
      </c>
      <c r="P1539" t="s">
        <v>872</v>
      </c>
      <c r="Q1539" t="s">
        <v>873</v>
      </c>
      <c r="R1539" t="s">
        <v>105</v>
      </c>
      <c r="S1539" t="s">
        <v>105</v>
      </c>
      <c r="T1539" t="s">
        <v>8152</v>
      </c>
      <c r="U1539" t="s">
        <v>875</v>
      </c>
      <c r="V1539" t="s">
        <v>132</v>
      </c>
      <c r="W1539" s="247">
        <v>45068</v>
      </c>
      <c r="Y1539" t="s">
        <v>876</v>
      </c>
      <c r="Z1539">
        <v>0</v>
      </c>
      <c r="AA1539" t="s">
        <v>2323</v>
      </c>
      <c r="AB1539" t="s">
        <v>8153</v>
      </c>
      <c r="AD1539">
        <f t="shared" ca="1" si="72"/>
        <v>11</v>
      </c>
      <c r="AE1539">
        <f t="shared" si="73"/>
        <v>5</v>
      </c>
      <c r="AF1539">
        <f t="shared" si="74"/>
        <v>22</v>
      </c>
    </row>
    <row r="1540" spans="1:32" x14ac:dyDescent="0.25">
      <c r="A1540" t="s">
        <v>8154</v>
      </c>
      <c r="B1540" t="s">
        <v>8155</v>
      </c>
      <c r="D1540">
        <v>2023</v>
      </c>
      <c r="E1540" t="s">
        <v>1049</v>
      </c>
      <c r="F1540" t="s">
        <v>1879</v>
      </c>
      <c r="G1540" t="s">
        <v>1880</v>
      </c>
      <c r="H1540" t="s">
        <v>1123</v>
      </c>
      <c r="I1540" t="s">
        <v>8156</v>
      </c>
      <c r="J1540" t="s">
        <v>1038</v>
      </c>
      <c r="K1540">
        <v>87</v>
      </c>
      <c r="L1540" t="s">
        <v>869</v>
      </c>
      <c r="M1540" t="s">
        <v>8157</v>
      </c>
      <c r="N1540" t="s">
        <v>5956</v>
      </c>
      <c r="O1540">
        <v>249</v>
      </c>
      <c r="P1540" t="s">
        <v>872</v>
      </c>
      <c r="Q1540" t="s">
        <v>873</v>
      </c>
      <c r="R1540" t="s">
        <v>105</v>
      </c>
      <c r="S1540" t="s">
        <v>105</v>
      </c>
      <c r="T1540" t="s">
        <v>8158</v>
      </c>
      <c r="U1540" t="s">
        <v>1067</v>
      </c>
      <c r="V1540" t="s">
        <v>217</v>
      </c>
      <c r="W1540" s="247">
        <v>45047</v>
      </c>
      <c r="Y1540" t="s">
        <v>876</v>
      </c>
      <c r="Z1540">
        <v>0</v>
      </c>
      <c r="AB1540" t="s">
        <v>8159</v>
      </c>
      <c r="AD1540">
        <f t="shared" ca="1" si="72"/>
        <v>12</v>
      </c>
      <c r="AE1540">
        <f t="shared" si="73"/>
        <v>5</v>
      </c>
      <c r="AF1540">
        <f t="shared" si="74"/>
        <v>1</v>
      </c>
    </row>
    <row r="1541" spans="1:32" x14ac:dyDescent="0.25">
      <c r="A1541" t="s">
        <v>8160</v>
      </c>
      <c r="B1541" t="s">
        <v>8161</v>
      </c>
      <c r="D1541">
        <v>2023</v>
      </c>
      <c r="E1541" t="s">
        <v>1049</v>
      </c>
      <c r="F1541" t="s">
        <v>1879</v>
      </c>
      <c r="G1541" t="s">
        <v>1880</v>
      </c>
      <c r="H1541" t="s">
        <v>1123</v>
      </c>
      <c r="I1541" t="s">
        <v>8162</v>
      </c>
      <c r="J1541" t="s">
        <v>1054</v>
      </c>
      <c r="K1541">
        <v>36341</v>
      </c>
      <c r="L1541" t="s">
        <v>869</v>
      </c>
      <c r="M1541" t="s">
        <v>8163</v>
      </c>
      <c r="N1541" t="s">
        <v>3060</v>
      </c>
      <c r="O1541">
        <v>14</v>
      </c>
      <c r="P1541" t="s">
        <v>872</v>
      </c>
      <c r="Q1541" t="s">
        <v>873</v>
      </c>
      <c r="R1541" t="s">
        <v>105</v>
      </c>
      <c r="S1541" t="s">
        <v>105</v>
      </c>
      <c r="T1541" t="s">
        <v>8164</v>
      </c>
      <c r="U1541" t="s">
        <v>1067</v>
      </c>
      <c r="V1541" t="s">
        <v>8165</v>
      </c>
      <c r="W1541" s="247">
        <v>45047</v>
      </c>
      <c r="Y1541" t="s">
        <v>876</v>
      </c>
      <c r="Z1541">
        <v>0</v>
      </c>
      <c r="AB1541" t="s">
        <v>8159</v>
      </c>
      <c r="AD1541">
        <f t="shared" ca="1" si="72"/>
        <v>12</v>
      </c>
      <c r="AE1541">
        <f t="shared" si="73"/>
        <v>5</v>
      </c>
      <c r="AF1541">
        <f t="shared" si="74"/>
        <v>1</v>
      </c>
    </row>
    <row r="1542" spans="1:32" x14ac:dyDescent="0.25">
      <c r="A1542" t="s">
        <v>8166</v>
      </c>
      <c r="B1542" t="s">
        <v>8167</v>
      </c>
      <c r="D1542">
        <v>2023</v>
      </c>
      <c r="E1542" t="s">
        <v>1049</v>
      </c>
      <c r="F1542" t="s">
        <v>1879</v>
      </c>
      <c r="G1542" t="s">
        <v>1880</v>
      </c>
      <c r="H1542" t="s">
        <v>1123</v>
      </c>
      <c r="I1542" t="s">
        <v>8168</v>
      </c>
      <c r="J1542" t="s">
        <v>1054</v>
      </c>
      <c r="K1542">
        <v>40199</v>
      </c>
      <c r="L1542" t="s">
        <v>1900</v>
      </c>
      <c r="M1542" t="s">
        <v>8169</v>
      </c>
      <c r="N1542" t="s">
        <v>3075</v>
      </c>
      <c r="O1542">
        <v>15</v>
      </c>
      <c r="P1542" t="s">
        <v>872</v>
      </c>
      <c r="Q1542" t="s">
        <v>873</v>
      </c>
      <c r="R1542" t="s">
        <v>105</v>
      </c>
      <c r="S1542" t="s">
        <v>105</v>
      </c>
      <c r="T1542" t="s">
        <v>8170</v>
      </c>
      <c r="U1542" t="s">
        <v>1067</v>
      </c>
      <c r="V1542" t="s">
        <v>149</v>
      </c>
      <c r="W1542" s="247">
        <v>45047</v>
      </c>
      <c r="Y1542" t="s">
        <v>876</v>
      </c>
      <c r="Z1542">
        <v>0</v>
      </c>
      <c r="AB1542" t="s">
        <v>8159</v>
      </c>
      <c r="AD1542">
        <f t="shared" ca="1" si="72"/>
        <v>12</v>
      </c>
      <c r="AE1542">
        <f t="shared" si="73"/>
        <v>5</v>
      </c>
      <c r="AF1542">
        <f t="shared" si="74"/>
        <v>1</v>
      </c>
    </row>
    <row r="1543" spans="1:32" x14ac:dyDescent="0.25">
      <c r="A1543" t="s">
        <v>8171</v>
      </c>
      <c r="B1543" t="s">
        <v>8172</v>
      </c>
      <c r="D1543">
        <v>2023</v>
      </c>
      <c r="E1543" t="s">
        <v>1049</v>
      </c>
      <c r="F1543" t="s">
        <v>1879</v>
      </c>
      <c r="G1543" t="s">
        <v>1917</v>
      </c>
      <c r="H1543" t="s">
        <v>1123</v>
      </c>
      <c r="I1543" t="s">
        <v>8173</v>
      </c>
      <c r="J1543" t="s">
        <v>1038</v>
      </c>
      <c r="K1543">
        <v>1</v>
      </c>
      <c r="L1543" t="s">
        <v>869</v>
      </c>
      <c r="M1543" t="s">
        <v>8174</v>
      </c>
      <c r="N1543" t="s">
        <v>5956</v>
      </c>
      <c r="O1543">
        <v>249</v>
      </c>
      <c r="P1543" t="s">
        <v>872</v>
      </c>
      <c r="Q1543" t="s">
        <v>873</v>
      </c>
      <c r="R1543" t="s">
        <v>105</v>
      </c>
      <c r="S1543" t="s">
        <v>105</v>
      </c>
      <c r="T1543" t="s">
        <v>2931</v>
      </c>
      <c r="U1543" t="s">
        <v>1067</v>
      </c>
      <c r="V1543" t="s">
        <v>217</v>
      </c>
      <c r="W1543" s="247">
        <v>45047</v>
      </c>
      <c r="Y1543" t="s">
        <v>876</v>
      </c>
      <c r="Z1543">
        <v>0</v>
      </c>
      <c r="AA1543" t="s">
        <v>8175</v>
      </c>
      <c r="AB1543" t="s">
        <v>8159</v>
      </c>
      <c r="AD1543">
        <f t="shared" ca="1" si="72"/>
        <v>12</v>
      </c>
      <c r="AE1543">
        <f t="shared" si="73"/>
        <v>5</v>
      </c>
      <c r="AF1543">
        <f t="shared" si="74"/>
        <v>1</v>
      </c>
    </row>
    <row r="1544" spans="1:32" x14ac:dyDescent="0.25">
      <c r="A1544" t="s">
        <v>8176</v>
      </c>
      <c r="B1544" t="s">
        <v>8177</v>
      </c>
      <c r="D1544">
        <v>2023</v>
      </c>
      <c r="E1544" t="s">
        <v>1049</v>
      </c>
      <c r="F1544" t="s">
        <v>1879</v>
      </c>
      <c r="G1544" t="s">
        <v>1880</v>
      </c>
      <c r="H1544" t="s">
        <v>1123</v>
      </c>
      <c r="I1544" t="s">
        <v>8178</v>
      </c>
      <c r="J1544" t="s">
        <v>945</v>
      </c>
      <c r="K1544">
        <v>35412</v>
      </c>
      <c r="L1544" t="s">
        <v>1900</v>
      </c>
      <c r="M1544" t="s">
        <v>8179</v>
      </c>
      <c r="N1544" t="s">
        <v>1251</v>
      </c>
      <c r="O1544">
        <v>13</v>
      </c>
      <c r="P1544" t="s">
        <v>872</v>
      </c>
      <c r="Q1544" t="s">
        <v>873</v>
      </c>
      <c r="R1544" t="s">
        <v>105</v>
      </c>
      <c r="S1544" t="s">
        <v>105</v>
      </c>
      <c r="T1544" t="s">
        <v>8180</v>
      </c>
      <c r="U1544" t="s">
        <v>1067</v>
      </c>
      <c r="V1544" t="s">
        <v>8181</v>
      </c>
      <c r="W1544" s="247">
        <v>45047</v>
      </c>
      <c r="Y1544" t="s">
        <v>876</v>
      </c>
      <c r="Z1544">
        <v>0</v>
      </c>
      <c r="AB1544" t="s">
        <v>8159</v>
      </c>
      <c r="AD1544">
        <f t="shared" ca="1" si="72"/>
        <v>12</v>
      </c>
      <c r="AE1544">
        <f t="shared" si="73"/>
        <v>5</v>
      </c>
      <c r="AF1544">
        <f t="shared" si="74"/>
        <v>1</v>
      </c>
    </row>
    <row r="1545" spans="1:32" x14ac:dyDescent="0.25">
      <c r="A1545" t="s">
        <v>8182</v>
      </c>
      <c r="B1545" t="s">
        <v>8183</v>
      </c>
      <c r="D1545">
        <v>2023</v>
      </c>
      <c r="E1545" t="s">
        <v>1049</v>
      </c>
      <c r="F1545" t="s">
        <v>1879</v>
      </c>
      <c r="G1545" t="s">
        <v>1917</v>
      </c>
      <c r="H1545" t="s">
        <v>1123</v>
      </c>
      <c r="I1545" t="s">
        <v>8184</v>
      </c>
      <c r="J1545" t="s">
        <v>1054</v>
      </c>
      <c r="K1545">
        <v>31872</v>
      </c>
      <c r="L1545" t="s">
        <v>869</v>
      </c>
      <c r="M1545" t="s">
        <v>8185</v>
      </c>
      <c r="N1545">
        <v>45324</v>
      </c>
      <c r="O1545">
        <v>4</v>
      </c>
      <c r="P1545" t="s">
        <v>872</v>
      </c>
      <c r="Q1545" t="s">
        <v>873</v>
      </c>
      <c r="R1545" t="s">
        <v>105</v>
      </c>
      <c r="S1545" t="s">
        <v>105</v>
      </c>
      <c r="T1545" t="s">
        <v>8186</v>
      </c>
      <c r="U1545" t="s">
        <v>1067</v>
      </c>
      <c r="V1545" t="s">
        <v>8187</v>
      </c>
      <c r="W1545" s="247">
        <v>45047</v>
      </c>
      <c r="Y1545" t="s">
        <v>876</v>
      </c>
      <c r="Z1545">
        <v>0</v>
      </c>
      <c r="AB1545" t="s">
        <v>8159</v>
      </c>
      <c r="AD1545">
        <f t="shared" ca="1" si="72"/>
        <v>12</v>
      </c>
      <c r="AE1545">
        <f t="shared" si="73"/>
        <v>5</v>
      </c>
      <c r="AF1545">
        <f t="shared" si="74"/>
        <v>1</v>
      </c>
    </row>
    <row r="1546" spans="1:32" x14ac:dyDescent="0.25">
      <c r="A1546" t="s">
        <v>8188</v>
      </c>
      <c r="B1546" t="s">
        <v>8189</v>
      </c>
      <c r="D1546">
        <v>2023</v>
      </c>
      <c r="E1546" t="s">
        <v>1049</v>
      </c>
      <c r="F1546" t="s">
        <v>1879</v>
      </c>
      <c r="G1546" t="s">
        <v>1880</v>
      </c>
      <c r="H1546" t="s">
        <v>1123</v>
      </c>
      <c r="I1546" t="s">
        <v>8190</v>
      </c>
      <c r="J1546" t="s">
        <v>1054</v>
      </c>
      <c r="K1546">
        <v>20934</v>
      </c>
      <c r="L1546" t="s">
        <v>869</v>
      </c>
      <c r="M1546" t="s">
        <v>8191</v>
      </c>
      <c r="N1546" t="s">
        <v>1040</v>
      </c>
      <c r="O1546">
        <v>4</v>
      </c>
      <c r="P1546" t="s">
        <v>872</v>
      </c>
      <c r="Q1546" t="s">
        <v>873</v>
      </c>
      <c r="R1546" t="s">
        <v>105</v>
      </c>
      <c r="S1546" t="s">
        <v>105</v>
      </c>
      <c r="T1546" t="s">
        <v>8192</v>
      </c>
      <c r="U1546" t="s">
        <v>1067</v>
      </c>
      <c r="V1546" t="s">
        <v>3237</v>
      </c>
      <c r="W1546" s="247">
        <v>45047</v>
      </c>
      <c r="Y1546" t="s">
        <v>876</v>
      </c>
      <c r="Z1546">
        <v>0</v>
      </c>
      <c r="AB1546" t="s">
        <v>877</v>
      </c>
      <c r="AD1546">
        <f t="shared" ca="1" si="72"/>
        <v>12</v>
      </c>
      <c r="AE1546">
        <f t="shared" si="73"/>
        <v>5</v>
      </c>
      <c r="AF1546">
        <f t="shared" si="74"/>
        <v>1</v>
      </c>
    </row>
    <row r="1547" spans="1:32" x14ac:dyDescent="0.25">
      <c r="A1547" t="s">
        <v>8193</v>
      </c>
      <c r="B1547" t="s">
        <v>8194</v>
      </c>
      <c r="D1547">
        <v>2023</v>
      </c>
      <c r="E1547" t="s">
        <v>1049</v>
      </c>
      <c r="F1547" t="s">
        <v>1879</v>
      </c>
      <c r="G1547" t="s">
        <v>1961</v>
      </c>
      <c r="H1547" t="s">
        <v>1123</v>
      </c>
      <c r="I1547" t="s">
        <v>8195</v>
      </c>
      <c r="J1547" t="s">
        <v>1054</v>
      </c>
      <c r="K1547">
        <v>44271</v>
      </c>
      <c r="L1547" t="s">
        <v>1900</v>
      </c>
      <c r="M1547" t="s">
        <v>8196</v>
      </c>
      <c r="N1547" t="s">
        <v>1040</v>
      </c>
      <c r="O1547">
        <v>4</v>
      </c>
      <c r="P1547" t="s">
        <v>872</v>
      </c>
      <c r="Q1547" t="s">
        <v>873</v>
      </c>
      <c r="R1547" t="s">
        <v>105</v>
      </c>
      <c r="S1547" t="s">
        <v>105</v>
      </c>
      <c r="T1547" t="s">
        <v>8197</v>
      </c>
      <c r="U1547" t="s">
        <v>1067</v>
      </c>
      <c r="V1547" t="s">
        <v>1932</v>
      </c>
      <c r="W1547" s="247">
        <v>45047</v>
      </c>
      <c r="Y1547" t="s">
        <v>876</v>
      </c>
      <c r="Z1547">
        <v>0</v>
      </c>
      <c r="AA1547" t="s">
        <v>8198</v>
      </c>
      <c r="AB1547" t="s">
        <v>877</v>
      </c>
      <c r="AD1547">
        <f t="shared" ca="1" si="72"/>
        <v>12</v>
      </c>
      <c r="AE1547">
        <f t="shared" si="73"/>
        <v>5</v>
      </c>
      <c r="AF1547">
        <f t="shared" si="74"/>
        <v>1</v>
      </c>
    </row>
    <row r="1548" spans="1:32" x14ac:dyDescent="0.25">
      <c r="A1548" t="s">
        <v>8199</v>
      </c>
      <c r="B1548" t="s">
        <v>8200</v>
      </c>
      <c r="D1548">
        <v>2023</v>
      </c>
      <c r="E1548" t="s">
        <v>1049</v>
      </c>
      <c r="F1548" t="s">
        <v>1879</v>
      </c>
      <c r="G1548" t="s">
        <v>1880</v>
      </c>
      <c r="H1548" t="s">
        <v>1123</v>
      </c>
      <c r="I1548" t="s">
        <v>8201</v>
      </c>
      <c r="J1548" t="s">
        <v>1054</v>
      </c>
      <c r="K1548">
        <v>3133</v>
      </c>
      <c r="L1548" t="s">
        <v>869</v>
      </c>
      <c r="M1548" t="s">
        <v>8202</v>
      </c>
      <c r="N1548" t="s">
        <v>1040</v>
      </c>
      <c r="O1548">
        <v>4</v>
      </c>
      <c r="P1548" t="s">
        <v>872</v>
      </c>
      <c r="Q1548" t="s">
        <v>873</v>
      </c>
      <c r="R1548" t="s">
        <v>105</v>
      </c>
      <c r="S1548" t="s">
        <v>105</v>
      </c>
      <c r="T1548" t="s">
        <v>8203</v>
      </c>
      <c r="U1548" t="s">
        <v>1067</v>
      </c>
      <c r="V1548" t="s">
        <v>4040</v>
      </c>
      <c r="W1548" s="247">
        <v>45047</v>
      </c>
      <c r="Y1548" t="s">
        <v>876</v>
      </c>
      <c r="Z1548">
        <v>0</v>
      </c>
      <c r="AB1548" t="s">
        <v>8159</v>
      </c>
      <c r="AD1548">
        <f t="shared" ca="1" si="72"/>
        <v>12</v>
      </c>
      <c r="AE1548">
        <f t="shared" si="73"/>
        <v>5</v>
      </c>
      <c r="AF1548">
        <f t="shared" si="74"/>
        <v>1</v>
      </c>
    </row>
    <row r="1549" spans="1:32" x14ac:dyDescent="0.25">
      <c r="A1549" t="s">
        <v>8204</v>
      </c>
      <c r="B1549" t="s">
        <v>8205</v>
      </c>
      <c r="D1549">
        <v>2023</v>
      </c>
      <c r="E1549" t="s">
        <v>1049</v>
      </c>
      <c r="F1549" t="s">
        <v>1879</v>
      </c>
      <c r="G1549" t="s">
        <v>1961</v>
      </c>
      <c r="H1549" t="s">
        <v>1123</v>
      </c>
      <c r="I1549" t="s">
        <v>8206</v>
      </c>
      <c r="J1549" t="s">
        <v>1054</v>
      </c>
      <c r="K1549">
        <v>5790</v>
      </c>
      <c r="L1549" t="s">
        <v>869</v>
      </c>
      <c r="M1549" t="s">
        <v>8207</v>
      </c>
      <c r="N1549" t="s">
        <v>1040</v>
      </c>
      <c r="O1549">
        <v>4</v>
      </c>
      <c r="P1549" t="s">
        <v>872</v>
      </c>
      <c r="Q1549" t="s">
        <v>873</v>
      </c>
      <c r="R1549" t="s">
        <v>105</v>
      </c>
      <c r="S1549" t="s">
        <v>105</v>
      </c>
      <c r="T1549" t="s">
        <v>8208</v>
      </c>
      <c r="U1549" t="s">
        <v>1067</v>
      </c>
      <c r="V1549" t="s">
        <v>3237</v>
      </c>
      <c r="W1549" s="247">
        <v>45047</v>
      </c>
      <c r="Y1549" t="s">
        <v>876</v>
      </c>
      <c r="Z1549">
        <v>0</v>
      </c>
      <c r="AA1549" t="s">
        <v>8209</v>
      </c>
      <c r="AB1549" t="s">
        <v>8159</v>
      </c>
      <c r="AD1549">
        <f t="shared" ca="1" si="72"/>
        <v>12</v>
      </c>
      <c r="AE1549">
        <f t="shared" si="73"/>
        <v>5</v>
      </c>
      <c r="AF1549">
        <f t="shared" si="74"/>
        <v>1</v>
      </c>
    </row>
    <row r="1550" spans="1:32" x14ac:dyDescent="0.25">
      <c r="A1550" t="s">
        <v>8210</v>
      </c>
      <c r="B1550" t="s">
        <v>8211</v>
      </c>
      <c r="D1550">
        <v>2023</v>
      </c>
      <c r="E1550" t="s">
        <v>1049</v>
      </c>
      <c r="F1550" t="s">
        <v>1879</v>
      </c>
      <c r="G1550" t="s">
        <v>1880</v>
      </c>
      <c r="H1550" t="s">
        <v>1123</v>
      </c>
      <c r="I1550" t="s">
        <v>8212</v>
      </c>
      <c r="J1550" t="s">
        <v>1054</v>
      </c>
      <c r="K1550">
        <v>33068</v>
      </c>
      <c r="L1550" t="s">
        <v>869</v>
      </c>
      <c r="M1550" t="s">
        <v>8213</v>
      </c>
      <c r="N1550" t="s">
        <v>2994</v>
      </c>
      <c r="O1550">
        <v>16</v>
      </c>
      <c r="P1550" t="s">
        <v>872</v>
      </c>
      <c r="Q1550" t="s">
        <v>873</v>
      </c>
      <c r="R1550" t="s">
        <v>105</v>
      </c>
      <c r="S1550" t="s">
        <v>105</v>
      </c>
      <c r="T1550" t="s">
        <v>8214</v>
      </c>
      <c r="U1550" t="s">
        <v>1067</v>
      </c>
      <c r="V1550" t="s">
        <v>8165</v>
      </c>
      <c r="W1550" s="247">
        <v>45047</v>
      </c>
      <c r="Y1550" t="s">
        <v>876</v>
      </c>
      <c r="Z1550">
        <v>0</v>
      </c>
      <c r="AB1550" t="s">
        <v>877</v>
      </c>
      <c r="AD1550">
        <f t="shared" ca="1" si="72"/>
        <v>12</v>
      </c>
      <c r="AE1550">
        <f t="shared" si="73"/>
        <v>5</v>
      </c>
      <c r="AF1550">
        <f t="shared" si="74"/>
        <v>1</v>
      </c>
    </row>
    <row r="1551" spans="1:32" x14ac:dyDescent="0.25">
      <c r="A1551" t="s">
        <v>8215</v>
      </c>
      <c r="B1551" t="s">
        <v>8216</v>
      </c>
      <c r="D1551">
        <v>2023</v>
      </c>
      <c r="E1551" t="s">
        <v>1049</v>
      </c>
      <c r="F1551" t="s">
        <v>1879</v>
      </c>
      <c r="G1551" t="s">
        <v>1880</v>
      </c>
      <c r="H1551" t="s">
        <v>1123</v>
      </c>
      <c r="I1551" t="s">
        <v>8217</v>
      </c>
      <c r="J1551" t="s">
        <v>945</v>
      </c>
      <c r="K1551">
        <v>49464</v>
      </c>
      <c r="L1551" t="s">
        <v>869</v>
      </c>
      <c r="M1551" t="s">
        <v>8218</v>
      </c>
      <c r="N1551">
        <v>45325</v>
      </c>
      <c r="O1551">
        <v>4</v>
      </c>
      <c r="P1551" t="s">
        <v>872</v>
      </c>
      <c r="Q1551" t="s">
        <v>873</v>
      </c>
      <c r="R1551" t="s">
        <v>105</v>
      </c>
      <c r="S1551" t="s">
        <v>105</v>
      </c>
      <c r="T1551" t="s">
        <v>2711</v>
      </c>
      <c r="U1551" t="s">
        <v>1067</v>
      </c>
      <c r="W1551" s="247">
        <v>45047</v>
      </c>
      <c r="Y1551" t="s">
        <v>876</v>
      </c>
      <c r="Z1551">
        <v>0</v>
      </c>
      <c r="AB1551" t="s">
        <v>877</v>
      </c>
      <c r="AD1551">
        <f t="shared" ca="1" si="72"/>
        <v>12</v>
      </c>
      <c r="AE1551">
        <f t="shared" si="73"/>
        <v>5</v>
      </c>
      <c r="AF1551">
        <f t="shared" si="74"/>
        <v>1</v>
      </c>
    </row>
    <row r="1552" spans="1:32" x14ac:dyDescent="0.25">
      <c r="A1552" t="s">
        <v>8219</v>
      </c>
      <c r="B1552" t="s">
        <v>8220</v>
      </c>
      <c r="D1552">
        <v>2023</v>
      </c>
      <c r="E1552" t="s">
        <v>1049</v>
      </c>
      <c r="F1552" t="s">
        <v>1879</v>
      </c>
      <c r="G1552" t="s">
        <v>1961</v>
      </c>
      <c r="H1552" t="s">
        <v>1123</v>
      </c>
      <c r="I1552" t="s">
        <v>8221</v>
      </c>
      <c r="J1552" t="s">
        <v>1038</v>
      </c>
      <c r="K1552">
        <v>271</v>
      </c>
      <c r="L1552" t="s">
        <v>869</v>
      </c>
      <c r="M1552" t="s">
        <v>8222</v>
      </c>
      <c r="N1552" t="s">
        <v>4953</v>
      </c>
      <c r="O1552">
        <v>280</v>
      </c>
      <c r="P1552" t="s">
        <v>872</v>
      </c>
      <c r="Q1552" t="s">
        <v>873</v>
      </c>
      <c r="R1552" t="s">
        <v>105</v>
      </c>
      <c r="S1552" t="s">
        <v>105</v>
      </c>
      <c r="T1552" t="s">
        <v>8223</v>
      </c>
      <c r="U1552" t="s">
        <v>1067</v>
      </c>
      <c r="V1552" t="s">
        <v>8224</v>
      </c>
      <c r="W1552" s="247">
        <v>45047</v>
      </c>
      <c r="Y1552" t="s">
        <v>876</v>
      </c>
      <c r="Z1552">
        <v>0</v>
      </c>
      <c r="AA1552" t="s">
        <v>7076</v>
      </c>
      <c r="AB1552" t="s">
        <v>8159</v>
      </c>
      <c r="AD1552">
        <f t="shared" ca="1" si="72"/>
        <v>12</v>
      </c>
      <c r="AE1552">
        <f t="shared" si="73"/>
        <v>5</v>
      </c>
      <c r="AF1552">
        <f t="shared" si="74"/>
        <v>1</v>
      </c>
    </row>
    <row r="1553" spans="1:32" x14ac:dyDescent="0.25">
      <c r="A1553" t="s">
        <v>8225</v>
      </c>
      <c r="B1553" t="s">
        <v>8226</v>
      </c>
      <c r="D1553">
        <v>2023</v>
      </c>
      <c r="E1553" t="s">
        <v>1049</v>
      </c>
      <c r="F1553" t="s">
        <v>1879</v>
      </c>
      <c r="G1553" t="s">
        <v>1917</v>
      </c>
      <c r="H1553" t="s">
        <v>1123</v>
      </c>
      <c r="I1553" t="s">
        <v>8227</v>
      </c>
      <c r="J1553" t="s">
        <v>1054</v>
      </c>
      <c r="K1553">
        <v>35127</v>
      </c>
      <c r="L1553" t="s">
        <v>869</v>
      </c>
      <c r="M1553" t="s">
        <v>8228</v>
      </c>
      <c r="N1553">
        <v>45324</v>
      </c>
      <c r="O1553">
        <v>4</v>
      </c>
      <c r="P1553" t="s">
        <v>872</v>
      </c>
      <c r="Q1553" t="s">
        <v>873</v>
      </c>
      <c r="R1553" t="s">
        <v>105</v>
      </c>
      <c r="S1553" t="s">
        <v>105</v>
      </c>
      <c r="T1553" t="s">
        <v>8186</v>
      </c>
      <c r="U1553" t="s">
        <v>1067</v>
      </c>
      <c r="V1553" t="s">
        <v>8187</v>
      </c>
      <c r="W1553" s="247">
        <v>45047</v>
      </c>
      <c r="Y1553" t="s">
        <v>876</v>
      </c>
      <c r="Z1553">
        <v>0</v>
      </c>
      <c r="AB1553" t="s">
        <v>8159</v>
      </c>
      <c r="AD1553">
        <f t="shared" ca="1" si="72"/>
        <v>12</v>
      </c>
      <c r="AE1553">
        <f t="shared" si="73"/>
        <v>5</v>
      </c>
      <c r="AF1553">
        <f t="shared" si="74"/>
        <v>1</v>
      </c>
    </row>
    <row r="1554" spans="1:32" x14ac:dyDescent="0.25">
      <c r="A1554" t="s">
        <v>8229</v>
      </c>
      <c r="B1554" t="s">
        <v>8230</v>
      </c>
      <c r="D1554">
        <v>2023</v>
      </c>
      <c r="E1554" t="s">
        <v>1049</v>
      </c>
      <c r="F1554" t="s">
        <v>1879</v>
      </c>
      <c r="G1554" t="s">
        <v>1961</v>
      </c>
      <c r="H1554" t="s">
        <v>1123</v>
      </c>
      <c r="I1554" t="s">
        <v>8231</v>
      </c>
      <c r="J1554" t="s">
        <v>1038</v>
      </c>
      <c r="K1554">
        <v>265</v>
      </c>
      <c r="L1554" t="s">
        <v>869</v>
      </c>
      <c r="M1554" t="s">
        <v>8232</v>
      </c>
      <c r="N1554" t="s">
        <v>4953</v>
      </c>
      <c r="O1554">
        <v>280</v>
      </c>
      <c r="P1554" t="s">
        <v>872</v>
      </c>
      <c r="Q1554" t="s">
        <v>873</v>
      </c>
      <c r="R1554" t="s">
        <v>105</v>
      </c>
      <c r="S1554" t="s">
        <v>105</v>
      </c>
      <c r="T1554" t="s">
        <v>8233</v>
      </c>
      <c r="U1554" t="s">
        <v>1067</v>
      </c>
      <c r="V1554" t="s">
        <v>8224</v>
      </c>
      <c r="W1554" s="247">
        <v>45047</v>
      </c>
      <c r="Y1554" t="s">
        <v>876</v>
      </c>
      <c r="Z1554">
        <v>0</v>
      </c>
      <c r="AA1554" t="s">
        <v>7076</v>
      </c>
      <c r="AB1554" t="s">
        <v>8159</v>
      </c>
      <c r="AD1554">
        <f t="shared" ca="1" si="72"/>
        <v>12</v>
      </c>
      <c r="AE1554">
        <f t="shared" si="73"/>
        <v>5</v>
      </c>
      <c r="AF1554">
        <f t="shared" si="74"/>
        <v>1</v>
      </c>
    </row>
    <row r="1555" spans="1:32" x14ac:dyDescent="0.25">
      <c r="A1555" t="s">
        <v>8234</v>
      </c>
      <c r="B1555" t="s">
        <v>8235</v>
      </c>
      <c r="D1555">
        <v>2023</v>
      </c>
      <c r="E1555" t="s">
        <v>1049</v>
      </c>
      <c r="F1555" t="s">
        <v>1879</v>
      </c>
      <c r="G1555" t="s">
        <v>1880</v>
      </c>
      <c r="H1555" t="s">
        <v>1123</v>
      </c>
      <c r="I1555" t="s">
        <v>8236</v>
      </c>
      <c r="J1555" t="s">
        <v>1054</v>
      </c>
      <c r="K1555">
        <v>72</v>
      </c>
      <c r="L1555" t="s">
        <v>869</v>
      </c>
      <c r="M1555" t="s">
        <v>8237</v>
      </c>
      <c r="N1555" t="s">
        <v>1040</v>
      </c>
      <c r="O1555">
        <v>4</v>
      </c>
      <c r="P1555" t="s">
        <v>872</v>
      </c>
      <c r="Q1555" t="s">
        <v>873</v>
      </c>
      <c r="R1555" t="s">
        <v>105</v>
      </c>
      <c r="S1555" t="s">
        <v>105</v>
      </c>
      <c r="T1555" t="s">
        <v>8238</v>
      </c>
      <c r="U1555" t="s">
        <v>1067</v>
      </c>
      <c r="V1555" t="s">
        <v>199</v>
      </c>
      <c r="W1555" s="247">
        <v>45047</v>
      </c>
      <c r="Y1555" t="s">
        <v>876</v>
      </c>
      <c r="Z1555">
        <v>0</v>
      </c>
      <c r="AB1555" t="s">
        <v>8159</v>
      </c>
      <c r="AD1555">
        <f t="shared" ca="1" si="72"/>
        <v>12</v>
      </c>
      <c r="AE1555">
        <f t="shared" si="73"/>
        <v>5</v>
      </c>
      <c r="AF1555">
        <f t="shared" si="74"/>
        <v>1</v>
      </c>
    </row>
    <row r="1556" spans="1:32" x14ac:dyDescent="0.25">
      <c r="A1556" t="s">
        <v>8239</v>
      </c>
      <c r="B1556" t="s">
        <v>8240</v>
      </c>
      <c r="D1556">
        <v>2023</v>
      </c>
      <c r="E1556" t="s">
        <v>1049</v>
      </c>
      <c r="F1556" t="s">
        <v>1879</v>
      </c>
      <c r="G1556" t="s">
        <v>1880</v>
      </c>
      <c r="H1556" t="s">
        <v>1123</v>
      </c>
      <c r="I1556" t="s">
        <v>8241</v>
      </c>
      <c r="J1556" t="s">
        <v>1054</v>
      </c>
      <c r="K1556">
        <v>36211</v>
      </c>
      <c r="L1556" t="s">
        <v>1900</v>
      </c>
      <c r="M1556" t="s">
        <v>8242</v>
      </c>
      <c r="N1556" t="s">
        <v>1040</v>
      </c>
      <c r="O1556">
        <v>4</v>
      </c>
      <c r="P1556" t="s">
        <v>872</v>
      </c>
      <c r="Q1556" t="s">
        <v>873</v>
      </c>
      <c r="R1556" t="s">
        <v>105</v>
      </c>
      <c r="S1556" t="s">
        <v>105</v>
      </c>
      <c r="T1556" t="s">
        <v>8243</v>
      </c>
      <c r="U1556" t="s">
        <v>1067</v>
      </c>
      <c r="V1556" t="s">
        <v>4192</v>
      </c>
      <c r="W1556" s="247">
        <v>45047</v>
      </c>
      <c r="Y1556" t="s">
        <v>876</v>
      </c>
      <c r="Z1556">
        <v>0</v>
      </c>
      <c r="AB1556" t="s">
        <v>8159</v>
      </c>
      <c r="AD1556">
        <f t="shared" ca="1" si="72"/>
        <v>12</v>
      </c>
      <c r="AE1556">
        <f t="shared" si="73"/>
        <v>5</v>
      </c>
      <c r="AF1556">
        <f t="shared" si="74"/>
        <v>1</v>
      </c>
    </row>
    <row r="1557" spans="1:32" x14ac:dyDescent="0.25">
      <c r="A1557" t="s">
        <v>8244</v>
      </c>
      <c r="B1557" t="s">
        <v>8245</v>
      </c>
      <c r="D1557">
        <v>2023</v>
      </c>
      <c r="E1557" t="s">
        <v>1049</v>
      </c>
      <c r="F1557" t="s">
        <v>1879</v>
      </c>
      <c r="G1557" t="s">
        <v>1880</v>
      </c>
      <c r="H1557" t="s">
        <v>1123</v>
      </c>
      <c r="I1557" t="s">
        <v>8246</v>
      </c>
      <c r="J1557" t="s">
        <v>1054</v>
      </c>
      <c r="K1557">
        <v>10505</v>
      </c>
      <c r="L1557" t="s">
        <v>869</v>
      </c>
      <c r="M1557" t="s">
        <v>8247</v>
      </c>
      <c r="N1557" t="s">
        <v>1040</v>
      </c>
      <c r="O1557">
        <v>4</v>
      </c>
      <c r="P1557" t="s">
        <v>872</v>
      </c>
      <c r="Q1557" t="s">
        <v>873</v>
      </c>
      <c r="R1557" t="s">
        <v>105</v>
      </c>
      <c r="S1557" t="s">
        <v>105</v>
      </c>
      <c r="T1557" t="s">
        <v>8248</v>
      </c>
      <c r="U1557" t="s">
        <v>1067</v>
      </c>
      <c r="V1557" t="s">
        <v>199</v>
      </c>
      <c r="W1557" s="247">
        <v>45047</v>
      </c>
      <c r="Y1557" t="s">
        <v>876</v>
      </c>
      <c r="Z1557">
        <v>0</v>
      </c>
      <c r="AB1557" t="s">
        <v>877</v>
      </c>
      <c r="AD1557">
        <f t="shared" ca="1" si="72"/>
        <v>12</v>
      </c>
      <c r="AE1557">
        <f t="shared" si="73"/>
        <v>5</v>
      </c>
      <c r="AF1557">
        <f t="shared" si="74"/>
        <v>1</v>
      </c>
    </row>
    <row r="1558" spans="1:32" x14ac:dyDescent="0.25">
      <c r="A1558" t="s">
        <v>8249</v>
      </c>
      <c r="B1558" t="s">
        <v>8250</v>
      </c>
      <c r="D1558">
        <v>2023</v>
      </c>
      <c r="E1558" t="s">
        <v>1049</v>
      </c>
      <c r="F1558" t="s">
        <v>1879</v>
      </c>
      <c r="G1558" t="s">
        <v>1880</v>
      </c>
      <c r="H1558" t="s">
        <v>1123</v>
      </c>
      <c r="I1558" t="s">
        <v>8251</v>
      </c>
      <c r="J1558" t="s">
        <v>1054</v>
      </c>
      <c r="K1558">
        <v>210</v>
      </c>
      <c r="L1558" t="s">
        <v>869</v>
      </c>
      <c r="M1558" t="s">
        <v>8252</v>
      </c>
      <c r="N1558" t="s">
        <v>1040</v>
      </c>
      <c r="O1558">
        <v>4</v>
      </c>
      <c r="P1558" t="s">
        <v>872</v>
      </c>
      <c r="Q1558" t="s">
        <v>873</v>
      </c>
      <c r="R1558" t="s">
        <v>105</v>
      </c>
      <c r="S1558" t="s">
        <v>105</v>
      </c>
      <c r="T1558" t="s">
        <v>8253</v>
      </c>
      <c r="U1558" t="s">
        <v>1067</v>
      </c>
      <c r="V1558" t="s">
        <v>162</v>
      </c>
      <c r="W1558" s="247">
        <v>45047</v>
      </c>
      <c r="Y1558" t="s">
        <v>876</v>
      </c>
      <c r="Z1558">
        <v>0</v>
      </c>
      <c r="AB1558" t="s">
        <v>877</v>
      </c>
      <c r="AD1558">
        <f t="shared" ca="1" si="72"/>
        <v>12</v>
      </c>
      <c r="AE1558">
        <f t="shared" si="73"/>
        <v>5</v>
      </c>
      <c r="AF1558">
        <f t="shared" si="74"/>
        <v>1</v>
      </c>
    </row>
    <row r="1559" spans="1:32" x14ac:dyDescent="0.25">
      <c r="A1559" t="s">
        <v>8254</v>
      </c>
      <c r="B1559" t="s">
        <v>8255</v>
      </c>
      <c r="D1559">
        <v>2023</v>
      </c>
      <c r="E1559" t="s">
        <v>1049</v>
      </c>
      <c r="F1559" t="s">
        <v>1879</v>
      </c>
      <c r="G1559" t="s">
        <v>1961</v>
      </c>
      <c r="H1559" t="s">
        <v>1123</v>
      </c>
      <c r="I1559" t="s">
        <v>8256</v>
      </c>
      <c r="J1559" t="s">
        <v>1054</v>
      </c>
      <c r="K1559">
        <v>38004</v>
      </c>
      <c r="L1559" t="s">
        <v>1900</v>
      </c>
      <c r="M1559" t="s">
        <v>8257</v>
      </c>
      <c r="N1559" t="s">
        <v>1040</v>
      </c>
      <c r="O1559">
        <v>4</v>
      </c>
      <c r="P1559" t="s">
        <v>872</v>
      </c>
      <c r="Q1559" t="s">
        <v>873</v>
      </c>
      <c r="R1559" t="s">
        <v>105</v>
      </c>
      <c r="S1559" t="s">
        <v>105</v>
      </c>
      <c r="T1559" t="s">
        <v>8258</v>
      </c>
      <c r="U1559" t="s">
        <v>1067</v>
      </c>
      <c r="V1559" t="s">
        <v>1932</v>
      </c>
      <c r="W1559" s="247">
        <v>45047</v>
      </c>
      <c r="Y1559" t="s">
        <v>876</v>
      </c>
      <c r="Z1559">
        <v>0</v>
      </c>
      <c r="AA1559" t="s">
        <v>1700</v>
      </c>
      <c r="AB1559" t="s">
        <v>8159</v>
      </c>
      <c r="AD1559">
        <f t="shared" ca="1" si="72"/>
        <v>12</v>
      </c>
      <c r="AE1559">
        <f t="shared" si="73"/>
        <v>5</v>
      </c>
      <c r="AF1559">
        <f t="shared" si="74"/>
        <v>1</v>
      </c>
    </row>
    <row r="1560" spans="1:32" x14ac:dyDescent="0.25">
      <c r="A1560" t="s">
        <v>8259</v>
      </c>
      <c r="B1560" t="s">
        <v>8260</v>
      </c>
      <c r="D1560">
        <v>2023</v>
      </c>
      <c r="E1560" t="s">
        <v>1049</v>
      </c>
      <c r="F1560" t="s">
        <v>1879</v>
      </c>
      <c r="G1560" t="s">
        <v>1880</v>
      </c>
      <c r="H1560" t="s">
        <v>1123</v>
      </c>
      <c r="I1560" t="s">
        <v>8261</v>
      </c>
      <c r="J1560" t="s">
        <v>1527</v>
      </c>
      <c r="K1560">
        <v>25885</v>
      </c>
      <c r="L1560" t="s">
        <v>869</v>
      </c>
      <c r="M1560" t="s">
        <v>8262</v>
      </c>
      <c r="N1560">
        <v>45353</v>
      </c>
      <c r="O1560">
        <v>32</v>
      </c>
      <c r="P1560" t="s">
        <v>872</v>
      </c>
      <c r="Q1560" t="s">
        <v>873</v>
      </c>
      <c r="R1560" t="s">
        <v>105</v>
      </c>
      <c r="S1560" t="s">
        <v>105</v>
      </c>
      <c r="T1560" t="s">
        <v>8263</v>
      </c>
      <c r="U1560" t="s">
        <v>1067</v>
      </c>
      <c r="W1560" s="247">
        <v>45047</v>
      </c>
      <c r="Y1560" t="s">
        <v>876</v>
      </c>
      <c r="Z1560">
        <v>0</v>
      </c>
      <c r="AB1560" t="s">
        <v>877</v>
      </c>
      <c r="AD1560">
        <f t="shared" ca="1" si="72"/>
        <v>12</v>
      </c>
      <c r="AE1560">
        <f t="shared" si="73"/>
        <v>5</v>
      </c>
      <c r="AF1560">
        <f t="shared" si="74"/>
        <v>1</v>
      </c>
    </row>
    <row r="1561" spans="1:32" x14ac:dyDescent="0.25">
      <c r="A1561" t="s">
        <v>8264</v>
      </c>
      <c r="B1561" t="s">
        <v>8265</v>
      </c>
      <c r="C1561" t="s">
        <v>8266</v>
      </c>
      <c r="D1561">
        <v>2023</v>
      </c>
      <c r="E1561" t="s">
        <v>1049</v>
      </c>
      <c r="F1561" t="s">
        <v>1879</v>
      </c>
      <c r="G1561" t="s">
        <v>1961</v>
      </c>
      <c r="H1561" t="s">
        <v>1123</v>
      </c>
      <c r="I1561" t="s">
        <v>8267</v>
      </c>
      <c r="J1561" t="s">
        <v>1054</v>
      </c>
      <c r="K1561">
        <v>3149</v>
      </c>
      <c r="L1561" t="s">
        <v>869</v>
      </c>
      <c r="M1561" t="s">
        <v>8268</v>
      </c>
      <c r="N1561" t="s">
        <v>1040</v>
      </c>
      <c r="O1561">
        <v>4</v>
      </c>
      <c r="P1561" t="s">
        <v>872</v>
      </c>
      <c r="Q1561" t="s">
        <v>873</v>
      </c>
      <c r="R1561" t="s">
        <v>105</v>
      </c>
      <c r="S1561" t="s">
        <v>105</v>
      </c>
      <c r="T1561" t="s">
        <v>8269</v>
      </c>
      <c r="U1561" t="s">
        <v>1067</v>
      </c>
      <c r="V1561" t="s">
        <v>3237</v>
      </c>
      <c r="W1561" s="247">
        <v>45047</v>
      </c>
      <c r="Y1561" t="s">
        <v>876</v>
      </c>
      <c r="Z1561">
        <v>0</v>
      </c>
      <c r="AA1561" t="s">
        <v>1700</v>
      </c>
      <c r="AB1561" t="s">
        <v>877</v>
      </c>
      <c r="AD1561">
        <f t="shared" ca="1" si="72"/>
        <v>12</v>
      </c>
      <c r="AE1561">
        <f t="shared" si="73"/>
        <v>5</v>
      </c>
      <c r="AF1561">
        <f t="shared" si="74"/>
        <v>1</v>
      </c>
    </row>
    <row r="1562" spans="1:32" x14ac:dyDescent="0.25">
      <c r="A1562" t="s">
        <v>8270</v>
      </c>
      <c r="B1562" t="s">
        <v>8271</v>
      </c>
      <c r="D1562">
        <v>2023</v>
      </c>
      <c r="E1562" t="s">
        <v>1049</v>
      </c>
      <c r="F1562" t="s">
        <v>1879</v>
      </c>
      <c r="G1562" t="s">
        <v>1880</v>
      </c>
      <c r="H1562" t="s">
        <v>1123</v>
      </c>
      <c r="I1562" t="s">
        <v>8272</v>
      </c>
      <c r="J1562" t="s">
        <v>896</v>
      </c>
      <c r="K1562">
        <v>45616</v>
      </c>
      <c r="L1562" t="s">
        <v>1900</v>
      </c>
      <c r="M1562" t="s">
        <v>8273</v>
      </c>
      <c r="N1562">
        <v>45294</v>
      </c>
      <c r="O1562">
        <v>5</v>
      </c>
      <c r="P1562" t="s">
        <v>872</v>
      </c>
      <c r="Q1562" t="s">
        <v>873</v>
      </c>
      <c r="R1562" t="s">
        <v>105</v>
      </c>
      <c r="S1562" t="s">
        <v>105</v>
      </c>
      <c r="T1562" t="s">
        <v>2711</v>
      </c>
      <c r="U1562" t="s">
        <v>1067</v>
      </c>
      <c r="W1562" s="247">
        <v>45047</v>
      </c>
      <c r="Y1562" t="s">
        <v>876</v>
      </c>
      <c r="Z1562">
        <v>0</v>
      </c>
      <c r="AB1562" t="s">
        <v>877</v>
      </c>
      <c r="AD1562">
        <f t="shared" ca="1" si="72"/>
        <v>12</v>
      </c>
      <c r="AE1562">
        <f t="shared" si="73"/>
        <v>5</v>
      </c>
      <c r="AF1562">
        <f t="shared" si="74"/>
        <v>1</v>
      </c>
    </row>
    <row r="1563" spans="1:32" x14ac:dyDescent="0.25">
      <c r="A1563" t="s">
        <v>8274</v>
      </c>
      <c r="B1563" t="s">
        <v>8275</v>
      </c>
      <c r="D1563">
        <v>2023</v>
      </c>
      <c r="E1563" t="s">
        <v>1049</v>
      </c>
      <c r="F1563" t="s">
        <v>1879</v>
      </c>
      <c r="G1563" t="s">
        <v>1880</v>
      </c>
      <c r="H1563" t="s">
        <v>1123</v>
      </c>
      <c r="I1563" t="s">
        <v>8276</v>
      </c>
      <c r="J1563" t="s">
        <v>1054</v>
      </c>
      <c r="K1563">
        <v>1313</v>
      </c>
      <c r="L1563" t="s">
        <v>869</v>
      </c>
      <c r="M1563" t="s">
        <v>8277</v>
      </c>
      <c r="N1563" t="s">
        <v>1040</v>
      </c>
      <c r="O1563">
        <v>4</v>
      </c>
      <c r="P1563" t="s">
        <v>872</v>
      </c>
      <c r="Q1563" t="s">
        <v>873</v>
      </c>
      <c r="R1563" t="s">
        <v>105</v>
      </c>
      <c r="S1563" t="s">
        <v>105</v>
      </c>
      <c r="T1563" t="s">
        <v>2721</v>
      </c>
      <c r="U1563" t="s">
        <v>1067</v>
      </c>
      <c r="V1563" t="s">
        <v>199</v>
      </c>
      <c r="W1563" s="247">
        <v>45063</v>
      </c>
      <c r="Y1563" t="s">
        <v>876</v>
      </c>
      <c r="Z1563">
        <v>0</v>
      </c>
      <c r="AB1563" t="s">
        <v>877</v>
      </c>
      <c r="AD1563">
        <f t="shared" ca="1" si="72"/>
        <v>11</v>
      </c>
      <c r="AE1563">
        <f t="shared" si="73"/>
        <v>5</v>
      </c>
      <c r="AF1563">
        <f t="shared" si="74"/>
        <v>17</v>
      </c>
    </row>
    <row r="1564" spans="1:32" x14ac:dyDescent="0.25">
      <c r="A1564" t="s">
        <v>8278</v>
      </c>
      <c r="B1564" t="s">
        <v>8279</v>
      </c>
      <c r="D1564">
        <v>2023</v>
      </c>
      <c r="E1564" t="s">
        <v>1049</v>
      </c>
      <c r="F1564" t="s">
        <v>1879</v>
      </c>
      <c r="G1564" t="s">
        <v>1880</v>
      </c>
      <c r="H1564" t="s">
        <v>1123</v>
      </c>
      <c r="I1564" t="s">
        <v>8280</v>
      </c>
      <c r="J1564" t="s">
        <v>1054</v>
      </c>
      <c r="K1564">
        <v>363</v>
      </c>
      <c r="L1564" t="s">
        <v>869</v>
      </c>
      <c r="M1564" t="s">
        <v>8281</v>
      </c>
      <c r="N1564" t="s">
        <v>1040</v>
      </c>
      <c r="O1564">
        <v>4</v>
      </c>
      <c r="P1564" t="s">
        <v>872</v>
      </c>
      <c r="Q1564" t="s">
        <v>873</v>
      </c>
      <c r="R1564" t="s">
        <v>105</v>
      </c>
      <c r="S1564" t="s">
        <v>105</v>
      </c>
      <c r="T1564" t="s">
        <v>8282</v>
      </c>
      <c r="U1564" t="s">
        <v>1067</v>
      </c>
      <c r="V1564" t="s">
        <v>3237</v>
      </c>
      <c r="W1564" s="247">
        <v>45063</v>
      </c>
      <c r="Y1564" t="s">
        <v>876</v>
      </c>
      <c r="Z1564">
        <v>0</v>
      </c>
      <c r="AB1564" t="s">
        <v>877</v>
      </c>
      <c r="AD1564">
        <f t="shared" ca="1" si="72"/>
        <v>11</v>
      </c>
      <c r="AE1564">
        <f t="shared" si="73"/>
        <v>5</v>
      </c>
      <c r="AF1564">
        <f t="shared" si="74"/>
        <v>17</v>
      </c>
    </row>
    <row r="1565" spans="1:32" x14ac:dyDescent="0.25">
      <c r="A1565" t="s">
        <v>8283</v>
      </c>
      <c r="B1565" t="s">
        <v>8284</v>
      </c>
      <c r="D1565">
        <v>2023</v>
      </c>
      <c r="E1565" t="s">
        <v>1049</v>
      </c>
      <c r="F1565" t="s">
        <v>1879</v>
      </c>
      <c r="G1565" t="s">
        <v>1880</v>
      </c>
      <c r="H1565" t="s">
        <v>1123</v>
      </c>
      <c r="I1565" t="s">
        <v>8285</v>
      </c>
      <c r="J1565" t="s">
        <v>1054</v>
      </c>
      <c r="K1565">
        <v>19758</v>
      </c>
      <c r="L1565" t="s">
        <v>869</v>
      </c>
      <c r="M1565" t="s">
        <v>8286</v>
      </c>
      <c r="N1565" t="s">
        <v>1040</v>
      </c>
      <c r="O1565">
        <v>4</v>
      </c>
      <c r="P1565" t="s">
        <v>872</v>
      </c>
      <c r="Q1565" t="s">
        <v>873</v>
      </c>
      <c r="R1565" t="s">
        <v>105</v>
      </c>
      <c r="S1565" t="s">
        <v>105</v>
      </c>
      <c r="T1565" t="s">
        <v>4375</v>
      </c>
      <c r="U1565" t="s">
        <v>1067</v>
      </c>
      <c r="V1565" t="s">
        <v>4376</v>
      </c>
      <c r="W1565" s="247">
        <v>45063</v>
      </c>
      <c r="Y1565" t="s">
        <v>876</v>
      </c>
      <c r="Z1565">
        <v>0</v>
      </c>
      <c r="AB1565" t="s">
        <v>877</v>
      </c>
      <c r="AD1565">
        <f t="shared" ca="1" si="72"/>
        <v>11</v>
      </c>
      <c r="AE1565">
        <f t="shared" si="73"/>
        <v>5</v>
      </c>
      <c r="AF1565">
        <f t="shared" si="74"/>
        <v>17</v>
      </c>
    </row>
    <row r="1566" spans="1:32" x14ac:dyDescent="0.25">
      <c r="A1566" t="s">
        <v>8287</v>
      </c>
      <c r="B1566" t="s">
        <v>8288</v>
      </c>
      <c r="D1566">
        <v>2023</v>
      </c>
      <c r="E1566" t="s">
        <v>1049</v>
      </c>
      <c r="F1566" t="s">
        <v>1879</v>
      </c>
      <c r="G1566" t="s">
        <v>1961</v>
      </c>
      <c r="H1566" t="s">
        <v>1123</v>
      </c>
      <c r="I1566" t="s">
        <v>8289</v>
      </c>
      <c r="J1566" t="s">
        <v>1054</v>
      </c>
      <c r="K1566">
        <v>519</v>
      </c>
      <c r="L1566" t="s">
        <v>869</v>
      </c>
      <c r="M1566" t="s">
        <v>8290</v>
      </c>
      <c r="N1566" t="s">
        <v>1040</v>
      </c>
      <c r="O1566">
        <v>4</v>
      </c>
      <c r="P1566" t="s">
        <v>872</v>
      </c>
      <c r="Q1566" t="s">
        <v>873</v>
      </c>
      <c r="R1566" t="s">
        <v>105</v>
      </c>
      <c r="S1566" t="s">
        <v>105</v>
      </c>
      <c r="T1566" t="s">
        <v>8269</v>
      </c>
      <c r="U1566" t="s">
        <v>1067</v>
      </c>
      <c r="V1566" t="s">
        <v>3237</v>
      </c>
      <c r="W1566" s="247">
        <v>45063</v>
      </c>
      <c r="Y1566" t="s">
        <v>876</v>
      </c>
      <c r="Z1566">
        <v>0</v>
      </c>
      <c r="AA1566" t="s">
        <v>1700</v>
      </c>
      <c r="AB1566" t="s">
        <v>877</v>
      </c>
      <c r="AD1566">
        <f t="shared" ca="1" si="72"/>
        <v>11</v>
      </c>
      <c r="AE1566">
        <f t="shared" si="73"/>
        <v>5</v>
      </c>
      <c r="AF1566">
        <f t="shared" si="74"/>
        <v>17</v>
      </c>
    </row>
    <row r="1567" spans="1:32" x14ac:dyDescent="0.25">
      <c r="A1567" t="s">
        <v>8291</v>
      </c>
      <c r="B1567" t="s">
        <v>8292</v>
      </c>
      <c r="D1567">
        <v>2023</v>
      </c>
      <c r="E1567" t="s">
        <v>1049</v>
      </c>
      <c r="F1567" t="s">
        <v>1879</v>
      </c>
      <c r="G1567" t="s">
        <v>1880</v>
      </c>
      <c r="H1567" t="s">
        <v>1123</v>
      </c>
      <c r="I1567" t="s">
        <v>8293</v>
      </c>
      <c r="J1567" t="s">
        <v>1029</v>
      </c>
      <c r="K1567">
        <v>12788</v>
      </c>
      <c r="L1567" t="s">
        <v>869</v>
      </c>
      <c r="M1567" t="s">
        <v>8294</v>
      </c>
      <c r="N1567">
        <v>45445</v>
      </c>
      <c r="O1567">
        <v>1</v>
      </c>
      <c r="P1567" t="s">
        <v>872</v>
      </c>
      <c r="Q1567" t="s">
        <v>873</v>
      </c>
      <c r="R1567" t="s">
        <v>105</v>
      </c>
      <c r="S1567" t="s">
        <v>105</v>
      </c>
      <c r="T1567" t="s">
        <v>8295</v>
      </c>
      <c r="U1567" t="s">
        <v>1067</v>
      </c>
      <c r="W1567" s="247">
        <v>45063</v>
      </c>
      <c r="Y1567" t="s">
        <v>876</v>
      </c>
      <c r="Z1567">
        <v>0</v>
      </c>
      <c r="AA1567" t="s">
        <v>4337</v>
      </c>
      <c r="AB1567" t="s">
        <v>877</v>
      </c>
      <c r="AD1567">
        <f t="shared" ca="1" si="72"/>
        <v>11</v>
      </c>
      <c r="AE1567">
        <f t="shared" si="73"/>
        <v>5</v>
      </c>
      <c r="AF1567">
        <f t="shared" si="74"/>
        <v>17</v>
      </c>
    </row>
    <row r="1568" spans="1:32" x14ac:dyDescent="0.25">
      <c r="A1568" t="s">
        <v>8296</v>
      </c>
      <c r="B1568" t="s">
        <v>8297</v>
      </c>
      <c r="D1568">
        <v>2023</v>
      </c>
      <c r="E1568" t="s">
        <v>1049</v>
      </c>
      <c r="F1568" t="s">
        <v>1879</v>
      </c>
      <c r="G1568" t="s">
        <v>1961</v>
      </c>
      <c r="H1568" t="s">
        <v>1123</v>
      </c>
      <c r="I1568" t="s">
        <v>8298</v>
      </c>
      <c r="J1568" t="s">
        <v>1054</v>
      </c>
      <c r="K1568">
        <v>278</v>
      </c>
      <c r="L1568" t="s">
        <v>869</v>
      </c>
      <c r="M1568" t="s">
        <v>8299</v>
      </c>
      <c r="N1568" t="s">
        <v>1040</v>
      </c>
      <c r="O1568">
        <v>4</v>
      </c>
      <c r="P1568" t="s">
        <v>872</v>
      </c>
      <c r="Q1568" t="s">
        <v>873</v>
      </c>
      <c r="R1568" t="s">
        <v>105</v>
      </c>
      <c r="S1568" t="s">
        <v>105</v>
      </c>
      <c r="T1568" t="s">
        <v>8300</v>
      </c>
      <c r="U1568" t="s">
        <v>1067</v>
      </c>
      <c r="V1568" t="s">
        <v>1932</v>
      </c>
      <c r="W1568" s="247">
        <v>45063</v>
      </c>
      <c r="Y1568" t="s">
        <v>876</v>
      </c>
      <c r="Z1568">
        <v>0</v>
      </c>
      <c r="AA1568" t="s">
        <v>1700</v>
      </c>
      <c r="AB1568" t="s">
        <v>877</v>
      </c>
      <c r="AD1568">
        <f t="shared" ca="1" si="72"/>
        <v>11</v>
      </c>
      <c r="AE1568">
        <f t="shared" si="73"/>
        <v>5</v>
      </c>
      <c r="AF1568">
        <f t="shared" si="74"/>
        <v>17</v>
      </c>
    </row>
    <row r="1569" spans="1:32" x14ac:dyDescent="0.25">
      <c r="A1569" t="s">
        <v>8301</v>
      </c>
      <c r="B1569" t="s">
        <v>8302</v>
      </c>
      <c r="D1569">
        <v>2023</v>
      </c>
      <c r="E1569" t="s">
        <v>1049</v>
      </c>
      <c r="F1569" t="s">
        <v>1879</v>
      </c>
      <c r="G1569" t="s">
        <v>1880</v>
      </c>
      <c r="H1569" t="s">
        <v>1123</v>
      </c>
      <c r="I1569" t="s">
        <v>8303</v>
      </c>
      <c r="J1569" t="s">
        <v>1054</v>
      </c>
      <c r="K1569">
        <v>8920</v>
      </c>
      <c r="L1569" t="s">
        <v>869</v>
      </c>
      <c r="M1569" t="s">
        <v>8304</v>
      </c>
      <c r="N1569" t="s">
        <v>1040</v>
      </c>
      <c r="O1569">
        <v>4</v>
      </c>
      <c r="P1569" t="s">
        <v>872</v>
      </c>
      <c r="Q1569" t="s">
        <v>873</v>
      </c>
      <c r="R1569" t="s">
        <v>105</v>
      </c>
      <c r="S1569" t="s">
        <v>105</v>
      </c>
      <c r="T1569" t="s">
        <v>8305</v>
      </c>
      <c r="U1569" t="s">
        <v>1067</v>
      </c>
      <c r="V1569" t="s">
        <v>3237</v>
      </c>
      <c r="W1569" s="247">
        <v>45063</v>
      </c>
      <c r="Y1569" t="s">
        <v>876</v>
      </c>
      <c r="Z1569">
        <v>0</v>
      </c>
      <c r="AB1569" t="s">
        <v>877</v>
      </c>
      <c r="AD1569">
        <f t="shared" ca="1" si="72"/>
        <v>11</v>
      </c>
      <c r="AE1569">
        <f t="shared" si="73"/>
        <v>5</v>
      </c>
      <c r="AF1569">
        <f t="shared" si="74"/>
        <v>17</v>
      </c>
    </row>
    <row r="1570" spans="1:32" x14ac:dyDescent="0.25">
      <c r="A1570" t="s">
        <v>8306</v>
      </c>
      <c r="B1570" t="s">
        <v>8307</v>
      </c>
      <c r="D1570">
        <v>2023</v>
      </c>
      <c r="E1570" t="s">
        <v>1049</v>
      </c>
      <c r="F1570" t="s">
        <v>1879</v>
      </c>
      <c r="G1570" t="s">
        <v>1917</v>
      </c>
      <c r="H1570" t="s">
        <v>1123</v>
      </c>
      <c r="I1570" t="s">
        <v>8308</v>
      </c>
      <c r="J1570" t="s">
        <v>1054</v>
      </c>
      <c r="K1570">
        <v>13632</v>
      </c>
      <c r="L1570" t="s">
        <v>869</v>
      </c>
      <c r="M1570" t="s">
        <v>8309</v>
      </c>
      <c r="N1570" t="s">
        <v>1040</v>
      </c>
      <c r="O1570">
        <v>4</v>
      </c>
      <c r="P1570" t="s">
        <v>872</v>
      </c>
      <c r="Q1570" t="s">
        <v>873</v>
      </c>
      <c r="R1570" t="s">
        <v>105</v>
      </c>
      <c r="S1570" t="s">
        <v>105</v>
      </c>
      <c r="T1570" t="s">
        <v>8310</v>
      </c>
      <c r="U1570" t="s">
        <v>1067</v>
      </c>
      <c r="V1570" t="s">
        <v>1921</v>
      </c>
      <c r="W1570" s="247">
        <v>45063</v>
      </c>
      <c r="Y1570" t="s">
        <v>876</v>
      </c>
      <c r="Z1570">
        <v>0</v>
      </c>
      <c r="AB1570" t="s">
        <v>877</v>
      </c>
      <c r="AD1570">
        <f t="shared" ca="1" si="72"/>
        <v>11</v>
      </c>
      <c r="AE1570">
        <f t="shared" si="73"/>
        <v>5</v>
      </c>
      <c r="AF1570">
        <f t="shared" si="74"/>
        <v>17</v>
      </c>
    </row>
    <row r="1571" spans="1:32" x14ac:dyDescent="0.25">
      <c r="A1571" t="s">
        <v>8311</v>
      </c>
      <c r="B1571" t="s">
        <v>8312</v>
      </c>
      <c r="D1571">
        <v>2023</v>
      </c>
      <c r="E1571" t="s">
        <v>1049</v>
      </c>
      <c r="F1571" t="s">
        <v>1879</v>
      </c>
      <c r="G1571" t="s">
        <v>1880</v>
      </c>
      <c r="H1571" t="s">
        <v>1123</v>
      </c>
      <c r="I1571" t="s">
        <v>8313</v>
      </c>
      <c r="J1571" t="s">
        <v>1029</v>
      </c>
      <c r="K1571">
        <v>25912</v>
      </c>
      <c r="L1571" t="s">
        <v>869</v>
      </c>
      <c r="M1571" t="s">
        <v>8314</v>
      </c>
      <c r="N1571">
        <v>45353</v>
      </c>
      <c r="O1571">
        <v>4</v>
      </c>
      <c r="P1571" t="s">
        <v>872</v>
      </c>
      <c r="Q1571" t="s">
        <v>873</v>
      </c>
      <c r="R1571" t="s">
        <v>105</v>
      </c>
      <c r="S1571" t="s">
        <v>105</v>
      </c>
      <c r="T1571" t="s">
        <v>8315</v>
      </c>
      <c r="U1571" t="s">
        <v>1067</v>
      </c>
      <c r="W1571" s="247">
        <v>45063</v>
      </c>
      <c r="Y1571" t="s">
        <v>876</v>
      </c>
      <c r="Z1571">
        <v>0</v>
      </c>
      <c r="AA1571" t="s">
        <v>1890</v>
      </c>
      <c r="AB1571" t="s">
        <v>877</v>
      </c>
      <c r="AD1571">
        <f t="shared" ca="1" si="72"/>
        <v>11</v>
      </c>
      <c r="AE1571">
        <f t="shared" si="73"/>
        <v>5</v>
      </c>
      <c r="AF1571">
        <f t="shared" si="74"/>
        <v>17</v>
      </c>
    </row>
    <row r="1572" spans="1:32" x14ac:dyDescent="0.25">
      <c r="A1572" t="s">
        <v>8316</v>
      </c>
      <c r="B1572" t="s">
        <v>8317</v>
      </c>
      <c r="D1572">
        <v>2023</v>
      </c>
      <c r="E1572" t="s">
        <v>3256</v>
      </c>
      <c r="F1572" t="s">
        <v>8318</v>
      </c>
      <c r="G1572" t="s">
        <v>1081</v>
      </c>
      <c r="H1572" t="s">
        <v>8319</v>
      </c>
      <c r="I1572" t="s">
        <v>8320</v>
      </c>
      <c r="J1572" t="s">
        <v>1074</v>
      </c>
      <c r="K1572">
        <v>4</v>
      </c>
      <c r="L1572" t="s">
        <v>869</v>
      </c>
      <c r="M1572" t="s">
        <v>8321</v>
      </c>
      <c r="N1572">
        <v>46271</v>
      </c>
      <c r="O1572">
        <v>52</v>
      </c>
      <c r="P1572" t="s">
        <v>872</v>
      </c>
      <c r="Q1572" t="s">
        <v>873</v>
      </c>
      <c r="R1572" t="s">
        <v>105</v>
      </c>
      <c r="S1572" t="s">
        <v>105</v>
      </c>
      <c r="T1572" t="s">
        <v>8322</v>
      </c>
      <c r="U1572" t="s">
        <v>875</v>
      </c>
      <c r="V1572" t="s">
        <v>8323</v>
      </c>
      <c r="W1572" s="247">
        <v>45052</v>
      </c>
      <c r="Y1572" t="s">
        <v>876</v>
      </c>
      <c r="Z1572">
        <v>0</v>
      </c>
      <c r="AB1572" t="s">
        <v>1856</v>
      </c>
      <c r="AD1572">
        <f t="shared" ca="1" si="72"/>
        <v>12</v>
      </c>
      <c r="AE1572">
        <f t="shared" si="73"/>
        <v>5</v>
      </c>
      <c r="AF1572">
        <f t="shared" si="74"/>
        <v>6</v>
      </c>
    </row>
    <row r="1573" spans="1:32" x14ac:dyDescent="0.25">
      <c r="A1573" t="s">
        <v>8324</v>
      </c>
      <c r="B1573" t="s">
        <v>8325</v>
      </c>
      <c r="D1573">
        <v>2023</v>
      </c>
      <c r="E1573" t="s">
        <v>5756</v>
      </c>
      <c r="F1573" t="s">
        <v>8326</v>
      </c>
      <c r="G1573" t="s">
        <v>1107</v>
      </c>
      <c r="H1573" t="s">
        <v>8327</v>
      </c>
      <c r="I1573" t="s">
        <v>8328</v>
      </c>
      <c r="J1573" t="s">
        <v>1074</v>
      </c>
      <c r="K1573">
        <v>1</v>
      </c>
      <c r="L1573" t="s">
        <v>1900</v>
      </c>
      <c r="M1573" t="s">
        <v>8329</v>
      </c>
      <c r="N1573">
        <v>46332</v>
      </c>
      <c r="O1573">
        <v>250</v>
      </c>
      <c r="P1573" t="s">
        <v>872</v>
      </c>
      <c r="Q1573" t="s">
        <v>873</v>
      </c>
      <c r="R1573" t="s">
        <v>105</v>
      </c>
      <c r="S1573" t="s">
        <v>105</v>
      </c>
      <c r="T1573" t="s">
        <v>8330</v>
      </c>
      <c r="U1573" t="s">
        <v>1067</v>
      </c>
      <c r="V1573" t="s">
        <v>8331</v>
      </c>
      <c r="W1573" s="247">
        <v>45052</v>
      </c>
      <c r="Y1573" t="s">
        <v>876</v>
      </c>
      <c r="Z1573">
        <v>0</v>
      </c>
      <c r="AD1573">
        <f t="shared" ca="1" si="72"/>
        <v>12</v>
      </c>
      <c r="AE1573">
        <f t="shared" si="73"/>
        <v>5</v>
      </c>
      <c r="AF1573">
        <f t="shared" si="74"/>
        <v>6</v>
      </c>
    </row>
    <row r="1574" spans="1:32" x14ac:dyDescent="0.25">
      <c r="A1574" t="s">
        <v>8332</v>
      </c>
      <c r="B1574" t="s">
        <v>8333</v>
      </c>
      <c r="D1574">
        <v>2023</v>
      </c>
      <c r="E1574" t="s">
        <v>1049</v>
      </c>
      <c r="F1574" t="s">
        <v>1106</v>
      </c>
      <c r="G1574" t="s">
        <v>1107</v>
      </c>
      <c r="H1574" t="s">
        <v>8334</v>
      </c>
      <c r="I1574" t="s">
        <v>8335</v>
      </c>
      <c r="J1574" t="s">
        <v>1054</v>
      </c>
      <c r="K1574">
        <v>7146</v>
      </c>
      <c r="L1574" t="s">
        <v>869</v>
      </c>
      <c r="M1574" t="s">
        <v>8336</v>
      </c>
      <c r="N1574" t="s">
        <v>1040</v>
      </c>
      <c r="O1574">
        <v>4</v>
      </c>
      <c r="P1574" t="s">
        <v>872</v>
      </c>
      <c r="Q1574" t="s">
        <v>873</v>
      </c>
      <c r="R1574" t="s">
        <v>105</v>
      </c>
      <c r="S1574" t="s">
        <v>105</v>
      </c>
      <c r="T1574" t="s">
        <v>8337</v>
      </c>
      <c r="U1574" t="s">
        <v>875</v>
      </c>
      <c r="V1574" t="s">
        <v>230</v>
      </c>
      <c r="W1574" s="247">
        <v>45043</v>
      </c>
      <c r="Y1574" t="s">
        <v>876</v>
      </c>
      <c r="Z1574">
        <v>0</v>
      </c>
      <c r="AB1574" t="s">
        <v>877</v>
      </c>
      <c r="AD1574">
        <f t="shared" ca="1" si="72"/>
        <v>12</v>
      </c>
      <c r="AE1574">
        <f t="shared" si="73"/>
        <v>4</v>
      </c>
      <c r="AF1574">
        <f t="shared" si="74"/>
        <v>27</v>
      </c>
    </row>
    <row r="1575" spans="1:32" x14ac:dyDescent="0.25">
      <c r="A1575" t="s">
        <v>8338</v>
      </c>
      <c r="B1575" t="s">
        <v>8339</v>
      </c>
      <c r="D1575">
        <v>2023</v>
      </c>
      <c r="E1575" t="s">
        <v>1049</v>
      </c>
      <c r="F1575" t="s">
        <v>1106</v>
      </c>
      <c r="G1575" t="s">
        <v>1107</v>
      </c>
      <c r="H1575" t="s">
        <v>8334</v>
      </c>
      <c r="I1575" t="s">
        <v>8340</v>
      </c>
      <c r="J1575" t="s">
        <v>881</v>
      </c>
      <c r="K1575">
        <v>17218</v>
      </c>
      <c r="L1575" t="s">
        <v>869</v>
      </c>
      <c r="M1575">
        <v>5449159</v>
      </c>
      <c r="N1575">
        <v>45445</v>
      </c>
      <c r="O1575">
        <v>11</v>
      </c>
      <c r="P1575" t="s">
        <v>872</v>
      </c>
      <c r="Q1575" t="s">
        <v>873</v>
      </c>
      <c r="R1575" t="s">
        <v>105</v>
      </c>
      <c r="S1575" t="s">
        <v>105</v>
      </c>
      <c r="T1575" t="s">
        <v>8341</v>
      </c>
      <c r="U1575" t="s">
        <v>875</v>
      </c>
      <c r="V1575" t="s">
        <v>142</v>
      </c>
      <c r="W1575" s="247">
        <v>45044</v>
      </c>
      <c r="Y1575" t="s">
        <v>876</v>
      </c>
      <c r="Z1575">
        <v>0</v>
      </c>
      <c r="AB1575" t="s">
        <v>877</v>
      </c>
      <c r="AD1575">
        <f t="shared" ca="1" si="72"/>
        <v>12</v>
      </c>
      <c r="AE1575">
        <f t="shared" si="73"/>
        <v>4</v>
      </c>
      <c r="AF1575">
        <f t="shared" si="74"/>
        <v>28</v>
      </c>
    </row>
    <row r="1576" spans="1:32" x14ac:dyDescent="0.25">
      <c r="A1576" t="s">
        <v>8342</v>
      </c>
      <c r="B1576" t="s">
        <v>8343</v>
      </c>
      <c r="D1576">
        <v>2023</v>
      </c>
      <c r="E1576" t="s">
        <v>1049</v>
      </c>
      <c r="F1576" t="s">
        <v>1106</v>
      </c>
      <c r="G1576" t="s">
        <v>1107</v>
      </c>
      <c r="H1576" t="s">
        <v>1123</v>
      </c>
      <c r="I1576" t="s">
        <v>8344</v>
      </c>
      <c r="J1576" t="s">
        <v>875</v>
      </c>
      <c r="K1576">
        <v>20667</v>
      </c>
      <c r="L1576" t="s">
        <v>869</v>
      </c>
      <c r="M1576" t="s">
        <v>8345</v>
      </c>
      <c r="N1576">
        <v>45353</v>
      </c>
      <c r="O1576">
        <v>32</v>
      </c>
      <c r="P1576" t="s">
        <v>872</v>
      </c>
      <c r="Q1576" t="s">
        <v>873</v>
      </c>
      <c r="R1576" t="s">
        <v>105</v>
      </c>
      <c r="S1576" t="s">
        <v>105</v>
      </c>
      <c r="T1576" t="s">
        <v>8346</v>
      </c>
      <c r="U1576" t="s">
        <v>875</v>
      </c>
      <c r="W1576" s="247">
        <v>45044</v>
      </c>
      <c r="Y1576" t="s">
        <v>876</v>
      </c>
      <c r="Z1576">
        <v>0</v>
      </c>
      <c r="AA1576" t="s">
        <v>4493</v>
      </c>
      <c r="AB1576" t="s">
        <v>877</v>
      </c>
      <c r="AD1576">
        <f t="shared" ca="1" si="72"/>
        <v>12</v>
      </c>
      <c r="AE1576">
        <f t="shared" si="73"/>
        <v>4</v>
      </c>
      <c r="AF1576">
        <f t="shared" si="74"/>
        <v>28</v>
      </c>
    </row>
    <row r="1577" spans="1:32" x14ac:dyDescent="0.25">
      <c r="A1577" t="s">
        <v>8347</v>
      </c>
      <c r="B1577" t="s">
        <v>8348</v>
      </c>
      <c r="D1577">
        <v>2023</v>
      </c>
      <c r="E1577" t="s">
        <v>1049</v>
      </c>
      <c r="F1577" t="s">
        <v>3418</v>
      </c>
      <c r="G1577" t="s">
        <v>3419</v>
      </c>
      <c r="H1577" t="s">
        <v>866</v>
      </c>
      <c r="I1577" t="s">
        <v>8349</v>
      </c>
      <c r="J1577" t="s">
        <v>1054</v>
      </c>
      <c r="K1577">
        <v>3892</v>
      </c>
      <c r="L1577" t="s">
        <v>869</v>
      </c>
      <c r="M1577" t="s">
        <v>8350</v>
      </c>
      <c r="N1577">
        <v>45567</v>
      </c>
      <c r="O1577">
        <v>25</v>
      </c>
      <c r="P1577" t="s">
        <v>872</v>
      </c>
      <c r="Q1577" t="s">
        <v>873</v>
      </c>
      <c r="R1577" t="s">
        <v>105</v>
      </c>
      <c r="S1577" t="s">
        <v>105</v>
      </c>
      <c r="T1577" t="s">
        <v>1066</v>
      </c>
      <c r="U1577" t="s">
        <v>875</v>
      </c>
      <c r="V1577" t="s">
        <v>190</v>
      </c>
      <c r="W1577" s="247">
        <v>45044</v>
      </c>
      <c r="Y1577" t="s">
        <v>876</v>
      </c>
      <c r="Z1577">
        <v>0</v>
      </c>
      <c r="AA1577" t="s">
        <v>2119</v>
      </c>
      <c r="AB1577" t="s">
        <v>877</v>
      </c>
      <c r="AD1577">
        <f t="shared" ca="1" si="72"/>
        <v>12</v>
      </c>
      <c r="AE1577">
        <f t="shared" si="73"/>
        <v>4</v>
      </c>
      <c r="AF1577">
        <f t="shared" si="74"/>
        <v>28</v>
      </c>
    </row>
    <row r="1578" spans="1:32" x14ac:dyDescent="0.25">
      <c r="A1578" t="s">
        <v>8351</v>
      </c>
      <c r="B1578" t="s">
        <v>8352</v>
      </c>
      <c r="D1578">
        <v>2023</v>
      </c>
      <c r="E1578" t="s">
        <v>1049</v>
      </c>
      <c r="F1578" t="s">
        <v>3418</v>
      </c>
      <c r="G1578" t="s">
        <v>3419</v>
      </c>
      <c r="H1578" t="s">
        <v>866</v>
      </c>
      <c r="I1578" t="s">
        <v>8353</v>
      </c>
      <c r="J1578" t="s">
        <v>1054</v>
      </c>
      <c r="K1578">
        <v>38039</v>
      </c>
      <c r="L1578" t="s">
        <v>1900</v>
      </c>
      <c r="M1578" t="s">
        <v>8354</v>
      </c>
      <c r="N1578" t="s">
        <v>1040</v>
      </c>
      <c r="O1578">
        <v>4</v>
      </c>
      <c r="P1578" t="s">
        <v>872</v>
      </c>
      <c r="Q1578" t="s">
        <v>873</v>
      </c>
      <c r="R1578" t="s">
        <v>105</v>
      </c>
      <c r="S1578" t="s">
        <v>105</v>
      </c>
      <c r="T1578" t="s">
        <v>8355</v>
      </c>
      <c r="U1578" t="s">
        <v>875</v>
      </c>
      <c r="V1578" t="s">
        <v>212</v>
      </c>
      <c r="W1578" s="247">
        <v>45044</v>
      </c>
      <c r="Y1578" t="s">
        <v>876</v>
      </c>
      <c r="Z1578">
        <v>0</v>
      </c>
      <c r="AB1578" t="s">
        <v>877</v>
      </c>
      <c r="AD1578">
        <f t="shared" ca="1" si="72"/>
        <v>12</v>
      </c>
      <c r="AE1578">
        <f t="shared" si="73"/>
        <v>4</v>
      </c>
      <c r="AF1578">
        <f t="shared" si="74"/>
        <v>28</v>
      </c>
    </row>
    <row r="1579" spans="1:32" x14ac:dyDescent="0.25">
      <c r="A1579" t="s">
        <v>8356</v>
      </c>
      <c r="B1579" t="s">
        <v>8357</v>
      </c>
      <c r="D1579">
        <v>2023</v>
      </c>
      <c r="E1579" t="s">
        <v>1049</v>
      </c>
      <c r="F1579" t="s">
        <v>1080</v>
      </c>
      <c r="G1579" t="s">
        <v>1081</v>
      </c>
      <c r="H1579" t="s">
        <v>2154</v>
      </c>
      <c r="I1579" t="s">
        <v>8358</v>
      </c>
      <c r="J1579" t="s">
        <v>1054</v>
      </c>
      <c r="K1579">
        <v>1</v>
      </c>
      <c r="L1579" t="s">
        <v>869</v>
      </c>
      <c r="M1579" t="s">
        <v>8359</v>
      </c>
      <c r="N1579" t="s">
        <v>5074</v>
      </c>
      <c r="O1579">
        <v>259</v>
      </c>
      <c r="P1579" t="s">
        <v>872</v>
      </c>
      <c r="Q1579" t="s">
        <v>873</v>
      </c>
      <c r="R1579" t="s">
        <v>105</v>
      </c>
      <c r="S1579" t="s">
        <v>105</v>
      </c>
      <c r="T1579" t="s">
        <v>4954</v>
      </c>
      <c r="U1579" t="s">
        <v>875</v>
      </c>
      <c r="V1579" t="s">
        <v>4955</v>
      </c>
      <c r="W1579" s="247">
        <v>45061</v>
      </c>
      <c r="Y1579" t="s">
        <v>876</v>
      </c>
      <c r="Z1579">
        <v>0</v>
      </c>
      <c r="AB1579" t="s">
        <v>877</v>
      </c>
      <c r="AD1579">
        <f t="shared" ca="1" si="72"/>
        <v>11</v>
      </c>
      <c r="AE1579">
        <f t="shared" si="73"/>
        <v>5</v>
      </c>
      <c r="AF1579">
        <f t="shared" si="74"/>
        <v>15</v>
      </c>
    </row>
    <row r="1580" spans="1:32" x14ac:dyDescent="0.25">
      <c r="A1580" t="s">
        <v>8360</v>
      </c>
      <c r="B1580" t="s">
        <v>8361</v>
      </c>
      <c r="D1580">
        <v>2023</v>
      </c>
      <c r="E1580" t="s">
        <v>1049</v>
      </c>
      <c r="F1580" t="s">
        <v>1080</v>
      </c>
      <c r="G1580" t="s">
        <v>1081</v>
      </c>
      <c r="H1580" t="s">
        <v>2154</v>
      </c>
      <c r="I1580" t="s">
        <v>8362</v>
      </c>
      <c r="J1580" t="s">
        <v>1054</v>
      </c>
      <c r="K1580">
        <v>1</v>
      </c>
      <c r="L1580" t="s">
        <v>869</v>
      </c>
      <c r="M1580" t="s">
        <v>8363</v>
      </c>
      <c r="N1580">
        <v>45506</v>
      </c>
      <c r="O1580">
        <v>258</v>
      </c>
      <c r="P1580" t="s">
        <v>872</v>
      </c>
      <c r="Q1580" t="s">
        <v>873</v>
      </c>
      <c r="R1580" t="s">
        <v>105</v>
      </c>
      <c r="S1580" t="s">
        <v>105</v>
      </c>
      <c r="T1580" t="s">
        <v>4954</v>
      </c>
      <c r="U1580" t="s">
        <v>875</v>
      </c>
      <c r="V1580" t="s">
        <v>4955</v>
      </c>
      <c r="W1580" s="247">
        <v>45061</v>
      </c>
      <c r="Y1580" t="s">
        <v>876</v>
      </c>
      <c r="Z1580">
        <v>0</v>
      </c>
      <c r="AB1580" t="s">
        <v>877</v>
      </c>
      <c r="AD1580">
        <f t="shared" ca="1" si="72"/>
        <v>11</v>
      </c>
      <c r="AE1580">
        <f t="shared" si="73"/>
        <v>5</v>
      </c>
      <c r="AF1580">
        <f t="shared" si="74"/>
        <v>15</v>
      </c>
    </row>
    <row r="1581" spans="1:32" x14ac:dyDescent="0.25">
      <c r="A1581" t="s">
        <v>8364</v>
      </c>
      <c r="B1581" t="s">
        <v>8365</v>
      </c>
      <c r="D1581">
        <v>2023</v>
      </c>
      <c r="E1581" t="s">
        <v>1049</v>
      </c>
      <c r="F1581" t="s">
        <v>1080</v>
      </c>
      <c r="G1581" t="s">
        <v>1081</v>
      </c>
      <c r="H1581" t="s">
        <v>1123</v>
      </c>
      <c r="I1581" t="s">
        <v>8366</v>
      </c>
      <c r="J1581" t="s">
        <v>1054</v>
      </c>
      <c r="K1581">
        <v>1</v>
      </c>
      <c r="L1581" t="s">
        <v>869</v>
      </c>
      <c r="M1581" t="s">
        <v>8367</v>
      </c>
      <c r="N1581" t="s">
        <v>4953</v>
      </c>
      <c r="O1581">
        <v>259</v>
      </c>
      <c r="P1581" t="s">
        <v>872</v>
      </c>
      <c r="Q1581" t="s">
        <v>873</v>
      </c>
      <c r="R1581" t="s">
        <v>105</v>
      </c>
      <c r="S1581" t="s">
        <v>105</v>
      </c>
      <c r="T1581" t="s">
        <v>4954</v>
      </c>
      <c r="U1581" t="s">
        <v>875</v>
      </c>
      <c r="V1581" t="s">
        <v>4955</v>
      </c>
      <c r="W1581" s="247">
        <v>45061</v>
      </c>
      <c r="Y1581" t="s">
        <v>876</v>
      </c>
      <c r="Z1581">
        <v>0</v>
      </c>
      <c r="AB1581" t="s">
        <v>877</v>
      </c>
      <c r="AD1581">
        <f t="shared" ca="1" si="72"/>
        <v>11</v>
      </c>
      <c r="AE1581">
        <f t="shared" si="73"/>
        <v>5</v>
      </c>
      <c r="AF1581">
        <f t="shared" si="74"/>
        <v>15</v>
      </c>
    </row>
    <row r="1582" spans="1:32" x14ac:dyDescent="0.25">
      <c r="A1582" t="s">
        <v>8368</v>
      </c>
      <c r="B1582" t="s">
        <v>8369</v>
      </c>
      <c r="D1582">
        <v>2023</v>
      </c>
      <c r="E1582" t="s">
        <v>1049</v>
      </c>
      <c r="F1582" t="s">
        <v>1080</v>
      </c>
      <c r="G1582" t="s">
        <v>1081</v>
      </c>
      <c r="H1582" t="s">
        <v>1082</v>
      </c>
      <c r="I1582" t="s">
        <v>8370</v>
      </c>
      <c r="J1582" t="s">
        <v>1054</v>
      </c>
      <c r="K1582">
        <v>1</v>
      </c>
      <c r="L1582" t="s">
        <v>869</v>
      </c>
      <c r="M1582" t="s">
        <v>8371</v>
      </c>
      <c r="N1582" t="s">
        <v>4953</v>
      </c>
      <c r="O1582">
        <v>258</v>
      </c>
      <c r="P1582" t="s">
        <v>872</v>
      </c>
      <c r="Q1582" t="s">
        <v>873</v>
      </c>
      <c r="R1582" t="s">
        <v>105</v>
      </c>
      <c r="S1582" t="s">
        <v>105</v>
      </c>
      <c r="T1582" t="s">
        <v>4954</v>
      </c>
      <c r="U1582" t="s">
        <v>875</v>
      </c>
      <c r="V1582" t="s">
        <v>4955</v>
      </c>
      <c r="W1582" s="247">
        <v>45061</v>
      </c>
      <c r="Y1582" t="s">
        <v>876</v>
      </c>
      <c r="Z1582">
        <v>0</v>
      </c>
      <c r="AB1582" t="s">
        <v>877</v>
      </c>
      <c r="AD1582">
        <f t="shared" ca="1" si="72"/>
        <v>11</v>
      </c>
      <c r="AE1582">
        <f t="shared" si="73"/>
        <v>5</v>
      </c>
      <c r="AF1582">
        <f t="shared" si="74"/>
        <v>15</v>
      </c>
    </row>
    <row r="1583" spans="1:32" x14ac:dyDescent="0.25">
      <c r="A1583" t="s">
        <v>8372</v>
      </c>
      <c r="B1583" t="s">
        <v>8373</v>
      </c>
      <c r="D1583">
        <v>2023</v>
      </c>
      <c r="E1583" t="s">
        <v>1049</v>
      </c>
      <c r="F1583" t="s">
        <v>1080</v>
      </c>
      <c r="G1583" t="s">
        <v>1081</v>
      </c>
      <c r="H1583" t="s">
        <v>1123</v>
      </c>
      <c r="I1583" t="s">
        <v>8374</v>
      </c>
      <c r="J1583" t="s">
        <v>1054</v>
      </c>
      <c r="K1583">
        <v>1</v>
      </c>
      <c r="L1583" t="s">
        <v>869</v>
      </c>
      <c r="M1583" t="s">
        <v>8375</v>
      </c>
      <c r="N1583" t="s">
        <v>2026</v>
      </c>
      <c r="O1583">
        <v>258</v>
      </c>
      <c r="P1583" t="s">
        <v>872</v>
      </c>
      <c r="Q1583" t="s">
        <v>873</v>
      </c>
      <c r="R1583" t="s">
        <v>105</v>
      </c>
      <c r="S1583" t="s">
        <v>105</v>
      </c>
      <c r="T1583" t="s">
        <v>4954</v>
      </c>
      <c r="U1583" t="s">
        <v>875</v>
      </c>
      <c r="V1583" t="s">
        <v>4955</v>
      </c>
      <c r="W1583" s="247">
        <v>45061</v>
      </c>
      <c r="Y1583" t="s">
        <v>876</v>
      </c>
      <c r="Z1583">
        <v>0</v>
      </c>
      <c r="AB1583" t="s">
        <v>877</v>
      </c>
      <c r="AD1583">
        <f t="shared" ca="1" si="72"/>
        <v>11</v>
      </c>
      <c r="AE1583">
        <f t="shared" si="73"/>
        <v>5</v>
      </c>
      <c r="AF1583">
        <f t="shared" si="74"/>
        <v>15</v>
      </c>
    </row>
    <row r="1584" spans="1:32" x14ac:dyDescent="0.25">
      <c r="A1584" t="s">
        <v>8376</v>
      </c>
      <c r="B1584" t="s">
        <v>8377</v>
      </c>
      <c r="D1584">
        <v>2023</v>
      </c>
      <c r="E1584" t="s">
        <v>1049</v>
      </c>
      <c r="F1584" t="s">
        <v>1080</v>
      </c>
      <c r="G1584" t="s">
        <v>1081</v>
      </c>
      <c r="H1584" t="s">
        <v>1123</v>
      </c>
      <c r="I1584" t="s">
        <v>8378</v>
      </c>
      <c r="J1584" t="s">
        <v>881</v>
      </c>
      <c r="K1584">
        <v>18557</v>
      </c>
      <c r="L1584" t="s">
        <v>869</v>
      </c>
      <c r="M1584">
        <v>5449416</v>
      </c>
      <c r="N1584">
        <v>45384</v>
      </c>
      <c r="O1584">
        <v>2</v>
      </c>
      <c r="P1584" t="s">
        <v>872</v>
      </c>
      <c r="Q1584" t="s">
        <v>873</v>
      </c>
      <c r="R1584" t="s">
        <v>105</v>
      </c>
      <c r="S1584" t="s">
        <v>110</v>
      </c>
      <c r="T1584" t="s">
        <v>8379</v>
      </c>
      <c r="U1584" t="s">
        <v>875</v>
      </c>
      <c r="W1584" s="247">
        <v>45061</v>
      </c>
      <c r="Y1584" t="s">
        <v>876</v>
      </c>
      <c r="Z1584">
        <v>0</v>
      </c>
      <c r="AB1584" t="s">
        <v>877</v>
      </c>
      <c r="AD1584">
        <f t="shared" ca="1" si="72"/>
        <v>11</v>
      </c>
      <c r="AE1584">
        <f t="shared" si="73"/>
        <v>5</v>
      </c>
      <c r="AF1584">
        <f t="shared" si="74"/>
        <v>15</v>
      </c>
    </row>
    <row r="1585" spans="1:32" x14ac:dyDescent="0.25">
      <c r="A1585" t="s">
        <v>8380</v>
      </c>
      <c r="B1585" t="s">
        <v>8381</v>
      </c>
      <c r="D1585">
        <v>2023</v>
      </c>
      <c r="E1585" t="s">
        <v>1049</v>
      </c>
      <c r="F1585" t="s">
        <v>1080</v>
      </c>
      <c r="G1585" t="s">
        <v>1081</v>
      </c>
      <c r="H1585" t="s">
        <v>1108</v>
      </c>
      <c r="I1585" t="s">
        <v>8382</v>
      </c>
      <c r="J1585" t="s">
        <v>1054</v>
      </c>
      <c r="K1585">
        <v>1</v>
      </c>
      <c r="L1585" t="s">
        <v>869</v>
      </c>
      <c r="M1585" t="s">
        <v>8383</v>
      </c>
      <c r="N1585" t="s">
        <v>8384</v>
      </c>
      <c r="O1585">
        <v>247</v>
      </c>
      <c r="P1585" t="s">
        <v>872</v>
      </c>
      <c r="Q1585" t="s">
        <v>873</v>
      </c>
      <c r="R1585" t="s">
        <v>105</v>
      </c>
      <c r="S1585" t="s">
        <v>105</v>
      </c>
      <c r="T1585" t="s">
        <v>6999</v>
      </c>
      <c r="U1585" t="s">
        <v>875</v>
      </c>
      <c r="V1585" t="s">
        <v>4955</v>
      </c>
      <c r="W1585" s="247">
        <v>45061</v>
      </c>
      <c r="Y1585" t="s">
        <v>876</v>
      </c>
      <c r="Z1585">
        <v>0</v>
      </c>
      <c r="AB1585" t="s">
        <v>877</v>
      </c>
      <c r="AD1585">
        <f t="shared" ca="1" si="72"/>
        <v>11</v>
      </c>
      <c r="AE1585">
        <f t="shared" si="73"/>
        <v>5</v>
      </c>
      <c r="AF1585">
        <f t="shared" si="74"/>
        <v>15</v>
      </c>
    </row>
    <row r="1586" spans="1:32" x14ac:dyDescent="0.25">
      <c r="A1586" t="s">
        <v>8385</v>
      </c>
      <c r="B1586" t="s">
        <v>8386</v>
      </c>
      <c r="D1586">
        <v>2023</v>
      </c>
      <c r="E1586" t="s">
        <v>1049</v>
      </c>
      <c r="F1586" t="s">
        <v>1080</v>
      </c>
      <c r="G1586" t="s">
        <v>1081</v>
      </c>
      <c r="H1586" t="s">
        <v>1082</v>
      </c>
      <c r="I1586" t="s">
        <v>8387</v>
      </c>
      <c r="J1586" t="s">
        <v>1054</v>
      </c>
      <c r="K1586">
        <v>16968</v>
      </c>
      <c r="L1586" t="s">
        <v>869</v>
      </c>
      <c r="M1586" t="s">
        <v>8388</v>
      </c>
      <c r="N1586" t="s">
        <v>2077</v>
      </c>
      <c r="O1586">
        <v>5</v>
      </c>
      <c r="P1586" t="s">
        <v>872</v>
      </c>
      <c r="Q1586" t="s">
        <v>873</v>
      </c>
      <c r="R1586" t="s">
        <v>105</v>
      </c>
      <c r="S1586" t="s">
        <v>105</v>
      </c>
      <c r="T1586" t="s">
        <v>8389</v>
      </c>
      <c r="U1586" t="s">
        <v>875</v>
      </c>
      <c r="V1586" t="s">
        <v>8390</v>
      </c>
      <c r="W1586" s="247">
        <v>45061</v>
      </c>
      <c r="Y1586" t="s">
        <v>876</v>
      </c>
      <c r="Z1586">
        <v>0</v>
      </c>
      <c r="AB1586" t="s">
        <v>877</v>
      </c>
      <c r="AD1586">
        <f t="shared" ca="1" si="72"/>
        <v>11</v>
      </c>
      <c r="AE1586">
        <f t="shared" si="73"/>
        <v>5</v>
      </c>
      <c r="AF1586">
        <f t="shared" si="74"/>
        <v>15</v>
      </c>
    </row>
    <row r="1587" spans="1:32" x14ac:dyDescent="0.25">
      <c r="A1587" t="s">
        <v>8391</v>
      </c>
      <c r="B1587" t="s">
        <v>8392</v>
      </c>
      <c r="D1587">
        <v>2023</v>
      </c>
      <c r="E1587" t="s">
        <v>1049</v>
      </c>
      <c r="F1587" t="s">
        <v>1080</v>
      </c>
      <c r="G1587" t="s">
        <v>1081</v>
      </c>
      <c r="H1587" t="s">
        <v>1082</v>
      </c>
      <c r="I1587" t="s">
        <v>8393</v>
      </c>
      <c r="J1587" t="s">
        <v>1054</v>
      </c>
      <c r="K1587">
        <v>14774</v>
      </c>
      <c r="L1587" t="s">
        <v>869</v>
      </c>
      <c r="M1587" t="s">
        <v>8394</v>
      </c>
      <c r="N1587" t="s">
        <v>5035</v>
      </c>
      <c r="O1587">
        <v>89</v>
      </c>
      <c r="P1587" t="s">
        <v>872</v>
      </c>
      <c r="Q1587" t="s">
        <v>873</v>
      </c>
      <c r="R1587" t="s">
        <v>105</v>
      </c>
      <c r="S1587" t="s">
        <v>105</v>
      </c>
      <c r="T1587" t="s">
        <v>4954</v>
      </c>
      <c r="U1587" t="s">
        <v>875</v>
      </c>
      <c r="V1587" t="s">
        <v>4955</v>
      </c>
      <c r="W1587" s="247">
        <v>45061</v>
      </c>
      <c r="Y1587" t="s">
        <v>876</v>
      </c>
      <c r="Z1587">
        <v>0</v>
      </c>
      <c r="AB1587" t="s">
        <v>877</v>
      </c>
      <c r="AD1587">
        <f t="shared" ca="1" si="72"/>
        <v>11</v>
      </c>
      <c r="AE1587">
        <f t="shared" si="73"/>
        <v>5</v>
      </c>
      <c r="AF1587">
        <f t="shared" si="74"/>
        <v>15</v>
      </c>
    </row>
    <row r="1588" spans="1:32" x14ac:dyDescent="0.25">
      <c r="A1588" t="s">
        <v>8395</v>
      </c>
      <c r="B1588" t="s">
        <v>8396</v>
      </c>
      <c r="D1588">
        <v>2023</v>
      </c>
      <c r="E1588" t="s">
        <v>1049</v>
      </c>
      <c r="F1588" t="s">
        <v>1080</v>
      </c>
      <c r="G1588" t="s">
        <v>1081</v>
      </c>
      <c r="H1588" t="s">
        <v>1082</v>
      </c>
      <c r="I1588" t="s">
        <v>8397</v>
      </c>
      <c r="J1588" t="s">
        <v>1054</v>
      </c>
      <c r="K1588">
        <v>44</v>
      </c>
      <c r="L1588" t="s">
        <v>869</v>
      </c>
      <c r="M1588" t="s">
        <v>8398</v>
      </c>
      <c r="N1588" t="s">
        <v>4953</v>
      </c>
      <c r="O1588">
        <v>256</v>
      </c>
      <c r="P1588" t="s">
        <v>872</v>
      </c>
      <c r="Q1588" t="s">
        <v>873</v>
      </c>
      <c r="R1588" t="s">
        <v>105</v>
      </c>
      <c r="S1588" t="s">
        <v>105</v>
      </c>
      <c r="T1588" t="s">
        <v>4954</v>
      </c>
      <c r="U1588" t="s">
        <v>875</v>
      </c>
      <c r="V1588" t="s">
        <v>4955</v>
      </c>
      <c r="W1588" s="247">
        <v>45061</v>
      </c>
      <c r="Y1588" t="s">
        <v>876</v>
      </c>
      <c r="Z1588">
        <v>0</v>
      </c>
      <c r="AB1588" t="s">
        <v>877</v>
      </c>
      <c r="AD1588">
        <f t="shared" ca="1" si="72"/>
        <v>11</v>
      </c>
      <c r="AE1588">
        <f t="shared" si="73"/>
        <v>5</v>
      </c>
      <c r="AF1588">
        <f t="shared" si="74"/>
        <v>15</v>
      </c>
    </row>
    <row r="1589" spans="1:32" x14ac:dyDescent="0.25">
      <c r="A1589" t="s">
        <v>8399</v>
      </c>
      <c r="B1589" t="s">
        <v>8400</v>
      </c>
      <c r="D1589">
        <v>2023</v>
      </c>
      <c r="E1589" t="s">
        <v>1049</v>
      </c>
      <c r="F1589" t="s">
        <v>1080</v>
      </c>
      <c r="G1589" t="s">
        <v>1081</v>
      </c>
      <c r="H1589" t="s">
        <v>1082</v>
      </c>
      <c r="I1589" t="s">
        <v>8401</v>
      </c>
      <c r="J1589" t="s">
        <v>1054</v>
      </c>
      <c r="K1589">
        <v>13796</v>
      </c>
      <c r="L1589" t="s">
        <v>869</v>
      </c>
      <c r="M1589" t="s">
        <v>8402</v>
      </c>
      <c r="N1589">
        <v>45303</v>
      </c>
      <c r="O1589">
        <v>119</v>
      </c>
      <c r="P1589" t="s">
        <v>872</v>
      </c>
      <c r="Q1589" t="s">
        <v>873</v>
      </c>
      <c r="R1589" t="s">
        <v>105</v>
      </c>
      <c r="S1589" t="s">
        <v>105</v>
      </c>
      <c r="T1589" t="s">
        <v>4954</v>
      </c>
      <c r="U1589" t="s">
        <v>875</v>
      </c>
      <c r="V1589" t="s">
        <v>4955</v>
      </c>
      <c r="W1589" s="247">
        <v>45061</v>
      </c>
      <c r="Y1589" t="s">
        <v>876</v>
      </c>
      <c r="Z1589">
        <v>0</v>
      </c>
      <c r="AB1589" t="s">
        <v>877</v>
      </c>
      <c r="AD1589">
        <f t="shared" ca="1" si="72"/>
        <v>11</v>
      </c>
      <c r="AE1589">
        <f t="shared" si="73"/>
        <v>5</v>
      </c>
      <c r="AF1589">
        <f t="shared" si="74"/>
        <v>15</v>
      </c>
    </row>
    <row r="1590" spans="1:32" x14ac:dyDescent="0.25">
      <c r="A1590" t="s">
        <v>8403</v>
      </c>
      <c r="B1590" t="s">
        <v>8404</v>
      </c>
      <c r="D1590">
        <v>2023</v>
      </c>
      <c r="E1590" t="s">
        <v>1049</v>
      </c>
      <c r="F1590" t="s">
        <v>1080</v>
      </c>
      <c r="G1590" t="s">
        <v>1081</v>
      </c>
      <c r="H1590" t="s">
        <v>1108</v>
      </c>
      <c r="I1590" t="s">
        <v>8405</v>
      </c>
      <c r="J1590" t="s">
        <v>1054</v>
      </c>
      <c r="K1590">
        <v>51</v>
      </c>
      <c r="L1590" t="s">
        <v>869</v>
      </c>
      <c r="M1590" t="s">
        <v>8406</v>
      </c>
      <c r="N1590" t="s">
        <v>5000</v>
      </c>
      <c r="O1590">
        <v>255</v>
      </c>
      <c r="P1590" t="s">
        <v>872</v>
      </c>
      <c r="Q1590" t="s">
        <v>873</v>
      </c>
      <c r="R1590" t="s">
        <v>105</v>
      </c>
      <c r="S1590" t="s">
        <v>105</v>
      </c>
      <c r="T1590" t="s">
        <v>4954</v>
      </c>
      <c r="U1590" t="s">
        <v>875</v>
      </c>
      <c r="V1590" t="s">
        <v>4955</v>
      </c>
      <c r="W1590" s="247">
        <v>45061</v>
      </c>
      <c r="Y1590" t="s">
        <v>876</v>
      </c>
      <c r="Z1590">
        <v>0</v>
      </c>
      <c r="AB1590" t="s">
        <v>877</v>
      </c>
      <c r="AD1590">
        <f t="shared" ca="1" si="72"/>
        <v>11</v>
      </c>
      <c r="AE1590">
        <f t="shared" si="73"/>
        <v>5</v>
      </c>
      <c r="AF1590">
        <f t="shared" si="74"/>
        <v>15</v>
      </c>
    </row>
    <row r="1591" spans="1:32" x14ac:dyDescent="0.25">
      <c r="A1591" t="s">
        <v>8407</v>
      </c>
      <c r="B1591" t="s">
        <v>8408</v>
      </c>
      <c r="D1591">
        <v>2023</v>
      </c>
      <c r="E1591" t="s">
        <v>1049</v>
      </c>
      <c r="F1591" t="s">
        <v>1080</v>
      </c>
      <c r="G1591" t="s">
        <v>1081</v>
      </c>
      <c r="H1591" t="s">
        <v>1123</v>
      </c>
      <c r="I1591" t="s">
        <v>8409</v>
      </c>
      <c r="J1591" t="s">
        <v>1054</v>
      </c>
      <c r="K1591">
        <v>1</v>
      </c>
      <c r="L1591" t="s">
        <v>869</v>
      </c>
      <c r="M1591" t="s">
        <v>8410</v>
      </c>
      <c r="N1591">
        <v>45446</v>
      </c>
      <c r="O1591">
        <v>249</v>
      </c>
      <c r="P1591" t="s">
        <v>872</v>
      </c>
      <c r="Q1591" t="s">
        <v>873</v>
      </c>
      <c r="R1591" t="s">
        <v>105</v>
      </c>
      <c r="S1591" t="s">
        <v>105</v>
      </c>
      <c r="T1591" t="s">
        <v>4954</v>
      </c>
      <c r="U1591" t="s">
        <v>875</v>
      </c>
      <c r="V1591" t="s">
        <v>4955</v>
      </c>
      <c r="W1591" s="247">
        <v>45061</v>
      </c>
      <c r="Y1591" t="s">
        <v>876</v>
      </c>
      <c r="Z1591">
        <v>0</v>
      </c>
      <c r="AB1591" t="s">
        <v>877</v>
      </c>
      <c r="AD1591">
        <f t="shared" ca="1" si="72"/>
        <v>11</v>
      </c>
      <c r="AE1591">
        <f t="shared" si="73"/>
        <v>5</v>
      </c>
      <c r="AF1591">
        <f t="shared" si="74"/>
        <v>15</v>
      </c>
    </row>
    <row r="1592" spans="1:32" x14ac:dyDescent="0.25">
      <c r="A1592" t="s">
        <v>8411</v>
      </c>
      <c r="B1592" t="s">
        <v>8412</v>
      </c>
      <c r="D1592">
        <v>2023</v>
      </c>
      <c r="E1592" t="s">
        <v>863</v>
      </c>
      <c r="F1592" t="s">
        <v>1434</v>
      </c>
      <c r="G1592" t="s">
        <v>1435</v>
      </c>
      <c r="H1592" t="s">
        <v>956</v>
      </c>
      <c r="I1592" t="s">
        <v>8413</v>
      </c>
      <c r="J1592" t="s">
        <v>1136</v>
      </c>
      <c r="K1592">
        <v>23517</v>
      </c>
      <c r="L1592" t="s">
        <v>869</v>
      </c>
      <c r="M1592" t="s">
        <v>8414</v>
      </c>
      <c r="N1592">
        <v>45628</v>
      </c>
      <c r="O1592">
        <v>3</v>
      </c>
      <c r="P1592" t="s">
        <v>872</v>
      </c>
      <c r="Q1592" t="s">
        <v>873</v>
      </c>
      <c r="R1592" t="s">
        <v>105</v>
      </c>
      <c r="S1592" t="s">
        <v>105</v>
      </c>
      <c r="T1592" t="s">
        <v>8415</v>
      </c>
      <c r="U1592" t="s">
        <v>875</v>
      </c>
      <c r="V1592" t="s">
        <v>134</v>
      </c>
      <c r="W1592" s="247">
        <v>45042</v>
      </c>
      <c r="Y1592" t="s">
        <v>876</v>
      </c>
      <c r="Z1592">
        <v>0</v>
      </c>
      <c r="AA1592" t="s">
        <v>5081</v>
      </c>
      <c r="AB1592" t="s">
        <v>877</v>
      </c>
      <c r="AD1592">
        <f t="shared" ca="1" si="72"/>
        <v>12</v>
      </c>
      <c r="AE1592">
        <f t="shared" si="73"/>
        <v>4</v>
      </c>
      <c r="AF1592">
        <f t="shared" si="74"/>
        <v>26</v>
      </c>
    </row>
    <row r="1593" spans="1:32" x14ac:dyDescent="0.25">
      <c r="A1593" t="s">
        <v>8416</v>
      </c>
      <c r="B1593" t="s">
        <v>8417</v>
      </c>
      <c r="D1593">
        <v>2023</v>
      </c>
      <c r="E1593" t="s">
        <v>863</v>
      </c>
      <c r="F1593" t="s">
        <v>1434</v>
      </c>
      <c r="G1593" t="s">
        <v>1435</v>
      </c>
      <c r="H1593" t="s">
        <v>956</v>
      </c>
      <c r="I1593" t="s">
        <v>8418</v>
      </c>
      <c r="J1593" t="s">
        <v>881</v>
      </c>
      <c r="K1593">
        <v>16888</v>
      </c>
      <c r="L1593" t="s">
        <v>869</v>
      </c>
      <c r="M1593">
        <v>5449432</v>
      </c>
      <c r="N1593">
        <v>45385</v>
      </c>
      <c r="O1593">
        <v>2</v>
      </c>
      <c r="P1593" t="s">
        <v>872</v>
      </c>
      <c r="Q1593" t="s">
        <v>873</v>
      </c>
      <c r="R1593" t="s">
        <v>105</v>
      </c>
      <c r="S1593" t="s">
        <v>110</v>
      </c>
      <c r="T1593" t="s">
        <v>8419</v>
      </c>
      <c r="U1593" t="s">
        <v>875</v>
      </c>
      <c r="V1593" t="s">
        <v>238</v>
      </c>
      <c r="W1593" s="247">
        <v>45042</v>
      </c>
      <c r="Y1593" t="s">
        <v>876</v>
      </c>
      <c r="Z1593">
        <v>0</v>
      </c>
      <c r="AA1593" t="s">
        <v>5081</v>
      </c>
      <c r="AB1593" t="s">
        <v>877</v>
      </c>
      <c r="AD1593">
        <f t="shared" ca="1" si="72"/>
        <v>12</v>
      </c>
      <c r="AE1593">
        <f t="shared" si="73"/>
        <v>4</v>
      </c>
      <c r="AF1593">
        <f t="shared" si="74"/>
        <v>26</v>
      </c>
    </row>
    <row r="1594" spans="1:32" x14ac:dyDescent="0.25">
      <c r="A1594" t="s">
        <v>8420</v>
      </c>
      <c r="B1594" t="s">
        <v>8421</v>
      </c>
      <c r="D1594">
        <v>2023</v>
      </c>
      <c r="E1594" t="s">
        <v>863</v>
      </c>
      <c r="F1594" t="s">
        <v>1434</v>
      </c>
      <c r="G1594" t="s">
        <v>1435</v>
      </c>
      <c r="H1594" t="s">
        <v>956</v>
      </c>
      <c r="I1594" t="s">
        <v>8422</v>
      </c>
      <c r="J1594" t="s">
        <v>1054</v>
      </c>
      <c r="K1594">
        <v>10399</v>
      </c>
      <c r="L1594" t="s">
        <v>869</v>
      </c>
      <c r="M1594" t="s">
        <v>8423</v>
      </c>
      <c r="N1594" t="s">
        <v>3594</v>
      </c>
      <c r="O1594">
        <v>9</v>
      </c>
      <c r="P1594" t="s">
        <v>872</v>
      </c>
      <c r="Q1594" t="s">
        <v>873</v>
      </c>
      <c r="R1594" t="s">
        <v>105</v>
      </c>
      <c r="S1594" t="s">
        <v>105</v>
      </c>
      <c r="T1594" t="s">
        <v>8424</v>
      </c>
      <c r="U1594" t="s">
        <v>875</v>
      </c>
      <c r="V1594" t="s">
        <v>8425</v>
      </c>
      <c r="W1594" s="247">
        <v>45042</v>
      </c>
      <c r="Y1594" t="s">
        <v>876</v>
      </c>
      <c r="Z1594">
        <v>0</v>
      </c>
      <c r="AA1594" t="s">
        <v>5081</v>
      </c>
      <c r="AB1594" t="s">
        <v>877</v>
      </c>
      <c r="AD1594">
        <f t="shared" ca="1" si="72"/>
        <v>12</v>
      </c>
      <c r="AE1594">
        <f t="shared" si="73"/>
        <v>4</v>
      </c>
      <c r="AF1594">
        <f t="shared" si="74"/>
        <v>26</v>
      </c>
    </row>
    <row r="1595" spans="1:32" x14ac:dyDescent="0.25">
      <c r="A1595" t="s">
        <v>8426</v>
      </c>
      <c r="B1595" t="s">
        <v>8427</v>
      </c>
      <c r="D1595">
        <v>2023</v>
      </c>
      <c r="E1595" t="s">
        <v>863</v>
      </c>
      <c r="F1595" t="s">
        <v>1434</v>
      </c>
      <c r="G1595" t="s">
        <v>1435</v>
      </c>
      <c r="H1595" t="s">
        <v>956</v>
      </c>
      <c r="I1595" t="s">
        <v>8428</v>
      </c>
      <c r="J1595" t="s">
        <v>896</v>
      </c>
      <c r="K1595">
        <v>19639</v>
      </c>
      <c r="L1595" t="s">
        <v>869</v>
      </c>
      <c r="M1595" t="s">
        <v>8429</v>
      </c>
      <c r="N1595">
        <v>45414</v>
      </c>
      <c r="O1595">
        <v>5</v>
      </c>
      <c r="P1595" t="s">
        <v>872</v>
      </c>
      <c r="Q1595" t="s">
        <v>873</v>
      </c>
      <c r="R1595" t="s">
        <v>105</v>
      </c>
      <c r="S1595" t="s">
        <v>105</v>
      </c>
      <c r="T1595" t="s">
        <v>8430</v>
      </c>
      <c r="U1595" t="s">
        <v>875</v>
      </c>
      <c r="W1595" s="247">
        <v>45042</v>
      </c>
      <c r="Y1595" t="s">
        <v>876</v>
      </c>
      <c r="Z1595">
        <v>0</v>
      </c>
      <c r="AA1595" t="s">
        <v>5081</v>
      </c>
      <c r="AB1595" t="s">
        <v>877</v>
      </c>
      <c r="AD1595">
        <f t="shared" ca="1" si="72"/>
        <v>12</v>
      </c>
      <c r="AE1595">
        <f t="shared" si="73"/>
        <v>4</v>
      </c>
      <c r="AF1595">
        <f t="shared" si="74"/>
        <v>26</v>
      </c>
    </row>
    <row r="1596" spans="1:32" x14ac:dyDescent="0.25">
      <c r="A1596" t="s">
        <v>8431</v>
      </c>
      <c r="B1596" t="s">
        <v>8432</v>
      </c>
      <c r="D1596">
        <v>2023</v>
      </c>
      <c r="E1596" t="s">
        <v>863</v>
      </c>
      <c r="F1596" t="s">
        <v>1434</v>
      </c>
      <c r="G1596" t="s">
        <v>1435</v>
      </c>
      <c r="H1596" t="s">
        <v>866</v>
      </c>
      <c r="I1596" t="s">
        <v>8433</v>
      </c>
      <c r="J1596" t="s">
        <v>1054</v>
      </c>
      <c r="K1596">
        <v>13686</v>
      </c>
      <c r="L1596" t="s">
        <v>869</v>
      </c>
      <c r="M1596" t="s">
        <v>8434</v>
      </c>
      <c r="N1596" t="s">
        <v>1040</v>
      </c>
      <c r="O1596">
        <v>4</v>
      </c>
      <c r="P1596" t="s">
        <v>872</v>
      </c>
      <c r="Q1596" t="s">
        <v>873</v>
      </c>
      <c r="R1596" t="s">
        <v>105</v>
      </c>
      <c r="S1596" t="s">
        <v>105</v>
      </c>
      <c r="T1596" t="s">
        <v>8435</v>
      </c>
      <c r="U1596" t="s">
        <v>875</v>
      </c>
      <c r="V1596" t="s">
        <v>207</v>
      </c>
      <c r="W1596" s="247">
        <v>45042</v>
      </c>
      <c r="Y1596" t="s">
        <v>876</v>
      </c>
      <c r="Z1596">
        <v>0</v>
      </c>
      <c r="AA1596" t="s">
        <v>5081</v>
      </c>
      <c r="AB1596" t="s">
        <v>877</v>
      </c>
      <c r="AD1596">
        <f t="shared" ca="1" si="72"/>
        <v>12</v>
      </c>
      <c r="AE1596">
        <f t="shared" si="73"/>
        <v>4</v>
      </c>
      <c r="AF1596">
        <f t="shared" si="74"/>
        <v>26</v>
      </c>
    </row>
    <row r="1597" spans="1:32" x14ac:dyDescent="0.25">
      <c r="A1597" t="s">
        <v>8436</v>
      </c>
      <c r="B1597" t="s">
        <v>8437</v>
      </c>
      <c r="D1597">
        <v>2023</v>
      </c>
      <c r="E1597" t="s">
        <v>863</v>
      </c>
      <c r="F1597" t="s">
        <v>1434</v>
      </c>
      <c r="G1597" t="s">
        <v>1435</v>
      </c>
      <c r="H1597" t="s">
        <v>866</v>
      </c>
      <c r="I1597" t="s">
        <v>8438</v>
      </c>
      <c r="J1597" t="s">
        <v>881</v>
      </c>
      <c r="K1597">
        <v>12888</v>
      </c>
      <c r="L1597" t="s">
        <v>869</v>
      </c>
      <c r="M1597">
        <v>5449283</v>
      </c>
      <c r="N1597">
        <v>45414</v>
      </c>
      <c r="O1597">
        <v>7</v>
      </c>
      <c r="P1597" t="s">
        <v>872</v>
      </c>
      <c r="Q1597" t="s">
        <v>873</v>
      </c>
      <c r="R1597" t="s">
        <v>105</v>
      </c>
      <c r="S1597" t="s">
        <v>105</v>
      </c>
      <c r="T1597" t="s">
        <v>8439</v>
      </c>
      <c r="U1597" t="s">
        <v>875</v>
      </c>
      <c r="W1597" s="247">
        <v>45042</v>
      </c>
      <c r="Y1597" t="s">
        <v>876</v>
      </c>
      <c r="Z1597">
        <v>0</v>
      </c>
      <c r="AA1597" t="s">
        <v>5081</v>
      </c>
      <c r="AB1597" t="s">
        <v>877</v>
      </c>
      <c r="AD1597">
        <f t="shared" ca="1" si="72"/>
        <v>12</v>
      </c>
      <c r="AE1597">
        <f t="shared" si="73"/>
        <v>4</v>
      </c>
      <c r="AF1597">
        <f t="shared" si="74"/>
        <v>26</v>
      </c>
    </row>
    <row r="1598" spans="1:32" x14ac:dyDescent="0.25">
      <c r="A1598" t="s">
        <v>8440</v>
      </c>
      <c r="B1598" t="s">
        <v>8441</v>
      </c>
      <c r="D1598">
        <v>2023</v>
      </c>
      <c r="E1598" t="s">
        <v>863</v>
      </c>
      <c r="F1598" t="s">
        <v>1434</v>
      </c>
      <c r="G1598" t="s">
        <v>1435</v>
      </c>
      <c r="H1598" t="s">
        <v>866</v>
      </c>
      <c r="I1598" t="s">
        <v>8442</v>
      </c>
      <c r="J1598" t="s">
        <v>881</v>
      </c>
      <c r="K1598">
        <v>22108</v>
      </c>
      <c r="L1598" t="s">
        <v>869</v>
      </c>
      <c r="M1598">
        <v>5448910</v>
      </c>
      <c r="N1598">
        <v>45537</v>
      </c>
      <c r="O1598">
        <v>21</v>
      </c>
      <c r="P1598" t="s">
        <v>872</v>
      </c>
      <c r="Q1598" t="s">
        <v>873</v>
      </c>
      <c r="R1598" t="s">
        <v>105</v>
      </c>
      <c r="S1598" t="s">
        <v>105</v>
      </c>
      <c r="T1598" t="s">
        <v>8443</v>
      </c>
      <c r="U1598" t="s">
        <v>875</v>
      </c>
      <c r="V1598" t="s">
        <v>134</v>
      </c>
      <c r="W1598" s="247">
        <v>45042</v>
      </c>
      <c r="Y1598" t="s">
        <v>876</v>
      </c>
      <c r="Z1598">
        <v>0</v>
      </c>
      <c r="AA1598" t="s">
        <v>5081</v>
      </c>
      <c r="AB1598" t="s">
        <v>877</v>
      </c>
      <c r="AD1598">
        <f t="shared" ca="1" si="72"/>
        <v>12</v>
      </c>
      <c r="AE1598">
        <f t="shared" si="73"/>
        <v>4</v>
      </c>
      <c r="AF1598">
        <f t="shared" si="74"/>
        <v>26</v>
      </c>
    </row>
    <row r="1599" spans="1:32" x14ac:dyDescent="0.25">
      <c r="A1599" t="s">
        <v>8444</v>
      </c>
      <c r="B1599" t="s">
        <v>8445</v>
      </c>
      <c r="D1599">
        <v>2023</v>
      </c>
      <c r="E1599" t="s">
        <v>863</v>
      </c>
      <c r="F1599" t="s">
        <v>1434</v>
      </c>
      <c r="G1599" t="s">
        <v>1435</v>
      </c>
      <c r="H1599" t="s">
        <v>866</v>
      </c>
      <c r="I1599" t="s">
        <v>8446</v>
      </c>
      <c r="J1599" t="s">
        <v>918</v>
      </c>
      <c r="K1599">
        <v>16472</v>
      </c>
      <c r="L1599" t="s">
        <v>869</v>
      </c>
      <c r="M1599" t="s">
        <v>8447</v>
      </c>
      <c r="N1599" t="s">
        <v>919</v>
      </c>
      <c r="O1599">
        <v>4</v>
      </c>
      <c r="P1599" t="s">
        <v>872</v>
      </c>
      <c r="Q1599" t="s">
        <v>873</v>
      </c>
      <c r="R1599" t="s">
        <v>105</v>
      </c>
      <c r="S1599" t="s">
        <v>105</v>
      </c>
      <c r="T1599" t="s">
        <v>8448</v>
      </c>
      <c r="U1599" t="s">
        <v>875</v>
      </c>
      <c r="V1599" t="s">
        <v>119</v>
      </c>
      <c r="W1599" s="247">
        <v>45042</v>
      </c>
      <c r="Y1599" t="s">
        <v>876</v>
      </c>
      <c r="Z1599">
        <v>0</v>
      </c>
      <c r="AA1599" t="s">
        <v>5081</v>
      </c>
      <c r="AB1599" t="s">
        <v>877</v>
      </c>
      <c r="AD1599">
        <f t="shared" ca="1" si="72"/>
        <v>12</v>
      </c>
      <c r="AE1599">
        <f t="shared" si="73"/>
        <v>4</v>
      </c>
      <c r="AF1599">
        <f t="shared" si="74"/>
        <v>26</v>
      </c>
    </row>
    <row r="1600" spans="1:32" x14ac:dyDescent="0.25">
      <c r="A1600" t="s">
        <v>8449</v>
      </c>
      <c r="B1600" t="s">
        <v>8450</v>
      </c>
      <c r="D1600">
        <v>2023</v>
      </c>
      <c r="E1600" t="s">
        <v>863</v>
      </c>
      <c r="F1600" t="s">
        <v>1434</v>
      </c>
      <c r="G1600" t="s">
        <v>1435</v>
      </c>
      <c r="H1600" t="s">
        <v>866</v>
      </c>
      <c r="I1600" t="s">
        <v>8451</v>
      </c>
      <c r="J1600" t="s">
        <v>1054</v>
      </c>
      <c r="K1600">
        <v>1</v>
      </c>
      <c r="L1600" t="s">
        <v>869</v>
      </c>
      <c r="M1600" t="s">
        <v>8452</v>
      </c>
      <c r="N1600" t="s">
        <v>1040</v>
      </c>
      <c r="O1600">
        <v>4</v>
      </c>
      <c r="P1600" t="s">
        <v>872</v>
      </c>
      <c r="Q1600" t="s">
        <v>873</v>
      </c>
      <c r="R1600" t="s">
        <v>105</v>
      </c>
      <c r="S1600" t="s">
        <v>105</v>
      </c>
      <c r="T1600" t="s">
        <v>8453</v>
      </c>
      <c r="U1600" t="s">
        <v>875</v>
      </c>
      <c r="V1600" t="s">
        <v>8454</v>
      </c>
      <c r="W1600" s="247">
        <v>45042</v>
      </c>
      <c r="Y1600" t="s">
        <v>876</v>
      </c>
      <c r="Z1600">
        <v>0</v>
      </c>
      <c r="AA1600" t="s">
        <v>5081</v>
      </c>
      <c r="AB1600" t="s">
        <v>877</v>
      </c>
      <c r="AD1600">
        <f t="shared" ca="1" si="72"/>
        <v>12</v>
      </c>
      <c r="AE1600">
        <f t="shared" si="73"/>
        <v>4</v>
      </c>
      <c r="AF1600">
        <f t="shared" si="74"/>
        <v>26</v>
      </c>
    </row>
    <row r="1601" spans="1:32" x14ac:dyDescent="0.25">
      <c r="A1601" t="s">
        <v>8455</v>
      </c>
      <c r="B1601" t="s">
        <v>8456</v>
      </c>
      <c r="D1601">
        <v>2023</v>
      </c>
      <c r="E1601" t="s">
        <v>863</v>
      </c>
      <c r="F1601" t="s">
        <v>1434</v>
      </c>
      <c r="G1601" t="s">
        <v>1435</v>
      </c>
      <c r="H1601" t="s">
        <v>866</v>
      </c>
      <c r="I1601" t="s">
        <v>8457</v>
      </c>
      <c r="J1601" t="s">
        <v>918</v>
      </c>
      <c r="K1601">
        <v>15310</v>
      </c>
      <c r="L1601" t="s">
        <v>869</v>
      </c>
      <c r="M1601" t="s">
        <v>8458</v>
      </c>
      <c r="N1601">
        <v>45506</v>
      </c>
      <c r="O1601">
        <v>7</v>
      </c>
      <c r="P1601" t="s">
        <v>872</v>
      </c>
      <c r="Q1601" t="s">
        <v>873</v>
      </c>
      <c r="R1601" t="s">
        <v>105</v>
      </c>
      <c r="S1601" t="s">
        <v>105</v>
      </c>
      <c r="T1601" t="s">
        <v>8459</v>
      </c>
      <c r="U1601" t="s">
        <v>875</v>
      </c>
      <c r="V1601" t="s">
        <v>108</v>
      </c>
      <c r="W1601" s="247">
        <v>45042</v>
      </c>
      <c r="Y1601" t="s">
        <v>876</v>
      </c>
      <c r="Z1601">
        <v>0</v>
      </c>
      <c r="AA1601" t="s">
        <v>5081</v>
      </c>
      <c r="AB1601" t="s">
        <v>877</v>
      </c>
      <c r="AD1601">
        <f t="shared" ca="1" si="72"/>
        <v>12</v>
      </c>
      <c r="AE1601">
        <f t="shared" si="73"/>
        <v>4</v>
      </c>
      <c r="AF1601">
        <f t="shared" si="74"/>
        <v>26</v>
      </c>
    </row>
    <row r="1602" spans="1:32" x14ac:dyDescent="0.25">
      <c r="A1602" t="s">
        <v>8460</v>
      </c>
      <c r="B1602" t="s">
        <v>8461</v>
      </c>
      <c r="D1602">
        <v>2023</v>
      </c>
      <c r="E1602" t="s">
        <v>863</v>
      </c>
      <c r="F1602" t="s">
        <v>1434</v>
      </c>
      <c r="G1602" t="s">
        <v>1435</v>
      </c>
      <c r="H1602" t="s">
        <v>866</v>
      </c>
      <c r="I1602" t="s">
        <v>8462</v>
      </c>
      <c r="J1602" t="s">
        <v>1054</v>
      </c>
      <c r="K1602">
        <v>83</v>
      </c>
      <c r="L1602" t="s">
        <v>869</v>
      </c>
      <c r="M1602" t="s">
        <v>8463</v>
      </c>
      <c r="N1602" t="s">
        <v>1040</v>
      </c>
      <c r="O1602">
        <v>4</v>
      </c>
      <c r="P1602" t="s">
        <v>872</v>
      </c>
      <c r="Q1602" t="s">
        <v>873</v>
      </c>
      <c r="R1602" t="s">
        <v>105</v>
      </c>
      <c r="S1602" t="s">
        <v>105</v>
      </c>
      <c r="T1602" t="s">
        <v>8464</v>
      </c>
      <c r="U1602" t="s">
        <v>875</v>
      </c>
      <c r="V1602" t="s">
        <v>8465</v>
      </c>
      <c r="W1602" s="247">
        <v>45042</v>
      </c>
      <c r="Y1602" t="s">
        <v>876</v>
      </c>
      <c r="Z1602">
        <v>0</v>
      </c>
      <c r="AA1602" t="s">
        <v>5081</v>
      </c>
      <c r="AB1602" t="s">
        <v>877</v>
      </c>
      <c r="AD1602">
        <f t="shared" ref="AD1602:AD1665" ca="1" si="75">ROUND(YEARFRAC(W1602,TODAY(),3)*12,0)</f>
        <v>12</v>
      </c>
      <c r="AE1602">
        <f t="shared" ref="AE1602:AE1665" si="76">MONTH(W1602)</f>
        <v>4</v>
      </c>
      <c r="AF1602">
        <f t="shared" ref="AF1602:AF1665" si="77">DAY(W1602)</f>
        <v>26</v>
      </c>
    </row>
    <row r="1603" spans="1:32" x14ac:dyDescent="0.25">
      <c r="A1603" t="s">
        <v>8466</v>
      </c>
      <c r="B1603" t="s">
        <v>8467</v>
      </c>
      <c r="D1603">
        <v>2023</v>
      </c>
      <c r="E1603" t="s">
        <v>863</v>
      </c>
      <c r="F1603" t="s">
        <v>1434</v>
      </c>
      <c r="G1603" t="s">
        <v>1435</v>
      </c>
      <c r="H1603" t="s">
        <v>866</v>
      </c>
      <c r="I1603" t="s">
        <v>8468</v>
      </c>
      <c r="J1603" t="s">
        <v>1136</v>
      </c>
      <c r="K1603">
        <v>19616</v>
      </c>
      <c r="L1603" t="s">
        <v>869</v>
      </c>
      <c r="M1603" t="s">
        <v>8469</v>
      </c>
      <c r="N1603">
        <v>45445</v>
      </c>
      <c r="O1603">
        <v>20</v>
      </c>
      <c r="P1603" t="s">
        <v>872</v>
      </c>
      <c r="Q1603" t="s">
        <v>873</v>
      </c>
      <c r="R1603" t="s">
        <v>105</v>
      </c>
      <c r="S1603" t="s">
        <v>105</v>
      </c>
      <c r="T1603" t="s">
        <v>8470</v>
      </c>
      <c r="U1603" t="s">
        <v>875</v>
      </c>
      <c r="V1603" t="s">
        <v>134</v>
      </c>
      <c r="W1603" s="247">
        <v>45042</v>
      </c>
      <c r="Y1603" t="s">
        <v>876</v>
      </c>
      <c r="Z1603">
        <v>0</v>
      </c>
      <c r="AA1603" t="s">
        <v>5081</v>
      </c>
      <c r="AB1603" t="s">
        <v>877</v>
      </c>
      <c r="AD1603">
        <f t="shared" ca="1" si="75"/>
        <v>12</v>
      </c>
      <c r="AE1603">
        <f t="shared" si="76"/>
        <v>4</v>
      </c>
      <c r="AF1603">
        <f t="shared" si="77"/>
        <v>26</v>
      </c>
    </row>
    <row r="1604" spans="1:32" x14ac:dyDescent="0.25">
      <c r="A1604" t="s">
        <v>8471</v>
      </c>
      <c r="B1604" t="s">
        <v>8472</v>
      </c>
      <c r="D1604">
        <v>2023</v>
      </c>
      <c r="E1604" t="s">
        <v>863</v>
      </c>
      <c r="F1604" t="s">
        <v>1434</v>
      </c>
      <c r="G1604" t="s">
        <v>1435</v>
      </c>
      <c r="H1604" t="s">
        <v>956</v>
      </c>
      <c r="I1604" t="s">
        <v>8473</v>
      </c>
      <c r="J1604" t="s">
        <v>1054</v>
      </c>
      <c r="K1604">
        <v>600</v>
      </c>
      <c r="L1604" t="s">
        <v>869</v>
      </c>
      <c r="M1604" t="s">
        <v>8474</v>
      </c>
      <c r="N1604" t="s">
        <v>1040</v>
      </c>
      <c r="O1604">
        <v>4</v>
      </c>
      <c r="P1604" t="s">
        <v>872</v>
      </c>
      <c r="Q1604" t="s">
        <v>873</v>
      </c>
      <c r="R1604" t="s">
        <v>105</v>
      </c>
      <c r="S1604" t="s">
        <v>105</v>
      </c>
      <c r="T1604" t="s">
        <v>8475</v>
      </c>
      <c r="U1604" t="s">
        <v>875</v>
      </c>
      <c r="V1604" t="s">
        <v>199</v>
      </c>
      <c r="W1604" s="247">
        <v>45042</v>
      </c>
      <c r="Y1604" t="s">
        <v>876</v>
      </c>
      <c r="Z1604">
        <v>0</v>
      </c>
      <c r="AA1604" t="s">
        <v>5081</v>
      </c>
      <c r="AB1604" t="s">
        <v>877</v>
      </c>
      <c r="AD1604">
        <f t="shared" ca="1" si="75"/>
        <v>12</v>
      </c>
      <c r="AE1604">
        <f t="shared" si="76"/>
        <v>4</v>
      </c>
      <c r="AF1604">
        <f t="shared" si="77"/>
        <v>26</v>
      </c>
    </row>
    <row r="1605" spans="1:32" x14ac:dyDescent="0.25">
      <c r="A1605" t="s">
        <v>8476</v>
      </c>
      <c r="B1605" t="s">
        <v>8477</v>
      </c>
      <c r="D1605">
        <v>2023</v>
      </c>
      <c r="E1605" t="s">
        <v>863</v>
      </c>
      <c r="F1605" t="s">
        <v>3562</v>
      </c>
      <c r="G1605" t="s">
        <v>1191</v>
      </c>
      <c r="H1605" t="s">
        <v>956</v>
      </c>
      <c r="I1605" t="s">
        <v>8478</v>
      </c>
      <c r="J1605" t="s">
        <v>1136</v>
      </c>
      <c r="K1605">
        <v>16217</v>
      </c>
      <c r="L1605" t="s">
        <v>869</v>
      </c>
      <c r="M1605" t="s">
        <v>8479</v>
      </c>
      <c r="N1605">
        <v>45445</v>
      </c>
      <c r="O1605">
        <v>5</v>
      </c>
      <c r="P1605" t="s">
        <v>872</v>
      </c>
      <c r="Q1605" t="s">
        <v>873</v>
      </c>
      <c r="R1605" t="s">
        <v>105</v>
      </c>
      <c r="S1605" t="s">
        <v>105</v>
      </c>
      <c r="T1605" t="s">
        <v>8480</v>
      </c>
      <c r="U1605" t="s">
        <v>875</v>
      </c>
      <c r="W1605" s="247">
        <v>45063</v>
      </c>
      <c r="Y1605" t="s">
        <v>876</v>
      </c>
      <c r="Z1605">
        <v>0</v>
      </c>
      <c r="AB1605" t="s">
        <v>877</v>
      </c>
      <c r="AD1605">
        <f t="shared" ca="1" si="75"/>
        <v>11</v>
      </c>
      <c r="AE1605">
        <f t="shared" si="76"/>
        <v>5</v>
      </c>
      <c r="AF1605">
        <f t="shared" si="77"/>
        <v>17</v>
      </c>
    </row>
    <row r="1606" spans="1:32" x14ac:dyDescent="0.25">
      <c r="A1606" t="s">
        <v>8481</v>
      </c>
      <c r="B1606" t="s">
        <v>8482</v>
      </c>
      <c r="D1606">
        <v>2023</v>
      </c>
      <c r="E1606" t="s">
        <v>863</v>
      </c>
      <c r="F1606" t="s">
        <v>3562</v>
      </c>
      <c r="G1606" t="s">
        <v>1191</v>
      </c>
      <c r="H1606" t="s">
        <v>866</v>
      </c>
      <c r="I1606" t="s">
        <v>8483</v>
      </c>
      <c r="J1606" t="s">
        <v>1054</v>
      </c>
      <c r="K1606">
        <v>10363</v>
      </c>
      <c r="L1606" t="s">
        <v>869</v>
      </c>
      <c r="M1606" t="s">
        <v>8484</v>
      </c>
      <c r="N1606" t="s">
        <v>1131</v>
      </c>
      <c r="O1606">
        <v>19</v>
      </c>
      <c r="P1606" t="s">
        <v>872</v>
      </c>
      <c r="Q1606" t="s">
        <v>873</v>
      </c>
      <c r="R1606" t="s">
        <v>105</v>
      </c>
      <c r="S1606" t="s">
        <v>105</v>
      </c>
      <c r="T1606" t="s">
        <v>4151</v>
      </c>
      <c r="U1606" t="s">
        <v>875</v>
      </c>
      <c r="V1606" t="s">
        <v>190</v>
      </c>
      <c r="W1606" s="247">
        <v>45063</v>
      </c>
      <c r="Y1606" t="s">
        <v>876</v>
      </c>
      <c r="Z1606">
        <v>0</v>
      </c>
      <c r="AB1606" t="s">
        <v>877</v>
      </c>
      <c r="AD1606">
        <f t="shared" ca="1" si="75"/>
        <v>11</v>
      </c>
      <c r="AE1606">
        <f t="shared" si="76"/>
        <v>5</v>
      </c>
      <c r="AF1606">
        <f t="shared" si="77"/>
        <v>17</v>
      </c>
    </row>
    <row r="1607" spans="1:32" x14ac:dyDescent="0.25">
      <c r="A1607" t="s">
        <v>8485</v>
      </c>
      <c r="B1607" t="s">
        <v>8486</v>
      </c>
      <c r="D1607">
        <v>2023</v>
      </c>
      <c r="E1607" t="s">
        <v>863</v>
      </c>
      <c r="F1607" t="s">
        <v>3562</v>
      </c>
      <c r="G1607" t="s">
        <v>1191</v>
      </c>
      <c r="H1607" t="s">
        <v>866</v>
      </c>
      <c r="I1607" t="s">
        <v>8487</v>
      </c>
      <c r="J1607" t="s">
        <v>1054</v>
      </c>
      <c r="K1607">
        <v>6789</v>
      </c>
      <c r="L1607" t="s">
        <v>869</v>
      </c>
      <c r="M1607" t="s">
        <v>8488</v>
      </c>
      <c r="N1607" t="s">
        <v>1040</v>
      </c>
      <c r="O1607">
        <v>4</v>
      </c>
      <c r="P1607" t="s">
        <v>872</v>
      </c>
      <c r="Q1607" t="s">
        <v>873</v>
      </c>
      <c r="R1607" t="s">
        <v>105</v>
      </c>
      <c r="S1607" t="s">
        <v>105</v>
      </c>
      <c r="T1607" t="s">
        <v>8489</v>
      </c>
      <c r="U1607" t="s">
        <v>875</v>
      </c>
      <c r="V1607" t="s">
        <v>1459</v>
      </c>
      <c r="W1607" s="247">
        <v>45063</v>
      </c>
      <c r="Y1607" t="s">
        <v>876</v>
      </c>
      <c r="Z1607">
        <v>0</v>
      </c>
      <c r="AB1607" t="s">
        <v>877</v>
      </c>
      <c r="AD1607">
        <f t="shared" ca="1" si="75"/>
        <v>11</v>
      </c>
      <c r="AE1607">
        <f t="shared" si="76"/>
        <v>5</v>
      </c>
      <c r="AF1607">
        <f t="shared" si="77"/>
        <v>17</v>
      </c>
    </row>
    <row r="1608" spans="1:32" x14ac:dyDescent="0.25">
      <c r="A1608" t="s">
        <v>8490</v>
      </c>
      <c r="B1608" t="s">
        <v>8491</v>
      </c>
      <c r="D1608">
        <v>2023</v>
      </c>
      <c r="E1608" t="s">
        <v>863</v>
      </c>
      <c r="F1608" t="s">
        <v>3562</v>
      </c>
      <c r="G1608" t="s">
        <v>1191</v>
      </c>
      <c r="H1608" t="s">
        <v>956</v>
      </c>
      <c r="I1608" t="s">
        <v>8492</v>
      </c>
      <c r="J1608" t="s">
        <v>1054</v>
      </c>
      <c r="K1608">
        <v>1784</v>
      </c>
      <c r="L1608" t="s">
        <v>869</v>
      </c>
      <c r="M1608" t="s">
        <v>8493</v>
      </c>
      <c r="N1608" t="s">
        <v>1816</v>
      </c>
      <c r="O1608">
        <v>10</v>
      </c>
      <c r="P1608" t="s">
        <v>872</v>
      </c>
      <c r="Q1608" t="s">
        <v>873</v>
      </c>
      <c r="R1608" t="s">
        <v>105</v>
      </c>
      <c r="S1608" t="s">
        <v>105</v>
      </c>
      <c r="T1608" t="s">
        <v>8494</v>
      </c>
      <c r="U1608" t="s">
        <v>875</v>
      </c>
      <c r="V1608" t="s">
        <v>1459</v>
      </c>
      <c r="W1608" s="247">
        <v>45063</v>
      </c>
      <c r="Y1608" t="s">
        <v>876</v>
      </c>
      <c r="Z1608">
        <v>0</v>
      </c>
      <c r="AB1608" t="s">
        <v>877</v>
      </c>
      <c r="AD1608">
        <f t="shared" ca="1" si="75"/>
        <v>11</v>
      </c>
      <c r="AE1608">
        <f t="shared" si="76"/>
        <v>5</v>
      </c>
      <c r="AF1608">
        <f t="shared" si="77"/>
        <v>17</v>
      </c>
    </row>
    <row r="1609" spans="1:32" x14ac:dyDescent="0.25">
      <c r="A1609" t="s">
        <v>8495</v>
      </c>
      <c r="B1609" t="s">
        <v>8496</v>
      </c>
      <c r="D1609">
        <v>2023</v>
      </c>
      <c r="E1609" t="s">
        <v>863</v>
      </c>
      <c r="F1609" t="s">
        <v>3562</v>
      </c>
      <c r="G1609" t="s">
        <v>1191</v>
      </c>
      <c r="H1609" t="s">
        <v>956</v>
      </c>
      <c r="I1609" t="s">
        <v>8497</v>
      </c>
      <c r="J1609" t="s">
        <v>1054</v>
      </c>
      <c r="K1609">
        <v>15609</v>
      </c>
      <c r="L1609" t="s">
        <v>869</v>
      </c>
      <c r="M1609" t="s">
        <v>8498</v>
      </c>
      <c r="N1609" t="s">
        <v>1251</v>
      </c>
      <c r="O1609">
        <v>21</v>
      </c>
      <c r="P1609" t="s">
        <v>872</v>
      </c>
      <c r="Q1609" t="s">
        <v>873</v>
      </c>
      <c r="R1609" t="s">
        <v>105</v>
      </c>
      <c r="S1609" t="s">
        <v>105</v>
      </c>
      <c r="T1609" t="s">
        <v>2690</v>
      </c>
      <c r="U1609" t="s">
        <v>875</v>
      </c>
      <c r="V1609" t="s">
        <v>190</v>
      </c>
      <c r="W1609" s="247">
        <v>45063</v>
      </c>
      <c r="Y1609" t="s">
        <v>876</v>
      </c>
      <c r="Z1609">
        <v>0</v>
      </c>
      <c r="AB1609" t="s">
        <v>877</v>
      </c>
      <c r="AD1609">
        <f t="shared" ca="1" si="75"/>
        <v>11</v>
      </c>
      <c r="AE1609">
        <f t="shared" si="76"/>
        <v>5</v>
      </c>
      <c r="AF1609">
        <f t="shared" si="77"/>
        <v>17</v>
      </c>
    </row>
    <row r="1610" spans="1:32" x14ac:dyDescent="0.25">
      <c r="A1610" t="s">
        <v>8499</v>
      </c>
      <c r="B1610" t="s">
        <v>8500</v>
      </c>
      <c r="D1610">
        <v>2023</v>
      </c>
      <c r="E1610" t="s">
        <v>863</v>
      </c>
      <c r="F1610" t="s">
        <v>3562</v>
      </c>
      <c r="G1610" t="s">
        <v>1191</v>
      </c>
      <c r="H1610" t="s">
        <v>956</v>
      </c>
      <c r="I1610" t="s">
        <v>8501</v>
      </c>
      <c r="J1610" t="s">
        <v>1054</v>
      </c>
      <c r="K1610">
        <v>8079</v>
      </c>
      <c r="L1610" t="s">
        <v>869</v>
      </c>
      <c r="M1610" t="s">
        <v>8502</v>
      </c>
      <c r="N1610" t="s">
        <v>1040</v>
      </c>
      <c r="O1610">
        <v>4</v>
      </c>
      <c r="P1610" t="s">
        <v>872</v>
      </c>
      <c r="Q1610" t="s">
        <v>873</v>
      </c>
      <c r="R1610" t="s">
        <v>105</v>
      </c>
      <c r="S1610" t="s">
        <v>105</v>
      </c>
      <c r="T1610" t="s">
        <v>8503</v>
      </c>
      <c r="U1610" t="s">
        <v>875</v>
      </c>
      <c r="V1610" t="s">
        <v>1459</v>
      </c>
      <c r="W1610" s="247">
        <v>45063</v>
      </c>
      <c r="Y1610" t="s">
        <v>876</v>
      </c>
      <c r="Z1610">
        <v>0</v>
      </c>
      <c r="AB1610" t="s">
        <v>877</v>
      </c>
      <c r="AD1610">
        <f t="shared" ca="1" si="75"/>
        <v>11</v>
      </c>
      <c r="AE1610">
        <f t="shared" si="76"/>
        <v>5</v>
      </c>
      <c r="AF1610">
        <f t="shared" si="77"/>
        <v>17</v>
      </c>
    </row>
    <row r="1611" spans="1:32" x14ac:dyDescent="0.25">
      <c r="A1611" t="s">
        <v>8504</v>
      </c>
      <c r="B1611" t="s">
        <v>8505</v>
      </c>
      <c r="D1611">
        <v>2023</v>
      </c>
      <c r="E1611" t="s">
        <v>863</v>
      </c>
      <c r="F1611" t="s">
        <v>3562</v>
      </c>
      <c r="G1611" t="s">
        <v>1191</v>
      </c>
      <c r="H1611" t="s">
        <v>866</v>
      </c>
      <c r="I1611" t="s">
        <v>8506</v>
      </c>
      <c r="J1611" t="s">
        <v>1054</v>
      </c>
      <c r="K1611">
        <v>5214</v>
      </c>
      <c r="L1611" t="s">
        <v>869</v>
      </c>
      <c r="M1611" t="s">
        <v>8507</v>
      </c>
      <c r="N1611">
        <v>45537</v>
      </c>
      <c r="O1611">
        <v>26</v>
      </c>
      <c r="P1611" t="s">
        <v>872</v>
      </c>
      <c r="Q1611" t="s">
        <v>873</v>
      </c>
      <c r="R1611" t="s">
        <v>105</v>
      </c>
      <c r="S1611" t="s">
        <v>105</v>
      </c>
      <c r="T1611" t="s">
        <v>6313</v>
      </c>
      <c r="U1611" t="s">
        <v>875</v>
      </c>
      <c r="V1611" t="s">
        <v>190</v>
      </c>
      <c r="W1611" s="247">
        <v>45063</v>
      </c>
      <c r="Y1611" t="s">
        <v>876</v>
      </c>
      <c r="Z1611">
        <v>0</v>
      </c>
      <c r="AB1611" t="s">
        <v>877</v>
      </c>
      <c r="AD1611">
        <f t="shared" ca="1" si="75"/>
        <v>11</v>
      </c>
      <c r="AE1611">
        <f t="shared" si="76"/>
        <v>5</v>
      </c>
      <c r="AF1611">
        <f t="shared" si="77"/>
        <v>17</v>
      </c>
    </row>
    <row r="1612" spans="1:32" x14ac:dyDescent="0.25">
      <c r="A1612" t="s">
        <v>8508</v>
      </c>
      <c r="B1612" t="s">
        <v>8509</v>
      </c>
      <c r="D1612">
        <v>2023</v>
      </c>
      <c r="E1612" t="s">
        <v>863</v>
      </c>
      <c r="F1612" t="s">
        <v>3562</v>
      </c>
      <c r="G1612" t="s">
        <v>1191</v>
      </c>
      <c r="H1612" t="s">
        <v>956</v>
      </c>
      <c r="I1612" t="s">
        <v>8510</v>
      </c>
      <c r="J1612" t="s">
        <v>934</v>
      </c>
      <c r="K1612">
        <v>17126</v>
      </c>
      <c r="L1612" t="s">
        <v>869</v>
      </c>
      <c r="M1612" t="s">
        <v>8511</v>
      </c>
      <c r="N1612">
        <v>45567</v>
      </c>
      <c r="O1612">
        <v>6</v>
      </c>
      <c r="P1612" t="s">
        <v>872</v>
      </c>
      <c r="Q1612" t="s">
        <v>873</v>
      </c>
      <c r="R1612" t="s">
        <v>105</v>
      </c>
      <c r="S1612" t="s">
        <v>105</v>
      </c>
      <c r="T1612" t="s">
        <v>8512</v>
      </c>
      <c r="U1612" t="s">
        <v>875</v>
      </c>
      <c r="W1612" s="247">
        <v>45063</v>
      </c>
      <c r="Y1612" t="s">
        <v>876</v>
      </c>
      <c r="Z1612">
        <v>0</v>
      </c>
      <c r="AB1612" t="s">
        <v>877</v>
      </c>
      <c r="AD1612">
        <f t="shared" ca="1" si="75"/>
        <v>11</v>
      </c>
      <c r="AE1612">
        <f t="shared" si="76"/>
        <v>5</v>
      </c>
      <c r="AF1612">
        <f t="shared" si="77"/>
        <v>17</v>
      </c>
    </row>
    <row r="1613" spans="1:32" x14ac:dyDescent="0.25">
      <c r="A1613" t="s">
        <v>8513</v>
      </c>
      <c r="B1613" t="s">
        <v>8514</v>
      </c>
      <c r="D1613">
        <v>2023</v>
      </c>
      <c r="E1613" t="s">
        <v>863</v>
      </c>
      <c r="F1613" t="s">
        <v>2908</v>
      </c>
      <c r="G1613" t="s">
        <v>1724</v>
      </c>
      <c r="H1613" t="s">
        <v>866</v>
      </c>
      <c r="I1613" t="s">
        <v>8515</v>
      </c>
      <c r="J1613" t="s">
        <v>1067</v>
      </c>
      <c r="K1613">
        <v>14668</v>
      </c>
      <c r="L1613" t="s">
        <v>869</v>
      </c>
      <c r="M1613" t="s">
        <v>1519</v>
      </c>
      <c r="N1613" t="s">
        <v>1640</v>
      </c>
      <c r="O1613">
        <v>6</v>
      </c>
      <c r="P1613" t="s">
        <v>872</v>
      </c>
      <c r="Q1613" t="s">
        <v>873</v>
      </c>
      <c r="R1613" t="s">
        <v>178</v>
      </c>
      <c r="S1613" t="s">
        <v>178</v>
      </c>
      <c r="U1613" t="s">
        <v>1067</v>
      </c>
      <c r="W1613" s="247">
        <v>45042</v>
      </c>
      <c r="Y1613" t="s">
        <v>876</v>
      </c>
      <c r="Z1613">
        <v>0</v>
      </c>
      <c r="AB1613" t="s">
        <v>877</v>
      </c>
      <c r="AD1613">
        <f t="shared" ca="1" si="75"/>
        <v>12</v>
      </c>
      <c r="AE1613">
        <f t="shared" si="76"/>
        <v>4</v>
      </c>
      <c r="AF1613">
        <f t="shared" si="77"/>
        <v>26</v>
      </c>
    </row>
    <row r="1614" spans="1:32" x14ac:dyDescent="0.25">
      <c r="A1614" t="s">
        <v>8516</v>
      </c>
      <c r="B1614" t="s">
        <v>8517</v>
      </c>
      <c r="D1614">
        <v>2023</v>
      </c>
      <c r="E1614" t="s">
        <v>1049</v>
      </c>
      <c r="F1614" t="s">
        <v>1879</v>
      </c>
      <c r="G1614" t="s">
        <v>1917</v>
      </c>
      <c r="H1614" t="s">
        <v>3323</v>
      </c>
      <c r="I1614" t="s">
        <v>8518</v>
      </c>
      <c r="J1614" t="s">
        <v>1067</v>
      </c>
      <c r="K1614">
        <v>12453</v>
      </c>
      <c r="L1614" t="s">
        <v>869</v>
      </c>
      <c r="M1614" t="s">
        <v>1519</v>
      </c>
      <c r="N1614">
        <v>45384</v>
      </c>
      <c r="O1614">
        <v>1</v>
      </c>
      <c r="P1614" t="s">
        <v>872</v>
      </c>
      <c r="Q1614" t="s">
        <v>873</v>
      </c>
      <c r="R1614" t="s">
        <v>173</v>
      </c>
      <c r="S1614" t="s">
        <v>110</v>
      </c>
      <c r="U1614" t="s">
        <v>875</v>
      </c>
      <c r="W1614" s="247">
        <v>45068</v>
      </c>
      <c r="Y1614" t="s">
        <v>876</v>
      </c>
      <c r="Z1614">
        <v>0</v>
      </c>
      <c r="AA1614" t="s">
        <v>2323</v>
      </c>
      <c r="AB1614" t="s">
        <v>8519</v>
      </c>
      <c r="AD1614">
        <f t="shared" ca="1" si="75"/>
        <v>11</v>
      </c>
      <c r="AE1614">
        <f t="shared" si="76"/>
        <v>5</v>
      </c>
      <c r="AF1614">
        <f t="shared" si="77"/>
        <v>22</v>
      </c>
    </row>
    <row r="1615" spans="1:32" x14ac:dyDescent="0.25">
      <c r="A1615" t="s">
        <v>8520</v>
      </c>
      <c r="B1615" t="s">
        <v>8521</v>
      </c>
      <c r="D1615">
        <v>2023</v>
      </c>
      <c r="E1615" t="s">
        <v>863</v>
      </c>
      <c r="F1615" t="s">
        <v>864</v>
      </c>
      <c r="G1615" t="s">
        <v>865</v>
      </c>
      <c r="H1615" t="s">
        <v>866</v>
      </c>
      <c r="I1615" t="s">
        <v>8522</v>
      </c>
      <c r="J1615" t="s">
        <v>896</v>
      </c>
      <c r="K1615">
        <v>21799</v>
      </c>
      <c r="L1615" t="s">
        <v>1900</v>
      </c>
      <c r="M1615" t="s">
        <v>1519</v>
      </c>
      <c r="N1615">
        <v>45353</v>
      </c>
      <c r="O1615">
        <v>2</v>
      </c>
      <c r="P1615" t="s">
        <v>872</v>
      </c>
      <c r="Q1615" t="s">
        <v>873</v>
      </c>
      <c r="R1615" t="s">
        <v>110</v>
      </c>
      <c r="S1615" t="s">
        <v>105</v>
      </c>
      <c r="U1615" t="s">
        <v>875</v>
      </c>
      <c r="W1615" s="247">
        <v>45041</v>
      </c>
      <c r="Y1615" t="s">
        <v>876</v>
      </c>
      <c r="Z1615">
        <v>0</v>
      </c>
      <c r="AB1615" t="s">
        <v>1103</v>
      </c>
      <c r="AD1615">
        <f t="shared" ca="1" si="75"/>
        <v>12</v>
      </c>
      <c r="AE1615">
        <f t="shared" si="76"/>
        <v>4</v>
      </c>
      <c r="AF1615">
        <f t="shared" si="77"/>
        <v>25</v>
      </c>
    </row>
    <row r="1616" spans="1:32" x14ac:dyDescent="0.25">
      <c r="A1616" t="s">
        <v>8523</v>
      </c>
      <c r="B1616" t="s">
        <v>8524</v>
      </c>
      <c r="D1616">
        <v>2023</v>
      </c>
      <c r="E1616" t="s">
        <v>863</v>
      </c>
      <c r="F1616" t="s">
        <v>864</v>
      </c>
      <c r="G1616" t="s">
        <v>865</v>
      </c>
      <c r="H1616" t="s">
        <v>956</v>
      </c>
      <c r="I1616" t="s">
        <v>8525</v>
      </c>
      <c r="J1616" t="s">
        <v>1029</v>
      </c>
      <c r="K1616">
        <v>18189</v>
      </c>
      <c r="L1616" t="s">
        <v>869</v>
      </c>
      <c r="M1616" t="s">
        <v>1519</v>
      </c>
      <c r="N1616">
        <v>45384</v>
      </c>
      <c r="O1616">
        <v>1</v>
      </c>
      <c r="P1616" t="s">
        <v>872</v>
      </c>
      <c r="Q1616" t="s">
        <v>873</v>
      </c>
      <c r="R1616" t="s">
        <v>110</v>
      </c>
      <c r="S1616" t="s">
        <v>110</v>
      </c>
      <c r="U1616" t="s">
        <v>875</v>
      </c>
      <c r="W1616" s="247">
        <v>45041</v>
      </c>
      <c r="Y1616" t="s">
        <v>876</v>
      </c>
      <c r="Z1616">
        <v>0</v>
      </c>
      <c r="AB1616" t="s">
        <v>1103</v>
      </c>
      <c r="AD1616">
        <f t="shared" ca="1" si="75"/>
        <v>12</v>
      </c>
      <c r="AE1616">
        <f t="shared" si="76"/>
        <v>4</v>
      </c>
      <c r="AF1616">
        <f t="shared" si="77"/>
        <v>25</v>
      </c>
    </row>
    <row r="1617" spans="1:32" x14ac:dyDescent="0.25">
      <c r="A1617" t="s">
        <v>8526</v>
      </c>
      <c r="B1617" t="s">
        <v>8527</v>
      </c>
      <c r="D1617">
        <v>2023</v>
      </c>
      <c r="E1617" t="s">
        <v>863</v>
      </c>
      <c r="F1617" t="s">
        <v>864</v>
      </c>
      <c r="G1617" t="s">
        <v>865</v>
      </c>
      <c r="H1617" t="s">
        <v>956</v>
      </c>
      <c r="I1617" t="s">
        <v>8528</v>
      </c>
      <c r="J1617" t="s">
        <v>934</v>
      </c>
      <c r="K1617">
        <v>28568</v>
      </c>
      <c r="L1617" t="s">
        <v>869</v>
      </c>
      <c r="M1617" t="s">
        <v>1519</v>
      </c>
      <c r="N1617">
        <v>45353</v>
      </c>
      <c r="O1617">
        <v>2</v>
      </c>
      <c r="P1617" t="s">
        <v>872</v>
      </c>
      <c r="Q1617" t="s">
        <v>873</v>
      </c>
      <c r="R1617" t="s">
        <v>110</v>
      </c>
      <c r="S1617" t="s">
        <v>105</v>
      </c>
      <c r="U1617" t="s">
        <v>875</v>
      </c>
      <c r="W1617" s="247">
        <v>45041</v>
      </c>
      <c r="Y1617" t="s">
        <v>876</v>
      </c>
      <c r="Z1617">
        <v>0</v>
      </c>
      <c r="AB1617" t="s">
        <v>1103</v>
      </c>
      <c r="AD1617">
        <f t="shared" ca="1" si="75"/>
        <v>12</v>
      </c>
      <c r="AE1617">
        <f t="shared" si="76"/>
        <v>4</v>
      </c>
      <c r="AF1617">
        <f t="shared" si="77"/>
        <v>25</v>
      </c>
    </row>
    <row r="1618" spans="1:32" x14ac:dyDescent="0.25">
      <c r="A1618" t="s">
        <v>8529</v>
      </c>
      <c r="B1618" t="s">
        <v>8530</v>
      </c>
      <c r="D1618">
        <v>2023</v>
      </c>
      <c r="E1618" t="s">
        <v>863</v>
      </c>
      <c r="F1618" t="s">
        <v>864</v>
      </c>
      <c r="G1618" t="s">
        <v>865</v>
      </c>
      <c r="H1618" t="s">
        <v>866</v>
      </c>
      <c r="I1618" t="s">
        <v>8531</v>
      </c>
      <c r="J1618" t="s">
        <v>1067</v>
      </c>
      <c r="K1618">
        <v>14047</v>
      </c>
      <c r="L1618" t="s">
        <v>869</v>
      </c>
      <c r="M1618" t="s">
        <v>1519</v>
      </c>
      <c r="N1618">
        <v>45384</v>
      </c>
      <c r="O1618">
        <v>1</v>
      </c>
      <c r="P1618" t="s">
        <v>872</v>
      </c>
      <c r="Q1618" t="s">
        <v>873</v>
      </c>
      <c r="R1618" t="s">
        <v>110</v>
      </c>
      <c r="S1618" t="s">
        <v>110</v>
      </c>
      <c r="U1618" t="s">
        <v>875</v>
      </c>
      <c r="W1618" s="247">
        <v>45041</v>
      </c>
      <c r="Y1618" t="s">
        <v>876</v>
      </c>
      <c r="Z1618">
        <v>0</v>
      </c>
      <c r="AB1618" t="s">
        <v>1103</v>
      </c>
      <c r="AD1618">
        <f t="shared" ca="1" si="75"/>
        <v>12</v>
      </c>
      <c r="AE1618">
        <f t="shared" si="76"/>
        <v>4</v>
      </c>
      <c r="AF1618">
        <f t="shared" si="77"/>
        <v>25</v>
      </c>
    </row>
    <row r="1619" spans="1:32" x14ac:dyDescent="0.25">
      <c r="A1619" t="s">
        <v>8532</v>
      </c>
      <c r="B1619" t="s">
        <v>8533</v>
      </c>
      <c r="D1619">
        <v>2023</v>
      </c>
      <c r="E1619" t="s">
        <v>863</v>
      </c>
      <c r="F1619" t="s">
        <v>864</v>
      </c>
      <c r="G1619" t="s">
        <v>865</v>
      </c>
      <c r="H1619" t="s">
        <v>866</v>
      </c>
      <c r="I1619" t="s">
        <v>8534</v>
      </c>
      <c r="J1619" t="s">
        <v>1240</v>
      </c>
      <c r="K1619">
        <v>20801</v>
      </c>
      <c r="L1619" t="s">
        <v>869</v>
      </c>
      <c r="M1619" t="s">
        <v>1519</v>
      </c>
      <c r="N1619">
        <v>45353</v>
      </c>
      <c r="O1619">
        <v>2</v>
      </c>
      <c r="P1619" t="s">
        <v>872</v>
      </c>
      <c r="Q1619" t="s">
        <v>873</v>
      </c>
      <c r="R1619" t="s">
        <v>110</v>
      </c>
      <c r="S1619" t="s">
        <v>105</v>
      </c>
      <c r="U1619" t="s">
        <v>875</v>
      </c>
      <c r="W1619" s="247">
        <v>45042</v>
      </c>
      <c r="Y1619" t="s">
        <v>876</v>
      </c>
      <c r="Z1619">
        <v>0</v>
      </c>
      <c r="AB1619" t="s">
        <v>1103</v>
      </c>
      <c r="AD1619">
        <f t="shared" ca="1" si="75"/>
        <v>12</v>
      </c>
      <c r="AE1619">
        <f t="shared" si="76"/>
        <v>4</v>
      </c>
      <c r="AF1619">
        <f t="shared" si="77"/>
        <v>26</v>
      </c>
    </row>
    <row r="1620" spans="1:32" x14ac:dyDescent="0.25">
      <c r="A1620" t="s">
        <v>8535</v>
      </c>
      <c r="B1620" t="s">
        <v>8536</v>
      </c>
      <c r="D1620">
        <v>2023</v>
      </c>
      <c r="E1620" t="s">
        <v>863</v>
      </c>
      <c r="F1620" t="s">
        <v>2908</v>
      </c>
      <c r="G1620" t="s">
        <v>1724</v>
      </c>
      <c r="H1620" t="s">
        <v>866</v>
      </c>
      <c r="I1620" t="s">
        <v>8537</v>
      </c>
      <c r="J1620" t="s">
        <v>1136</v>
      </c>
      <c r="K1620">
        <v>19518</v>
      </c>
      <c r="L1620" t="s">
        <v>869</v>
      </c>
      <c r="M1620" t="s">
        <v>1519</v>
      </c>
      <c r="N1620">
        <v>45353</v>
      </c>
      <c r="O1620">
        <v>2</v>
      </c>
      <c r="P1620" t="s">
        <v>872</v>
      </c>
      <c r="Q1620" t="s">
        <v>873</v>
      </c>
      <c r="R1620" t="s">
        <v>110</v>
      </c>
      <c r="S1620" t="s">
        <v>116</v>
      </c>
      <c r="U1620" t="s">
        <v>1067</v>
      </c>
      <c r="W1620" s="247">
        <v>45042</v>
      </c>
      <c r="Y1620" t="s">
        <v>876</v>
      </c>
      <c r="Z1620">
        <v>0</v>
      </c>
      <c r="AB1620" t="s">
        <v>877</v>
      </c>
      <c r="AD1620">
        <f t="shared" ca="1" si="75"/>
        <v>12</v>
      </c>
      <c r="AE1620">
        <f t="shared" si="76"/>
        <v>4</v>
      </c>
      <c r="AF1620">
        <f t="shared" si="77"/>
        <v>26</v>
      </c>
    </row>
    <row r="1621" spans="1:32" x14ac:dyDescent="0.25">
      <c r="A1621" t="s">
        <v>8538</v>
      </c>
      <c r="B1621" t="s">
        <v>8539</v>
      </c>
      <c r="D1621">
        <v>2023</v>
      </c>
      <c r="E1621" t="s">
        <v>1049</v>
      </c>
      <c r="F1621" t="s">
        <v>1879</v>
      </c>
      <c r="G1621" t="s">
        <v>1917</v>
      </c>
      <c r="H1621" t="s">
        <v>1123</v>
      </c>
      <c r="I1621" t="s">
        <v>8540</v>
      </c>
      <c r="J1621" t="s">
        <v>4402</v>
      </c>
      <c r="K1621">
        <v>11355</v>
      </c>
      <c r="L1621" t="s">
        <v>869</v>
      </c>
      <c r="M1621" t="s">
        <v>1519</v>
      </c>
      <c r="N1621" t="s">
        <v>8541</v>
      </c>
      <c r="O1621">
        <v>8</v>
      </c>
      <c r="P1621" t="s">
        <v>872</v>
      </c>
      <c r="Q1621" t="s">
        <v>873</v>
      </c>
      <c r="R1621" t="s">
        <v>110</v>
      </c>
      <c r="S1621" t="s">
        <v>110</v>
      </c>
      <c r="U1621" t="s">
        <v>1067</v>
      </c>
      <c r="W1621" s="247">
        <v>45047</v>
      </c>
      <c r="Y1621" t="s">
        <v>876</v>
      </c>
      <c r="Z1621">
        <v>0</v>
      </c>
      <c r="AB1621" t="s">
        <v>8159</v>
      </c>
      <c r="AD1621">
        <f t="shared" ca="1" si="75"/>
        <v>12</v>
      </c>
      <c r="AE1621">
        <f t="shared" si="76"/>
        <v>5</v>
      </c>
      <c r="AF1621">
        <f t="shared" si="77"/>
        <v>1</v>
      </c>
    </row>
    <row r="1622" spans="1:32" x14ac:dyDescent="0.25">
      <c r="A1622" t="s">
        <v>8542</v>
      </c>
      <c r="B1622" t="s">
        <v>8543</v>
      </c>
      <c r="D1622">
        <v>2023</v>
      </c>
      <c r="E1622" t="s">
        <v>1049</v>
      </c>
      <c r="F1622" t="s">
        <v>1879</v>
      </c>
      <c r="G1622" t="s">
        <v>1917</v>
      </c>
      <c r="H1622" t="s">
        <v>1123</v>
      </c>
      <c r="I1622" t="s">
        <v>8544</v>
      </c>
      <c r="J1622" t="s">
        <v>868</v>
      </c>
      <c r="K1622">
        <v>31843</v>
      </c>
      <c r="L1622" t="s">
        <v>869</v>
      </c>
      <c r="M1622" t="s">
        <v>1519</v>
      </c>
      <c r="N1622">
        <v>45384</v>
      </c>
      <c r="O1622">
        <v>1</v>
      </c>
      <c r="P1622" t="s">
        <v>872</v>
      </c>
      <c r="Q1622" t="s">
        <v>873</v>
      </c>
      <c r="R1622" t="s">
        <v>110</v>
      </c>
      <c r="S1622" t="s">
        <v>110</v>
      </c>
      <c r="U1622" t="s">
        <v>1067</v>
      </c>
      <c r="W1622" s="247">
        <v>45047</v>
      </c>
      <c r="Y1622" t="s">
        <v>876</v>
      </c>
      <c r="Z1622">
        <v>0</v>
      </c>
      <c r="AB1622" t="s">
        <v>877</v>
      </c>
      <c r="AD1622">
        <f t="shared" ca="1" si="75"/>
        <v>12</v>
      </c>
      <c r="AE1622">
        <f t="shared" si="76"/>
        <v>5</v>
      </c>
      <c r="AF1622">
        <f t="shared" si="77"/>
        <v>1</v>
      </c>
    </row>
    <row r="1623" spans="1:32" x14ac:dyDescent="0.25">
      <c r="A1623" t="s">
        <v>8545</v>
      </c>
      <c r="B1623" t="s">
        <v>8546</v>
      </c>
      <c r="D1623">
        <v>2023</v>
      </c>
      <c r="E1623" t="s">
        <v>1049</v>
      </c>
      <c r="F1623" t="s">
        <v>1106</v>
      </c>
      <c r="G1623" t="s">
        <v>1107</v>
      </c>
      <c r="H1623" t="s">
        <v>1123</v>
      </c>
      <c r="I1623" t="s">
        <v>8547</v>
      </c>
      <c r="J1623" t="s">
        <v>868</v>
      </c>
      <c r="K1623">
        <v>21633</v>
      </c>
      <c r="L1623" t="s">
        <v>869</v>
      </c>
      <c r="M1623" t="s">
        <v>1519</v>
      </c>
      <c r="N1623">
        <v>45384</v>
      </c>
      <c r="O1623">
        <v>1</v>
      </c>
      <c r="P1623" t="s">
        <v>872</v>
      </c>
      <c r="Q1623" t="s">
        <v>873</v>
      </c>
      <c r="R1623" t="s">
        <v>110</v>
      </c>
      <c r="S1623" t="s">
        <v>105</v>
      </c>
      <c r="U1623" t="s">
        <v>875</v>
      </c>
      <c r="W1623" s="247">
        <v>45044</v>
      </c>
      <c r="Y1623" t="s">
        <v>876</v>
      </c>
      <c r="Z1623">
        <v>0</v>
      </c>
      <c r="AB1623" t="s">
        <v>877</v>
      </c>
      <c r="AD1623">
        <f t="shared" ca="1" si="75"/>
        <v>12</v>
      </c>
      <c r="AE1623">
        <f t="shared" si="76"/>
        <v>4</v>
      </c>
      <c r="AF1623">
        <f t="shared" si="77"/>
        <v>28</v>
      </c>
    </row>
    <row r="1624" spans="1:32" x14ac:dyDescent="0.25">
      <c r="A1624" t="s">
        <v>8548</v>
      </c>
      <c r="B1624" t="s">
        <v>8549</v>
      </c>
      <c r="D1624">
        <v>2023</v>
      </c>
      <c r="E1624" t="s">
        <v>1049</v>
      </c>
      <c r="F1624" t="s">
        <v>3418</v>
      </c>
      <c r="G1624" t="s">
        <v>3419</v>
      </c>
      <c r="H1624" t="s">
        <v>866</v>
      </c>
      <c r="I1624" t="s">
        <v>8550</v>
      </c>
      <c r="J1624" t="s">
        <v>875</v>
      </c>
      <c r="K1624">
        <v>18521</v>
      </c>
      <c r="L1624" t="s">
        <v>869</v>
      </c>
      <c r="M1624" t="s">
        <v>1519</v>
      </c>
      <c r="N1624" t="s">
        <v>913</v>
      </c>
      <c r="O1624">
        <v>5</v>
      </c>
      <c r="P1624" t="s">
        <v>872</v>
      </c>
      <c r="Q1624" t="s">
        <v>873</v>
      </c>
      <c r="R1624" t="s">
        <v>110</v>
      </c>
      <c r="S1624" t="s">
        <v>110</v>
      </c>
      <c r="U1624" t="s">
        <v>875</v>
      </c>
      <c r="W1624" s="247">
        <v>45044</v>
      </c>
      <c r="Y1624" t="s">
        <v>876</v>
      </c>
      <c r="Z1624">
        <v>0</v>
      </c>
      <c r="AA1624" t="s">
        <v>2119</v>
      </c>
      <c r="AB1624" t="s">
        <v>877</v>
      </c>
      <c r="AD1624">
        <f t="shared" ca="1" si="75"/>
        <v>12</v>
      </c>
      <c r="AE1624">
        <f t="shared" si="76"/>
        <v>4</v>
      </c>
      <c r="AF1624">
        <f t="shared" si="77"/>
        <v>28</v>
      </c>
    </row>
    <row r="1625" spans="1:32" x14ac:dyDescent="0.25">
      <c r="A1625" t="s">
        <v>8551</v>
      </c>
      <c r="B1625" t="s">
        <v>8552</v>
      </c>
      <c r="D1625">
        <v>2023</v>
      </c>
      <c r="E1625" t="s">
        <v>1049</v>
      </c>
      <c r="F1625" t="s">
        <v>3418</v>
      </c>
      <c r="G1625" t="s">
        <v>3419</v>
      </c>
      <c r="H1625" t="s">
        <v>866</v>
      </c>
      <c r="I1625" t="s">
        <v>8553</v>
      </c>
      <c r="J1625" t="s">
        <v>881</v>
      </c>
      <c r="K1625">
        <v>26484</v>
      </c>
      <c r="L1625" t="s">
        <v>869</v>
      </c>
      <c r="M1625" t="s">
        <v>1519</v>
      </c>
      <c r="N1625">
        <v>45384</v>
      </c>
      <c r="O1625">
        <v>1</v>
      </c>
      <c r="P1625" t="s">
        <v>872</v>
      </c>
      <c r="Q1625" t="s">
        <v>873</v>
      </c>
      <c r="R1625" t="s">
        <v>110</v>
      </c>
      <c r="S1625" t="s">
        <v>105</v>
      </c>
      <c r="U1625" t="s">
        <v>875</v>
      </c>
      <c r="W1625" s="247">
        <v>45044</v>
      </c>
      <c r="Y1625" t="s">
        <v>876</v>
      </c>
      <c r="Z1625">
        <v>0</v>
      </c>
      <c r="AA1625" t="s">
        <v>2119</v>
      </c>
      <c r="AB1625" t="s">
        <v>877</v>
      </c>
      <c r="AD1625">
        <f t="shared" ca="1" si="75"/>
        <v>12</v>
      </c>
      <c r="AE1625">
        <f t="shared" si="76"/>
        <v>4</v>
      </c>
      <c r="AF1625">
        <f t="shared" si="77"/>
        <v>28</v>
      </c>
    </row>
    <row r="1626" spans="1:32" x14ac:dyDescent="0.25">
      <c r="A1626" t="s">
        <v>8554</v>
      </c>
      <c r="B1626" t="s">
        <v>8555</v>
      </c>
      <c r="D1626">
        <v>2023</v>
      </c>
      <c r="E1626" t="s">
        <v>1049</v>
      </c>
      <c r="F1626" t="s">
        <v>1080</v>
      </c>
      <c r="G1626" t="s">
        <v>1081</v>
      </c>
      <c r="H1626" t="s">
        <v>1123</v>
      </c>
      <c r="I1626" t="s">
        <v>8556</v>
      </c>
      <c r="J1626" t="s">
        <v>896</v>
      </c>
      <c r="K1626">
        <v>20336</v>
      </c>
      <c r="L1626" t="s">
        <v>869</v>
      </c>
      <c r="M1626" t="s">
        <v>1519</v>
      </c>
      <c r="N1626">
        <v>45353</v>
      </c>
      <c r="O1626">
        <v>2</v>
      </c>
      <c r="P1626" t="s">
        <v>872</v>
      </c>
      <c r="Q1626" t="s">
        <v>873</v>
      </c>
      <c r="R1626" t="s">
        <v>110</v>
      </c>
      <c r="S1626" t="s">
        <v>105</v>
      </c>
      <c r="U1626" t="s">
        <v>875</v>
      </c>
      <c r="W1626" s="247">
        <v>45061</v>
      </c>
      <c r="Y1626" t="s">
        <v>876</v>
      </c>
      <c r="Z1626">
        <v>0</v>
      </c>
      <c r="AB1626" t="s">
        <v>877</v>
      </c>
      <c r="AD1626">
        <f t="shared" ca="1" si="75"/>
        <v>11</v>
      </c>
      <c r="AE1626">
        <f t="shared" si="76"/>
        <v>5</v>
      </c>
      <c r="AF1626">
        <f t="shared" si="77"/>
        <v>15</v>
      </c>
    </row>
    <row r="1627" spans="1:32" x14ac:dyDescent="0.25">
      <c r="A1627" t="s">
        <v>8557</v>
      </c>
      <c r="B1627" t="s">
        <v>8558</v>
      </c>
      <c r="D1627">
        <v>2023</v>
      </c>
      <c r="E1627" t="s">
        <v>863</v>
      </c>
      <c r="F1627" t="s">
        <v>1434</v>
      </c>
      <c r="G1627" t="s">
        <v>1435</v>
      </c>
      <c r="H1627" t="s">
        <v>956</v>
      </c>
      <c r="I1627" t="s">
        <v>8559</v>
      </c>
      <c r="J1627" t="s">
        <v>896</v>
      </c>
      <c r="K1627">
        <v>24020</v>
      </c>
      <c r="L1627" t="s">
        <v>869</v>
      </c>
      <c r="M1627" t="s">
        <v>1519</v>
      </c>
      <c r="N1627">
        <v>45324</v>
      </c>
      <c r="O1627">
        <v>3</v>
      </c>
      <c r="P1627" t="s">
        <v>872</v>
      </c>
      <c r="Q1627" t="s">
        <v>873</v>
      </c>
      <c r="R1627" t="s">
        <v>110</v>
      </c>
      <c r="S1627" t="s">
        <v>110</v>
      </c>
      <c r="U1627" t="s">
        <v>875</v>
      </c>
      <c r="W1627" s="247">
        <v>45042</v>
      </c>
      <c r="Y1627" t="s">
        <v>876</v>
      </c>
      <c r="Z1627">
        <v>0</v>
      </c>
      <c r="AA1627" t="s">
        <v>5081</v>
      </c>
      <c r="AB1627" t="s">
        <v>877</v>
      </c>
      <c r="AD1627">
        <f t="shared" ca="1" si="75"/>
        <v>12</v>
      </c>
      <c r="AE1627">
        <f t="shared" si="76"/>
        <v>4</v>
      </c>
      <c r="AF1627">
        <f t="shared" si="77"/>
        <v>26</v>
      </c>
    </row>
    <row r="1628" spans="1:32" x14ac:dyDescent="0.25">
      <c r="A1628" t="s">
        <v>8560</v>
      </c>
      <c r="B1628" t="s">
        <v>8561</v>
      </c>
      <c r="D1628">
        <v>2023</v>
      </c>
      <c r="E1628" t="s">
        <v>863</v>
      </c>
      <c r="F1628" t="s">
        <v>3562</v>
      </c>
      <c r="G1628" t="s">
        <v>1191</v>
      </c>
      <c r="H1628" t="s">
        <v>866</v>
      </c>
      <c r="I1628" t="s">
        <v>8562</v>
      </c>
      <c r="J1628" t="s">
        <v>4402</v>
      </c>
      <c r="K1628">
        <v>19435</v>
      </c>
      <c r="L1628" t="s">
        <v>1900</v>
      </c>
      <c r="M1628" t="s">
        <v>1519</v>
      </c>
      <c r="N1628">
        <v>45324</v>
      </c>
      <c r="O1628">
        <v>3</v>
      </c>
      <c r="P1628" t="s">
        <v>872</v>
      </c>
      <c r="Q1628" t="s">
        <v>873</v>
      </c>
      <c r="R1628" t="s">
        <v>110</v>
      </c>
      <c r="S1628" t="s">
        <v>110</v>
      </c>
      <c r="U1628" t="s">
        <v>875</v>
      </c>
      <c r="W1628" s="247">
        <v>45063</v>
      </c>
      <c r="Y1628" t="s">
        <v>876</v>
      </c>
      <c r="Z1628">
        <v>0</v>
      </c>
      <c r="AB1628" t="s">
        <v>877</v>
      </c>
      <c r="AD1628">
        <f t="shared" ca="1" si="75"/>
        <v>11</v>
      </c>
      <c r="AE1628">
        <f t="shared" si="76"/>
        <v>5</v>
      </c>
      <c r="AF1628">
        <f t="shared" si="77"/>
        <v>17</v>
      </c>
    </row>
    <row r="1629" spans="1:32" x14ac:dyDescent="0.25">
      <c r="A1629" t="s">
        <v>8563</v>
      </c>
      <c r="B1629" t="s">
        <v>8564</v>
      </c>
      <c r="D1629">
        <v>2023</v>
      </c>
      <c r="E1629" t="s">
        <v>863</v>
      </c>
      <c r="F1629" t="s">
        <v>3562</v>
      </c>
      <c r="G1629" t="s">
        <v>1191</v>
      </c>
      <c r="H1629" t="s">
        <v>956</v>
      </c>
      <c r="I1629" t="s">
        <v>8565</v>
      </c>
      <c r="J1629" t="s">
        <v>1527</v>
      </c>
      <c r="K1629">
        <v>18308</v>
      </c>
      <c r="L1629" t="s">
        <v>869</v>
      </c>
      <c r="M1629" t="s">
        <v>1519</v>
      </c>
      <c r="N1629" t="s">
        <v>3695</v>
      </c>
      <c r="O1629">
        <v>19</v>
      </c>
      <c r="P1629" t="s">
        <v>872</v>
      </c>
      <c r="Q1629" t="s">
        <v>873</v>
      </c>
      <c r="R1629" t="s">
        <v>161</v>
      </c>
      <c r="S1629" t="s">
        <v>161</v>
      </c>
      <c r="U1629" t="s">
        <v>875</v>
      </c>
      <c r="W1629" s="247">
        <v>45063</v>
      </c>
      <c r="Y1629" t="s">
        <v>876</v>
      </c>
      <c r="Z1629">
        <v>0</v>
      </c>
      <c r="AB1629" t="s">
        <v>877</v>
      </c>
      <c r="AD1629">
        <f t="shared" ca="1" si="75"/>
        <v>11</v>
      </c>
      <c r="AE1629">
        <f t="shared" si="76"/>
        <v>5</v>
      </c>
      <c r="AF1629">
        <f t="shared" si="77"/>
        <v>17</v>
      </c>
    </row>
    <row r="1630" spans="1:32" x14ac:dyDescent="0.25">
      <c r="A1630" t="s">
        <v>8566</v>
      </c>
      <c r="B1630" t="s">
        <v>8567</v>
      </c>
      <c r="D1630">
        <v>2023</v>
      </c>
      <c r="E1630" t="s">
        <v>863</v>
      </c>
      <c r="F1630" t="s">
        <v>1434</v>
      </c>
      <c r="G1630" t="s">
        <v>1435</v>
      </c>
      <c r="H1630" t="s">
        <v>866</v>
      </c>
      <c r="I1630" t="s">
        <v>8568</v>
      </c>
      <c r="J1630" t="s">
        <v>2637</v>
      </c>
      <c r="K1630">
        <v>15259</v>
      </c>
      <c r="L1630" t="s">
        <v>869</v>
      </c>
      <c r="M1630" t="s">
        <v>1519</v>
      </c>
      <c r="N1630">
        <v>45353</v>
      </c>
      <c r="O1630">
        <v>2</v>
      </c>
      <c r="P1630" t="s">
        <v>872</v>
      </c>
      <c r="Q1630" t="s">
        <v>873</v>
      </c>
      <c r="R1630" t="s">
        <v>113</v>
      </c>
      <c r="S1630" t="s">
        <v>110</v>
      </c>
      <c r="T1630" t="s">
        <v>8569</v>
      </c>
      <c r="U1630" t="s">
        <v>875</v>
      </c>
      <c r="W1630" s="247">
        <v>45042</v>
      </c>
      <c r="Y1630" t="s">
        <v>876</v>
      </c>
      <c r="Z1630">
        <v>0</v>
      </c>
      <c r="AA1630" t="s">
        <v>5081</v>
      </c>
      <c r="AB1630" t="s">
        <v>877</v>
      </c>
      <c r="AD1630">
        <f t="shared" ca="1" si="75"/>
        <v>12</v>
      </c>
      <c r="AE1630">
        <f t="shared" si="76"/>
        <v>4</v>
      </c>
      <c r="AF1630">
        <f t="shared" si="77"/>
        <v>26</v>
      </c>
    </row>
    <row r="1631" spans="1:32" x14ac:dyDescent="0.25">
      <c r="A1631" t="s">
        <v>8570</v>
      </c>
      <c r="B1631" t="s">
        <v>8571</v>
      </c>
      <c r="D1631">
        <v>2023</v>
      </c>
      <c r="E1631" t="s">
        <v>863</v>
      </c>
      <c r="F1631" t="s">
        <v>864</v>
      </c>
      <c r="G1631" t="s">
        <v>865</v>
      </c>
      <c r="H1631" t="s">
        <v>956</v>
      </c>
      <c r="I1631" t="s">
        <v>8572</v>
      </c>
      <c r="J1631" t="s">
        <v>881</v>
      </c>
      <c r="K1631">
        <v>17880</v>
      </c>
      <c r="L1631" t="s">
        <v>869</v>
      </c>
      <c r="M1631" t="s">
        <v>1519</v>
      </c>
      <c r="N1631">
        <v>45414</v>
      </c>
      <c r="O1631">
        <v>1</v>
      </c>
      <c r="P1631" t="s">
        <v>872</v>
      </c>
      <c r="Q1631" t="s">
        <v>873</v>
      </c>
      <c r="R1631" t="s">
        <v>133</v>
      </c>
      <c r="S1631" t="s">
        <v>105</v>
      </c>
      <c r="U1631" t="s">
        <v>875</v>
      </c>
      <c r="W1631" s="247">
        <v>45041</v>
      </c>
      <c r="Y1631" t="s">
        <v>876</v>
      </c>
      <c r="Z1631">
        <v>0</v>
      </c>
      <c r="AB1631" t="s">
        <v>1103</v>
      </c>
      <c r="AD1631">
        <f t="shared" ca="1" si="75"/>
        <v>12</v>
      </c>
      <c r="AE1631">
        <f t="shared" si="76"/>
        <v>4</v>
      </c>
      <c r="AF1631">
        <f t="shared" si="77"/>
        <v>25</v>
      </c>
    </row>
    <row r="1632" spans="1:32" x14ac:dyDescent="0.25">
      <c r="A1632" t="s">
        <v>8573</v>
      </c>
      <c r="B1632" t="s">
        <v>8574</v>
      </c>
      <c r="D1632">
        <v>2023</v>
      </c>
      <c r="E1632" t="s">
        <v>1049</v>
      </c>
      <c r="F1632" t="s">
        <v>1879</v>
      </c>
      <c r="G1632" t="s">
        <v>1880</v>
      </c>
      <c r="H1632" t="s">
        <v>1123</v>
      </c>
      <c r="I1632" t="s">
        <v>8575</v>
      </c>
      <c r="J1632" t="s">
        <v>1527</v>
      </c>
      <c r="K1632">
        <v>46934</v>
      </c>
      <c r="L1632" t="s">
        <v>869</v>
      </c>
      <c r="M1632" t="s">
        <v>1519</v>
      </c>
      <c r="N1632">
        <v>45324</v>
      </c>
      <c r="O1632">
        <v>3</v>
      </c>
      <c r="P1632" t="s">
        <v>872</v>
      </c>
      <c r="Q1632" t="s">
        <v>873</v>
      </c>
      <c r="R1632" t="s">
        <v>133</v>
      </c>
      <c r="S1632" t="s">
        <v>133</v>
      </c>
      <c r="T1632" t="s">
        <v>8576</v>
      </c>
      <c r="U1632" t="s">
        <v>1067</v>
      </c>
      <c r="W1632" s="247">
        <v>45047</v>
      </c>
      <c r="Y1632" t="s">
        <v>876</v>
      </c>
      <c r="Z1632">
        <v>0</v>
      </c>
      <c r="AB1632" t="s">
        <v>8159</v>
      </c>
      <c r="AD1632">
        <f t="shared" ca="1" si="75"/>
        <v>12</v>
      </c>
      <c r="AE1632">
        <f t="shared" si="76"/>
        <v>5</v>
      </c>
      <c r="AF1632">
        <f t="shared" si="77"/>
        <v>1</v>
      </c>
    </row>
    <row r="1633" spans="1:32" x14ac:dyDescent="0.25">
      <c r="A1633" t="s">
        <v>8577</v>
      </c>
      <c r="B1633" t="s">
        <v>8578</v>
      </c>
      <c r="D1633">
        <v>2023</v>
      </c>
      <c r="E1633" t="s">
        <v>1049</v>
      </c>
      <c r="F1633" t="s">
        <v>1080</v>
      </c>
      <c r="G1633" t="s">
        <v>1081</v>
      </c>
      <c r="H1633" t="s">
        <v>1123</v>
      </c>
      <c r="I1633" t="s">
        <v>8579</v>
      </c>
      <c r="J1633" t="s">
        <v>1029</v>
      </c>
      <c r="K1633">
        <v>27397</v>
      </c>
      <c r="L1633" t="s">
        <v>1900</v>
      </c>
      <c r="M1633" t="s">
        <v>1519</v>
      </c>
      <c r="N1633">
        <v>45384</v>
      </c>
      <c r="O1633">
        <v>2</v>
      </c>
      <c r="P1633" t="s">
        <v>872</v>
      </c>
      <c r="Q1633" t="s">
        <v>873</v>
      </c>
      <c r="R1633" t="s">
        <v>133</v>
      </c>
      <c r="S1633" t="s">
        <v>105</v>
      </c>
      <c r="U1633" t="s">
        <v>875</v>
      </c>
      <c r="W1633" s="247">
        <v>45061</v>
      </c>
      <c r="Y1633" t="s">
        <v>876</v>
      </c>
      <c r="Z1633">
        <v>0</v>
      </c>
      <c r="AB1633" t="s">
        <v>877</v>
      </c>
      <c r="AD1633">
        <f t="shared" ca="1" si="75"/>
        <v>11</v>
      </c>
      <c r="AE1633">
        <f t="shared" si="76"/>
        <v>5</v>
      </c>
      <c r="AF1633">
        <f t="shared" si="77"/>
        <v>15</v>
      </c>
    </row>
    <row r="1634" spans="1:32" x14ac:dyDescent="0.25">
      <c r="A1634" t="s">
        <v>8580</v>
      </c>
      <c r="B1634" t="s">
        <v>8581</v>
      </c>
      <c r="D1634">
        <v>2019</v>
      </c>
      <c r="E1634" t="s">
        <v>863</v>
      </c>
      <c r="F1634" t="s">
        <v>2908</v>
      </c>
      <c r="G1634" t="s">
        <v>1724</v>
      </c>
      <c r="H1634" t="s">
        <v>2285</v>
      </c>
      <c r="I1634" t="s">
        <v>8582</v>
      </c>
      <c r="J1634" t="s">
        <v>896</v>
      </c>
      <c r="K1634">
        <v>84258</v>
      </c>
      <c r="L1634" t="s">
        <v>1900</v>
      </c>
      <c r="M1634" t="s">
        <v>1519</v>
      </c>
      <c r="N1634" t="s">
        <v>8583</v>
      </c>
      <c r="O1634">
        <v>266</v>
      </c>
      <c r="P1634" t="s">
        <v>872</v>
      </c>
      <c r="Q1634" t="s">
        <v>2656</v>
      </c>
      <c r="R1634" t="s">
        <v>121</v>
      </c>
      <c r="S1634" t="s">
        <v>121</v>
      </c>
      <c r="U1634" t="s">
        <v>875</v>
      </c>
      <c r="W1634" s="247">
        <v>45051</v>
      </c>
      <c r="X1634" t="s">
        <v>8584</v>
      </c>
      <c r="Y1634" t="s">
        <v>8585</v>
      </c>
      <c r="Z1634">
        <v>13998</v>
      </c>
      <c r="AA1634" t="s">
        <v>2659</v>
      </c>
      <c r="AD1634">
        <f t="shared" ca="1" si="75"/>
        <v>12</v>
      </c>
      <c r="AE1634">
        <f t="shared" si="76"/>
        <v>5</v>
      </c>
      <c r="AF1634">
        <f t="shared" si="77"/>
        <v>5</v>
      </c>
    </row>
    <row r="1635" spans="1:32" x14ac:dyDescent="0.25">
      <c r="A1635" t="s">
        <v>8586</v>
      </c>
      <c r="B1635" t="s">
        <v>8587</v>
      </c>
      <c r="D1635">
        <v>2023</v>
      </c>
      <c r="E1635" t="s">
        <v>1049</v>
      </c>
      <c r="F1635" t="s">
        <v>1879</v>
      </c>
      <c r="G1635" t="s">
        <v>1880</v>
      </c>
      <c r="H1635" t="s">
        <v>1123</v>
      </c>
      <c r="I1635" t="s">
        <v>8588</v>
      </c>
      <c r="J1635" t="s">
        <v>1067</v>
      </c>
      <c r="K1635">
        <v>19775</v>
      </c>
      <c r="L1635" t="s">
        <v>1900</v>
      </c>
      <c r="M1635" t="s">
        <v>1519</v>
      </c>
      <c r="N1635">
        <v>45272</v>
      </c>
      <c r="O1635">
        <v>55</v>
      </c>
      <c r="P1635" t="s">
        <v>872</v>
      </c>
      <c r="Q1635" t="s">
        <v>873</v>
      </c>
      <c r="R1635" t="s">
        <v>202</v>
      </c>
      <c r="S1635" t="s">
        <v>202</v>
      </c>
      <c r="U1635" t="s">
        <v>1067</v>
      </c>
      <c r="W1635" s="247">
        <v>45047</v>
      </c>
      <c r="Y1635" t="s">
        <v>876</v>
      </c>
      <c r="Z1635">
        <v>0</v>
      </c>
      <c r="AB1635" t="s">
        <v>8159</v>
      </c>
      <c r="AD1635">
        <f t="shared" ca="1" si="75"/>
        <v>12</v>
      </c>
      <c r="AE1635">
        <f t="shared" si="76"/>
        <v>5</v>
      </c>
      <c r="AF1635">
        <f t="shared" si="77"/>
        <v>1</v>
      </c>
    </row>
    <row r="1636" spans="1:32" x14ac:dyDescent="0.25">
      <c r="A1636" t="s">
        <v>8589</v>
      </c>
      <c r="B1636" t="s">
        <v>8590</v>
      </c>
      <c r="D1636">
        <v>2023</v>
      </c>
      <c r="E1636" t="s">
        <v>1049</v>
      </c>
      <c r="F1636" t="s">
        <v>1879</v>
      </c>
      <c r="G1636" t="s">
        <v>1880</v>
      </c>
      <c r="H1636" t="s">
        <v>1123</v>
      </c>
      <c r="I1636" t="s">
        <v>8591</v>
      </c>
      <c r="J1636" t="s">
        <v>875</v>
      </c>
      <c r="K1636">
        <v>9332</v>
      </c>
      <c r="L1636" t="s">
        <v>869</v>
      </c>
      <c r="M1636" t="s">
        <v>1519</v>
      </c>
      <c r="N1636">
        <v>45293</v>
      </c>
      <c r="O1636">
        <v>4</v>
      </c>
      <c r="P1636" t="s">
        <v>872</v>
      </c>
      <c r="Q1636" t="s">
        <v>873</v>
      </c>
      <c r="R1636" t="s">
        <v>8592</v>
      </c>
      <c r="S1636" t="s">
        <v>8592</v>
      </c>
      <c r="U1636" t="s">
        <v>1067</v>
      </c>
      <c r="W1636" s="247">
        <v>45063</v>
      </c>
      <c r="Y1636" t="s">
        <v>876</v>
      </c>
      <c r="Z1636">
        <v>0</v>
      </c>
      <c r="AB1636" t="s">
        <v>877</v>
      </c>
      <c r="AD1636">
        <f t="shared" ca="1" si="75"/>
        <v>11</v>
      </c>
      <c r="AE1636">
        <f t="shared" si="76"/>
        <v>5</v>
      </c>
      <c r="AF1636">
        <f t="shared" si="77"/>
        <v>17</v>
      </c>
    </row>
    <row r="1637" spans="1:32" x14ac:dyDescent="0.25">
      <c r="A1637" t="s">
        <v>8593</v>
      </c>
      <c r="B1637" t="s">
        <v>8594</v>
      </c>
      <c r="D1637">
        <v>2022</v>
      </c>
      <c r="E1637" t="s">
        <v>1061</v>
      </c>
      <c r="F1637" t="s">
        <v>8595</v>
      </c>
      <c r="G1637" t="s">
        <v>865</v>
      </c>
      <c r="H1637" t="s">
        <v>866</v>
      </c>
      <c r="I1637" t="s">
        <v>8596</v>
      </c>
      <c r="J1637" t="s">
        <v>896</v>
      </c>
      <c r="K1637">
        <v>43857</v>
      </c>
      <c r="L1637" t="s">
        <v>1900</v>
      </c>
      <c r="M1637" t="s">
        <v>1519</v>
      </c>
      <c r="N1637" t="s">
        <v>8597</v>
      </c>
      <c r="O1637">
        <v>191</v>
      </c>
      <c r="P1637" t="s">
        <v>872</v>
      </c>
      <c r="Q1637" t="s">
        <v>2656</v>
      </c>
      <c r="R1637" t="s">
        <v>139</v>
      </c>
      <c r="S1637" t="s">
        <v>139</v>
      </c>
      <c r="U1637" t="s">
        <v>875</v>
      </c>
      <c r="W1637" s="247">
        <v>45051</v>
      </c>
      <c r="X1637" t="s">
        <v>8598</v>
      </c>
      <c r="Y1637" t="s">
        <v>8599</v>
      </c>
      <c r="Z1637">
        <v>11308.41</v>
      </c>
      <c r="AA1637" t="s">
        <v>2659</v>
      </c>
      <c r="AB1637" t="s">
        <v>8594</v>
      </c>
      <c r="AD1637">
        <f t="shared" ca="1" si="75"/>
        <v>12</v>
      </c>
      <c r="AE1637">
        <f t="shared" si="76"/>
        <v>5</v>
      </c>
      <c r="AF1637">
        <f t="shared" si="77"/>
        <v>5</v>
      </c>
    </row>
    <row r="1638" spans="1:32" x14ac:dyDescent="0.25">
      <c r="A1638" t="s">
        <v>8600</v>
      </c>
      <c r="B1638" t="s">
        <v>8601</v>
      </c>
      <c r="D1638">
        <v>2023</v>
      </c>
      <c r="E1638" t="s">
        <v>863</v>
      </c>
      <c r="F1638" t="s">
        <v>2908</v>
      </c>
      <c r="G1638" t="s">
        <v>1724</v>
      </c>
      <c r="H1638" t="s">
        <v>866</v>
      </c>
      <c r="I1638" t="s">
        <v>8602</v>
      </c>
      <c r="J1638" t="s">
        <v>1067</v>
      </c>
      <c r="K1638">
        <v>15911</v>
      </c>
      <c r="L1638" t="s">
        <v>869</v>
      </c>
      <c r="M1638" t="s">
        <v>1519</v>
      </c>
      <c r="N1638" t="s">
        <v>8603</v>
      </c>
      <c r="O1638">
        <v>37</v>
      </c>
      <c r="P1638" t="s">
        <v>872</v>
      </c>
      <c r="Q1638" t="s">
        <v>873</v>
      </c>
      <c r="R1638" t="s">
        <v>198</v>
      </c>
      <c r="S1638" t="s">
        <v>198</v>
      </c>
      <c r="U1638" t="s">
        <v>1067</v>
      </c>
      <c r="W1638" s="247">
        <v>45042</v>
      </c>
      <c r="Y1638" t="s">
        <v>876</v>
      </c>
      <c r="Z1638">
        <v>0</v>
      </c>
      <c r="AB1638" t="s">
        <v>877</v>
      </c>
      <c r="AD1638">
        <f t="shared" ca="1" si="75"/>
        <v>12</v>
      </c>
      <c r="AE1638">
        <f t="shared" si="76"/>
        <v>4</v>
      </c>
      <c r="AF1638">
        <f t="shared" si="77"/>
        <v>26</v>
      </c>
    </row>
    <row r="1639" spans="1:32" x14ac:dyDescent="0.25">
      <c r="A1639" t="s">
        <v>8604</v>
      </c>
      <c r="B1639" t="s">
        <v>8605</v>
      </c>
      <c r="D1639">
        <v>2023</v>
      </c>
      <c r="E1639" t="s">
        <v>863</v>
      </c>
      <c r="F1639" t="s">
        <v>864</v>
      </c>
      <c r="G1639" t="s">
        <v>865</v>
      </c>
      <c r="H1639" t="s">
        <v>866</v>
      </c>
      <c r="I1639" t="s">
        <v>8606</v>
      </c>
      <c r="J1639" t="s">
        <v>1054</v>
      </c>
      <c r="K1639">
        <v>9586</v>
      </c>
      <c r="L1639" t="s">
        <v>869</v>
      </c>
      <c r="M1639" t="s">
        <v>8607</v>
      </c>
      <c r="N1639" t="s">
        <v>1040</v>
      </c>
      <c r="O1639">
        <v>4</v>
      </c>
      <c r="P1639" t="s">
        <v>872</v>
      </c>
      <c r="Q1639" t="s">
        <v>873</v>
      </c>
      <c r="R1639" t="s">
        <v>105</v>
      </c>
      <c r="S1639" t="s">
        <v>105</v>
      </c>
      <c r="T1639" t="s">
        <v>8608</v>
      </c>
      <c r="U1639" t="s">
        <v>875</v>
      </c>
      <c r="V1639" t="s">
        <v>2096</v>
      </c>
      <c r="W1639" s="247">
        <v>45017</v>
      </c>
      <c r="Y1639" t="s">
        <v>876</v>
      </c>
      <c r="Z1639">
        <v>0</v>
      </c>
      <c r="AB1639" t="s">
        <v>1856</v>
      </c>
      <c r="AD1639">
        <f t="shared" ca="1" si="75"/>
        <v>13</v>
      </c>
      <c r="AE1639">
        <f t="shared" si="76"/>
        <v>4</v>
      </c>
      <c r="AF1639">
        <f t="shared" si="77"/>
        <v>1</v>
      </c>
    </row>
    <row r="1640" spans="1:32" x14ac:dyDescent="0.25">
      <c r="A1640" t="s">
        <v>8609</v>
      </c>
      <c r="B1640" t="s">
        <v>8610</v>
      </c>
      <c r="D1640">
        <v>2023</v>
      </c>
      <c r="E1640" t="s">
        <v>863</v>
      </c>
      <c r="F1640" t="s">
        <v>864</v>
      </c>
      <c r="G1640" t="s">
        <v>865</v>
      </c>
      <c r="H1640" t="s">
        <v>866</v>
      </c>
      <c r="I1640" t="s">
        <v>8611</v>
      </c>
      <c r="J1640" t="s">
        <v>1054</v>
      </c>
      <c r="K1640">
        <v>23547</v>
      </c>
      <c r="L1640" t="s">
        <v>869</v>
      </c>
      <c r="M1640" t="s">
        <v>8612</v>
      </c>
      <c r="N1640" t="s">
        <v>1040</v>
      </c>
      <c r="O1640">
        <v>4</v>
      </c>
      <c r="P1640" t="s">
        <v>872</v>
      </c>
      <c r="Q1640" t="s">
        <v>873</v>
      </c>
      <c r="R1640" t="s">
        <v>105</v>
      </c>
      <c r="S1640" t="s">
        <v>105</v>
      </c>
      <c r="T1640" t="s">
        <v>8613</v>
      </c>
      <c r="U1640" t="s">
        <v>875</v>
      </c>
      <c r="V1640" t="s">
        <v>223</v>
      </c>
      <c r="W1640" s="247">
        <v>45017</v>
      </c>
      <c r="Y1640" t="s">
        <v>876</v>
      </c>
      <c r="Z1640">
        <v>0</v>
      </c>
      <c r="AB1640" t="s">
        <v>1856</v>
      </c>
      <c r="AD1640">
        <f t="shared" ca="1" si="75"/>
        <v>13</v>
      </c>
      <c r="AE1640">
        <f t="shared" si="76"/>
        <v>4</v>
      </c>
      <c r="AF1640">
        <f t="shared" si="77"/>
        <v>1</v>
      </c>
    </row>
    <row r="1641" spans="1:32" x14ac:dyDescent="0.25">
      <c r="A1641" t="s">
        <v>8614</v>
      </c>
      <c r="B1641" t="s">
        <v>8615</v>
      </c>
      <c r="D1641">
        <v>2023</v>
      </c>
      <c r="E1641" t="s">
        <v>863</v>
      </c>
      <c r="F1641" t="s">
        <v>864</v>
      </c>
      <c r="G1641" t="s">
        <v>865</v>
      </c>
      <c r="H1641" t="s">
        <v>956</v>
      </c>
      <c r="I1641" t="s">
        <v>8616</v>
      </c>
      <c r="J1641" t="s">
        <v>918</v>
      </c>
      <c r="K1641">
        <v>27129</v>
      </c>
      <c r="L1641" t="s">
        <v>869</v>
      </c>
      <c r="M1641">
        <v>5449102</v>
      </c>
      <c r="N1641">
        <v>45445</v>
      </c>
      <c r="O1641">
        <v>14</v>
      </c>
      <c r="P1641" t="s">
        <v>872</v>
      </c>
      <c r="Q1641" t="s">
        <v>873</v>
      </c>
      <c r="R1641" t="s">
        <v>105</v>
      </c>
      <c r="S1641" t="s">
        <v>105</v>
      </c>
      <c r="T1641" t="s">
        <v>8617</v>
      </c>
      <c r="U1641" t="s">
        <v>875</v>
      </c>
      <c r="V1641" t="s">
        <v>119</v>
      </c>
      <c r="W1641" s="247">
        <v>45017</v>
      </c>
      <c r="Y1641" t="s">
        <v>876</v>
      </c>
      <c r="Z1641">
        <v>0</v>
      </c>
      <c r="AB1641" t="s">
        <v>1856</v>
      </c>
      <c r="AD1641">
        <f t="shared" ca="1" si="75"/>
        <v>13</v>
      </c>
      <c r="AE1641">
        <f t="shared" si="76"/>
        <v>4</v>
      </c>
      <c r="AF1641">
        <f t="shared" si="77"/>
        <v>1</v>
      </c>
    </row>
    <row r="1642" spans="1:32" x14ac:dyDescent="0.25">
      <c r="A1642" t="s">
        <v>8618</v>
      </c>
      <c r="B1642" t="s">
        <v>8619</v>
      </c>
      <c r="D1642">
        <v>2023</v>
      </c>
      <c r="E1642" t="s">
        <v>863</v>
      </c>
      <c r="F1642" t="s">
        <v>864</v>
      </c>
      <c r="G1642" t="s">
        <v>865</v>
      </c>
      <c r="H1642" t="s">
        <v>956</v>
      </c>
      <c r="I1642" t="s">
        <v>8620</v>
      </c>
      <c r="J1642" t="s">
        <v>918</v>
      </c>
      <c r="K1642">
        <v>27932</v>
      </c>
      <c r="L1642" t="s">
        <v>869</v>
      </c>
      <c r="M1642" t="s">
        <v>8621</v>
      </c>
      <c r="N1642" t="s">
        <v>919</v>
      </c>
      <c r="O1642">
        <v>2</v>
      </c>
      <c r="P1642" t="s">
        <v>872</v>
      </c>
      <c r="Q1642" t="s">
        <v>873</v>
      </c>
      <c r="R1642" t="s">
        <v>105</v>
      </c>
      <c r="S1642" t="s">
        <v>105</v>
      </c>
      <c r="T1642" t="s">
        <v>8622</v>
      </c>
      <c r="U1642" t="s">
        <v>875</v>
      </c>
      <c r="V1642" t="s">
        <v>108</v>
      </c>
      <c r="W1642" s="247">
        <v>45017</v>
      </c>
      <c r="Y1642" t="s">
        <v>876</v>
      </c>
      <c r="Z1642">
        <v>0</v>
      </c>
      <c r="AB1642" t="s">
        <v>1856</v>
      </c>
      <c r="AD1642">
        <f t="shared" ca="1" si="75"/>
        <v>13</v>
      </c>
      <c r="AE1642">
        <f t="shared" si="76"/>
        <v>4</v>
      </c>
      <c r="AF1642">
        <f t="shared" si="77"/>
        <v>1</v>
      </c>
    </row>
    <row r="1643" spans="1:32" x14ac:dyDescent="0.25">
      <c r="A1643" t="s">
        <v>8623</v>
      </c>
      <c r="B1643" t="s">
        <v>8624</v>
      </c>
      <c r="D1643">
        <v>2023</v>
      </c>
      <c r="E1643" t="s">
        <v>863</v>
      </c>
      <c r="F1643" t="s">
        <v>864</v>
      </c>
      <c r="G1643" t="s">
        <v>865</v>
      </c>
      <c r="H1643" t="s">
        <v>956</v>
      </c>
      <c r="I1643" t="s">
        <v>8625</v>
      </c>
      <c r="J1643" t="s">
        <v>918</v>
      </c>
      <c r="K1643">
        <v>24458</v>
      </c>
      <c r="L1643" t="s">
        <v>869</v>
      </c>
      <c r="M1643">
        <v>5449288</v>
      </c>
      <c r="N1643">
        <v>45353</v>
      </c>
      <c r="O1643">
        <v>7</v>
      </c>
      <c r="P1643" t="s">
        <v>872</v>
      </c>
      <c r="Q1643" t="s">
        <v>873</v>
      </c>
      <c r="R1643" t="s">
        <v>105</v>
      </c>
      <c r="S1643" t="s">
        <v>105</v>
      </c>
      <c r="T1643" t="s">
        <v>8626</v>
      </c>
      <c r="U1643" t="s">
        <v>875</v>
      </c>
      <c r="V1643" t="s">
        <v>183</v>
      </c>
      <c r="W1643" s="247">
        <v>45017</v>
      </c>
      <c r="Y1643" t="s">
        <v>876</v>
      </c>
      <c r="Z1643">
        <v>0</v>
      </c>
      <c r="AB1643" t="s">
        <v>1856</v>
      </c>
      <c r="AD1643">
        <f t="shared" ca="1" si="75"/>
        <v>13</v>
      </c>
      <c r="AE1643">
        <f t="shared" si="76"/>
        <v>4</v>
      </c>
      <c r="AF1643">
        <f t="shared" si="77"/>
        <v>1</v>
      </c>
    </row>
    <row r="1644" spans="1:32" x14ac:dyDescent="0.25">
      <c r="A1644" t="s">
        <v>8627</v>
      </c>
      <c r="B1644" t="s">
        <v>8628</v>
      </c>
      <c r="D1644">
        <v>2023</v>
      </c>
      <c r="E1644" t="s">
        <v>863</v>
      </c>
      <c r="F1644" t="s">
        <v>864</v>
      </c>
      <c r="G1644" t="s">
        <v>865</v>
      </c>
      <c r="H1644" t="s">
        <v>956</v>
      </c>
      <c r="I1644" t="s">
        <v>8629</v>
      </c>
      <c r="J1644" t="s">
        <v>918</v>
      </c>
      <c r="K1644">
        <v>24273</v>
      </c>
      <c r="L1644" t="s">
        <v>869</v>
      </c>
      <c r="M1644" t="s">
        <v>8630</v>
      </c>
      <c r="N1644">
        <v>45414</v>
      </c>
      <c r="O1644">
        <v>10</v>
      </c>
      <c r="P1644" t="s">
        <v>872</v>
      </c>
      <c r="Q1644" t="s">
        <v>873</v>
      </c>
      <c r="R1644" t="s">
        <v>105</v>
      </c>
      <c r="S1644" t="s">
        <v>105</v>
      </c>
      <c r="T1644" t="s">
        <v>8631</v>
      </c>
      <c r="U1644" t="s">
        <v>875</v>
      </c>
      <c r="V1644" t="s">
        <v>169</v>
      </c>
      <c r="W1644" s="247">
        <v>45017</v>
      </c>
      <c r="Y1644" t="s">
        <v>876</v>
      </c>
      <c r="Z1644">
        <v>0</v>
      </c>
      <c r="AB1644" t="s">
        <v>877</v>
      </c>
      <c r="AD1644">
        <f t="shared" ca="1" si="75"/>
        <v>13</v>
      </c>
      <c r="AE1644">
        <f t="shared" si="76"/>
        <v>4</v>
      </c>
      <c r="AF1644">
        <f t="shared" si="77"/>
        <v>1</v>
      </c>
    </row>
    <row r="1645" spans="1:32" x14ac:dyDescent="0.25">
      <c r="A1645" t="s">
        <v>8632</v>
      </c>
      <c r="B1645" t="s">
        <v>8633</v>
      </c>
      <c r="D1645">
        <v>2023</v>
      </c>
      <c r="E1645" t="s">
        <v>1049</v>
      </c>
      <c r="F1645" t="s">
        <v>1694</v>
      </c>
      <c r="G1645" t="s">
        <v>1618</v>
      </c>
      <c r="H1645" t="s">
        <v>866</v>
      </c>
      <c r="I1645" t="s">
        <v>8634</v>
      </c>
      <c r="J1645" t="s">
        <v>1054</v>
      </c>
      <c r="K1645">
        <v>7516</v>
      </c>
      <c r="L1645" t="s">
        <v>869</v>
      </c>
      <c r="M1645" t="s">
        <v>8635</v>
      </c>
      <c r="N1645" t="s">
        <v>1040</v>
      </c>
      <c r="O1645">
        <v>4</v>
      </c>
      <c r="P1645" t="s">
        <v>872</v>
      </c>
      <c r="Q1645" t="s">
        <v>873</v>
      </c>
      <c r="R1645" t="s">
        <v>105</v>
      </c>
      <c r="S1645" t="s">
        <v>105</v>
      </c>
      <c r="T1645" t="s">
        <v>1215</v>
      </c>
      <c r="U1645" t="s">
        <v>875</v>
      </c>
      <c r="V1645" t="s">
        <v>190</v>
      </c>
      <c r="W1645" s="247">
        <v>45037</v>
      </c>
      <c r="Y1645" t="s">
        <v>876</v>
      </c>
      <c r="Z1645">
        <v>0</v>
      </c>
      <c r="AB1645" t="s">
        <v>877</v>
      </c>
      <c r="AD1645">
        <f t="shared" ca="1" si="75"/>
        <v>12</v>
      </c>
      <c r="AE1645">
        <f t="shared" si="76"/>
        <v>4</v>
      </c>
      <c r="AF1645">
        <f t="shared" si="77"/>
        <v>21</v>
      </c>
    </row>
    <row r="1646" spans="1:32" x14ac:dyDescent="0.25">
      <c r="A1646" t="s">
        <v>8636</v>
      </c>
      <c r="B1646" t="s">
        <v>8637</v>
      </c>
      <c r="D1646">
        <v>2023</v>
      </c>
      <c r="E1646" t="s">
        <v>1049</v>
      </c>
      <c r="F1646" t="s">
        <v>1694</v>
      </c>
      <c r="G1646" t="s">
        <v>1618</v>
      </c>
      <c r="H1646" t="s">
        <v>866</v>
      </c>
      <c r="I1646" t="s">
        <v>8638</v>
      </c>
      <c r="J1646" t="s">
        <v>1038</v>
      </c>
      <c r="K1646">
        <v>1</v>
      </c>
      <c r="L1646" t="s">
        <v>869</v>
      </c>
      <c r="M1646" t="s">
        <v>8639</v>
      </c>
      <c r="N1646" t="s">
        <v>4953</v>
      </c>
      <c r="O1646">
        <v>280</v>
      </c>
      <c r="P1646" t="s">
        <v>872</v>
      </c>
      <c r="Q1646" t="s">
        <v>873</v>
      </c>
      <c r="R1646" t="s">
        <v>105</v>
      </c>
      <c r="S1646" t="s">
        <v>105</v>
      </c>
      <c r="T1646" t="s">
        <v>8640</v>
      </c>
      <c r="U1646" t="s">
        <v>875</v>
      </c>
      <c r="V1646" t="s">
        <v>191</v>
      </c>
      <c r="W1646" s="247">
        <v>45037</v>
      </c>
      <c r="Y1646" t="s">
        <v>876</v>
      </c>
      <c r="Z1646">
        <v>0</v>
      </c>
      <c r="AB1646" t="s">
        <v>877</v>
      </c>
      <c r="AD1646">
        <f t="shared" ca="1" si="75"/>
        <v>12</v>
      </c>
      <c r="AE1646">
        <f t="shared" si="76"/>
        <v>4</v>
      </c>
      <c r="AF1646">
        <f t="shared" si="77"/>
        <v>21</v>
      </c>
    </row>
    <row r="1647" spans="1:32" x14ac:dyDescent="0.25">
      <c r="A1647" t="s">
        <v>8641</v>
      </c>
      <c r="B1647" t="s">
        <v>8642</v>
      </c>
      <c r="D1647">
        <v>2023</v>
      </c>
      <c r="E1647" t="s">
        <v>1049</v>
      </c>
      <c r="F1647" t="s">
        <v>1694</v>
      </c>
      <c r="G1647" t="s">
        <v>1618</v>
      </c>
      <c r="H1647" t="s">
        <v>866</v>
      </c>
      <c r="I1647" t="s">
        <v>8643</v>
      </c>
      <c r="J1647" t="s">
        <v>1038</v>
      </c>
      <c r="K1647">
        <v>1</v>
      </c>
      <c r="L1647" t="s">
        <v>869</v>
      </c>
      <c r="M1647" t="s">
        <v>8644</v>
      </c>
      <c r="N1647" t="s">
        <v>4953</v>
      </c>
      <c r="O1647">
        <v>280</v>
      </c>
      <c r="P1647" t="s">
        <v>872</v>
      </c>
      <c r="Q1647" t="s">
        <v>873</v>
      </c>
      <c r="R1647" t="s">
        <v>105</v>
      </c>
      <c r="S1647" t="s">
        <v>105</v>
      </c>
      <c r="T1647" t="s">
        <v>8645</v>
      </c>
      <c r="U1647" t="s">
        <v>875</v>
      </c>
      <c r="V1647" t="s">
        <v>191</v>
      </c>
      <c r="W1647" s="247">
        <v>45037</v>
      </c>
      <c r="Y1647" t="s">
        <v>876</v>
      </c>
      <c r="Z1647">
        <v>0</v>
      </c>
      <c r="AB1647" t="s">
        <v>877</v>
      </c>
      <c r="AD1647">
        <f t="shared" ca="1" si="75"/>
        <v>12</v>
      </c>
      <c r="AE1647">
        <f t="shared" si="76"/>
        <v>4</v>
      </c>
      <c r="AF1647">
        <f t="shared" si="77"/>
        <v>21</v>
      </c>
    </row>
    <row r="1648" spans="1:32" x14ac:dyDescent="0.25">
      <c r="A1648" t="s">
        <v>8646</v>
      </c>
      <c r="B1648" t="s">
        <v>8647</v>
      </c>
      <c r="D1648">
        <v>2023</v>
      </c>
      <c r="E1648" t="s">
        <v>1049</v>
      </c>
      <c r="F1648" t="s">
        <v>1694</v>
      </c>
      <c r="G1648" t="s">
        <v>1618</v>
      </c>
      <c r="H1648" t="s">
        <v>866</v>
      </c>
      <c r="I1648" t="s">
        <v>8648</v>
      </c>
      <c r="J1648" t="s">
        <v>1054</v>
      </c>
      <c r="K1648">
        <v>4456</v>
      </c>
      <c r="L1648" t="s">
        <v>869</v>
      </c>
      <c r="M1648" t="s">
        <v>8649</v>
      </c>
      <c r="N1648" t="s">
        <v>1056</v>
      </c>
      <c r="P1648" t="s">
        <v>872</v>
      </c>
      <c r="Q1648" t="s">
        <v>873</v>
      </c>
      <c r="R1648" t="s">
        <v>105</v>
      </c>
      <c r="S1648" t="s">
        <v>105</v>
      </c>
      <c r="T1648" t="s">
        <v>8650</v>
      </c>
      <c r="U1648" t="s">
        <v>875</v>
      </c>
      <c r="V1648" t="s">
        <v>112</v>
      </c>
      <c r="W1648" s="247">
        <v>45037</v>
      </c>
      <c r="Y1648" t="s">
        <v>876</v>
      </c>
      <c r="Z1648">
        <v>0</v>
      </c>
      <c r="AA1648" t="s">
        <v>7199</v>
      </c>
      <c r="AB1648" t="s">
        <v>877</v>
      </c>
      <c r="AD1648">
        <f t="shared" ca="1" si="75"/>
        <v>12</v>
      </c>
      <c r="AE1648">
        <f t="shared" si="76"/>
        <v>4</v>
      </c>
      <c r="AF1648">
        <f t="shared" si="77"/>
        <v>21</v>
      </c>
    </row>
    <row r="1649" spans="1:32" x14ac:dyDescent="0.25">
      <c r="A1649" t="s">
        <v>8651</v>
      </c>
      <c r="B1649" t="s">
        <v>8652</v>
      </c>
      <c r="D1649">
        <v>2023</v>
      </c>
      <c r="E1649" t="s">
        <v>1616</v>
      </c>
      <c r="F1649" t="s">
        <v>1617</v>
      </c>
      <c r="G1649" t="s">
        <v>1618</v>
      </c>
      <c r="H1649" t="s">
        <v>866</v>
      </c>
      <c r="I1649" t="s">
        <v>8653</v>
      </c>
      <c r="J1649" t="s">
        <v>1038</v>
      </c>
      <c r="K1649">
        <v>1</v>
      </c>
      <c r="L1649" t="s">
        <v>869</v>
      </c>
      <c r="M1649" t="s">
        <v>8654</v>
      </c>
      <c r="N1649" t="s">
        <v>8655</v>
      </c>
      <c r="O1649">
        <v>280</v>
      </c>
      <c r="P1649" t="s">
        <v>872</v>
      </c>
      <c r="Q1649" t="s">
        <v>873</v>
      </c>
      <c r="R1649" t="s">
        <v>105</v>
      </c>
      <c r="S1649" t="s">
        <v>105</v>
      </c>
      <c r="T1649" t="s">
        <v>8656</v>
      </c>
      <c r="U1649" t="s">
        <v>875</v>
      </c>
      <c r="V1649" t="s">
        <v>112</v>
      </c>
      <c r="W1649" s="247">
        <v>45036</v>
      </c>
      <c r="Y1649" t="s">
        <v>876</v>
      </c>
      <c r="Z1649">
        <v>0</v>
      </c>
      <c r="AB1649" t="s">
        <v>877</v>
      </c>
      <c r="AD1649">
        <f t="shared" ca="1" si="75"/>
        <v>12</v>
      </c>
      <c r="AE1649">
        <f t="shared" si="76"/>
        <v>4</v>
      </c>
      <c r="AF1649">
        <f t="shared" si="77"/>
        <v>20</v>
      </c>
    </row>
    <row r="1650" spans="1:32" x14ac:dyDescent="0.25">
      <c r="A1650" t="s">
        <v>8657</v>
      </c>
      <c r="B1650" t="s">
        <v>8658</v>
      </c>
      <c r="D1650">
        <v>2023</v>
      </c>
      <c r="E1650" t="s">
        <v>1616</v>
      </c>
      <c r="F1650" t="s">
        <v>1617</v>
      </c>
      <c r="G1650" t="s">
        <v>1618</v>
      </c>
      <c r="H1650" t="s">
        <v>866</v>
      </c>
      <c r="I1650" t="s">
        <v>8659</v>
      </c>
      <c r="J1650" t="s">
        <v>1038</v>
      </c>
      <c r="K1650">
        <v>5760</v>
      </c>
      <c r="L1650" t="s">
        <v>869</v>
      </c>
      <c r="M1650" t="s">
        <v>8660</v>
      </c>
      <c r="N1650" t="s">
        <v>8655</v>
      </c>
      <c r="O1650">
        <v>280</v>
      </c>
      <c r="P1650" t="s">
        <v>872</v>
      </c>
      <c r="Q1650" t="s">
        <v>873</v>
      </c>
      <c r="R1650" t="s">
        <v>105</v>
      </c>
      <c r="S1650" t="s">
        <v>105</v>
      </c>
      <c r="T1650" t="s">
        <v>8661</v>
      </c>
      <c r="U1650" t="s">
        <v>875</v>
      </c>
      <c r="V1650" t="s">
        <v>112</v>
      </c>
      <c r="W1650" s="247">
        <v>45036</v>
      </c>
      <c r="Y1650" t="s">
        <v>876</v>
      </c>
      <c r="Z1650">
        <v>0</v>
      </c>
      <c r="AB1650" t="s">
        <v>877</v>
      </c>
      <c r="AD1650">
        <f t="shared" ca="1" si="75"/>
        <v>12</v>
      </c>
      <c r="AE1650">
        <f t="shared" si="76"/>
        <v>4</v>
      </c>
      <c r="AF1650">
        <f t="shared" si="77"/>
        <v>20</v>
      </c>
    </row>
    <row r="1651" spans="1:32" x14ac:dyDescent="0.25">
      <c r="A1651" t="s">
        <v>8662</v>
      </c>
      <c r="B1651" t="s">
        <v>8663</v>
      </c>
      <c r="D1651">
        <v>2023</v>
      </c>
      <c r="E1651" t="s">
        <v>1616</v>
      </c>
      <c r="F1651" t="s">
        <v>1617</v>
      </c>
      <c r="G1651" t="s">
        <v>1618</v>
      </c>
      <c r="H1651" t="s">
        <v>866</v>
      </c>
      <c r="I1651" t="s">
        <v>8664</v>
      </c>
      <c r="J1651" t="s">
        <v>1038</v>
      </c>
      <c r="K1651">
        <v>1</v>
      </c>
      <c r="L1651" t="s">
        <v>869</v>
      </c>
      <c r="M1651" t="s">
        <v>8665</v>
      </c>
      <c r="N1651" t="s">
        <v>8655</v>
      </c>
      <c r="O1651">
        <v>280</v>
      </c>
      <c r="P1651" t="s">
        <v>872</v>
      </c>
      <c r="Q1651" t="s">
        <v>873</v>
      </c>
      <c r="R1651" t="s">
        <v>105</v>
      </c>
      <c r="S1651" t="s">
        <v>105</v>
      </c>
      <c r="T1651" t="s">
        <v>8666</v>
      </c>
      <c r="U1651" t="s">
        <v>875</v>
      </c>
      <c r="V1651" t="s">
        <v>112</v>
      </c>
      <c r="W1651" s="247">
        <v>45036</v>
      </c>
      <c r="Y1651" t="s">
        <v>876</v>
      </c>
      <c r="Z1651">
        <v>0</v>
      </c>
      <c r="AB1651" t="s">
        <v>877</v>
      </c>
      <c r="AD1651">
        <f t="shared" ca="1" si="75"/>
        <v>12</v>
      </c>
      <c r="AE1651">
        <f t="shared" si="76"/>
        <v>4</v>
      </c>
      <c r="AF1651">
        <f t="shared" si="77"/>
        <v>20</v>
      </c>
    </row>
    <row r="1652" spans="1:32" x14ac:dyDescent="0.25">
      <c r="A1652" t="s">
        <v>8667</v>
      </c>
      <c r="B1652" t="s">
        <v>8668</v>
      </c>
      <c r="D1652">
        <v>2023</v>
      </c>
      <c r="E1652" t="s">
        <v>1616</v>
      </c>
      <c r="F1652" t="s">
        <v>1617</v>
      </c>
      <c r="G1652" t="s">
        <v>1618</v>
      </c>
      <c r="H1652" t="s">
        <v>866</v>
      </c>
      <c r="I1652" t="s">
        <v>8669</v>
      </c>
      <c r="J1652" t="s">
        <v>1038</v>
      </c>
      <c r="K1652">
        <v>1</v>
      </c>
      <c r="L1652" t="s">
        <v>869</v>
      </c>
      <c r="M1652" t="s">
        <v>8670</v>
      </c>
      <c r="N1652" t="s">
        <v>8655</v>
      </c>
      <c r="O1652">
        <v>280</v>
      </c>
      <c r="P1652" t="s">
        <v>872</v>
      </c>
      <c r="Q1652" t="s">
        <v>873</v>
      </c>
      <c r="R1652" t="s">
        <v>105</v>
      </c>
      <c r="S1652" t="s">
        <v>105</v>
      </c>
      <c r="T1652" t="s">
        <v>8671</v>
      </c>
      <c r="U1652" t="s">
        <v>875</v>
      </c>
      <c r="V1652" t="s">
        <v>112</v>
      </c>
      <c r="W1652" s="247">
        <v>45036</v>
      </c>
      <c r="Y1652" t="s">
        <v>876</v>
      </c>
      <c r="Z1652">
        <v>0</v>
      </c>
      <c r="AB1652" t="s">
        <v>877</v>
      </c>
      <c r="AD1652">
        <f t="shared" ca="1" si="75"/>
        <v>12</v>
      </c>
      <c r="AE1652">
        <f t="shared" si="76"/>
        <v>4</v>
      </c>
      <c r="AF1652">
        <f t="shared" si="77"/>
        <v>20</v>
      </c>
    </row>
    <row r="1653" spans="1:32" x14ac:dyDescent="0.25">
      <c r="A1653" t="s">
        <v>8672</v>
      </c>
      <c r="B1653" t="s">
        <v>8673</v>
      </c>
      <c r="D1653">
        <v>2023</v>
      </c>
      <c r="E1653" t="s">
        <v>1616</v>
      </c>
      <c r="F1653" t="s">
        <v>1617</v>
      </c>
      <c r="G1653" t="s">
        <v>1618</v>
      </c>
      <c r="H1653" t="s">
        <v>866</v>
      </c>
      <c r="I1653" t="s">
        <v>8674</v>
      </c>
      <c r="J1653" t="s">
        <v>1038</v>
      </c>
      <c r="K1653">
        <v>1</v>
      </c>
      <c r="L1653" t="s">
        <v>869</v>
      </c>
      <c r="M1653" t="s">
        <v>8675</v>
      </c>
      <c r="N1653" t="s">
        <v>8655</v>
      </c>
      <c r="O1653">
        <v>280</v>
      </c>
      <c r="P1653" t="s">
        <v>872</v>
      </c>
      <c r="Q1653" t="s">
        <v>873</v>
      </c>
      <c r="R1653" t="s">
        <v>105</v>
      </c>
      <c r="S1653" t="s">
        <v>105</v>
      </c>
      <c r="T1653" t="s">
        <v>8676</v>
      </c>
      <c r="U1653" t="s">
        <v>875</v>
      </c>
      <c r="V1653" t="s">
        <v>112</v>
      </c>
      <c r="W1653" s="247">
        <v>45036</v>
      </c>
      <c r="Y1653" t="s">
        <v>876</v>
      </c>
      <c r="Z1653">
        <v>0</v>
      </c>
      <c r="AB1653" t="s">
        <v>877</v>
      </c>
      <c r="AD1653">
        <f t="shared" ca="1" si="75"/>
        <v>12</v>
      </c>
      <c r="AE1653">
        <f t="shared" si="76"/>
        <v>4</v>
      </c>
      <c r="AF1653">
        <f t="shared" si="77"/>
        <v>20</v>
      </c>
    </row>
    <row r="1654" spans="1:32" x14ac:dyDescent="0.25">
      <c r="A1654" t="s">
        <v>8677</v>
      </c>
      <c r="B1654" t="s">
        <v>8678</v>
      </c>
      <c r="D1654">
        <v>2023</v>
      </c>
      <c r="E1654" t="s">
        <v>1616</v>
      </c>
      <c r="F1654" t="s">
        <v>1617</v>
      </c>
      <c r="G1654" t="s">
        <v>1618</v>
      </c>
      <c r="H1654" t="s">
        <v>866</v>
      </c>
      <c r="I1654" t="s">
        <v>8679</v>
      </c>
      <c r="J1654" t="s">
        <v>1038</v>
      </c>
      <c r="K1654">
        <v>1</v>
      </c>
      <c r="L1654" t="s">
        <v>869</v>
      </c>
      <c r="M1654" t="s">
        <v>8680</v>
      </c>
      <c r="N1654" t="s">
        <v>8655</v>
      </c>
      <c r="O1654">
        <v>280</v>
      </c>
      <c r="P1654" t="s">
        <v>872</v>
      </c>
      <c r="Q1654" t="s">
        <v>873</v>
      </c>
      <c r="R1654" t="s">
        <v>105</v>
      </c>
      <c r="S1654" t="s">
        <v>105</v>
      </c>
      <c r="T1654" t="s">
        <v>8681</v>
      </c>
      <c r="U1654" t="s">
        <v>875</v>
      </c>
      <c r="V1654" t="s">
        <v>112</v>
      </c>
      <c r="W1654" s="247">
        <v>45036</v>
      </c>
      <c r="Y1654" t="s">
        <v>876</v>
      </c>
      <c r="Z1654">
        <v>0</v>
      </c>
      <c r="AB1654" t="s">
        <v>877</v>
      </c>
      <c r="AD1654">
        <f t="shared" ca="1" si="75"/>
        <v>12</v>
      </c>
      <c r="AE1654">
        <f t="shared" si="76"/>
        <v>4</v>
      </c>
      <c r="AF1654">
        <f t="shared" si="77"/>
        <v>20</v>
      </c>
    </row>
    <row r="1655" spans="1:32" x14ac:dyDescent="0.25">
      <c r="A1655" t="s">
        <v>8682</v>
      </c>
      <c r="B1655" t="s">
        <v>8683</v>
      </c>
      <c r="D1655">
        <v>2023</v>
      </c>
      <c r="E1655" t="s">
        <v>1616</v>
      </c>
      <c r="F1655" t="s">
        <v>1617</v>
      </c>
      <c r="G1655" t="s">
        <v>1618</v>
      </c>
      <c r="H1655" t="s">
        <v>866</v>
      </c>
      <c r="I1655" t="s">
        <v>8684</v>
      </c>
      <c r="J1655" t="s">
        <v>1038</v>
      </c>
      <c r="K1655">
        <v>1</v>
      </c>
      <c r="L1655" t="s">
        <v>869</v>
      </c>
      <c r="M1655" t="s">
        <v>8685</v>
      </c>
      <c r="N1655" t="s">
        <v>8655</v>
      </c>
      <c r="O1655">
        <v>280</v>
      </c>
      <c r="P1655" t="s">
        <v>872</v>
      </c>
      <c r="Q1655" t="s">
        <v>873</v>
      </c>
      <c r="R1655" t="s">
        <v>105</v>
      </c>
      <c r="S1655" t="s">
        <v>105</v>
      </c>
      <c r="T1655" t="s">
        <v>8686</v>
      </c>
      <c r="U1655" t="s">
        <v>875</v>
      </c>
      <c r="V1655" t="s">
        <v>112</v>
      </c>
      <c r="W1655" s="247">
        <v>45036</v>
      </c>
      <c r="Y1655" t="s">
        <v>876</v>
      </c>
      <c r="Z1655">
        <v>0</v>
      </c>
      <c r="AB1655" t="s">
        <v>877</v>
      </c>
      <c r="AD1655">
        <f t="shared" ca="1" si="75"/>
        <v>12</v>
      </c>
      <c r="AE1655">
        <f t="shared" si="76"/>
        <v>4</v>
      </c>
      <c r="AF1655">
        <f t="shared" si="77"/>
        <v>20</v>
      </c>
    </row>
    <row r="1656" spans="1:32" x14ac:dyDescent="0.25">
      <c r="A1656" t="s">
        <v>8687</v>
      </c>
      <c r="B1656" t="s">
        <v>8688</v>
      </c>
      <c r="D1656">
        <v>2023</v>
      </c>
      <c r="E1656" t="s">
        <v>1616</v>
      </c>
      <c r="F1656" t="s">
        <v>1617</v>
      </c>
      <c r="G1656" t="s">
        <v>1618</v>
      </c>
      <c r="H1656" t="s">
        <v>866</v>
      </c>
      <c r="I1656" t="s">
        <v>8689</v>
      </c>
      <c r="J1656" t="s">
        <v>1038</v>
      </c>
      <c r="K1656">
        <v>1</v>
      </c>
      <c r="L1656" t="s">
        <v>869</v>
      </c>
      <c r="M1656" t="s">
        <v>8690</v>
      </c>
      <c r="N1656" t="s">
        <v>8655</v>
      </c>
      <c r="O1656">
        <v>280</v>
      </c>
      <c r="P1656" t="s">
        <v>872</v>
      </c>
      <c r="Q1656" t="s">
        <v>873</v>
      </c>
      <c r="R1656" t="s">
        <v>105</v>
      </c>
      <c r="S1656" t="s">
        <v>105</v>
      </c>
      <c r="T1656" t="s">
        <v>8691</v>
      </c>
      <c r="U1656" t="s">
        <v>875</v>
      </c>
      <c r="V1656" t="s">
        <v>112</v>
      </c>
      <c r="W1656" s="247">
        <v>45036</v>
      </c>
      <c r="Y1656" t="s">
        <v>876</v>
      </c>
      <c r="Z1656">
        <v>0</v>
      </c>
      <c r="AB1656" t="s">
        <v>877</v>
      </c>
      <c r="AD1656">
        <f t="shared" ca="1" si="75"/>
        <v>12</v>
      </c>
      <c r="AE1656">
        <f t="shared" si="76"/>
        <v>4</v>
      </c>
      <c r="AF1656">
        <f t="shared" si="77"/>
        <v>20</v>
      </c>
    </row>
    <row r="1657" spans="1:32" x14ac:dyDescent="0.25">
      <c r="A1657" t="s">
        <v>8692</v>
      </c>
      <c r="B1657" t="s">
        <v>8693</v>
      </c>
      <c r="D1657">
        <v>2023</v>
      </c>
      <c r="E1657" t="s">
        <v>1616</v>
      </c>
      <c r="F1657" t="s">
        <v>1617</v>
      </c>
      <c r="G1657" t="s">
        <v>1618</v>
      </c>
      <c r="H1657" t="s">
        <v>866</v>
      </c>
      <c r="I1657" t="s">
        <v>8694</v>
      </c>
      <c r="J1657" t="s">
        <v>1038</v>
      </c>
      <c r="K1657">
        <v>1</v>
      </c>
      <c r="L1657" t="s">
        <v>869</v>
      </c>
      <c r="M1657" t="s">
        <v>8695</v>
      </c>
      <c r="N1657" t="s">
        <v>8655</v>
      </c>
      <c r="O1657">
        <v>280</v>
      </c>
      <c r="P1657" t="s">
        <v>872</v>
      </c>
      <c r="Q1657" t="s">
        <v>873</v>
      </c>
      <c r="R1657" t="s">
        <v>105</v>
      </c>
      <c r="S1657" t="s">
        <v>105</v>
      </c>
      <c r="T1657" t="s">
        <v>8696</v>
      </c>
      <c r="U1657" t="s">
        <v>875</v>
      </c>
      <c r="V1657" t="s">
        <v>112</v>
      </c>
      <c r="W1657" s="247">
        <v>45036</v>
      </c>
      <c r="Y1657" t="s">
        <v>876</v>
      </c>
      <c r="Z1657">
        <v>0</v>
      </c>
      <c r="AB1657" t="s">
        <v>877</v>
      </c>
      <c r="AD1657">
        <f t="shared" ca="1" si="75"/>
        <v>12</v>
      </c>
      <c r="AE1657">
        <f t="shared" si="76"/>
        <v>4</v>
      </c>
      <c r="AF1657">
        <f t="shared" si="77"/>
        <v>20</v>
      </c>
    </row>
    <row r="1658" spans="1:32" x14ac:dyDescent="0.25">
      <c r="A1658" t="s">
        <v>8697</v>
      </c>
      <c r="B1658" t="s">
        <v>8698</v>
      </c>
      <c r="D1658">
        <v>2023</v>
      </c>
      <c r="E1658" t="s">
        <v>1616</v>
      </c>
      <c r="F1658" t="s">
        <v>1617</v>
      </c>
      <c r="G1658" t="s">
        <v>1618</v>
      </c>
      <c r="H1658" t="s">
        <v>866</v>
      </c>
      <c r="I1658" t="s">
        <v>8699</v>
      </c>
      <c r="J1658" t="s">
        <v>1038</v>
      </c>
      <c r="K1658">
        <v>10917</v>
      </c>
      <c r="L1658" t="s">
        <v>869</v>
      </c>
      <c r="M1658" t="s">
        <v>8700</v>
      </c>
      <c r="N1658" t="s">
        <v>8655</v>
      </c>
      <c r="O1658">
        <v>37</v>
      </c>
      <c r="P1658" t="s">
        <v>872</v>
      </c>
      <c r="Q1658" t="s">
        <v>873</v>
      </c>
      <c r="R1658" t="s">
        <v>105</v>
      </c>
      <c r="S1658" t="s">
        <v>105</v>
      </c>
      <c r="T1658" t="s">
        <v>8701</v>
      </c>
      <c r="U1658" t="s">
        <v>875</v>
      </c>
      <c r="V1658" t="s">
        <v>112</v>
      </c>
      <c r="W1658" s="247">
        <v>45036</v>
      </c>
      <c r="Y1658" t="s">
        <v>876</v>
      </c>
      <c r="Z1658">
        <v>0</v>
      </c>
      <c r="AB1658" t="s">
        <v>877</v>
      </c>
      <c r="AD1658">
        <f t="shared" ca="1" si="75"/>
        <v>12</v>
      </c>
      <c r="AE1658">
        <f t="shared" si="76"/>
        <v>4</v>
      </c>
      <c r="AF1658">
        <f t="shared" si="77"/>
        <v>20</v>
      </c>
    </row>
    <row r="1659" spans="1:32" x14ac:dyDescent="0.25">
      <c r="A1659" t="s">
        <v>8702</v>
      </c>
      <c r="B1659" t="s">
        <v>8703</v>
      </c>
      <c r="D1659">
        <v>2023</v>
      </c>
      <c r="E1659" t="s">
        <v>1616</v>
      </c>
      <c r="F1659" t="s">
        <v>1617</v>
      </c>
      <c r="G1659" t="s">
        <v>1618</v>
      </c>
      <c r="H1659" t="s">
        <v>866</v>
      </c>
      <c r="I1659" t="s">
        <v>8704</v>
      </c>
      <c r="J1659" t="s">
        <v>1038</v>
      </c>
      <c r="K1659">
        <v>1</v>
      </c>
      <c r="L1659" t="s">
        <v>869</v>
      </c>
      <c r="M1659" t="s">
        <v>8705</v>
      </c>
      <c r="N1659" t="s">
        <v>8655</v>
      </c>
      <c r="O1659">
        <v>280</v>
      </c>
      <c r="P1659" t="s">
        <v>872</v>
      </c>
      <c r="Q1659" t="s">
        <v>873</v>
      </c>
      <c r="R1659" t="s">
        <v>105</v>
      </c>
      <c r="S1659" t="s">
        <v>105</v>
      </c>
      <c r="T1659" t="s">
        <v>8706</v>
      </c>
      <c r="U1659" t="s">
        <v>875</v>
      </c>
      <c r="V1659" t="s">
        <v>112</v>
      </c>
      <c r="W1659" s="247">
        <v>45036</v>
      </c>
      <c r="Y1659" t="s">
        <v>876</v>
      </c>
      <c r="Z1659">
        <v>0</v>
      </c>
      <c r="AB1659" t="s">
        <v>877</v>
      </c>
      <c r="AD1659">
        <f t="shared" ca="1" si="75"/>
        <v>12</v>
      </c>
      <c r="AE1659">
        <f t="shared" si="76"/>
        <v>4</v>
      </c>
      <c r="AF1659">
        <f t="shared" si="77"/>
        <v>20</v>
      </c>
    </row>
    <row r="1660" spans="1:32" x14ac:dyDescent="0.25">
      <c r="A1660" t="s">
        <v>8707</v>
      </c>
      <c r="B1660" t="s">
        <v>8708</v>
      </c>
      <c r="D1660">
        <v>2023</v>
      </c>
      <c r="E1660" t="s">
        <v>1616</v>
      </c>
      <c r="F1660" t="s">
        <v>1617</v>
      </c>
      <c r="G1660" t="s">
        <v>1618</v>
      </c>
      <c r="H1660" t="s">
        <v>866</v>
      </c>
      <c r="I1660" t="s">
        <v>8709</v>
      </c>
      <c r="J1660" t="s">
        <v>1038</v>
      </c>
      <c r="K1660">
        <v>1</v>
      </c>
      <c r="L1660" t="s">
        <v>869</v>
      </c>
      <c r="M1660" t="s">
        <v>8710</v>
      </c>
      <c r="N1660" t="s">
        <v>8655</v>
      </c>
      <c r="O1660">
        <v>280</v>
      </c>
      <c r="P1660" t="s">
        <v>872</v>
      </c>
      <c r="Q1660" t="s">
        <v>873</v>
      </c>
      <c r="R1660" t="s">
        <v>105</v>
      </c>
      <c r="S1660" t="s">
        <v>105</v>
      </c>
      <c r="T1660" t="s">
        <v>8711</v>
      </c>
      <c r="U1660" t="s">
        <v>875</v>
      </c>
      <c r="V1660" t="s">
        <v>112</v>
      </c>
      <c r="W1660" s="247">
        <v>45036</v>
      </c>
      <c r="Y1660" t="s">
        <v>876</v>
      </c>
      <c r="Z1660">
        <v>0</v>
      </c>
      <c r="AB1660" t="s">
        <v>877</v>
      </c>
      <c r="AD1660">
        <f t="shared" ca="1" si="75"/>
        <v>12</v>
      </c>
      <c r="AE1660">
        <f t="shared" si="76"/>
        <v>4</v>
      </c>
      <c r="AF1660">
        <f t="shared" si="77"/>
        <v>20</v>
      </c>
    </row>
    <row r="1661" spans="1:32" x14ac:dyDescent="0.25">
      <c r="A1661" t="s">
        <v>8712</v>
      </c>
      <c r="B1661" t="s">
        <v>8713</v>
      </c>
      <c r="D1661">
        <v>2023</v>
      </c>
      <c r="E1661" t="s">
        <v>1616</v>
      </c>
      <c r="F1661" t="s">
        <v>1617</v>
      </c>
      <c r="G1661" t="s">
        <v>1618</v>
      </c>
      <c r="H1661" t="s">
        <v>866</v>
      </c>
      <c r="I1661" t="s">
        <v>8714</v>
      </c>
      <c r="J1661" t="s">
        <v>1038</v>
      </c>
      <c r="K1661">
        <v>1</v>
      </c>
      <c r="L1661" t="s">
        <v>869</v>
      </c>
      <c r="M1661" t="s">
        <v>8715</v>
      </c>
      <c r="N1661" t="s">
        <v>8655</v>
      </c>
      <c r="O1661">
        <v>280</v>
      </c>
      <c r="P1661" t="s">
        <v>872</v>
      </c>
      <c r="Q1661" t="s">
        <v>873</v>
      </c>
      <c r="R1661" t="s">
        <v>105</v>
      </c>
      <c r="S1661" t="s">
        <v>105</v>
      </c>
      <c r="T1661" t="s">
        <v>8716</v>
      </c>
      <c r="U1661" t="s">
        <v>875</v>
      </c>
      <c r="V1661" t="s">
        <v>112</v>
      </c>
      <c r="W1661" s="247">
        <v>45036</v>
      </c>
      <c r="Y1661" t="s">
        <v>876</v>
      </c>
      <c r="Z1661">
        <v>0</v>
      </c>
      <c r="AB1661" t="s">
        <v>877</v>
      </c>
      <c r="AD1661">
        <f t="shared" ca="1" si="75"/>
        <v>12</v>
      </c>
      <c r="AE1661">
        <f t="shared" si="76"/>
        <v>4</v>
      </c>
      <c r="AF1661">
        <f t="shared" si="77"/>
        <v>20</v>
      </c>
    </row>
    <row r="1662" spans="1:32" x14ac:dyDescent="0.25">
      <c r="A1662" t="s">
        <v>8717</v>
      </c>
      <c r="B1662" t="s">
        <v>8718</v>
      </c>
      <c r="D1662">
        <v>2023</v>
      </c>
      <c r="E1662" t="s">
        <v>1616</v>
      </c>
      <c r="F1662" t="s">
        <v>1617</v>
      </c>
      <c r="G1662" t="s">
        <v>1618</v>
      </c>
      <c r="H1662" t="s">
        <v>866</v>
      </c>
      <c r="I1662" t="s">
        <v>8719</v>
      </c>
      <c r="J1662" t="s">
        <v>1038</v>
      </c>
      <c r="K1662">
        <v>1</v>
      </c>
      <c r="L1662" t="s">
        <v>869</v>
      </c>
      <c r="M1662" t="s">
        <v>8720</v>
      </c>
      <c r="N1662" t="s">
        <v>8655</v>
      </c>
      <c r="O1662">
        <v>280</v>
      </c>
      <c r="P1662" t="s">
        <v>872</v>
      </c>
      <c r="Q1662" t="s">
        <v>873</v>
      </c>
      <c r="R1662" t="s">
        <v>105</v>
      </c>
      <c r="S1662" t="s">
        <v>105</v>
      </c>
      <c r="T1662" t="s">
        <v>8721</v>
      </c>
      <c r="U1662" t="s">
        <v>875</v>
      </c>
      <c r="V1662" t="s">
        <v>112</v>
      </c>
      <c r="W1662" s="247">
        <v>45036</v>
      </c>
      <c r="Y1662" t="s">
        <v>876</v>
      </c>
      <c r="Z1662">
        <v>0</v>
      </c>
      <c r="AB1662" t="s">
        <v>877</v>
      </c>
      <c r="AD1662">
        <f t="shared" ca="1" si="75"/>
        <v>12</v>
      </c>
      <c r="AE1662">
        <f t="shared" si="76"/>
        <v>4</v>
      </c>
      <c r="AF1662">
        <f t="shared" si="77"/>
        <v>20</v>
      </c>
    </row>
    <row r="1663" spans="1:32" x14ac:dyDescent="0.25">
      <c r="A1663" t="s">
        <v>8722</v>
      </c>
      <c r="B1663" t="s">
        <v>8723</v>
      </c>
      <c r="D1663">
        <v>2023</v>
      </c>
      <c r="E1663" t="s">
        <v>1049</v>
      </c>
      <c r="F1663" t="s">
        <v>3045</v>
      </c>
      <c r="G1663" t="s">
        <v>3046</v>
      </c>
      <c r="H1663" t="s">
        <v>866</v>
      </c>
      <c r="I1663" t="s">
        <v>8724</v>
      </c>
      <c r="J1663" t="s">
        <v>1054</v>
      </c>
      <c r="K1663">
        <v>23028</v>
      </c>
      <c r="L1663" t="s">
        <v>869</v>
      </c>
      <c r="M1663" t="s">
        <v>8725</v>
      </c>
      <c r="N1663" t="s">
        <v>2994</v>
      </c>
      <c r="O1663">
        <v>16</v>
      </c>
      <c r="P1663" t="s">
        <v>872</v>
      </c>
      <c r="Q1663" t="s">
        <v>873</v>
      </c>
      <c r="R1663" t="s">
        <v>105</v>
      </c>
      <c r="S1663" t="s">
        <v>105</v>
      </c>
      <c r="T1663" t="s">
        <v>8726</v>
      </c>
      <c r="U1663" t="s">
        <v>1067</v>
      </c>
      <c r="V1663" t="s">
        <v>125</v>
      </c>
      <c r="W1663" s="247">
        <v>45036</v>
      </c>
      <c r="Y1663" t="s">
        <v>876</v>
      </c>
      <c r="Z1663">
        <v>0</v>
      </c>
      <c r="AB1663" t="s">
        <v>877</v>
      </c>
      <c r="AD1663">
        <f t="shared" ca="1" si="75"/>
        <v>12</v>
      </c>
      <c r="AE1663">
        <f t="shared" si="76"/>
        <v>4</v>
      </c>
      <c r="AF1663">
        <f t="shared" si="77"/>
        <v>20</v>
      </c>
    </row>
    <row r="1664" spans="1:32" x14ac:dyDescent="0.25">
      <c r="A1664" t="s">
        <v>8727</v>
      </c>
      <c r="B1664" t="s">
        <v>8728</v>
      </c>
      <c r="D1664">
        <v>2023</v>
      </c>
      <c r="E1664" t="s">
        <v>5589</v>
      </c>
      <c r="F1664" t="s">
        <v>5590</v>
      </c>
      <c r="G1664" t="s">
        <v>1051</v>
      </c>
      <c r="H1664" t="s">
        <v>866</v>
      </c>
      <c r="I1664" t="s">
        <v>8729</v>
      </c>
      <c r="J1664" t="s">
        <v>1054</v>
      </c>
      <c r="K1664">
        <v>9601</v>
      </c>
      <c r="L1664" t="s">
        <v>869</v>
      </c>
      <c r="M1664" t="s">
        <v>8730</v>
      </c>
      <c r="N1664" t="s">
        <v>1040</v>
      </c>
      <c r="O1664">
        <v>4</v>
      </c>
      <c r="P1664" t="s">
        <v>872</v>
      </c>
      <c r="Q1664" t="s">
        <v>873</v>
      </c>
      <c r="R1664" t="s">
        <v>105</v>
      </c>
      <c r="S1664" t="s">
        <v>105</v>
      </c>
      <c r="T1664" t="s">
        <v>8731</v>
      </c>
      <c r="U1664" t="s">
        <v>896</v>
      </c>
      <c r="V1664" t="s">
        <v>158</v>
      </c>
      <c r="W1664" s="247">
        <v>45029</v>
      </c>
      <c r="Y1664" t="s">
        <v>876</v>
      </c>
      <c r="Z1664">
        <v>0</v>
      </c>
      <c r="AB1664" t="s">
        <v>877</v>
      </c>
      <c r="AD1664">
        <f t="shared" ca="1" si="75"/>
        <v>12</v>
      </c>
      <c r="AE1664">
        <f t="shared" si="76"/>
        <v>4</v>
      </c>
      <c r="AF1664">
        <f t="shared" si="77"/>
        <v>13</v>
      </c>
    </row>
    <row r="1665" spans="1:32" x14ac:dyDescent="0.25">
      <c r="A1665" t="s">
        <v>8732</v>
      </c>
      <c r="B1665" t="s">
        <v>8733</v>
      </c>
      <c r="D1665">
        <v>2023</v>
      </c>
      <c r="E1665" t="s">
        <v>5589</v>
      </c>
      <c r="F1665" t="s">
        <v>5590</v>
      </c>
      <c r="G1665" t="s">
        <v>1051</v>
      </c>
      <c r="H1665" t="s">
        <v>866</v>
      </c>
      <c r="I1665" t="s">
        <v>8734</v>
      </c>
      <c r="J1665" t="s">
        <v>1054</v>
      </c>
      <c r="K1665">
        <v>3593</v>
      </c>
      <c r="L1665" t="s">
        <v>869</v>
      </c>
      <c r="M1665" t="s">
        <v>8735</v>
      </c>
      <c r="N1665" t="s">
        <v>1040</v>
      </c>
      <c r="O1665">
        <v>4</v>
      </c>
      <c r="P1665" t="s">
        <v>872</v>
      </c>
      <c r="Q1665" t="s">
        <v>873</v>
      </c>
      <c r="R1665" t="s">
        <v>105</v>
      </c>
      <c r="S1665" t="s">
        <v>105</v>
      </c>
      <c r="T1665" t="s">
        <v>8736</v>
      </c>
      <c r="U1665" t="s">
        <v>896</v>
      </c>
      <c r="V1665" t="s">
        <v>162</v>
      </c>
      <c r="W1665" s="247">
        <v>45029</v>
      </c>
      <c r="Y1665" t="s">
        <v>876</v>
      </c>
      <c r="Z1665">
        <v>0</v>
      </c>
      <c r="AB1665" t="s">
        <v>877</v>
      </c>
      <c r="AD1665">
        <f t="shared" ca="1" si="75"/>
        <v>12</v>
      </c>
      <c r="AE1665">
        <f t="shared" si="76"/>
        <v>4</v>
      </c>
      <c r="AF1665">
        <f t="shared" si="77"/>
        <v>13</v>
      </c>
    </row>
    <row r="1666" spans="1:32" x14ac:dyDescent="0.25">
      <c r="A1666" t="s">
        <v>8737</v>
      </c>
      <c r="B1666" t="s">
        <v>8738</v>
      </c>
      <c r="D1666">
        <v>2023</v>
      </c>
      <c r="E1666" t="s">
        <v>5589</v>
      </c>
      <c r="F1666" t="s">
        <v>5590</v>
      </c>
      <c r="G1666" t="s">
        <v>1051</v>
      </c>
      <c r="H1666" t="s">
        <v>866</v>
      </c>
      <c r="I1666" t="s">
        <v>8739</v>
      </c>
      <c r="J1666" t="s">
        <v>1054</v>
      </c>
      <c r="K1666">
        <v>18596</v>
      </c>
      <c r="L1666" t="s">
        <v>869</v>
      </c>
      <c r="M1666" t="s">
        <v>8740</v>
      </c>
      <c r="N1666">
        <v>45385</v>
      </c>
      <c r="O1666">
        <v>2</v>
      </c>
      <c r="P1666" t="s">
        <v>872</v>
      </c>
      <c r="Q1666" t="s">
        <v>873</v>
      </c>
      <c r="R1666" t="s">
        <v>105</v>
      </c>
      <c r="S1666" t="s">
        <v>105</v>
      </c>
      <c r="T1666" t="s">
        <v>8741</v>
      </c>
      <c r="U1666" t="s">
        <v>896</v>
      </c>
      <c r="V1666" t="s">
        <v>112</v>
      </c>
      <c r="W1666" s="247">
        <v>45029</v>
      </c>
      <c r="Y1666" t="s">
        <v>876</v>
      </c>
      <c r="Z1666">
        <v>0</v>
      </c>
      <c r="AB1666" t="s">
        <v>877</v>
      </c>
      <c r="AD1666">
        <f t="shared" ref="AD1666:AD1729" ca="1" si="78">ROUND(YEARFRAC(W1666,TODAY(),3)*12,0)</f>
        <v>12</v>
      </c>
      <c r="AE1666">
        <f t="shared" ref="AE1666:AE1729" si="79">MONTH(W1666)</f>
        <v>4</v>
      </c>
      <c r="AF1666">
        <f t="shared" ref="AF1666:AF1729" si="80">DAY(W1666)</f>
        <v>13</v>
      </c>
    </row>
    <row r="1667" spans="1:32" x14ac:dyDescent="0.25">
      <c r="A1667" t="s">
        <v>8742</v>
      </c>
      <c r="B1667" t="s">
        <v>8743</v>
      </c>
      <c r="D1667">
        <v>2023</v>
      </c>
      <c r="E1667" t="s">
        <v>5589</v>
      </c>
      <c r="F1667" t="s">
        <v>5590</v>
      </c>
      <c r="G1667" t="s">
        <v>1051</v>
      </c>
      <c r="H1667" t="s">
        <v>866</v>
      </c>
      <c r="I1667" t="s">
        <v>8744</v>
      </c>
      <c r="J1667" t="s">
        <v>1054</v>
      </c>
      <c r="K1667">
        <v>8338</v>
      </c>
      <c r="L1667" t="s">
        <v>869</v>
      </c>
      <c r="M1667" t="s">
        <v>8745</v>
      </c>
      <c r="N1667" t="s">
        <v>1040</v>
      </c>
      <c r="O1667">
        <v>4</v>
      </c>
      <c r="P1667" t="s">
        <v>872</v>
      </c>
      <c r="Q1667" t="s">
        <v>873</v>
      </c>
      <c r="R1667" t="s">
        <v>105</v>
      </c>
      <c r="S1667" t="s">
        <v>105</v>
      </c>
      <c r="T1667" t="s">
        <v>8746</v>
      </c>
      <c r="U1667" t="s">
        <v>896</v>
      </c>
      <c r="V1667" t="s">
        <v>229</v>
      </c>
      <c r="W1667" s="247">
        <v>45029</v>
      </c>
      <c r="Y1667" t="s">
        <v>876</v>
      </c>
      <c r="Z1667">
        <v>0</v>
      </c>
      <c r="AB1667" t="s">
        <v>877</v>
      </c>
      <c r="AD1667">
        <f t="shared" ca="1" si="78"/>
        <v>12</v>
      </c>
      <c r="AE1667">
        <f t="shared" si="79"/>
        <v>4</v>
      </c>
      <c r="AF1667">
        <f t="shared" si="80"/>
        <v>13</v>
      </c>
    </row>
    <row r="1668" spans="1:32" x14ac:dyDescent="0.25">
      <c r="A1668" t="s">
        <v>8747</v>
      </c>
      <c r="B1668" t="s">
        <v>8748</v>
      </c>
      <c r="D1668">
        <v>2023</v>
      </c>
      <c r="E1668" t="s">
        <v>5589</v>
      </c>
      <c r="F1668" t="s">
        <v>5590</v>
      </c>
      <c r="G1668" t="s">
        <v>1051</v>
      </c>
      <c r="H1668" t="s">
        <v>866</v>
      </c>
      <c r="I1668" t="s">
        <v>8749</v>
      </c>
      <c r="J1668" t="s">
        <v>1054</v>
      </c>
      <c r="K1668">
        <v>26129</v>
      </c>
      <c r="L1668" t="s">
        <v>869</v>
      </c>
      <c r="M1668" t="s">
        <v>8750</v>
      </c>
      <c r="N1668" t="s">
        <v>1040</v>
      </c>
      <c r="O1668">
        <v>4</v>
      </c>
      <c r="P1668" t="s">
        <v>872</v>
      </c>
      <c r="Q1668" t="s">
        <v>873</v>
      </c>
      <c r="R1668" t="s">
        <v>105</v>
      </c>
      <c r="S1668" t="s">
        <v>105</v>
      </c>
      <c r="T1668" t="s">
        <v>8751</v>
      </c>
      <c r="U1668" t="s">
        <v>896</v>
      </c>
      <c r="V1668" t="s">
        <v>3050</v>
      </c>
      <c r="W1668" s="247">
        <v>45029</v>
      </c>
      <c r="Y1668" t="s">
        <v>876</v>
      </c>
      <c r="Z1668">
        <v>0</v>
      </c>
      <c r="AB1668" t="s">
        <v>877</v>
      </c>
      <c r="AD1668">
        <f t="shared" ca="1" si="78"/>
        <v>12</v>
      </c>
      <c r="AE1668">
        <f t="shared" si="79"/>
        <v>4</v>
      </c>
      <c r="AF1668">
        <f t="shared" si="80"/>
        <v>13</v>
      </c>
    </row>
    <row r="1669" spans="1:32" x14ac:dyDescent="0.25">
      <c r="A1669" t="s">
        <v>8752</v>
      </c>
      <c r="B1669" t="s">
        <v>8753</v>
      </c>
      <c r="D1669">
        <v>2023</v>
      </c>
      <c r="E1669" t="s">
        <v>5589</v>
      </c>
      <c r="F1669" t="s">
        <v>5590</v>
      </c>
      <c r="G1669" t="s">
        <v>1051</v>
      </c>
      <c r="H1669" t="s">
        <v>866</v>
      </c>
      <c r="I1669" t="s">
        <v>8754</v>
      </c>
      <c r="J1669" t="s">
        <v>1054</v>
      </c>
      <c r="K1669">
        <v>1399</v>
      </c>
      <c r="L1669" t="s">
        <v>869</v>
      </c>
      <c r="M1669" t="s">
        <v>8755</v>
      </c>
      <c r="N1669" t="s">
        <v>1040</v>
      </c>
      <c r="O1669">
        <v>4</v>
      </c>
      <c r="P1669" t="s">
        <v>872</v>
      </c>
      <c r="Q1669" t="s">
        <v>873</v>
      </c>
      <c r="R1669" t="s">
        <v>105</v>
      </c>
      <c r="S1669" t="s">
        <v>105</v>
      </c>
      <c r="T1669" t="s">
        <v>6881</v>
      </c>
      <c r="U1669" t="s">
        <v>896</v>
      </c>
      <c r="V1669" t="s">
        <v>2096</v>
      </c>
      <c r="W1669" s="247">
        <v>45029</v>
      </c>
      <c r="Y1669" t="s">
        <v>876</v>
      </c>
      <c r="Z1669">
        <v>0</v>
      </c>
      <c r="AB1669" t="s">
        <v>877</v>
      </c>
      <c r="AD1669">
        <f t="shared" ca="1" si="78"/>
        <v>12</v>
      </c>
      <c r="AE1669">
        <f t="shared" si="79"/>
        <v>4</v>
      </c>
      <c r="AF1669">
        <f t="shared" si="80"/>
        <v>13</v>
      </c>
    </row>
    <row r="1670" spans="1:32" x14ac:dyDescent="0.25">
      <c r="A1670" t="s">
        <v>8756</v>
      </c>
      <c r="B1670" t="s">
        <v>8757</v>
      </c>
      <c r="D1670">
        <v>2023</v>
      </c>
      <c r="E1670" t="s">
        <v>5589</v>
      </c>
      <c r="F1670" t="s">
        <v>5590</v>
      </c>
      <c r="G1670" t="s">
        <v>1051</v>
      </c>
      <c r="H1670" t="s">
        <v>866</v>
      </c>
      <c r="I1670" t="s">
        <v>8758</v>
      </c>
      <c r="J1670" t="s">
        <v>1054</v>
      </c>
      <c r="K1670">
        <v>14975</v>
      </c>
      <c r="L1670" t="s">
        <v>869</v>
      </c>
      <c r="M1670" t="s">
        <v>8759</v>
      </c>
      <c r="N1670">
        <v>45567</v>
      </c>
      <c r="O1670">
        <v>25</v>
      </c>
      <c r="P1670" t="s">
        <v>872</v>
      </c>
      <c r="Q1670" t="s">
        <v>873</v>
      </c>
      <c r="R1670" t="s">
        <v>105</v>
      </c>
      <c r="S1670" t="s">
        <v>105</v>
      </c>
      <c r="T1670" t="s">
        <v>8760</v>
      </c>
      <c r="U1670" t="s">
        <v>896</v>
      </c>
      <c r="V1670" t="s">
        <v>112</v>
      </c>
      <c r="W1670" s="247">
        <v>45029</v>
      </c>
      <c r="Y1670" t="s">
        <v>876</v>
      </c>
      <c r="Z1670">
        <v>0</v>
      </c>
      <c r="AB1670" t="s">
        <v>877</v>
      </c>
      <c r="AD1670">
        <f t="shared" ca="1" si="78"/>
        <v>12</v>
      </c>
      <c r="AE1670">
        <f t="shared" si="79"/>
        <v>4</v>
      </c>
      <c r="AF1670">
        <f t="shared" si="80"/>
        <v>13</v>
      </c>
    </row>
    <row r="1671" spans="1:32" x14ac:dyDescent="0.25">
      <c r="A1671" t="s">
        <v>8761</v>
      </c>
      <c r="B1671" t="s">
        <v>8762</v>
      </c>
      <c r="D1671">
        <v>2023</v>
      </c>
      <c r="E1671" t="s">
        <v>1061</v>
      </c>
      <c r="F1671" t="s">
        <v>1062</v>
      </c>
      <c r="G1671" t="s">
        <v>1063</v>
      </c>
      <c r="H1671" t="s">
        <v>866</v>
      </c>
      <c r="I1671" t="s">
        <v>8763</v>
      </c>
      <c r="J1671" t="s">
        <v>1054</v>
      </c>
      <c r="K1671">
        <v>4911</v>
      </c>
      <c r="L1671" t="s">
        <v>869</v>
      </c>
      <c r="M1671" t="s">
        <v>8764</v>
      </c>
      <c r="N1671" t="s">
        <v>1040</v>
      </c>
      <c r="O1671">
        <v>4</v>
      </c>
      <c r="P1671" t="s">
        <v>872</v>
      </c>
      <c r="Q1671" t="s">
        <v>873</v>
      </c>
      <c r="R1671" t="s">
        <v>105</v>
      </c>
      <c r="S1671" t="s">
        <v>105</v>
      </c>
      <c r="T1671" t="s">
        <v>8765</v>
      </c>
      <c r="U1671" t="s">
        <v>1067</v>
      </c>
      <c r="V1671" t="s">
        <v>190</v>
      </c>
      <c r="W1671" s="247">
        <v>45012</v>
      </c>
      <c r="Y1671" t="s">
        <v>876</v>
      </c>
      <c r="Z1671">
        <v>0</v>
      </c>
      <c r="AB1671" t="s">
        <v>877</v>
      </c>
      <c r="AD1671">
        <f t="shared" ca="1" si="78"/>
        <v>13</v>
      </c>
      <c r="AE1671">
        <f t="shared" si="79"/>
        <v>3</v>
      </c>
      <c r="AF1671">
        <f t="shared" si="80"/>
        <v>27</v>
      </c>
    </row>
    <row r="1672" spans="1:32" x14ac:dyDescent="0.25">
      <c r="A1672" t="s">
        <v>8766</v>
      </c>
      <c r="B1672" t="s">
        <v>8767</v>
      </c>
      <c r="C1672" t="s">
        <v>1799</v>
      </c>
      <c r="D1672">
        <v>2023</v>
      </c>
      <c r="E1672" t="s">
        <v>1049</v>
      </c>
      <c r="F1672" t="s">
        <v>1800</v>
      </c>
      <c r="G1672" t="s">
        <v>1801</v>
      </c>
      <c r="H1672" t="s">
        <v>1082</v>
      </c>
      <c r="I1672" t="s">
        <v>8768</v>
      </c>
      <c r="J1672" t="s">
        <v>1054</v>
      </c>
      <c r="K1672">
        <v>259</v>
      </c>
      <c r="L1672" t="s">
        <v>869</v>
      </c>
      <c r="M1672" t="s">
        <v>8769</v>
      </c>
      <c r="N1672" t="s">
        <v>1040</v>
      </c>
      <c r="O1672">
        <v>4</v>
      </c>
      <c r="P1672" t="s">
        <v>872</v>
      </c>
      <c r="Q1672" t="s">
        <v>873</v>
      </c>
      <c r="R1672" t="s">
        <v>105</v>
      </c>
      <c r="S1672" t="s">
        <v>105</v>
      </c>
      <c r="T1672" t="s">
        <v>8770</v>
      </c>
      <c r="U1672" t="s">
        <v>875</v>
      </c>
      <c r="V1672" t="s">
        <v>8771</v>
      </c>
      <c r="W1672" s="247">
        <v>45036</v>
      </c>
      <c r="Y1672" t="s">
        <v>876</v>
      </c>
      <c r="Z1672">
        <v>0</v>
      </c>
      <c r="AB1672" t="s">
        <v>877</v>
      </c>
      <c r="AD1672">
        <f t="shared" ca="1" si="78"/>
        <v>12</v>
      </c>
      <c r="AE1672">
        <f t="shared" si="79"/>
        <v>4</v>
      </c>
      <c r="AF1672">
        <f t="shared" si="80"/>
        <v>20</v>
      </c>
    </row>
    <row r="1673" spans="1:32" x14ac:dyDescent="0.25">
      <c r="A1673" t="s">
        <v>8772</v>
      </c>
      <c r="B1673" t="s">
        <v>8773</v>
      </c>
      <c r="C1673" t="s">
        <v>1799</v>
      </c>
      <c r="D1673">
        <v>2023</v>
      </c>
      <c r="E1673" t="s">
        <v>1049</v>
      </c>
      <c r="F1673" t="s">
        <v>1800</v>
      </c>
      <c r="G1673" t="s">
        <v>1801</v>
      </c>
      <c r="H1673" t="s">
        <v>1082</v>
      </c>
      <c r="I1673" t="s">
        <v>8774</v>
      </c>
      <c r="J1673" t="s">
        <v>1038</v>
      </c>
      <c r="K1673">
        <v>10765</v>
      </c>
      <c r="L1673" t="s">
        <v>869</v>
      </c>
      <c r="M1673" t="s">
        <v>8775</v>
      </c>
      <c r="N1673" t="s">
        <v>5696</v>
      </c>
      <c r="O1673">
        <v>66</v>
      </c>
      <c r="P1673" t="s">
        <v>872</v>
      </c>
      <c r="Q1673" t="s">
        <v>873</v>
      </c>
      <c r="R1673" t="s">
        <v>105</v>
      </c>
      <c r="S1673" t="s">
        <v>105</v>
      </c>
      <c r="T1673" t="s">
        <v>5697</v>
      </c>
      <c r="U1673" t="s">
        <v>875</v>
      </c>
      <c r="V1673" t="s">
        <v>7355</v>
      </c>
      <c r="W1673" s="247">
        <v>45036</v>
      </c>
      <c r="Y1673" t="s">
        <v>876</v>
      </c>
      <c r="Z1673">
        <v>0</v>
      </c>
      <c r="AB1673" t="s">
        <v>877</v>
      </c>
      <c r="AD1673">
        <f t="shared" ca="1" si="78"/>
        <v>12</v>
      </c>
      <c r="AE1673">
        <f t="shared" si="79"/>
        <v>4</v>
      </c>
      <c r="AF1673">
        <f t="shared" si="80"/>
        <v>20</v>
      </c>
    </row>
    <row r="1674" spans="1:32" x14ac:dyDescent="0.25">
      <c r="A1674" t="s">
        <v>8776</v>
      </c>
      <c r="B1674" t="s">
        <v>8777</v>
      </c>
      <c r="D1674">
        <v>2023</v>
      </c>
      <c r="E1674" t="s">
        <v>1049</v>
      </c>
      <c r="F1674" t="s">
        <v>1879</v>
      </c>
      <c r="G1674" t="s">
        <v>1880</v>
      </c>
      <c r="H1674" t="s">
        <v>1123</v>
      </c>
      <c r="I1674" t="s">
        <v>8778</v>
      </c>
      <c r="J1674" t="s">
        <v>1054</v>
      </c>
      <c r="K1674">
        <v>65925</v>
      </c>
      <c r="L1674" t="s">
        <v>869</v>
      </c>
      <c r="M1674" t="s">
        <v>8779</v>
      </c>
      <c r="N1674" t="s">
        <v>2994</v>
      </c>
      <c r="O1674">
        <v>16</v>
      </c>
      <c r="P1674" t="s">
        <v>872</v>
      </c>
      <c r="Q1674" t="s">
        <v>873</v>
      </c>
      <c r="R1674" t="s">
        <v>105</v>
      </c>
      <c r="S1674" t="s">
        <v>105</v>
      </c>
      <c r="T1674" t="s">
        <v>8780</v>
      </c>
      <c r="U1674" t="s">
        <v>1067</v>
      </c>
      <c r="V1674" t="s">
        <v>8781</v>
      </c>
      <c r="W1674" s="247">
        <v>45017</v>
      </c>
      <c r="Y1674" t="s">
        <v>876</v>
      </c>
      <c r="Z1674">
        <v>0</v>
      </c>
      <c r="AB1674" t="s">
        <v>8159</v>
      </c>
      <c r="AD1674">
        <f t="shared" ca="1" si="78"/>
        <v>13</v>
      </c>
      <c r="AE1674">
        <f t="shared" si="79"/>
        <v>4</v>
      </c>
      <c r="AF1674">
        <f t="shared" si="80"/>
        <v>1</v>
      </c>
    </row>
    <row r="1675" spans="1:32" x14ac:dyDescent="0.25">
      <c r="A1675" t="s">
        <v>8782</v>
      </c>
      <c r="B1675" t="s">
        <v>8783</v>
      </c>
      <c r="D1675">
        <v>2023</v>
      </c>
      <c r="E1675" t="s">
        <v>1049</v>
      </c>
      <c r="F1675" t="s">
        <v>1879</v>
      </c>
      <c r="G1675" t="s">
        <v>1880</v>
      </c>
      <c r="H1675" t="s">
        <v>1123</v>
      </c>
      <c r="I1675" t="s">
        <v>8784</v>
      </c>
      <c r="J1675" t="s">
        <v>868</v>
      </c>
      <c r="K1675">
        <v>17276</v>
      </c>
      <c r="L1675" t="s">
        <v>869</v>
      </c>
      <c r="M1675" t="s">
        <v>8785</v>
      </c>
      <c r="N1675">
        <v>45475</v>
      </c>
      <c r="O1675">
        <v>3</v>
      </c>
      <c r="P1675" t="s">
        <v>872</v>
      </c>
      <c r="Q1675" t="s">
        <v>873</v>
      </c>
      <c r="R1675" t="s">
        <v>105</v>
      </c>
      <c r="S1675" t="s">
        <v>105</v>
      </c>
      <c r="T1675" t="s">
        <v>8786</v>
      </c>
      <c r="U1675" t="s">
        <v>1067</v>
      </c>
      <c r="V1675" t="s">
        <v>2700</v>
      </c>
      <c r="W1675" s="247">
        <v>45036</v>
      </c>
      <c r="Y1675" t="s">
        <v>876</v>
      </c>
      <c r="Z1675">
        <v>0</v>
      </c>
      <c r="AB1675" t="s">
        <v>877</v>
      </c>
      <c r="AD1675">
        <f t="shared" ca="1" si="78"/>
        <v>12</v>
      </c>
      <c r="AE1675">
        <f t="shared" si="79"/>
        <v>4</v>
      </c>
      <c r="AF1675">
        <f t="shared" si="80"/>
        <v>20</v>
      </c>
    </row>
    <row r="1676" spans="1:32" x14ac:dyDescent="0.25">
      <c r="A1676" t="s">
        <v>8787</v>
      </c>
      <c r="B1676" t="s">
        <v>8788</v>
      </c>
      <c r="D1676">
        <v>2023</v>
      </c>
      <c r="E1676" t="s">
        <v>1049</v>
      </c>
      <c r="F1676" t="s">
        <v>1879</v>
      </c>
      <c r="G1676" t="s">
        <v>1917</v>
      </c>
      <c r="H1676" t="s">
        <v>1123</v>
      </c>
      <c r="I1676" t="s">
        <v>8789</v>
      </c>
      <c r="J1676" t="s">
        <v>1906</v>
      </c>
      <c r="K1676">
        <v>33322</v>
      </c>
      <c r="L1676" t="s">
        <v>869</v>
      </c>
      <c r="M1676" t="s">
        <v>8790</v>
      </c>
      <c r="N1676">
        <v>45293</v>
      </c>
      <c r="O1676">
        <v>10</v>
      </c>
      <c r="P1676" t="s">
        <v>872</v>
      </c>
      <c r="Q1676" t="s">
        <v>873</v>
      </c>
      <c r="R1676" t="s">
        <v>105</v>
      </c>
      <c r="S1676" t="s">
        <v>105</v>
      </c>
      <c r="T1676" t="s">
        <v>8791</v>
      </c>
      <c r="U1676" t="s">
        <v>1067</v>
      </c>
      <c r="W1676" s="247">
        <v>45036</v>
      </c>
      <c r="Y1676" t="s">
        <v>876</v>
      </c>
      <c r="Z1676">
        <v>0</v>
      </c>
      <c r="AB1676" t="s">
        <v>877</v>
      </c>
      <c r="AD1676">
        <f t="shared" ca="1" si="78"/>
        <v>12</v>
      </c>
      <c r="AE1676">
        <f t="shared" si="79"/>
        <v>4</v>
      </c>
      <c r="AF1676">
        <f t="shared" si="80"/>
        <v>20</v>
      </c>
    </row>
    <row r="1677" spans="1:32" x14ac:dyDescent="0.25">
      <c r="A1677" t="s">
        <v>8792</v>
      </c>
      <c r="B1677" t="s">
        <v>8793</v>
      </c>
      <c r="D1677">
        <v>2023</v>
      </c>
      <c r="E1677" t="s">
        <v>1049</v>
      </c>
      <c r="F1677" t="s">
        <v>1879</v>
      </c>
      <c r="G1677" t="s">
        <v>1961</v>
      </c>
      <c r="H1677" t="s">
        <v>1123</v>
      </c>
      <c r="I1677" t="s">
        <v>8794</v>
      </c>
      <c r="J1677" t="s">
        <v>1054</v>
      </c>
      <c r="K1677">
        <v>342</v>
      </c>
      <c r="L1677" t="s">
        <v>869</v>
      </c>
      <c r="M1677" t="s">
        <v>8795</v>
      </c>
      <c r="N1677" t="s">
        <v>1040</v>
      </c>
      <c r="O1677">
        <v>4</v>
      </c>
      <c r="P1677" t="s">
        <v>872</v>
      </c>
      <c r="Q1677" t="s">
        <v>873</v>
      </c>
      <c r="R1677" t="s">
        <v>105</v>
      </c>
      <c r="S1677" t="s">
        <v>105</v>
      </c>
      <c r="T1677" t="s">
        <v>8796</v>
      </c>
      <c r="U1677" t="s">
        <v>1067</v>
      </c>
      <c r="V1677" t="s">
        <v>1932</v>
      </c>
      <c r="W1677" s="247">
        <v>45036</v>
      </c>
      <c r="Y1677" t="s">
        <v>876</v>
      </c>
      <c r="Z1677">
        <v>0</v>
      </c>
      <c r="AA1677" t="s">
        <v>1700</v>
      </c>
      <c r="AB1677" t="s">
        <v>877</v>
      </c>
      <c r="AD1677">
        <f t="shared" ca="1" si="78"/>
        <v>12</v>
      </c>
      <c r="AE1677">
        <f t="shared" si="79"/>
        <v>4</v>
      </c>
      <c r="AF1677">
        <f t="shared" si="80"/>
        <v>20</v>
      </c>
    </row>
    <row r="1678" spans="1:32" x14ac:dyDescent="0.25">
      <c r="A1678" t="s">
        <v>8797</v>
      </c>
      <c r="B1678" t="s">
        <v>8798</v>
      </c>
      <c r="D1678">
        <v>2023</v>
      </c>
      <c r="E1678" t="s">
        <v>1049</v>
      </c>
      <c r="F1678" t="s">
        <v>1879</v>
      </c>
      <c r="G1678" t="s">
        <v>1917</v>
      </c>
      <c r="H1678" t="s">
        <v>1123</v>
      </c>
      <c r="I1678" t="s">
        <v>8799</v>
      </c>
      <c r="J1678" t="s">
        <v>1527</v>
      </c>
      <c r="K1678">
        <v>47391</v>
      </c>
      <c r="L1678" t="s">
        <v>869</v>
      </c>
      <c r="M1678" t="s">
        <v>8800</v>
      </c>
      <c r="N1678">
        <v>45567</v>
      </c>
      <c r="O1678">
        <v>25</v>
      </c>
      <c r="P1678" t="s">
        <v>872</v>
      </c>
      <c r="Q1678" t="s">
        <v>873</v>
      </c>
      <c r="R1678" t="s">
        <v>105</v>
      </c>
      <c r="S1678" t="s">
        <v>105</v>
      </c>
      <c r="T1678" t="s">
        <v>4365</v>
      </c>
      <c r="U1678" t="s">
        <v>1067</v>
      </c>
      <c r="W1678" s="247">
        <v>45036</v>
      </c>
      <c r="Y1678" t="s">
        <v>876</v>
      </c>
      <c r="Z1678">
        <v>0</v>
      </c>
      <c r="AB1678" t="s">
        <v>877</v>
      </c>
      <c r="AD1678">
        <f t="shared" ca="1" si="78"/>
        <v>12</v>
      </c>
      <c r="AE1678">
        <f t="shared" si="79"/>
        <v>4</v>
      </c>
      <c r="AF1678">
        <f t="shared" si="80"/>
        <v>20</v>
      </c>
    </row>
    <row r="1679" spans="1:32" x14ac:dyDescent="0.25">
      <c r="A1679" t="s">
        <v>8801</v>
      </c>
      <c r="B1679" t="s">
        <v>8802</v>
      </c>
      <c r="D1679">
        <v>2023</v>
      </c>
      <c r="E1679" t="s">
        <v>1049</v>
      </c>
      <c r="F1679" t="s">
        <v>1879</v>
      </c>
      <c r="G1679" t="s">
        <v>1880</v>
      </c>
      <c r="H1679" t="s">
        <v>1123</v>
      </c>
      <c r="I1679" t="s">
        <v>8803</v>
      </c>
      <c r="J1679" t="s">
        <v>918</v>
      </c>
      <c r="K1679">
        <v>23194</v>
      </c>
      <c r="L1679" t="s">
        <v>869</v>
      </c>
      <c r="M1679" t="s">
        <v>8804</v>
      </c>
      <c r="N1679">
        <v>45506</v>
      </c>
      <c r="O1679">
        <v>9</v>
      </c>
      <c r="P1679" t="s">
        <v>872</v>
      </c>
      <c r="Q1679" t="s">
        <v>873</v>
      </c>
      <c r="R1679" t="s">
        <v>105</v>
      </c>
      <c r="S1679" t="s">
        <v>105</v>
      </c>
      <c r="T1679" t="s">
        <v>8805</v>
      </c>
      <c r="U1679" t="s">
        <v>1067</v>
      </c>
      <c r="V1679" t="s">
        <v>119</v>
      </c>
      <c r="W1679" s="247">
        <v>45036</v>
      </c>
      <c r="Y1679" t="s">
        <v>876</v>
      </c>
      <c r="Z1679">
        <v>0</v>
      </c>
      <c r="AB1679" t="s">
        <v>877</v>
      </c>
      <c r="AD1679">
        <f t="shared" ca="1" si="78"/>
        <v>12</v>
      </c>
      <c r="AE1679">
        <f t="shared" si="79"/>
        <v>4</v>
      </c>
      <c r="AF1679">
        <f t="shared" si="80"/>
        <v>20</v>
      </c>
    </row>
    <row r="1680" spans="1:32" x14ac:dyDescent="0.25">
      <c r="A1680" t="s">
        <v>8806</v>
      </c>
      <c r="B1680" t="s">
        <v>8807</v>
      </c>
      <c r="D1680">
        <v>2023</v>
      </c>
      <c r="E1680" t="s">
        <v>1049</v>
      </c>
      <c r="F1680" t="s">
        <v>1879</v>
      </c>
      <c r="G1680" t="s">
        <v>1880</v>
      </c>
      <c r="H1680" t="s">
        <v>1123</v>
      </c>
      <c r="I1680" t="s">
        <v>8808</v>
      </c>
      <c r="J1680" t="s">
        <v>1527</v>
      </c>
      <c r="K1680">
        <v>39539</v>
      </c>
      <c r="L1680" t="s">
        <v>1900</v>
      </c>
      <c r="M1680" t="s">
        <v>8809</v>
      </c>
      <c r="N1680" t="s">
        <v>2340</v>
      </c>
      <c r="O1680">
        <v>28</v>
      </c>
      <c r="P1680" t="s">
        <v>872</v>
      </c>
      <c r="Q1680" t="s">
        <v>873</v>
      </c>
      <c r="R1680" t="s">
        <v>105</v>
      </c>
      <c r="S1680" t="s">
        <v>105</v>
      </c>
      <c r="T1680" t="s">
        <v>8810</v>
      </c>
      <c r="U1680" t="s">
        <v>1067</v>
      </c>
      <c r="W1680" s="247">
        <v>45036</v>
      </c>
      <c r="Y1680" t="s">
        <v>876</v>
      </c>
      <c r="Z1680">
        <v>0</v>
      </c>
      <c r="AB1680" t="s">
        <v>877</v>
      </c>
      <c r="AD1680">
        <f t="shared" ca="1" si="78"/>
        <v>12</v>
      </c>
      <c r="AE1680">
        <f t="shared" si="79"/>
        <v>4</v>
      </c>
      <c r="AF1680">
        <f t="shared" si="80"/>
        <v>20</v>
      </c>
    </row>
    <row r="1681" spans="1:32" x14ac:dyDescent="0.25">
      <c r="A1681" t="s">
        <v>8811</v>
      </c>
      <c r="B1681" t="s">
        <v>8812</v>
      </c>
      <c r="D1681">
        <v>2023</v>
      </c>
      <c r="E1681" t="s">
        <v>1049</v>
      </c>
      <c r="F1681" t="s">
        <v>1879</v>
      </c>
      <c r="G1681" t="s">
        <v>1880</v>
      </c>
      <c r="H1681" t="s">
        <v>1123</v>
      </c>
      <c r="I1681" t="s">
        <v>8813</v>
      </c>
      <c r="J1681" t="s">
        <v>1029</v>
      </c>
      <c r="K1681">
        <v>32593</v>
      </c>
      <c r="L1681" t="s">
        <v>869</v>
      </c>
      <c r="M1681" t="s">
        <v>8814</v>
      </c>
      <c r="N1681">
        <v>45384</v>
      </c>
      <c r="O1681">
        <v>3</v>
      </c>
      <c r="P1681" t="s">
        <v>872</v>
      </c>
      <c r="Q1681" t="s">
        <v>873</v>
      </c>
      <c r="R1681" t="s">
        <v>105</v>
      </c>
      <c r="S1681" t="s">
        <v>105</v>
      </c>
      <c r="T1681" t="s">
        <v>8815</v>
      </c>
      <c r="U1681" t="s">
        <v>1067</v>
      </c>
      <c r="W1681" s="247">
        <v>45036</v>
      </c>
      <c r="Y1681" t="s">
        <v>876</v>
      </c>
      <c r="Z1681">
        <v>0</v>
      </c>
      <c r="AA1681" t="s">
        <v>1890</v>
      </c>
      <c r="AB1681" t="s">
        <v>877</v>
      </c>
      <c r="AD1681">
        <f t="shared" ca="1" si="78"/>
        <v>12</v>
      </c>
      <c r="AE1681">
        <f t="shared" si="79"/>
        <v>4</v>
      </c>
      <c r="AF1681">
        <f t="shared" si="80"/>
        <v>20</v>
      </c>
    </row>
    <row r="1682" spans="1:32" x14ac:dyDescent="0.25">
      <c r="A1682" t="s">
        <v>8816</v>
      </c>
      <c r="B1682" t="s">
        <v>8817</v>
      </c>
      <c r="D1682">
        <v>2023</v>
      </c>
      <c r="E1682" t="s">
        <v>5756</v>
      </c>
      <c r="F1682" t="s">
        <v>5757</v>
      </c>
      <c r="G1682" t="s">
        <v>1724</v>
      </c>
      <c r="H1682" t="s">
        <v>1052</v>
      </c>
      <c r="I1682" t="s">
        <v>8818</v>
      </c>
      <c r="J1682" t="s">
        <v>1074</v>
      </c>
      <c r="K1682">
        <v>1</v>
      </c>
      <c r="L1682" t="s">
        <v>869</v>
      </c>
      <c r="M1682" t="s">
        <v>8819</v>
      </c>
      <c r="N1682" t="s">
        <v>8820</v>
      </c>
      <c r="O1682">
        <v>297</v>
      </c>
      <c r="P1682" t="s">
        <v>872</v>
      </c>
      <c r="Q1682" t="s">
        <v>873</v>
      </c>
      <c r="R1682" t="s">
        <v>105</v>
      </c>
      <c r="S1682" t="s">
        <v>105</v>
      </c>
      <c r="T1682" t="s">
        <v>8821</v>
      </c>
      <c r="U1682" t="s">
        <v>1067</v>
      </c>
      <c r="V1682" t="s">
        <v>8822</v>
      </c>
      <c r="W1682" s="247">
        <v>45031</v>
      </c>
      <c r="Y1682" t="s">
        <v>876</v>
      </c>
      <c r="Z1682">
        <v>0</v>
      </c>
      <c r="AD1682">
        <f t="shared" ca="1" si="78"/>
        <v>12</v>
      </c>
      <c r="AE1682">
        <f t="shared" si="79"/>
        <v>4</v>
      </c>
      <c r="AF1682">
        <f t="shared" si="80"/>
        <v>15</v>
      </c>
    </row>
    <row r="1683" spans="1:32" x14ac:dyDescent="0.25">
      <c r="A1683" t="s">
        <v>8823</v>
      </c>
      <c r="B1683" t="s">
        <v>8824</v>
      </c>
      <c r="D1683">
        <v>2022</v>
      </c>
      <c r="E1683" t="s">
        <v>6684</v>
      </c>
      <c r="F1683" t="s">
        <v>6685</v>
      </c>
      <c r="G1683" t="s">
        <v>1107</v>
      </c>
      <c r="H1683" t="s">
        <v>6686</v>
      </c>
      <c r="I1683" t="s">
        <v>8825</v>
      </c>
      <c r="J1683" t="s">
        <v>1074</v>
      </c>
      <c r="K1683">
        <v>1</v>
      </c>
      <c r="L1683" t="s">
        <v>1900</v>
      </c>
      <c r="M1683" t="s">
        <v>8826</v>
      </c>
      <c r="N1683">
        <v>46082</v>
      </c>
      <c r="O1683">
        <v>387</v>
      </c>
      <c r="P1683" t="s">
        <v>872</v>
      </c>
      <c r="Q1683" t="s">
        <v>873</v>
      </c>
      <c r="R1683" t="s">
        <v>105</v>
      </c>
      <c r="S1683" t="s">
        <v>105</v>
      </c>
      <c r="T1683" t="s">
        <v>8827</v>
      </c>
      <c r="U1683" t="s">
        <v>1067</v>
      </c>
      <c r="W1683" s="247">
        <v>45017</v>
      </c>
      <c r="Y1683" t="s">
        <v>876</v>
      </c>
      <c r="Z1683">
        <v>0</v>
      </c>
      <c r="AD1683">
        <f t="shared" ca="1" si="78"/>
        <v>13</v>
      </c>
      <c r="AE1683">
        <f t="shared" si="79"/>
        <v>4</v>
      </c>
      <c r="AF1683">
        <f t="shared" si="80"/>
        <v>1</v>
      </c>
    </row>
    <row r="1684" spans="1:32" x14ac:dyDescent="0.25">
      <c r="A1684" t="s">
        <v>8828</v>
      </c>
      <c r="B1684" t="s">
        <v>8829</v>
      </c>
      <c r="D1684">
        <v>2022</v>
      </c>
      <c r="E1684" t="s">
        <v>6684</v>
      </c>
      <c r="F1684" t="s">
        <v>6685</v>
      </c>
      <c r="G1684" t="s">
        <v>1107</v>
      </c>
      <c r="H1684" t="s">
        <v>6686</v>
      </c>
      <c r="I1684" t="s">
        <v>8830</v>
      </c>
      <c r="J1684" t="s">
        <v>1074</v>
      </c>
      <c r="K1684">
        <v>1</v>
      </c>
      <c r="L1684" t="s">
        <v>1900</v>
      </c>
      <c r="M1684" t="s">
        <v>8831</v>
      </c>
      <c r="N1684" t="s">
        <v>8832</v>
      </c>
      <c r="O1684">
        <v>273</v>
      </c>
      <c r="P1684" t="s">
        <v>872</v>
      </c>
      <c r="Q1684" t="s">
        <v>873</v>
      </c>
      <c r="R1684" t="s">
        <v>105</v>
      </c>
      <c r="S1684" t="s">
        <v>105</v>
      </c>
      <c r="T1684" t="s">
        <v>8833</v>
      </c>
      <c r="U1684" t="s">
        <v>1067</v>
      </c>
      <c r="V1684" t="s">
        <v>8834</v>
      </c>
      <c r="W1684" s="247">
        <v>45021</v>
      </c>
      <c r="Y1684" t="s">
        <v>876</v>
      </c>
      <c r="Z1684">
        <v>0</v>
      </c>
      <c r="AD1684">
        <f t="shared" ca="1" si="78"/>
        <v>13</v>
      </c>
      <c r="AE1684">
        <f t="shared" si="79"/>
        <v>4</v>
      </c>
      <c r="AF1684">
        <f t="shared" si="80"/>
        <v>5</v>
      </c>
    </row>
    <row r="1685" spans="1:32" x14ac:dyDescent="0.25">
      <c r="A1685" t="s">
        <v>8835</v>
      </c>
      <c r="B1685" t="s">
        <v>8836</v>
      </c>
      <c r="D1685">
        <v>2023</v>
      </c>
      <c r="E1685" t="s">
        <v>2166</v>
      </c>
      <c r="F1685" t="s">
        <v>8837</v>
      </c>
      <c r="G1685" t="s">
        <v>1081</v>
      </c>
      <c r="H1685" t="s">
        <v>8838</v>
      </c>
      <c r="I1685" t="s">
        <v>8839</v>
      </c>
      <c r="J1685" t="s">
        <v>1074</v>
      </c>
      <c r="K1685">
        <v>1</v>
      </c>
      <c r="L1685" t="s">
        <v>1900</v>
      </c>
      <c r="M1685" t="s">
        <v>8840</v>
      </c>
      <c r="N1685" t="s">
        <v>8841</v>
      </c>
      <c r="O1685">
        <v>300</v>
      </c>
      <c r="P1685" t="s">
        <v>872</v>
      </c>
      <c r="Q1685" t="s">
        <v>873</v>
      </c>
      <c r="R1685" t="s">
        <v>105</v>
      </c>
      <c r="S1685" t="s">
        <v>105</v>
      </c>
      <c r="T1685" t="s">
        <v>8842</v>
      </c>
      <c r="U1685" t="s">
        <v>1067</v>
      </c>
      <c r="W1685" s="247">
        <v>45030</v>
      </c>
      <c r="Y1685" t="s">
        <v>876</v>
      </c>
      <c r="Z1685">
        <v>0</v>
      </c>
      <c r="AD1685">
        <f t="shared" ca="1" si="78"/>
        <v>12</v>
      </c>
      <c r="AE1685">
        <f t="shared" si="79"/>
        <v>4</v>
      </c>
      <c r="AF1685">
        <f t="shared" si="80"/>
        <v>14</v>
      </c>
    </row>
    <row r="1686" spans="1:32" x14ac:dyDescent="0.25">
      <c r="A1686" t="s">
        <v>8843</v>
      </c>
      <c r="B1686" t="s">
        <v>8844</v>
      </c>
      <c r="D1686">
        <v>2023</v>
      </c>
      <c r="E1686" t="s">
        <v>1049</v>
      </c>
      <c r="F1686" t="s">
        <v>1383</v>
      </c>
      <c r="G1686" t="s">
        <v>1384</v>
      </c>
      <c r="H1686" t="s">
        <v>1123</v>
      </c>
      <c r="I1686" t="s">
        <v>8845</v>
      </c>
      <c r="J1686" t="s">
        <v>1074</v>
      </c>
      <c r="K1686">
        <v>3241</v>
      </c>
      <c r="L1686" t="s">
        <v>869</v>
      </c>
      <c r="M1686" t="s">
        <v>8846</v>
      </c>
      <c r="N1686">
        <v>46089</v>
      </c>
      <c r="O1686">
        <v>142</v>
      </c>
      <c r="P1686" t="s">
        <v>872</v>
      </c>
      <c r="Q1686" t="s">
        <v>873</v>
      </c>
      <c r="R1686" t="s">
        <v>105</v>
      </c>
      <c r="S1686" t="s">
        <v>105</v>
      </c>
      <c r="T1686" t="s">
        <v>8847</v>
      </c>
      <c r="U1686" t="s">
        <v>875</v>
      </c>
      <c r="V1686" t="s">
        <v>6681</v>
      </c>
      <c r="W1686" s="247">
        <v>45024</v>
      </c>
      <c r="Y1686" t="s">
        <v>876</v>
      </c>
      <c r="Z1686">
        <v>0</v>
      </c>
      <c r="AB1686" t="s">
        <v>877</v>
      </c>
      <c r="AD1686">
        <f t="shared" ca="1" si="78"/>
        <v>13</v>
      </c>
      <c r="AE1686">
        <f t="shared" si="79"/>
        <v>4</v>
      </c>
      <c r="AF1686">
        <f t="shared" si="80"/>
        <v>8</v>
      </c>
    </row>
    <row r="1687" spans="1:32" x14ac:dyDescent="0.25">
      <c r="A1687" t="s">
        <v>8848</v>
      </c>
      <c r="B1687" t="s">
        <v>8849</v>
      </c>
      <c r="D1687">
        <v>2023</v>
      </c>
      <c r="E1687" t="s">
        <v>1049</v>
      </c>
      <c r="F1687" t="s">
        <v>1383</v>
      </c>
      <c r="G1687" t="s">
        <v>1384</v>
      </c>
      <c r="H1687" t="s">
        <v>1123</v>
      </c>
      <c r="I1687" t="s">
        <v>8850</v>
      </c>
      <c r="J1687" t="s">
        <v>1038</v>
      </c>
      <c r="K1687">
        <v>5299</v>
      </c>
      <c r="L1687" t="s">
        <v>869</v>
      </c>
      <c r="M1687" t="s">
        <v>8851</v>
      </c>
      <c r="N1687" t="s">
        <v>8852</v>
      </c>
      <c r="O1687">
        <v>66</v>
      </c>
      <c r="P1687" t="s">
        <v>872</v>
      </c>
      <c r="Q1687" t="s">
        <v>873</v>
      </c>
      <c r="R1687" t="s">
        <v>105</v>
      </c>
      <c r="S1687" t="s">
        <v>105</v>
      </c>
      <c r="T1687" t="s">
        <v>8853</v>
      </c>
      <c r="U1687" t="s">
        <v>875</v>
      </c>
      <c r="V1687" t="s">
        <v>221</v>
      </c>
      <c r="W1687" s="247">
        <v>45024</v>
      </c>
      <c r="Y1687" t="s">
        <v>876</v>
      </c>
      <c r="Z1687">
        <v>0</v>
      </c>
      <c r="AB1687" t="s">
        <v>877</v>
      </c>
      <c r="AD1687">
        <f t="shared" ca="1" si="78"/>
        <v>13</v>
      </c>
      <c r="AE1687">
        <f t="shared" si="79"/>
        <v>4</v>
      </c>
      <c r="AF1687">
        <f t="shared" si="80"/>
        <v>8</v>
      </c>
    </row>
    <row r="1688" spans="1:32" x14ac:dyDescent="0.25">
      <c r="A1688" t="s">
        <v>8854</v>
      </c>
      <c r="B1688" t="s">
        <v>8855</v>
      </c>
      <c r="D1688">
        <v>2023</v>
      </c>
      <c r="E1688" t="s">
        <v>1049</v>
      </c>
      <c r="F1688" t="s">
        <v>1383</v>
      </c>
      <c r="G1688" t="s">
        <v>1384</v>
      </c>
      <c r="H1688" t="s">
        <v>7731</v>
      </c>
      <c r="I1688" t="s">
        <v>8856</v>
      </c>
      <c r="J1688" t="s">
        <v>1054</v>
      </c>
      <c r="K1688">
        <v>8634</v>
      </c>
      <c r="L1688" t="s">
        <v>869</v>
      </c>
      <c r="M1688" t="s">
        <v>8857</v>
      </c>
      <c r="N1688" t="s">
        <v>1040</v>
      </c>
      <c r="O1688">
        <v>4</v>
      </c>
      <c r="P1688" t="s">
        <v>872</v>
      </c>
      <c r="Q1688" t="s">
        <v>873</v>
      </c>
      <c r="R1688" t="s">
        <v>105</v>
      </c>
      <c r="S1688" t="s">
        <v>105</v>
      </c>
      <c r="T1688" t="s">
        <v>8858</v>
      </c>
      <c r="U1688" t="s">
        <v>875</v>
      </c>
      <c r="V1688" t="s">
        <v>8859</v>
      </c>
      <c r="W1688" s="247">
        <v>45024</v>
      </c>
      <c r="Y1688" t="s">
        <v>876</v>
      </c>
      <c r="Z1688">
        <v>0</v>
      </c>
      <c r="AB1688" t="s">
        <v>877</v>
      </c>
      <c r="AD1688">
        <f t="shared" ca="1" si="78"/>
        <v>13</v>
      </c>
      <c r="AE1688">
        <f t="shared" si="79"/>
        <v>4</v>
      </c>
      <c r="AF1688">
        <f t="shared" si="80"/>
        <v>8</v>
      </c>
    </row>
    <row r="1689" spans="1:32" x14ac:dyDescent="0.25">
      <c r="A1689" t="s">
        <v>8860</v>
      </c>
      <c r="B1689" t="s">
        <v>8861</v>
      </c>
      <c r="D1689">
        <v>2023</v>
      </c>
      <c r="E1689" t="s">
        <v>1049</v>
      </c>
      <c r="F1689" t="s">
        <v>1383</v>
      </c>
      <c r="G1689" t="s">
        <v>1384</v>
      </c>
      <c r="H1689" t="s">
        <v>1108</v>
      </c>
      <c r="I1689" t="s">
        <v>8862</v>
      </c>
      <c r="J1689" t="s">
        <v>1038</v>
      </c>
      <c r="K1689">
        <v>1</v>
      </c>
      <c r="L1689" t="s">
        <v>869</v>
      </c>
      <c r="M1689" t="s">
        <v>8863</v>
      </c>
      <c r="N1689" t="s">
        <v>6009</v>
      </c>
      <c r="O1689">
        <v>178</v>
      </c>
      <c r="P1689" t="s">
        <v>872</v>
      </c>
      <c r="Q1689" t="s">
        <v>873</v>
      </c>
      <c r="R1689" t="s">
        <v>105</v>
      </c>
      <c r="S1689" t="s">
        <v>105</v>
      </c>
      <c r="T1689" t="s">
        <v>8864</v>
      </c>
      <c r="U1689" t="s">
        <v>875</v>
      </c>
      <c r="V1689" t="s">
        <v>215</v>
      </c>
      <c r="W1689" s="247">
        <v>45024</v>
      </c>
      <c r="Y1689" t="s">
        <v>876</v>
      </c>
      <c r="Z1689">
        <v>0</v>
      </c>
      <c r="AB1689" t="s">
        <v>877</v>
      </c>
      <c r="AD1689">
        <f t="shared" ca="1" si="78"/>
        <v>13</v>
      </c>
      <c r="AE1689">
        <f t="shared" si="79"/>
        <v>4</v>
      </c>
      <c r="AF1689">
        <f t="shared" si="80"/>
        <v>8</v>
      </c>
    </row>
    <row r="1690" spans="1:32" x14ac:dyDescent="0.25">
      <c r="A1690" t="s">
        <v>8865</v>
      </c>
      <c r="B1690" t="s">
        <v>8866</v>
      </c>
      <c r="D1690">
        <v>2023</v>
      </c>
      <c r="E1690" t="s">
        <v>1049</v>
      </c>
      <c r="F1690" t="s">
        <v>1383</v>
      </c>
      <c r="G1690" t="s">
        <v>1384</v>
      </c>
      <c r="H1690" t="s">
        <v>7731</v>
      </c>
      <c r="I1690" t="s">
        <v>8867</v>
      </c>
      <c r="J1690" t="s">
        <v>1054</v>
      </c>
      <c r="K1690">
        <v>6926</v>
      </c>
      <c r="L1690" t="s">
        <v>869</v>
      </c>
      <c r="M1690" t="s">
        <v>8868</v>
      </c>
      <c r="N1690" t="s">
        <v>1040</v>
      </c>
      <c r="O1690">
        <v>4</v>
      </c>
      <c r="P1690" t="s">
        <v>872</v>
      </c>
      <c r="Q1690" t="s">
        <v>873</v>
      </c>
      <c r="R1690" t="s">
        <v>105</v>
      </c>
      <c r="S1690" t="s">
        <v>105</v>
      </c>
      <c r="T1690" t="s">
        <v>8869</v>
      </c>
      <c r="U1690" t="s">
        <v>875</v>
      </c>
      <c r="V1690" t="s">
        <v>158</v>
      </c>
      <c r="W1690" s="247">
        <v>45024</v>
      </c>
      <c r="Y1690" t="s">
        <v>876</v>
      </c>
      <c r="Z1690">
        <v>0</v>
      </c>
      <c r="AB1690" t="s">
        <v>877</v>
      </c>
      <c r="AD1690">
        <f t="shared" ca="1" si="78"/>
        <v>13</v>
      </c>
      <c r="AE1690">
        <f t="shared" si="79"/>
        <v>4</v>
      </c>
      <c r="AF1690">
        <f t="shared" si="80"/>
        <v>8</v>
      </c>
    </row>
    <row r="1691" spans="1:32" x14ac:dyDescent="0.25">
      <c r="A1691" t="s">
        <v>8870</v>
      </c>
      <c r="B1691" t="s">
        <v>8871</v>
      </c>
      <c r="D1691">
        <v>2023</v>
      </c>
      <c r="E1691" t="s">
        <v>1049</v>
      </c>
      <c r="F1691" t="s">
        <v>1383</v>
      </c>
      <c r="G1691" t="s">
        <v>1384</v>
      </c>
      <c r="H1691" t="s">
        <v>1108</v>
      </c>
      <c r="I1691" t="s">
        <v>8872</v>
      </c>
      <c r="J1691" t="s">
        <v>1038</v>
      </c>
      <c r="K1691">
        <v>1</v>
      </c>
      <c r="L1691" t="s">
        <v>869</v>
      </c>
      <c r="M1691" t="s">
        <v>8873</v>
      </c>
      <c r="N1691" t="s">
        <v>6009</v>
      </c>
      <c r="O1691">
        <v>171</v>
      </c>
      <c r="P1691" t="s">
        <v>872</v>
      </c>
      <c r="Q1691" t="s">
        <v>873</v>
      </c>
      <c r="R1691" t="s">
        <v>105</v>
      </c>
      <c r="S1691" t="s">
        <v>105</v>
      </c>
      <c r="T1691" t="s">
        <v>8874</v>
      </c>
      <c r="U1691" t="s">
        <v>875</v>
      </c>
      <c r="V1691" t="s">
        <v>215</v>
      </c>
      <c r="W1691" s="247">
        <v>45024</v>
      </c>
      <c r="Y1691" t="s">
        <v>876</v>
      </c>
      <c r="Z1691">
        <v>0</v>
      </c>
      <c r="AB1691" t="s">
        <v>877</v>
      </c>
      <c r="AD1691">
        <f t="shared" ca="1" si="78"/>
        <v>13</v>
      </c>
      <c r="AE1691">
        <f t="shared" si="79"/>
        <v>4</v>
      </c>
      <c r="AF1691">
        <f t="shared" si="80"/>
        <v>8</v>
      </c>
    </row>
    <row r="1692" spans="1:32" x14ac:dyDescent="0.25">
      <c r="A1692" t="s">
        <v>8875</v>
      </c>
      <c r="B1692" t="s">
        <v>8876</v>
      </c>
      <c r="D1692">
        <v>2023</v>
      </c>
      <c r="E1692" t="s">
        <v>1049</v>
      </c>
      <c r="F1692" t="s">
        <v>1383</v>
      </c>
      <c r="G1692" t="s">
        <v>1384</v>
      </c>
      <c r="H1692" t="s">
        <v>7731</v>
      </c>
      <c r="I1692" t="s">
        <v>8877</v>
      </c>
      <c r="J1692" t="s">
        <v>1136</v>
      </c>
      <c r="K1692">
        <v>17231</v>
      </c>
      <c r="L1692" t="s">
        <v>869</v>
      </c>
      <c r="M1692" t="s">
        <v>8878</v>
      </c>
      <c r="N1692">
        <v>45537</v>
      </c>
      <c r="O1692">
        <v>6</v>
      </c>
      <c r="P1692" t="s">
        <v>872</v>
      </c>
      <c r="Q1692" t="s">
        <v>873</v>
      </c>
      <c r="R1692" t="s">
        <v>105</v>
      </c>
      <c r="S1692" t="s">
        <v>105</v>
      </c>
      <c r="T1692" t="s">
        <v>8879</v>
      </c>
      <c r="U1692" t="s">
        <v>875</v>
      </c>
      <c r="V1692" t="s">
        <v>142</v>
      </c>
      <c r="W1692" s="247">
        <v>45024</v>
      </c>
      <c r="Y1692" t="s">
        <v>876</v>
      </c>
      <c r="Z1692">
        <v>0</v>
      </c>
      <c r="AB1692" t="s">
        <v>877</v>
      </c>
      <c r="AD1692">
        <f t="shared" ca="1" si="78"/>
        <v>13</v>
      </c>
      <c r="AE1692">
        <f t="shared" si="79"/>
        <v>4</v>
      </c>
      <c r="AF1692">
        <f t="shared" si="80"/>
        <v>8</v>
      </c>
    </row>
    <row r="1693" spans="1:32" x14ac:dyDescent="0.25">
      <c r="A1693" t="s">
        <v>8880</v>
      </c>
      <c r="B1693" t="s">
        <v>8881</v>
      </c>
      <c r="D1693">
        <v>2023</v>
      </c>
      <c r="E1693" t="s">
        <v>1049</v>
      </c>
      <c r="F1693" t="s">
        <v>1383</v>
      </c>
      <c r="G1693" t="s">
        <v>1384</v>
      </c>
      <c r="H1693" t="s">
        <v>1108</v>
      </c>
      <c r="I1693" t="s">
        <v>8882</v>
      </c>
      <c r="J1693" t="s">
        <v>1038</v>
      </c>
      <c r="K1693">
        <v>1</v>
      </c>
      <c r="L1693" t="s">
        <v>869</v>
      </c>
      <c r="M1693" t="s">
        <v>8883</v>
      </c>
      <c r="N1693" t="s">
        <v>6009</v>
      </c>
      <c r="O1693">
        <v>180</v>
      </c>
      <c r="P1693" t="s">
        <v>872</v>
      </c>
      <c r="Q1693" t="s">
        <v>873</v>
      </c>
      <c r="R1693" t="s">
        <v>105</v>
      </c>
      <c r="S1693" t="s">
        <v>105</v>
      </c>
      <c r="T1693" t="s">
        <v>8884</v>
      </c>
      <c r="U1693" t="s">
        <v>875</v>
      </c>
      <c r="V1693" t="s">
        <v>215</v>
      </c>
      <c r="W1693" s="247">
        <v>45024</v>
      </c>
      <c r="Y1693" t="s">
        <v>876</v>
      </c>
      <c r="Z1693">
        <v>0</v>
      </c>
      <c r="AB1693" t="s">
        <v>877</v>
      </c>
      <c r="AD1693">
        <f t="shared" ca="1" si="78"/>
        <v>13</v>
      </c>
      <c r="AE1693">
        <f t="shared" si="79"/>
        <v>4</v>
      </c>
      <c r="AF1693">
        <f t="shared" si="80"/>
        <v>8</v>
      </c>
    </row>
    <row r="1694" spans="1:32" x14ac:dyDescent="0.25">
      <c r="A1694" t="s">
        <v>8885</v>
      </c>
      <c r="B1694" t="s">
        <v>8886</v>
      </c>
      <c r="D1694">
        <v>2023</v>
      </c>
      <c r="E1694" t="s">
        <v>1049</v>
      </c>
      <c r="F1694" t="s">
        <v>1383</v>
      </c>
      <c r="G1694" t="s">
        <v>1384</v>
      </c>
      <c r="H1694" t="s">
        <v>1123</v>
      </c>
      <c r="I1694" t="s">
        <v>8887</v>
      </c>
      <c r="J1694" t="s">
        <v>1054</v>
      </c>
      <c r="K1694">
        <v>15991</v>
      </c>
      <c r="L1694" t="s">
        <v>1900</v>
      </c>
      <c r="M1694" t="s">
        <v>8888</v>
      </c>
      <c r="N1694" t="s">
        <v>1040</v>
      </c>
      <c r="O1694">
        <v>4</v>
      </c>
      <c r="P1694" t="s">
        <v>872</v>
      </c>
      <c r="Q1694" t="s">
        <v>873</v>
      </c>
      <c r="R1694" t="s">
        <v>105</v>
      </c>
      <c r="S1694" t="s">
        <v>105</v>
      </c>
      <c r="T1694" t="s">
        <v>8889</v>
      </c>
      <c r="U1694" t="s">
        <v>875</v>
      </c>
      <c r="V1694" t="s">
        <v>158</v>
      </c>
      <c r="W1694" s="247">
        <v>45024</v>
      </c>
      <c r="Y1694" t="s">
        <v>876</v>
      </c>
      <c r="Z1694">
        <v>0</v>
      </c>
      <c r="AB1694" t="s">
        <v>877</v>
      </c>
      <c r="AD1694">
        <f t="shared" ca="1" si="78"/>
        <v>13</v>
      </c>
      <c r="AE1694">
        <f t="shared" si="79"/>
        <v>4</v>
      </c>
      <c r="AF1694">
        <f t="shared" si="80"/>
        <v>8</v>
      </c>
    </row>
    <row r="1695" spans="1:32" x14ac:dyDescent="0.25">
      <c r="A1695" t="s">
        <v>8890</v>
      </c>
      <c r="B1695" t="s">
        <v>8891</v>
      </c>
      <c r="D1695">
        <v>2023</v>
      </c>
      <c r="E1695" t="s">
        <v>1049</v>
      </c>
      <c r="F1695" t="s">
        <v>1383</v>
      </c>
      <c r="G1695" t="s">
        <v>1384</v>
      </c>
      <c r="H1695" t="s">
        <v>7731</v>
      </c>
      <c r="I1695" t="s">
        <v>8892</v>
      </c>
      <c r="J1695" t="s">
        <v>1054</v>
      </c>
      <c r="K1695">
        <v>10588</v>
      </c>
      <c r="L1695" t="s">
        <v>1900</v>
      </c>
      <c r="M1695" t="s">
        <v>8893</v>
      </c>
      <c r="N1695" t="s">
        <v>1040</v>
      </c>
      <c r="O1695">
        <v>4</v>
      </c>
      <c r="P1695" t="s">
        <v>872</v>
      </c>
      <c r="Q1695" t="s">
        <v>873</v>
      </c>
      <c r="R1695" t="s">
        <v>105</v>
      </c>
      <c r="S1695" t="s">
        <v>105</v>
      </c>
      <c r="T1695" t="s">
        <v>8894</v>
      </c>
      <c r="U1695" t="s">
        <v>875</v>
      </c>
      <c r="V1695" t="s">
        <v>8895</v>
      </c>
      <c r="W1695" s="247">
        <v>45024</v>
      </c>
      <c r="Y1695" t="s">
        <v>876</v>
      </c>
      <c r="Z1695">
        <v>0</v>
      </c>
      <c r="AB1695" t="s">
        <v>877</v>
      </c>
      <c r="AD1695">
        <f t="shared" ca="1" si="78"/>
        <v>13</v>
      </c>
      <c r="AE1695">
        <f t="shared" si="79"/>
        <v>4</v>
      </c>
      <c r="AF1695">
        <f t="shared" si="80"/>
        <v>8</v>
      </c>
    </row>
    <row r="1696" spans="1:32" x14ac:dyDescent="0.25">
      <c r="A1696" t="s">
        <v>8896</v>
      </c>
      <c r="B1696" t="s">
        <v>8897</v>
      </c>
      <c r="D1696">
        <v>2023</v>
      </c>
      <c r="E1696" t="s">
        <v>1049</v>
      </c>
      <c r="F1696" t="s">
        <v>1383</v>
      </c>
      <c r="G1696" t="s">
        <v>1384</v>
      </c>
      <c r="H1696" t="s">
        <v>7731</v>
      </c>
      <c r="I1696" t="s">
        <v>8898</v>
      </c>
      <c r="J1696" t="s">
        <v>881</v>
      </c>
      <c r="K1696">
        <v>11828</v>
      </c>
      <c r="L1696" t="s">
        <v>1900</v>
      </c>
      <c r="M1696">
        <v>5449274</v>
      </c>
      <c r="N1696">
        <v>45414</v>
      </c>
      <c r="O1696">
        <v>7</v>
      </c>
      <c r="P1696" t="s">
        <v>872</v>
      </c>
      <c r="Q1696" t="s">
        <v>873</v>
      </c>
      <c r="R1696" t="s">
        <v>105</v>
      </c>
      <c r="S1696" t="s">
        <v>105</v>
      </c>
      <c r="T1696" t="s">
        <v>8899</v>
      </c>
      <c r="U1696" t="s">
        <v>875</v>
      </c>
      <c r="W1696" s="247">
        <v>45024</v>
      </c>
      <c r="Y1696" t="s">
        <v>876</v>
      </c>
      <c r="Z1696">
        <v>0</v>
      </c>
      <c r="AB1696" t="s">
        <v>877</v>
      </c>
      <c r="AD1696">
        <f t="shared" ca="1" si="78"/>
        <v>13</v>
      </c>
      <c r="AE1696">
        <f t="shared" si="79"/>
        <v>4</v>
      </c>
      <c r="AF1696">
        <f t="shared" si="80"/>
        <v>8</v>
      </c>
    </row>
    <row r="1697" spans="1:32" x14ac:dyDescent="0.25">
      <c r="A1697" t="s">
        <v>8900</v>
      </c>
      <c r="B1697" t="s">
        <v>8901</v>
      </c>
      <c r="D1697">
        <v>2023</v>
      </c>
      <c r="E1697" t="s">
        <v>1049</v>
      </c>
      <c r="F1697" t="s">
        <v>1383</v>
      </c>
      <c r="G1697" t="s">
        <v>1384</v>
      </c>
      <c r="H1697" t="s">
        <v>1108</v>
      </c>
      <c r="I1697" t="s">
        <v>8902</v>
      </c>
      <c r="J1697" t="s">
        <v>1054</v>
      </c>
      <c r="K1697">
        <v>1171</v>
      </c>
      <c r="L1697" t="s">
        <v>869</v>
      </c>
      <c r="M1697" t="s">
        <v>8903</v>
      </c>
      <c r="N1697" t="s">
        <v>1040</v>
      </c>
      <c r="O1697">
        <v>4</v>
      </c>
      <c r="P1697" t="s">
        <v>872</v>
      </c>
      <c r="Q1697" t="s">
        <v>873</v>
      </c>
      <c r="R1697" t="s">
        <v>105</v>
      </c>
      <c r="S1697" t="s">
        <v>105</v>
      </c>
      <c r="T1697" t="s">
        <v>8904</v>
      </c>
      <c r="U1697" t="s">
        <v>875</v>
      </c>
      <c r="V1697" t="s">
        <v>158</v>
      </c>
      <c r="W1697" s="247">
        <v>45024</v>
      </c>
      <c r="Y1697" t="s">
        <v>876</v>
      </c>
      <c r="Z1697">
        <v>0</v>
      </c>
      <c r="AB1697" t="s">
        <v>877</v>
      </c>
      <c r="AD1697">
        <f t="shared" ca="1" si="78"/>
        <v>13</v>
      </c>
      <c r="AE1697">
        <f t="shared" si="79"/>
        <v>4</v>
      </c>
      <c r="AF1697">
        <f t="shared" si="80"/>
        <v>8</v>
      </c>
    </row>
    <row r="1698" spans="1:32" x14ac:dyDescent="0.25">
      <c r="A1698" t="s">
        <v>8905</v>
      </c>
      <c r="B1698" t="s">
        <v>8906</v>
      </c>
      <c r="D1698">
        <v>2023</v>
      </c>
      <c r="E1698" t="s">
        <v>1049</v>
      </c>
      <c r="F1698" t="s">
        <v>1383</v>
      </c>
      <c r="G1698" t="s">
        <v>1384</v>
      </c>
      <c r="H1698" t="s">
        <v>1108</v>
      </c>
      <c r="I1698" t="s">
        <v>8907</v>
      </c>
      <c r="J1698" t="s">
        <v>1054</v>
      </c>
      <c r="K1698">
        <v>1671</v>
      </c>
      <c r="L1698" t="s">
        <v>869</v>
      </c>
      <c r="M1698" t="s">
        <v>8908</v>
      </c>
      <c r="N1698" t="s">
        <v>1040</v>
      </c>
      <c r="O1698">
        <v>4</v>
      </c>
      <c r="P1698" t="s">
        <v>872</v>
      </c>
      <c r="Q1698" t="s">
        <v>873</v>
      </c>
      <c r="R1698" t="s">
        <v>105</v>
      </c>
      <c r="S1698" t="s">
        <v>105</v>
      </c>
      <c r="T1698" t="s">
        <v>8909</v>
      </c>
      <c r="U1698" t="s">
        <v>875</v>
      </c>
      <c r="V1698" t="s">
        <v>158</v>
      </c>
      <c r="W1698" s="247">
        <v>45024</v>
      </c>
      <c r="Y1698" t="s">
        <v>876</v>
      </c>
      <c r="Z1698">
        <v>0</v>
      </c>
      <c r="AB1698" t="s">
        <v>877</v>
      </c>
      <c r="AD1698">
        <f t="shared" ca="1" si="78"/>
        <v>13</v>
      </c>
      <c r="AE1698">
        <f t="shared" si="79"/>
        <v>4</v>
      </c>
      <c r="AF1698">
        <f t="shared" si="80"/>
        <v>8</v>
      </c>
    </row>
    <row r="1699" spans="1:32" x14ac:dyDescent="0.25">
      <c r="A1699" t="s">
        <v>8910</v>
      </c>
      <c r="B1699" t="s">
        <v>8911</v>
      </c>
      <c r="D1699">
        <v>2023</v>
      </c>
      <c r="E1699" t="s">
        <v>1049</v>
      </c>
      <c r="F1699" t="s">
        <v>3418</v>
      </c>
      <c r="G1699" t="s">
        <v>3419</v>
      </c>
      <c r="H1699" t="s">
        <v>866</v>
      </c>
      <c r="I1699" t="s">
        <v>8912</v>
      </c>
      <c r="J1699" t="s">
        <v>1054</v>
      </c>
      <c r="K1699">
        <v>29867</v>
      </c>
      <c r="L1699" t="s">
        <v>869</v>
      </c>
      <c r="M1699" t="s">
        <v>8913</v>
      </c>
      <c r="N1699" t="s">
        <v>1040</v>
      </c>
      <c r="O1699">
        <v>4</v>
      </c>
      <c r="P1699" t="s">
        <v>872</v>
      </c>
      <c r="Q1699" t="s">
        <v>873</v>
      </c>
      <c r="R1699" t="s">
        <v>105</v>
      </c>
      <c r="S1699" t="s">
        <v>105</v>
      </c>
      <c r="T1699" t="s">
        <v>8765</v>
      </c>
      <c r="U1699" t="s">
        <v>875</v>
      </c>
      <c r="V1699" t="s">
        <v>190</v>
      </c>
      <c r="W1699" s="247">
        <v>45013</v>
      </c>
      <c r="Y1699" t="s">
        <v>876</v>
      </c>
      <c r="Z1699">
        <v>0</v>
      </c>
      <c r="AA1699" t="s">
        <v>2119</v>
      </c>
      <c r="AB1699" t="s">
        <v>877</v>
      </c>
      <c r="AD1699">
        <f t="shared" ca="1" si="78"/>
        <v>13</v>
      </c>
      <c r="AE1699">
        <f t="shared" si="79"/>
        <v>3</v>
      </c>
      <c r="AF1699">
        <f t="shared" si="80"/>
        <v>28</v>
      </c>
    </row>
    <row r="1700" spans="1:32" x14ac:dyDescent="0.25">
      <c r="A1700" t="s">
        <v>8914</v>
      </c>
      <c r="B1700" t="s">
        <v>8915</v>
      </c>
      <c r="D1700">
        <v>2023</v>
      </c>
      <c r="E1700" t="s">
        <v>1049</v>
      </c>
      <c r="F1700" t="s">
        <v>3418</v>
      </c>
      <c r="G1700" t="s">
        <v>3419</v>
      </c>
      <c r="H1700" t="s">
        <v>866</v>
      </c>
      <c r="I1700" t="s">
        <v>8916</v>
      </c>
      <c r="J1700" t="s">
        <v>1038</v>
      </c>
      <c r="K1700">
        <v>93508</v>
      </c>
      <c r="L1700" t="s">
        <v>1900</v>
      </c>
      <c r="M1700" t="s">
        <v>8917</v>
      </c>
      <c r="N1700" t="s">
        <v>1040</v>
      </c>
      <c r="O1700">
        <v>4</v>
      </c>
      <c r="P1700" t="s">
        <v>872</v>
      </c>
      <c r="Q1700" t="s">
        <v>873</v>
      </c>
      <c r="R1700" t="s">
        <v>105</v>
      </c>
      <c r="S1700" t="s">
        <v>105</v>
      </c>
      <c r="T1700" t="s">
        <v>8918</v>
      </c>
      <c r="U1700" t="s">
        <v>875</v>
      </c>
      <c r="V1700" t="s">
        <v>8919</v>
      </c>
      <c r="W1700" s="247">
        <v>45013</v>
      </c>
      <c r="Y1700" t="s">
        <v>876</v>
      </c>
      <c r="Z1700">
        <v>0</v>
      </c>
      <c r="AA1700" t="s">
        <v>2119</v>
      </c>
      <c r="AB1700" t="s">
        <v>877</v>
      </c>
      <c r="AD1700">
        <f t="shared" ca="1" si="78"/>
        <v>13</v>
      </c>
      <c r="AE1700">
        <f t="shared" si="79"/>
        <v>3</v>
      </c>
      <c r="AF1700">
        <f t="shared" si="80"/>
        <v>28</v>
      </c>
    </row>
    <row r="1701" spans="1:32" x14ac:dyDescent="0.25">
      <c r="A1701" t="s">
        <v>8920</v>
      </c>
      <c r="B1701" t="s">
        <v>8921</v>
      </c>
      <c r="D1701">
        <v>2023</v>
      </c>
      <c r="E1701" t="s">
        <v>1049</v>
      </c>
      <c r="F1701" t="s">
        <v>3418</v>
      </c>
      <c r="G1701" t="s">
        <v>3419</v>
      </c>
      <c r="H1701" t="s">
        <v>866</v>
      </c>
      <c r="I1701" t="s">
        <v>8922</v>
      </c>
      <c r="J1701" t="s">
        <v>3464</v>
      </c>
      <c r="K1701">
        <v>300</v>
      </c>
      <c r="L1701" t="s">
        <v>869</v>
      </c>
      <c r="M1701" t="s">
        <v>8923</v>
      </c>
      <c r="N1701" t="s">
        <v>7365</v>
      </c>
      <c r="O1701">
        <v>249</v>
      </c>
      <c r="P1701" t="s">
        <v>872</v>
      </c>
      <c r="Q1701" t="s">
        <v>873</v>
      </c>
      <c r="R1701" t="s">
        <v>105</v>
      </c>
      <c r="S1701" t="s">
        <v>105</v>
      </c>
      <c r="T1701" t="s">
        <v>8924</v>
      </c>
      <c r="U1701" t="s">
        <v>875</v>
      </c>
      <c r="V1701" t="s">
        <v>132</v>
      </c>
      <c r="W1701" s="247">
        <v>45029</v>
      </c>
      <c r="Y1701" t="s">
        <v>876</v>
      </c>
      <c r="Z1701">
        <v>0</v>
      </c>
      <c r="AA1701" t="s">
        <v>2323</v>
      </c>
      <c r="AB1701" t="s">
        <v>8925</v>
      </c>
      <c r="AD1701">
        <f t="shared" ca="1" si="78"/>
        <v>12</v>
      </c>
      <c r="AE1701">
        <f t="shared" si="79"/>
        <v>4</v>
      </c>
      <c r="AF1701">
        <f t="shared" si="80"/>
        <v>13</v>
      </c>
    </row>
    <row r="1702" spans="1:32" x14ac:dyDescent="0.25">
      <c r="A1702" t="s">
        <v>8926</v>
      </c>
      <c r="B1702" t="s">
        <v>8927</v>
      </c>
      <c r="D1702">
        <v>2023</v>
      </c>
      <c r="E1702" t="s">
        <v>1049</v>
      </c>
      <c r="F1702" t="s">
        <v>3418</v>
      </c>
      <c r="G1702" t="s">
        <v>3419</v>
      </c>
      <c r="H1702" t="s">
        <v>866</v>
      </c>
      <c r="I1702" t="s">
        <v>8928</v>
      </c>
      <c r="J1702" t="s">
        <v>3464</v>
      </c>
      <c r="K1702">
        <v>5058</v>
      </c>
      <c r="L1702" t="s">
        <v>869</v>
      </c>
      <c r="M1702" t="s">
        <v>8929</v>
      </c>
      <c r="N1702" t="s">
        <v>5593</v>
      </c>
      <c r="O1702">
        <v>232</v>
      </c>
      <c r="P1702" t="s">
        <v>872</v>
      </c>
      <c r="Q1702" t="s">
        <v>873</v>
      </c>
      <c r="R1702" t="s">
        <v>105</v>
      </c>
      <c r="S1702" t="s">
        <v>105</v>
      </c>
      <c r="T1702" t="s">
        <v>7383</v>
      </c>
      <c r="U1702" t="s">
        <v>875</v>
      </c>
      <c r="V1702" t="s">
        <v>132</v>
      </c>
      <c r="W1702" s="247">
        <v>45029</v>
      </c>
      <c r="Y1702" t="s">
        <v>876</v>
      </c>
      <c r="Z1702">
        <v>0</v>
      </c>
      <c r="AA1702" t="s">
        <v>2323</v>
      </c>
      <c r="AB1702" t="s">
        <v>8930</v>
      </c>
      <c r="AD1702">
        <f t="shared" ca="1" si="78"/>
        <v>12</v>
      </c>
      <c r="AE1702">
        <f t="shared" si="79"/>
        <v>4</v>
      </c>
      <c r="AF1702">
        <f t="shared" si="80"/>
        <v>13</v>
      </c>
    </row>
    <row r="1703" spans="1:32" x14ac:dyDescent="0.25">
      <c r="A1703" t="s">
        <v>8931</v>
      </c>
      <c r="B1703" t="s">
        <v>8932</v>
      </c>
      <c r="D1703">
        <v>2023</v>
      </c>
      <c r="E1703" t="s">
        <v>1049</v>
      </c>
      <c r="F1703" t="s">
        <v>3418</v>
      </c>
      <c r="G1703" t="s">
        <v>3419</v>
      </c>
      <c r="H1703" t="s">
        <v>866</v>
      </c>
      <c r="I1703" t="s">
        <v>8933</v>
      </c>
      <c r="J1703" t="s">
        <v>3464</v>
      </c>
      <c r="K1703">
        <v>363</v>
      </c>
      <c r="L1703" t="s">
        <v>869</v>
      </c>
      <c r="M1703" t="s">
        <v>8934</v>
      </c>
      <c r="N1703" t="s">
        <v>5593</v>
      </c>
      <c r="O1703">
        <v>249</v>
      </c>
      <c r="P1703" t="s">
        <v>872</v>
      </c>
      <c r="Q1703" t="s">
        <v>873</v>
      </c>
      <c r="R1703" t="s">
        <v>105</v>
      </c>
      <c r="S1703" t="s">
        <v>105</v>
      </c>
      <c r="T1703" t="s">
        <v>7383</v>
      </c>
      <c r="U1703" t="s">
        <v>875</v>
      </c>
      <c r="V1703" t="s">
        <v>132</v>
      </c>
      <c r="W1703" s="247">
        <v>45029</v>
      </c>
      <c r="Y1703" t="s">
        <v>876</v>
      </c>
      <c r="Z1703">
        <v>0</v>
      </c>
      <c r="AA1703" t="s">
        <v>2323</v>
      </c>
      <c r="AB1703" t="s">
        <v>8935</v>
      </c>
      <c r="AD1703">
        <f t="shared" ca="1" si="78"/>
        <v>12</v>
      </c>
      <c r="AE1703">
        <f t="shared" si="79"/>
        <v>4</v>
      </c>
      <c r="AF1703">
        <f t="shared" si="80"/>
        <v>13</v>
      </c>
    </row>
    <row r="1704" spans="1:32" x14ac:dyDescent="0.25">
      <c r="A1704" t="s">
        <v>8936</v>
      </c>
      <c r="B1704" t="s">
        <v>8937</v>
      </c>
      <c r="D1704">
        <v>2023</v>
      </c>
      <c r="E1704" t="s">
        <v>1049</v>
      </c>
      <c r="F1704" t="s">
        <v>3418</v>
      </c>
      <c r="G1704" t="s">
        <v>3419</v>
      </c>
      <c r="H1704" t="s">
        <v>866</v>
      </c>
      <c r="I1704" t="s">
        <v>8938</v>
      </c>
      <c r="J1704" t="s">
        <v>3464</v>
      </c>
      <c r="K1704">
        <v>305</v>
      </c>
      <c r="L1704" t="s">
        <v>869</v>
      </c>
      <c r="M1704" t="s">
        <v>8939</v>
      </c>
      <c r="N1704">
        <v>46235</v>
      </c>
      <c r="O1704">
        <v>127</v>
      </c>
      <c r="P1704" t="s">
        <v>872</v>
      </c>
      <c r="Q1704" t="s">
        <v>873</v>
      </c>
      <c r="R1704" t="s">
        <v>105</v>
      </c>
      <c r="S1704" t="s">
        <v>105</v>
      </c>
      <c r="T1704" t="s">
        <v>6414</v>
      </c>
      <c r="U1704" t="s">
        <v>875</v>
      </c>
      <c r="V1704" t="s">
        <v>132</v>
      </c>
      <c r="W1704" s="247">
        <v>45024</v>
      </c>
      <c r="Y1704" t="s">
        <v>876</v>
      </c>
      <c r="Z1704">
        <v>0</v>
      </c>
      <c r="AA1704" t="s">
        <v>2323</v>
      </c>
      <c r="AB1704" t="s">
        <v>8940</v>
      </c>
      <c r="AD1704">
        <f t="shared" ca="1" si="78"/>
        <v>13</v>
      </c>
      <c r="AE1704">
        <f t="shared" si="79"/>
        <v>4</v>
      </c>
      <c r="AF1704">
        <f t="shared" si="80"/>
        <v>8</v>
      </c>
    </row>
    <row r="1705" spans="1:32" x14ac:dyDescent="0.25">
      <c r="A1705" t="s">
        <v>8941</v>
      </c>
      <c r="B1705" t="s">
        <v>8942</v>
      </c>
      <c r="D1705">
        <v>2023</v>
      </c>
      <c r="E1705" t="s">
        <v>1049</v>
      </c>
      <c r="F1705" t="s">
        <v>1070</v>
      </c>
      <c r="G1705" t="s">
        <v>1071</v>
      </c>
      <c r="H1705" t="s">
        <v>1108</v>
      </c>
      <c r="I1705" t="s">
        <v>8943</v>
      </c>
      <c r="J1705" t="s">
        <v>918</v>
      </c>
      <c r="K1705">
        <v>31931</v>
      </c>
      <c r="L1705" t="s">
        <v>1900</v>
      </c>
      <c r="M1705" t="s">
        <v>8944</v>
      </c>
      <c r="N1705">
        <v>45475</v>
      </c>
      <c r="O1705">
        <v>5</v>
      </c>
      <c r="P1705" t="s">
        <v>872</v>
      </c>
      <c r="Q1705" t="s">
        <v>873</v>
      </c>
      <c r="R1705" t="s">
        <v>105</v>
      </c>
      <c r="S1705" t="s">
        <v>105</v>
      </c>
      <c r="T1705" t="s">
        <v>8945</v>
      </c>
      <c r="U1705" t="s">
        <v>1067</v>
      </c>
      <c r="V1705" t="s">
        <v>119</v>
      </c>
      <c r="W1705" s="247">
        <v>45036</v>
      </c>
      <c r="Y1705" t="s">
        <v>876</v>
      </c>
      <c r="Z1705">
        <v>0</v>
      </c>
      <c r="AD1705">
        <f t="shared" ca="1" si="78"/>
        <v>12</v>
      </c>
      <c r="AE1705">
        <f t="shared" si="79"/>
        <v>4</v>
      </c>
      <c r="AF1705">
        <f t="shared" si="80"/>
        <v>20</v>
      </c>
    </row>
    <row r="1706" spans="1:32" x14ac:dyDescent="0.25">
      <c r="A1706" t="s">
        <v>8946</v>
      </c>
      <c r="B1706" t="s">
        <v>8947</v>
      </c>
      <c r="D1706">
        <v>2023</v>
      </c>
      <c r="E1706" t="s">
        <v>1049</v>
      </c>
      <c r="F1706" t="s">
        <v>1070</v>
      </c>
      <c r="G1706" t="s">
        <v>1071</v>
      </c>
      <c r="H1706" t="s">
        <v>6006</v>
      </c>
      <c r="I1706" t="s">
        <v>8948</v>
      </c>
      <c r="J1706" t="s">
        <v>1555</v>
      </c>
      <c r="K1706">
        <v>17606</v>
      </c>
      <c r="L1706" t="s">
        <v>869</v>
      </c>
      <c r="M1706" t="s">
        <v>8949</v>
      </c>
      <c r="N1706">
        <v>45384</v>
      </c>
      <c r="O1706">
        <v>2</v>
      </c>
      <c r="P1706" t="s">
        <v>872</v>
      </c>
      <c r="Q1706" t="s">
        <v>873</v>
      </c>
      <c r="R1706" t="s">
        <v>105</v>
      </c>
      <c r="S1706" t="s">
        <v>110</v>
      </c>
      <c r="T1706" t="s">
        <v>8950</v>
      </c>
      <c r="U1706" t="s">
        <v>1067</v>
      </c>
      <c r="W1706" s="247">
        <v>45036</v>
      </c>
      <c r="Y1706" t="s">
        <v>876</v>
      </c>
      <c r="Z1706">
        <v>0</v>
      </c>
      <c r="AB1706" t="s">
        <v>877</v>
      </c>
      <c r="AD1706">
        <f t="shared" ca="1" si="78"/>
        <v>12</v>
      </c>
      <c r="AE1706">
        <f t="shared" si="79"/>
        <v>4</v>
      </c>
      <c r="AF1706">
        <f t="shared" si="80"/>
        <v>20</v>
      </c>
    </row>
    <row r="1707" spans="1:32" x14ac:dyDescent="0.25">
      <c r="A1707" t="s">
        <v>8951</v>
      </c>
      <c r="B1707" t="s">
        <v>8952</v>
      </c>
      <c r="C1707" t="s">
        <v>2319</v>
      </c>
      <c r="D1707">
        <v>2023</v>
      </c>
      <c r="E1707" t="s">
        <v>1049</v>
      </c>
      <c r="F1707" t="s">
        <v>2320</v>
      </c>
      <c r="G1707" t="s">
        <v>2321</v>
      </c>
      <c r="H1707" t="s">
        <v>1052</v>
      </c>
      <c r="I1707" t="s">
        <v>8953</v>
      </c>
      <c r="J1707" t="s">
        <v>1067</v>
      </c>
      <c r="K1707">
        <v>14593</v>
      </c>
      <c r="L1707" t="s">
        <v>1900</v>
      </c>
      <c r="M1707" t="s">
        <v>1519</v>
      </c>
      <c r="N1707" t="s">
        <v>913</v>
      </c>
      <c r="O1707">
        <v>5</v>
      </c>
      <c r="P1707" t="s">
        <v>872</v>
      </c>
      <c r="Q1707" t="s">
        <v>873</v>
      </c>
      <c r="R1707" t="s">
        <v>173</v>
      </c>
      <c r="S1707" t="s">
        <v>173</v>
      </c>
      <c r="U1707" t="s">
        <v>875</v>
      </c>
      <c r="W1707" s="247">
        <v>45029</v>
      </c>
      <c r="Y1707" t="s">
        <v>876</v>
      </c>
      <c r="Z1707">
        <v>0</v>
      </c>
      <c r="AA1707" t="s">
        <v>2323</v>
      </c>
      <c r="AB1707" t="s">
        <v>8954</v>
      </c>
      <c r="AD1707">
        <f t="shared" ca="1" si="78"/>
        <v>12</v>
      </c>
      <c r="AE1707">
        <f t="shared" si="79"/>
        <v>4</v>
      </c>
      <c r="AF1707">
        <f t="shared" si="80"/>
        <v>13</v>
      </c>
    </row>
    <row r="1708" spans="1:32" x14ac:dyDescent="0.25">
      <c r="A1708" t="s">
        <v>8955</v>
      </c>
      <c r="B1708" t="s">
        <v>8956</v>
      </c>
      <c r="D1708">
        <v>2023</v>
      </c>
      <c r="E1708" t="s">
        <v>5589</v>
      </c>
      <c r="F1708" t="s">
        <v>5590</v>
      </c>
      <c r="G1708" t="s">
        <v>1051</v>
      </c>
      <c r="H1708" t="s">
        <v>866</v>
      </c>
      <c r="I1708" t="s">
        <v>8957</v>
      </c>
      <c r="J1708" t="s">
        <v>1067</v>
      </c>
      <c r="K1708">
        <v>20536</v>
      </c>
      <c r="L1708" t="s">
        <v>869</v>
      </c>
      <c r="M1708" t="s">
        <v>1519</v>
      </c>
      <c r="N1708">
        <v>45384</v>
      </c>
      <c r="O1708">
        <v>1</v>
      </c>
      <c r="P1708" t="s">
        <v>872</v>
      </c>
      <c r="Q1708" t="s">
        <v>873</v>
      </c>
      <c r="R1708" t="s">
        <v>110</v>
      </c>
      <c r="S1708" t="s">
        <v>105</v>
      </c>
      <c r="U1708" t="s">
        <v>896</v>
      </c>
      <c r="W1708" s="247">
        <v>45029</v>
      </c>
      <c r="Y1708" t="s">
        <v>876</v>
      </c>
      <c r="Z1708">
        <v>0</v>
      </c>
      <c r="AB1708" t="s">
        <v>877</v>
      </c>
      <c r="AD1708">
        <f t="shared" ca="1" si="78"/>
        <v>12</v>
      </c>
      <c r="AE1708">
        <f t="shared" si="79"/>
        <v>4</v>
      </c>
      <c r="AF1708">
        <f t="shared" si="80"/>
        <v>13</v>
      </c>
    </row>
    <row r="1709" spans="1:32" x14ac:dyDescent="0.25">
      <c r="A1709" t="s">
        <v>8958</v>
      </c>
      <c r="B1709" t="s">
        <v>8959</v>
      </c>
      <c r="C1709" t="s">
        <v>1799</v>
      </c>
      <c r="D1709">
        <v>2023</v>
      </c>
      <c r="E1709" t="s">
        <v>1049</v>
      </c>
      <c r="F1709" t="s">
        <v>1800</v>
      </c>
      <c r="G1709" t="s">
        <v>1801</v>
      </c>
      <c r="H1709" t="s">
        <v>1082</v>
      </c>
      <c r="I1709" t="s">
        <v>8960</v>
      </c>
      <c r="J1709" t="s">
        <v>896</v>
      </c>
      <c r="K1709">
        <v>11822</v>
      </c>
      <c r="L1709" t="s">
        <v>1900</v>
      </c>
      <c r="M1709" t="s">
        <v>1519</v>
      </c>
      <c r="N1709" t="s">
        <v>913</v>
      </c>
      <c r="O1709">
        <v>5</v>
      </c>
      <c r="P1709" t="s">
        <v>872</v>
      </c>
      <c r="Q1709" t="s">
        <v>873</v>
      </c>
      <c r="R1709" t="s">
        <v>110</v>
      </c>
      <c r="S1709" t="s">
        <v>110</v>
      </c>
      <c r="U1709" t="s">
        <v>875</v>
      </c>
      <c r="W1709" s="247">
        <v>45036</v>
      </c>
      <c r="Y1709" t="s">
        <v>876</v>
      </c>
      <c r="Z1709">
        <v>0</v>
      </c>
      <c r="AB1709" t="s">
        <v>877</v>
      </c>
      <c r="AD1709">
        <f t="shared" ca="1" si="78"/>
        <v>12</v>
      </c>
      <c r="AE1709">
        <f t="shared" si="79"/>
        <v>4</v>
      </c>
      <c r="AF1709">
        <f t="shared" si="80"/>
        <v>20</v>
      </c>
    </row>
    <row r="1710" spans="1:32" x14ac:dyDescent="0.25">
      <c r="A1710" t="s">
        <v>8961</v>
      </c>
      <c r="B1710" t="s">
        <v>8962</v>
      </c>
      <c r="D1710">
        <v>2023</v>
      </c>
      <c r="E1710" t="s">
        <v>1049</v>
      </c>
      <c r="F1710" t="s">
        <v>1879</v>
      </c>
      <c r="G1710" t="s">
        <v>1880</v>
      </c>
      <c r="H1710" t="s">
        <v>1123</v>
      </c>
      <c r="I1710" t="s">
        <v>8963</v>
      </c>
      <c r="J1710" t="s">
        <v>1029</v>
      </c>
      <c r="K1710">
        <v>32361</v>
      </c>
      <c r="L1710" t="s">
        <v>869</v>
      </c>
      <c r="M1710" t="s">
        <v>1519</v>
      </c>
      <c r="N1710">
        <v>45353</v>
      </c>
      <c r="O1710">
        <v>2</v>
      </c>
      <c r="P1710" t="s">
        <v>872</v>
      </c>
      <c r="Q1710" t="s">
        <v>873</v>
      </c>
      <c r="R1710" t="s">
        <v>110</v>
      </c>
      <c r="S1710" t="s">
        <v>133</v>
      </c>
      <c r="U1710" t="s">
        <v>1067</v>
      </c>
      <c r="W1710" s="247">
        <v>45036</v>
      </c>
      <c r="Y1710" t="s">
        <v>876</v>
      </c>
      <c r="Z1710">
        <v>0</v>
      </c>
      <c r="AB1710" t="s">
        <v>877</v>
      </c>
      <c r="AD1710">
        <f t="shared" ca="1" si="78"/>
        <v>12</v>
      </c>
      <c r="AE1710">
        <f t="shared" si="79"/>
        <v>4</v>
      </c>
      <c r="AF1710">
        <f t="shared" si="80"/>
        <v>20</v>
      </c>
    </row>
    <row r="1711" spans="1:32" x14ac:dyDescent="0.25">
      <c r="A1711" t="s">
        <v>8964</v>
      </c>
      <c r="B1711" t="s">
        <v>8965</v>
      </c>
      <c r="D1711">
        <v>2023</v>
      </c>
      <c r="E1711" t="s">
        <v>1049</v>
      </c>
      <c r="F1711" t="s">
        <v>1383</v>
      </c>
      <c r="G1711" t="s">
        <v>1384</v>
      </c>
      <c r="H1711" t="s">
        <v>1108</v>
      </c>
      <c r="I1711" t="s">
        <v>8966</v>
      </c>
      <c r="J1711" t="s">
        <v>1067</v>
      </c>
      <c r="K1711">
        <v>16485</v>
      </c>
      <c r="L1711" t="s">
        <v>869</v>
      </c>
      <c r="M1711" t="s">
        <v>1519</v>
      </c>
      <c r="N1711">
        <v>45384</v>
      </c>
      <c r="O1711">
        <v>1</v>
      </c>
      <c r="P1711" t="s">
        <v>872</v>
      </c>
      <c r="Q1711" t="s">
        <v>873</v>
      </c>
      <c r="R1711" t="s">
        <v>110</v>
      </c>
      <c r="S1711" t="s">
        <v>105</v>
      </c>
      <c r="U1711" t="s">
        <v>875</v>
      </c>
      <c r="W1711" s="247">
        <v>45024</v>
      </c>
      <c r="Y1711" t="s">
        <v>876</v>
      </c>
      <c r="Z1711">
        <v>0</v>
      </c>
      <c r="AB1711" t="s">
        <v>877</v>
      </c>
      <c r="AD1711">
        <f t="shared" ca="1" si="78"/>
        <v>13</v>
      </c>
      <c r="AE1711">
        <f t="shared" si="79"/>
        <v>4</v>
      </c>
      <c r="AF1711">
        <f t="shared" si="80"/>
        <v>8</v>
      </c>
    </row>
    <row r="1712" spans="1:32" x14ac:dyDescent="0.25">
      <c r="A1712" t="s">
        <v>8967</v>
      </c>
      <c r="B1712" t="s">
        <v>8968</v>
      </c>
      <c r="D1712">
        <v>2023</v>
      </c>
      <c r="E1712" t="s">
        <v>1049</v>
      </c>
      <c r="F1712" t="s">
        <v>1383</v>
      </c>
      <c r="G1712" t="s">
        <v>1384</v>
      </c>
      <c r="H1712" t="s">
        <v>7731</v>
      </c>
      <c r="I1712" t="s">
        <v>8969</v>
      </c>
      <c r="J1712" t="s">
        <v>934</v>
      </c>
      <c r="K1712">
        <v>16714</v>
      </c>
      <c r="L1712" t="s">
        <v>869</v>
      </c>
      <c r="M1712" t="s">
        <v>1519</v>
      </c>
      <c r="N1712" t="s">
        <v>2340</v>
      </c>
      <c r="O1712">
        <v>7</v>
      </c>
      <c r="P1712" t="s">
        <v>872</v>
      </c>
      <c r="Q1712" t="s">
        <v>873</v>
      </c>
      <c r="R1712" t="s">
        <v>110</v>
      </c>
      <c r="S1712" t="s">
        <v>110</v>
      </c>
      <c r="U1712" t="s">
        <v>875</v>
      </c>
      <c r="W1712" s="247">
        <v>45024</v>
      </c>
      <c r="Y1712" t="s">
        <v>876</v>
      </c>
      <c r="Z1712">
        <v>0</v>
      </c>
      <c r="AB1712" t="s">
        <v>877</v>
      </c>
      <c r="AD1712">
        <f t="shared" ca="1" si="78"/>
        <v>13</v>
      </c>
      <c r="AE1712">
        <f t="shared" si="79"/>
        <v>4</v>
      </c>
      <c r="AF1712">
        <f t="shared" si="80"/>
        <v>8</v>
      </c>
    </row>
    <row r="1713" spans="1:32" x14ac:dyDescent="0.25">
      <c r="A1713" t="s">
        <v>8970</v>
      </c>
      <c r="B1713" t="s">
        <v>8971</v>
      </c>
      <c r="D1713">
        <v>2023</v>
      </c>
      <c r="E1713" t="s">
        <v>1049</v>
      </c>
      <c r="F1713" t="s">
        <v>1383</v>
      </c>
      <c r="G1713" t="s">
        <v>1384</v>
      </c>
      <c r="H1713" t="s">
        <v>7731</v>
      </c>
      <c r="I1713" t="s">
        <v>8972</v>
      </c>
      <c r="J1713" t="s">
        <v>868</v>
      </c>
      <c r="K1713">
        <v>6647</v>
      </c>
      <c r="L1713" t="s">
        <v>869</v>
      </c>
      <c r="M1713" t="s">
        <v>1519</v>
      </c>
      <c r="N1713">
        <v>45384</v>
      </c>
      <c r="O1713">
        <v>1</v>
      </c>
      <c r="P1713" t="s">
        <v>872</v>
      </c>
      <c r="Q1713" t="s">
        <v>873</v>
      </c>
      <c r="R1713" t="s">
        <v>110</v>
      </c>
      <c r="S1713" t="s">
        <v>105</v>
      </c>
      <c r="U1713" t="s">
        <v>875</v>
      </c>
      <c r="W1713" s="247">
        <v>45024</v>
      </c>
      <c r="Y1713" t="s">
        <v>876</v>
      </c>
      <c r="Z1713">
        <v>0</v>
      </c>
      <c r="AB1713" t="s">
        <v>877</v>
      </c>
      <c r="AD1713">
        <f t="shared" ca="1" si="78"/>
        <v>13</v>
      </c>
      <c r="AE1713">
        <f t="shared" si="79"/>
        <v>4</v>
      </c>
      <c r="AF1713">
        <f t="shared" si="80"/>
        <v>8</v>
      </c>
    </row>
    <row r="1714" spans="1:32" x14ac:dyDescent="0.25">
      <c r="A1714" t="s">
        <v>8973</v>
      </c>
      <c r="B1714" t="s">
        <v>8974</v>
      </c>
      <c r="D1714">
        <v>2023</v>
      </c>
      <c r="E1714" t="s">
        <v>1049</v>
      </c>
      <c r="F1714" t="s">
        <v>3418</v>
      </c>
      <c r="G1714" t="s">
        <v>3419</v>
      </c>
      <c r="H1714" t="s">
        <v>866</v>
      </c>
      <c r="I1714" t="s">
        <v>8975</v>
      </c>
      <c r="J1714" t="s">
        <v>2637</v>
      </c>
      <c r="K1714">
        <v>8933</v>
      </c>
      <c r="L1714" t="s">
        <v>869</v>
      </c>
      <c r="M1714" t="s">
        <v>1519</v>
      </c>
      <c r="N1714" t="s">
        <v>2638</v>
      </c>
      <c r="O1714">
        <v>12</v>
      </c>
      <c r="P1714" t="s">
        <v>872</v>
      </c>
      <c r="Q1714" t="s">
        <v>873</v>
      </c>
      <c r="R1714" t="s">
        <v>110</v>
      </c>
      <c r="S1714" t="s">
        <v>110</v>
      </c>
      <c r="U1714" t="s">
        <v>875</v>
      </c>
      <c r="W1714" s="247">
        <v>45029</v>
      </c>
      <c r="Y1714" t="s">
        <v>876</v>
      </c>
      <c r="Z1714">
        <v>0</v>
      </c>
      <c r="AA1714" t="s">
        <v>2323</v>
      </c>
      <c r="AB1714" t="s">
        <v>8976</v>
      </c>
      <c r="AD1714">
        <f t="shared" ca="1" si="78"/>
        <v>12</v>
      </c>
      <c r="AE1714">
        <f t="shared" si="79"/>
        <v>4</v>
      </c>
      <c r="AF1714">
        <f t="shared" si="80"/>
        <v>13</v>
      </c>
    </row>
    <row r="1715" spans="1:32" x14ac:dyDescent="0.25">
      <c r="A1715" t="s">
        <v>8977</v>
      </c>
      <c r="B1715" t="s">
        <v>8978</v>
      </c>
      <c r="D1715">
        <v>2023</v>
      </c>
      <c r="E1715" t="s">
        <v>1049</v>
      </c>
      <c r="F1715" t="s">
        <v>3418</v>
      </c>
      <c r="G1715" t="s">
        <v>3419</v>
      </c>
      <c r="H1715" t="s">
        <v>866</v>
      </c>
      <c r="I1715" t="s">
        <v>8979</v>
      </c>
      <c r="J1715" t="s">
        <v>1067</v>
      </c>
      <c r="K1715">
        <v>26172</v>
      </c>
      <c r="L1715" t="s">
        <v>869</v>
      </c>
      <c r="M1715" t="s">
        <v>1519</v>
      </c>
      <c r="N1715" t="s">
        <v>4903</v>
      </c>
      <c r="O1715">
        <v>14</v>
      </c>
      <c r="P1715" t="s">
        <v>872</v>
      </c>
      <c r="Q1715" t="s">
        <v>873</v>
      </c>
      <c r="R1715" t="s">
        <v>110</v>
      </c>
      <c r="S1715" t="s">
        <v>110</v>
      </c>
      <c r="U1715" t="s">
        <v>875</v>
      </c>
      <c r="W1715" s="247">
        <v>45029</v>
      </c>
      <c r="Y1715" t="s">
        <v>876</v>
      </c>
      <c r="Z1715">
        <v>0</v>
      </c>
      <c r="AA1715" t="s">
        <v>2323</v>
      </c>
      <c r="AB1715" t="s">
        <v>8980</v>
      </c>
      <c r="AD1715">
        <f t="shared" ca="1" si="78"/>
        <v>12</v>
      </c>
      <c r="AE1715">
        <f t="shared" si="79"/>
        <v>4</v>
      </c>
      <c r="AF1715">
        <f t="shared" si="80"/>
        <v>13</v>
      </c>
    </row>
    <row r="1716" spans="1:32" x14ac:dyDescent="0.25">
      <c r="A1716" t="s">
        <v>8981</v>
      </c>
      <c r="B1716" t="s">
        <v>8982</v>
      </c>
      <c r="D1716">
        <v>2023</v>
      </c>
      <c r="E1716" t="s">
        <v>1049</v>
      </c>
      <c r="F1716" t="s">
        <v>3418</v>
      </c>
      <c r="G1716" t="s">
        <v>3419</v>
      </c>
      <c r="H1716" t="s">
        <v>866</v>
      </c>
      <c r="I1716" t="s">
        <v>8983</v>
      </c>
      <c r="J1716" t="s">
        <v>1067</v>
      </c>
      <c r="K1716">
        <v>306</v>
      </c>
      <c r="L1716" t="s">
        <v>869</v>
      </c>
      <c r="M1716" t="s">
        <v>1519</v>
      </c>
      <c r="N1716" t="s">
        <v>1803</v>
      </c>
      <c r="O1716">
        <v>13</v>
      </c>
      <c r="P1716" t="s">
        <v>872</v>
      </c>
      <c r="Q1716" t="s">
        <v>873</v>
      </c>
      <c r="R1716" t="s">
        <v>110</v>
      </c>
      <c r="S1716" t="s">
        <v>110</v>
      </c>
      <c r="U1716" t="s">
        <v>875</v>
      </c>
      <c r="W1716" s="247">
        <v>45029</v>
      </c>
      <c r="Y1716" t="s">
        <v>876</v>
      </c>
      <c r="Z1716">
        <v>0</v>
      </c>
      <c r="AA1716" t="s">
        <v>2323</v>
      </c>
      <c r="AB1716" t="s">
        <v>8984</v>
      </c>
      <c r="AD1716">
        <f t="shared" ca="1" si="78"/>
        <v>12</v>
      </c>
      <c r="AE1716">
        <f t="shared" si="79"/>
        <v>4</v>
      </c>
      <c r="AF1716">
        <f t="shared" si="80"/>
        <v>13</v>
      </c>
    </row>
    <row r="1717" spans="1:32" x14ac:dyDescent="0.25">
      <c r="A1717" t="s">
        <v>8985</v>
      </c>
      <c r="B1717" t="s">
        <v>8986</v>
      </c>
      <c r="D1717">
        <v>2023</v>
      </c>
      <c r="E1717" t="s">
        <v>1049</v>
      </c>
      <c r="F1717" t="s">
        <v>3418</v>
      </c>
      <c r="G1717" t="s">
        <v>3419</v>
      </c>
      <c r="H1717" t="s">
        <v>866</v>
      </c>
      <c r="I1717" t="s">
        <v>8987</v>
      </c>
      <c r="J1717" t="s">
        <v>1067</v>
      </c>
      <c r="K1717">
        <v>46341</v>
      </c>
      <c r="L1717" t="s">
        <v>1900</v>
      </c>
      <c r="M1717" t="s">
        <v>1519</v>
      </c>
      <c r="N1717" t="s">
        <v>4903</v>
      </c>
      <c r="O1717">
        <v>14</v>
      </c>
      <c r="P1717" t="s">
        <v>872</v>
      </c>
      <c r="Q1717" t="s">
        <v>873</v>
      </c>
      <c r="R1717" t="s">
        <v>110</v>
      </c>
      <c r="S1717" t="s">
        <v>110</v>
      </c>
      <c r="U1717" t="s">
        <v>875</v>
      </c>
      <c r="W1717" s="247">
        <v>45024</v>
      </c>
      <c r="Y1717" t="s">
        <v>876</v>
      </c>
      <c r="Z1717">
        <v>0</v>
      </c>
      <c r="AA1717" t="s">
        <v>2323</v>
      </c>
      <c r="AB1717" t="s">
        <v>8988</v>
      </c>
      <c r="AD1717">
        <f t="shared" ca="1" si="78"/>
        <v>13</v>
      </c>
      <c r="AE1717">
        <f t="shared" si="79"/>
        <v>4</v>
      </c>
      <c r="AF1717">
        <f t="shared" si="80"/>
        <v>8</v>
      </c>
    </row>
    <row r="1718" spans="1:32" x14ac:dyDescent="0.25">
      <c r="A1718" t="s">
        <v>8989</v>
      </c>
      <c r="B1718" t="s">
        <v>8990</v>
      </c>
      <c r="D1718">
        <v>2023</v>
      </c>
      <c r="E1718" t="s">
        <v>1049</v>
      </c>
      <c r="F1718" t="s">
        <v>3418</v>
      </c>
      <c r="G1718" t="s">
        <v>3419</v>
      </c>
      <c r="H1718" t="s">
        <v>866</v>
      </c>
      <c r="I1718" t="s">
        <v>8991</v>
      </c>
      <c r="J1718" t="s">
        <v>1067</v>
      </c>
      <c r="K1718">
        <v>5345</v>
      </c>
      <c r="L1718" t="s">
        <v>1900</v>
      </c>
      <c r="M1718" t="s">
        <v>1519</v>
      </c>
      <c r="N1718" t="s">
        <v>2340</v>
      </c>
      <c r="O1718">
        <v>7</v>
      </c>
      <c r="P1718" t="s">
        <v>872</v>
      </c>
      <c r="Q1718" t="s">
        <v>873</v>
      </c>
      <c r="R1718" t="s">
        <v>110</v>
      </c>
      <c r="S1718" t="s">
        <v>110</v>
      </c>
      <c r="T1718" t="s">
        <v>7105</v>
      </c>
      <c r="U1718" t="s">
        <v>875</v>
      </c>
      <c r="W1718" s="247">
        <v>45024</v>
      </c>
      <c r="Y1718" t="s">
        <v>876</v>
      </c>
      <c r="Z1718">
        <v>0</v>
      </c>
      <c r="AA1718" t="s">
        <v>2323</v>
      </c>
      <c r="AB1718" t="s">
        <v>8992</v>
      </c>
      <c r="AD1718">
        <f t="shared" ca="1" si="78"/>
        <v>13</v>
      </c>
      <c r="AE1718">
        <f t="shared" si="79"/>
        <v>4</v>
      </c>
      <c r="AF1718">
        <f t="shared" si="80"/>
        <v>8</v>
      </c>
    </row>
    <row r="1719" spans="1:32" x14ac:dyDescent="0.25">
      <c r="A1719" t="s">
        <v>8993</v>
      </c>
      <c r="B1719" t="s">
        <v>8994</v>
      </c>
      <c r="D1719">
        <v>2023</v>
      </c>
      <c r="E1719" t="s">
        <v>1049</v>
      </c>
      <c r="F1719" t="s">
        <v>1070</v>
      </c>
      <c r="G1719" t="s">
        <v>1071</v>
      </c>
      <c r="H1719" t="s">
        <v>1108</v>
      </c>
      <c r="I1719" t="s">
        <v>8995</v>
      </c>
      <c r="J1719" t="s">
        <v>1067</v>
      </c>
      <c r="K1719">
        <v>27869</v>
      </c>
      <c r="L1719" t="s">
        <v>1900</v>
      </c>
      <c r="M1719" t="s">
        <v>1519</v>
      </c>
      <c r="N1719">
        <v>45384</v>
      </c>
      <c r="O1719">
        <v>1</v>
      </c>
      <c r="P1719" t="s">
        <v>872</v>
      </c>
      <c r="Q1719" t="s">
        <v>873</v>
      </c>
      <c r="R1719" t="s">
        <v>110</v>
      </c>
      <c r="S1719" t="s">
        <v>141</v>
      </c>
      <c r="U1719" t="s">
        <v>1067</v>
      </c>
      <c r="W1719" s="247">
        <v>45036</v>
      </c>
      <c r="Y1719" t="s">
        <v>876</v>
      </c>
      <c r="Z1719">
        <v>0</v>
      </c>
      <c r="AB1719" t="s">
        <v>877</v>
      </c>
      <c r="AD1719">
        <f t="shared" ca="1" si="78"/>
        <v>12</v>
      </c>
      <c r="AE1719">
        <f t="shared" si="79"/>
        <v>4</v>
      </c>
      <c r="AF1719">
        <f t="shared" si="80"/>
        <v>20</v>
      </c>
    </row>
    <row r="1720" spans="1:32" x14ac:dyDescent="0.25">
      <c r="A1720" t="s">
        <v>8996</v>
      </c>
      <c r="B1720" t="s">
        <v>8997</v>
      </c>
      <c r="D1720">
        <v>2023</v>
      </c>
      <c r="E1720" t="s">
        <v>1049</v>
      </c>
      <c r="F1720" t="s">
        <v>1070</v>
      </c>
      <c r="G1720" t="s">
        <v>1071</v>
      </c>
      <c r="H1720" t="s">
        <v>1108</v>
      </c>
      <c r="I1720" t="s">
        <v>8998</v>
      </c>
      <c r="J1720" t="s">
        <v>896</v>
      </c>
      <c r="K1720">
        <v>31232</v>
      </c>
      <c r="L1720" t="s">
        <v>869</v>
      </c>
      <c r="M1720" t="s">
        <v>1519</v>
      </c>
      <c r="N1720" t="s">
        <v>913</v>
      </c>
      <c r="O1720">
        <v>5</v>
      </c>
      <c r="P1720" t="s">
        <v>872</v>
      </c>
      <c r="Q1720" t="s">
        <v>873</v>
      </c>
      <c r="R1720" t="s">
        <v>110</v>
      </c>
      <c r="S1720" t="s">
        <v>110</v>
      </c>
      <c r="U1720" t="s">
        <v>1067</v>
      </c>
      <c r="W1720" s="247">
        <v>45036</v>
      </c>
      <c r="Y1720" t="s">
        <v>876</v>
      </c>
      <c r="Z1720">
        <v>0</v>
      </c>
      <c r="AB1720" t="s">
        <v>877</v>
      </c>
      <c r="AD1720">
        <f t="shared" ca="1" si="78"/>
        <v>12</v>
      </c>
      <c r="AE1720">
        <f t="shared" si="79"/>
        <v>4</v>
      </c>
      <c r="AF1720">
        <f t="shared" si="80"/>
        <v>20</v>
      </c>
    </row>
    <row r="1721" spans="1:32" x14ac:dyDescent="0.25">
      <c r="A1721" t="s">
        <v>8999</v>
      </c>
      <c r="B1721" t="s">
        <v>9000</v>
      </c>
      <c r="D1721">
        <v>2023</v>
      </c>
      <c r="E1721" t="s">
        <v>1049</v>
      </c>
      <c r="F1721" t="s">
        <v>1070</v>
      </c>
      <c r="G1721" t="s">
        <v>1071</v>
      </c>
      <c r="H1721" t="s">
        <v>6006</v>
      </c>
      <c r="I1721" t="s">
        <v>9001</v>
      </c>
      <c r="J1721" t="s">
        <v>1136</v>
      </c>
      <c r="K1721">
        <v>18896</v>
      </c>
      <c r="L1721" t="s">
        <v>869</v>
      </c>
      <c r="M1721" t="s">
        <v>1519</v>
      </c>
      <c r="N1721">
        <v>45384</v>
      </c>
      <c r="O1721">
        <v>1</v>
      </c>
      <c r="P1721" t="s">
        <v>872</v>
      </c>
      <c r="Q1721" t="s">
        <v>873</v>
      </c>
      <c r="R1721" t="s">
        <v>110</v>
      </c>
      <c r="S1721" t="s">
        <v>110</v>
      </c>
      <c r="U1721" t="s">
        <v>1067</v>
      </c>
      <c r="W1721" s="247">
        <v>45036</v>
      </c>
      <c r="Y1721" t="s">
        <v>876</v>
      </c>
      <c r="Z1721">
        <v>0</v>
      </c>
      <c r="AB1721" t="s">
        <v>877</v>
      </c>
      <c r="AD1721">
        <f t="shared" ca="1" si="78"/>
        <v>12</v>
      </c>
      <c r="AE1721">
        <f t="shared" si="79"/>
        <v>4</v>
      </c>
      <c r="AF1721">
        <f t="shared" si="80"/>
        <v>20</v>
      </c>
    </row>
    <row r="1722" spans="1:32" x14ac:dyDescent="0.25">
      <c r="A1722" t="s">
        <v>9002</v>
      </c>
      <c r="B1722" t="s">
        <v>9003</v>
      </c>
      <c r="D1722">
        <v>2023</v>
      </c>
      <c r="E1722" t="s">
        <v>1049</v>
      </c>
      <c r="F1722" t="s">
        <v>1383</v>
      </c>
      <c r="G1722" t="s">
        <v>1384</v>
      </c>
      <c r="H1722" t="s">
        <v>1123</v>
      </c>
      <c r="I1722" t="s">
        <v>9004</v>
      </c>
      <c r="J1722" t="s">
        <v>1067</v>
      </c>
      <c r="K1722">
        <v>14689</v>
      </c>
      <c r="L1722" t="s">
        <v>1900</v>
      </c>
      <c r="M1722" t="s">
        <v>1519</v>
      </c>
      <c r="N1722" t="s">
        <v>9005</v>
      </c>
      <c r="O1722">
        <v>11</v>
      </c>
      <c r="P1722" t="s">
        <v>872</v>
      </c>
      <c r="Q1722" t="s">
        <v>873</v>
      </c>
      <c r="R1722" t="s">
        <v>205</v>
      </c>
      <c r="S1722" t="s">
        <v>205</v>
      </c>
      <c r="T1722" t="s">
        <v>9006</v>
      </c>
      <c r="U1722" t="s">
        <v>875</v>
      </c>
      <c r="W1722" s="247">
        <v>45024</v>
      </c>
      <c r="Y1722" t="s">
        <v>876</v>
      </c>
      <c r="Z1722">
        <v>0</v>
      </c>
      <c r="AB1722" t="s">
        <v>877</v>
      </c>
      <c r="AD1722">
        <f t="shared" ca="1" si="78"/>
        <v>13</v>
      </c>
      <c r="AE1722">
        <f t="shared" si="79"/>
        <v>4</v>
      </c>
      <c r="AF1722">
        <f t="shared" si="80"/>
        <v>8</v>
      </c>
    </row>
    <row r="1723" spans="1:32" x14ac:dyDescent="0.25">
      <c r="A1723" t="s">
        <v>9007</v>
      </c>
      <c r="B1723" t="s">
        <v>9008</v>
      </c>
      <c r="D1723">
        <v>2023</v>
      </c>
      <c r="E1723" t="s">
        <v>1049</v>
      </c>
      <c r="F1723" t="s">
        <v>1383</v>
      </c>
      <c r="G1723" t="s">
        <v>1384</v>
      </c>
      <c r="H1723" t="s">
        <v>1108</v>
      </c>
      <c r="I1723" t="s">
        <v>9009</v>
      </c>
      <c r="J1723" t="s">
        <v>1067</v>
      </c>
      <c r="K1723">
        <v>7922</v>
      </c>
      <c r="L1723" t="s">
        <v>869</v>
      </c>
      <c r="M1723" t="s">
        <v>1519</v>
      </c>
      <c r="N1723" t="s">
        <v>9010</v>
      </c>
      <c r="O1723">
        <v>102</v>
      </c>
      <c r="P1723" t="s">
        <v>872</v>
      </c>
      <c r="Q1723" t="s">
        <v>873</v>
      </c>
      <c r="R1723" t="s">
        <v>205</v>
      </c>
      <c r="S1723" t="s">
        <v>205</v>
      </c>
      <c r="T1723" t="s">
        <v>9011</v>
      </c>
      <c r="U1723" t="s">
        <v>875</v>
      </c>
      <c r="W1723" s="247">
        <v>45024</v>
      </c>
      <c r="Y1723" t="s">
        <v>876</v>
      </c>
      <c r="Z1723">
        <v>0</v>
      </c>
      <c r="AA1723" t="s">
        <v>9012</v>
      </c>
      <c r="AB1723" t="s">
        <v>877</v>
      </c>
      <c r="AD1723">
        <f t="shared" ca="1" si="78"/>
        <v>13</v>
      </c>
      <c r="AE1723">
        <f t="shared" si="79"/>
        <v>4</v>
      </c>
      <c r="AF1723">
        <f t="shared" si="80"/>
        <v>8</v>
      </c>
    </row>
    <row r="1724" spans="1:32" x14ac:dyDescent="0.25">
      <c r="A1724" t="s">
        <v>9013</v>
      </c>
      <c r="B1724" t="s">
        <v>9014</v>
      </c>
      <c r="D1724">
        <v>2023</v>
      </c>
      <c r="E1724" t="s">
        <v>1049</v>
      </c>
      <c r="F1724" t="s">
        <v>3418</v>
      </c>
      <c r="G1724" t="s">
        <v>3419</v>
      </c>
      <c r="H1724" t="s">
        <v>866</v>
      </c>
      <c r="I1724" t="s">
        <v>9015</v>
      </c>
      <c r="J1724" t="s">
        <v>1067</v>
      </c>
      <c r="K1724">
        <v>14267</v>
      </c>
      <c r="L1724" t="s">
        <v>869</v>
      </c>
      <c r="M1724" t="s">
        <v>1519</v>
      </c>
      <c r="N1724" t="s">
        <v>2395</v>
      </c>
      <c r="O1724">
        <v>46</v>
      </c>
      <c r="P1724" t="s">
        <v>872</v>
      </c>
      <c r="Q1724" t="s">
        <v>873</v>
      </c>
      <c r="R1724" t="s">
        <v>113</v>
      </c>
      <c r="S1724" t="s">
        <v>113</v>
      </c>
      <c r="T1724" t="s">
        <v>9016</v>
      </c>
      <c r="U1724" t="s">
        <v>875</v>
      </c>
      <c r="W1724" s="247">
        <v>45013</v>
      </c>
      <c r="Y1724" t="s">
        <v>876</v>
      </c>
      <c r="Z1724">
        <v>0</v>
      </c>
      <c r="AA1724" t="s">
        <v>2119</v>
      </c>
      <c r="AB1724" t="s">
        <v>877</v>
      </c>
      <c r="AD1724">
        <f t="shared" ca="1" si="78"/>
        <v>13</v>
      </c>
      <c r="AE1724">
        <f t="shared" si="79"/>
        <v>3</v>
      </c>
      <c r="AF1724">
        <f t="shared" si="80"/>
        <v>28</v>
      </c>
    </row>
    <row r="1725" spans="1:32" x14ac:dyDescent="0.25">
      <c r="A1725" t="s">
        <v>9017</v>
      </c>
      <c r="B1725" t="s">
        <v>9018</v>
      </c>
      <c r="C1725" t="s">
        <v>2319</v>
      </c>
      <c r="D1725">
        <v>2023</v>
      </c>
      <c r="E1725" t="s">
        <v>1049</v>
      </c>
      <c r="F1725" t="s">
        <v>2320</v>
      </c>
      <c r="G1725" t="s">
        <v>2321</v>
      </c>
      <c r="H1725" t="s">
        <v>1052</v>
      </c>
      <c r="I1725" t="s">
        <v>9019</v>
      </c>
      <c r="J1725" t="s">
        <v>1067</v>
      </c>
      <c r="K1725">
        <v>38877</v>
      </c>
      <c r="L1725" t="s">
        <v>1900</v>
      </c>
      <c r="M1725" t="s">
        <v>1519</v>
      </c>
      <c r="N1725" t="s">
        <v>9020</v>
      </c>
      <c r="O1725">
        <v>20</v>
      </c>
      <c r="P1725" t="s">
        <v>872</v>
      </c>
      <c r="Q1725" t="s">
        <v>873</v>
      </c>
      <c r="R1725" t="s">
        <v>133</v>
      </c>
      <c r="S1725" t="s">
        <v>133</v>
      </c>
      <c r="U1725" t="s">
        <v>875</v>
      </c>
      <c r="W1725" s="247">
        <v>45029</v>
      </c>
      <c r="Y1725" t="s">
        <v>876</v>
      </c>
      <c r="Z1725">
        <v>0</v>
      </c>
      <c r="AA1725" t="s">
        <v>2323</v>
      </c>
      <c r="AB1725" t="s">
        <v>9021</v>
      </c>
      <c r="AD1725">
        <f t="shared" ca="1" si="78"/>
        <v>12</v>
      </c>
      <c r="AE1725">
        <f t="shared" si="79"/>
        <v>4</v>
      </c>
      <c r="AF1725">
        <f t="shared" si="80"/>
        <v>13</v>
      </c>
    </row>
    <row r="1726" spans="1:32" x14ac:dyDescent="0.25">
      <c r="A1726" t="s">
        <v>9022</v>
      </c>
      <c r="B1726" t="s">
        <v>9023</v>
      </c>
      <c r="D1726">
        <v>2023</v>
      </c>
      <c r="E1726" t="s">
        <v>3289</v>
      </c>
      <c r="F1726" t="s">
        <v>9024</v>
      </c>
      <c r="G1726" t="s">
        <v>1081</v>
      </c>
      <c r="H1726" t="s">
        <v>9025</v>
      </c>
      <c r="I1726" t="s">
        <v>9026</v>
      </c>
      <c r="J1726" t="s">
        <v>1240</v>
      </c>
      <c r="K1726">
        <v>1</v>
      </c>
      <c r="L1726" t="s">
        <v>1900</v>
      </c>
      <c r="M1726" t="s">
        <v>1519</v>
      </c>
      <c r="N1726" t="s">
        <v>9027</v>
      </c>
      <c r="O1726">
        <v>54</v>
      </c>
      <c r="P1726" t="s">
        <v>872</v>
      </c>
      <c r="Q1726" t="s">
        <v>873</v>
      </c>
      <c r="R1726" t="s">
        <v>121</v>
      </c>
      <c r="S1726" t="s">
        <v>121</v>
      </c>
      <c r="T1726" t="s">
        <v>9028</v>
      </c>
      <c r="U1726" t="s">
        <v>1067</v>
      </c>
      <c r="W1726" s="247">
        <v>45015</v>
      </c>
      <c r="Y1726" t="s">
        <v>9029</v>
      </c>
      <c r="Z1726">
        <v>0</v>
      </c>
      <c r="AA1726" t="s">
        <v>9030</v>
      </c>
      <c r="AD1726">
        <f t="shared" ca="1" si="78"/>
        <v>13</v>
      </c>
      <c r="AE1726">
        <f t="shared" si="79"/>
        <v>3</v>
      </c>
      <c r="AF1726">
        <f t="shared" si="80"/>
        <v>30</v>
      </c>
    </row>
    <row r="1727" spans="1:32" x14ac:dyDescent="0.25">
      <c r="A1727" t="s">
        <v>9031</v>
      </c>
      <c r="B1727" t="s">
        <v>9032</v>
      </c>
      <c r="D1727">
        <v>2023</v>
      </c>
      <c r="E1727" t="s">
        <v>1049</v>
      </c>
      <c r="F1727" t="s">
        <v>1383</v>
      </c>
      <c r="G1727" t="s">
        <v>1384</v>
      </c>
      <c r="H1727" t="s">
        <v>7731</v>
      </c>
      <c r="I1727" t="s">
        <v>9033</v>
      </c>
      <c r="J1727" t="s">
        <v>1067</v>
      </c>
      <c r="K1727">
        <v>11005</v>
      </c>
      <c r="L1727" t="s">
        <v>869</v>
      </c>
      <c r="M1727" t="s">
        <v>1519</v>
      </c>
      <c r="N1727" t="s">
        <v>1823</v>
      </c>
      <c r="O1727">
        <v>10</v>
      </c>
      <c r="P1727" t="s">
        <v>872</v>
      </c>
      <c r="Q1727" t="s">
        <v>873</v>
      </c>
      <c r="R1727" t="s">
        <v>202</v>
      </c>
      <c r="S1727" t="s">
        <v>202</v>
      </c>
      <c r="U1727" t="s">
        <v>875</v>
      </c>
      <c r="W1727" s="247">
        <v>45024</v>
      </c>
      <c r="Y1727" t="s">
        <v>876</v>
      </c>
      <c r="Z1727">
        <v>0</v>
      </c>
      <c r="AB1727" t="s">
        <v>877</v>
      </c>
      <c r="AD1727">
        <f t="shared" ca="1" si="78"/>
        <v>13</v>
      </c>
      <c r="AE1727">
        <f t="shared" si="79"/>
        <v>4</v>
      </c>
      <c r="AF1727">
        <f t="shared" si="80"/>
        <v>8</v>
      </c>
    </row>
    <row r="1728" spans="1:32" x14ac:dyDescent="0.25">
      <c r="A1728" t="s">
        <v>9034</v>
      </c>
      <c r="B1728" t="s">
        <v>9035</v>
      </c>
      <c r="D1728">
        <v>2023</v>
      </c>
      <c r="E1728" t="s">
        <v>1049</v>
      </c>
      <c r="F1728" t="s">
        <v>1383</v>
      </c>
      <c r="G1728" t="s">
        <v>1384</v>
      </c>
      <c r="H1728" t="s">
        <v>1123</v>
      </c>
      <c r="I1728" t="s">
        <v>9036</v>
      </c>
      <c r="J1728" t="s">
        <v>1136</v>
      </c>
      <c r="K1728">
        <v>13193</v>
      </c>
      <c r="L1728" t="s">
        <v>869</v>
      </c>
      <c r="M1728" t="s">
        <v>1519</v>
      </c>
      <c r="N1728">
        <v>45324</v>
      </c>
      <c r="O1728">
        <v>3</v>
      </c>
      <c r="P1728" t="s">
        <v>872</v>
      </c>
      <c r="Q1728" t="s">
        <v>873</v>
      </c>
      <c r="R1728" t="s">
        <v>116</v>
      </c>
      <c r="S1728" t="s">
        <v>116</v>
      </c>
      <c r="U1728" t="s">
        <v>875</v>
      </c>
      <c r="W1728" s="247">
        <v>45024</v>
      </c>
      <c r="Y1728" t="s">
        <v>876</v>
      </c>
      <c r="Z1728">
        <v>0</v>
      </c>
      <c r="AB1728" t="s">
        <v>877</v>
      </c>
      <c r="AD1728">
        <f t="shared" ca="1" si="78"/>
        <v>13</v>
      </c>
      <c r="AE1728">
        <f t="shared" si="79"/>
        <v>4</v>
      </c>
      <c r="AF1728">
        <f t="shared" si="80"/>
        <v>8</v>
      </c>
    </row>
    <row r="1729" spans="1:32" x14ac:dyDescent="0.25">
      <c r="A1729" t="s">
        <v>9037</v>
      </c>
      <c r="B1729" t="s">
        <v>9038</v>
      </c>
      <c r="D1729">
        <v>2023</v>
      </c>
      <c r="E1729" t="s">
        <v>1049</v>
      </c>
      <c r="F1729" t="s">
        <v>3418</v>
      </c>
      <c r="G1729" t="s">
        <v>3419</v>
      </c>
      <c r="H1729" t="s">
        <v>866</v>
      </c>
      <c r="I1729" t="s">
        <v>9039</v>
      </c>
      <c r="J1729" t="s">
        <v>868</v>
      </c>
      <c r="K1729">
        <v>1588</v>
      </c>
      <c r="L1729" t="s">
        <v>869</v>
      </c>
      <c r="M1729" t="s">
        <v>1519</v>
      </c>
      <c r="N1729">
        <v>45384</v>
      </c>
      <c r="O1729">
        <v>1</v>
      </c>
      <c r="P1729" t="s">
        <v>872</v>
      </c>
      <c r="Q1729" t="s">
        <v>873</v>
      </c>
      <c r="R1729" t="s">
        <v>116</v>
      </c>
      <c r="S1729" t="s">
        <v>110</v>
      </c>
      <c r="U1729" t="s">
        <v>875</v>
      </c>
      <c r="W1729" s="247">
        <v>45024</v>
      </c>
      <c r="Y1729" t="s">
        <v>876</v>
      </c>
      <c r="Z1729">
        <v>0</v>
      </c>
      <c r="AA1729" t="s">
        <v>2323</v>
      </c>
      <c r="AB1729" t="s">
        <v>9040</v>
      </c>
      <c r="AD1729">
        <f t="shared" ca="1" si="78"/>
        <v>13</v>
      </c>
      <c r="AE1729">
        <f t="shared" si="79"/>
        <v>4</v>
      </c>
      <c r="AF1729">
        <f t="shared" si="80"/>
        <v>8</v>
      </c>
    </row>
    <row r="1730" spans="1:32" x14ac:dyDescent="0.25">
      <c r="A1730" t="s">
        <v>9041</v>
      </c>
      <c r="B1730" t="s">
        <v>9042</v>
      </c>
      <c r="D1730">
        <v>2023</v>
      </c>
      <c r="E1730" t="s">
        <v>863</v>
      </c>
      <c r="F1730" t="s">
        <v>864</v>
      </c>
      <c r="G1730" t="s">
        <v>865</v>
      </c>
      <c r="H1730" t="s">
        <v>866</v>
      </c>
      <c r="I1730" t="s">
        <v>9043</v>
      </c>
      <c r="J1730" t="s">
        <v>1067</v>
      </c>
      <c r="K1730">
        <v>25364</v>
      </c>
      <c r="L1730" t="s">
        <v>869</v>
      </c>
      <c r="M1730" t="s">
        <v>1519</v>
      </c>
      <c r="N1730">
        <v>45353</v>
      </c>
      <c r="O1730">
        <v>2</v>
      </c>
      <c r="P1730" t="s">
        <v>872</v>
      </c>
      <c r="Q1730" t="s">
        <v>873</v>
      </c>
      <c r="R1730" t="s">
        <v>159</v>
      </c>
      <c r="S1730" t="s">
        <v>133</v>
      </c>
      <c r="U1730" t="s">
        <v>875</v>
      </c>
      <c r="W1730" s="247">
        <v>45017</v>
      </c>
      <c r="Y1730" t="s">
        <v>876</v>
      </c>
      <c r="Z1730">
        <v>0</v>
      </c>
      <c r="AB1730" t="s">
        <v>1856</v>
      </c>
      <c r="AD1730">
        <f t="shared" ref="AD1730:AD1793" ca="1" si="81">ROUND(YEARFRAC(W1730,TODAY(),3)*12,0)</f>
        <v>13</v>
      </c>
      <c r="AE1730">
        <f t="shared" ref="AE1730:AE1793" si="82">MONTH(W1730)</f>
        <v>4</v>
      </c>
      <c r="AF1730">
        <f t="shared" ref="AF1730:AF1793" si="83">DAY(W1730)</f>
        <v>1</v>
      </c>
    </row>
    <row r="1731" spans="1:32" x14ac:dyDescent="0.25">
      <c r="A1731" t="s">
        <v>9044</v>
      </c>
      <c r="B1731" t="s">
        <v>9045</v>
      </c>
      <c r="D1731">
        <v>2023</v>
      </c>
      <c r="E1731" t="s">
        <v>1049</v>
      </c>
      <c r="F1731" t="s">
        <v>1879</v>
      </c>
      <c r="G1731" t="s">
        <v>1880</v>
      </c>
      <c r="H1731" t="s">
        <v>1123</v>
      </c>
      <c r="I1731" t="s">
        <v>9046</v>
      </c>
      <c r="J1731" t="s">
        <v>1067</v>
      </c>
      <c r="K1731">
        <v>36561</v>
      </c>
      <c r="L1731" t="s">
        <v>869</v>
      </c>
      <c r="M1731" t="s">
        <v>1519</v>
      </c>
      <c r="N1731">
        <v>45352</v>
      </c>
      <c r="O1731">
        <v>33</v>
      </c>
      <c r="P1731" t="s">
        <v>872</v>
      </c>
      <c r="Q1731" t="s">
        <v>873</v>
      </c>
      <c r="R1731" t="s">
        <v>198</v>
      </c>
      <c r="S1731" t="s">
        <v>198</v>
      </c>
      <c r="U1731" t="s">
        <v>1067</v>
      </c>
      <c r="W1731" s="247">
        <v>45036</v>
      </c>
      <c r="Y1731" t="s">
        <v>876</v>
      </c>
      <c r="Z1731">
        <v>0</v>
      </c>
      <c r="AA1731" t="s">
        <v>1700</v>
      </c>
      <c r="AB1731" t="s">
        <v>877</v>
      </c>
      <c r="AD1731">
        <f t="shared" ca="1" si="81"/>
        <v>12</v>
      </c>
      <c r="AE1731">
        <f t="shared" si="82"/>
        <v>4</v>
      </c>
      <c r="AF1731">
        <f t="shared" si="83"/>
        <v>20</v>
      </c>
    </row>
    <row r="1732" spans="1:32" x14ac:dyDescent="0.25">
      <c r="A1732" t="s">
        <v>9047</v>
      </c>
      <c r="B1732" t="s">
        <v>9048</v>
      </c>
      <c r="D1732">
        <v>2023</v>
      </c>
      <c r="E1732" t="s">
        <v>863</v>
      </c>
      <c r="F1732" t="s">
        <v>864</v>
      </c>
      <c r="G1732" t="s">
        <v>865</v>
      </c>
      <c r="H1732" t="s">
        <v>956</v>
      </c>
      <c r="I1732" t="s">
        <v>9049</v>
      </c>
      <c r="J1732" t="s">
        <v>868</v>
      </c>
      <c r="K1732">
        <v>19874</v>
      </c>
      <c r="L1732" t="s">
        <v>869</v>
      </c>
      <c r="M1732" t="s">
        <v>9050</v>
      </c>
      <c r="N1732">
        <v>45537</v>
      </c>
      <c r="O1732">
        <v>7</v>
      </c>
      <c r="P1732" t="s">
        <v>872</v>
      </c>
      <c r="Q1732" t="s">
        <v>873</v>
      </c>
      <c r="R1732" t="s">
        <v>105</v>
      </c>
      <c r="S1732" t="s">
        <v>105</v>
      </c>
      <c r="T1732" t="s">
        <v>9051</v>
      </c>
      <c r="U1732" t="s">
        <v>875</v>
      </c>
      <c r="V1732" t="s">
        <v>118</v>
      </c>
      <c r="W1732" s="247">
        <v>45007</v>
      </c>
      <c r="Y1732" t="s">
        <v>876</v>
      </c>
      <c r="Z1732">
        <v>0</v>
      </c>
      <c r="AB1732" t="s">
        <v>877</v>
      </c>
      <c r="AD1732">
        <f t="shared" ca="1" si="81"/>
        <v>13</v>
      </c>
      <c r="AE1732">
        <f t="shared" si="82"/>
        <v>3</v>
      </c>
      <c r="AF1732">
        <f t="shared" si="83"/>
        <v>22</v>
      </c>
    </row>
    <row r="1733" spans="1:32" x14ac:dyDescent="0.25">
      <c r="A1733" t="s">
        <v>9052</v>
      </c>
      <c r="B1733" t="s">
        <v>9053</v>
      </c>
      <c r="D1733">
        <v>2023</v>
      </c>
      <c r="E1733" t="s">
        <v>863</v>
      </c>
      <c r="F1733" t="s">
        <v>864</v>
      </c>
      <c r="G1733" t="s">
        <v>865</v>
      </c>
      <c r="H1733" t="s">
        <v>956</v>
      </c>
      <c r="I1733" t="s">
        <v>9054</v>
      </c>
      <c r="J1733" t="s">
        <v>918</v>
      </c>
      <c r="K1733">
        <v>27701</v>
      </c>
      <c r="L1733" t="s">
        <v>869</v>
      </c>
      <c r="M1733" t="s">
        <v>9055</v>
      </c>
      <c r="N1733">
        <v>45475</v>
      </c>
      <c r="O1733">
        <v>9</v>
      </c>
      <c r="P1733" t="s">
        <v>872</v>
      </c>
      <c r="Q1733" t="s">
        <v>873</v>
      </c>
      <c r="R1733" t="s">
        <v>105</v>
      </c>
      <c r="S1733" t="s">
        <v>105</v>
      </c>
      <c r="T1733" t="s">
        <v>9056</v>
      </c>
      <c r="U1733" t="s">
        <v>875</v>
      </c>
      <c r="V1733" t="s">
        <v>153</v>
      </c>
      <c r="W1733" s="247">
        <v>45007</v>
      </c>
      <c r="Y1733" t="s">
        <v>876</v>
      </c>
      <c r="Z1733">
        <v>0</v>
      </c>
      <c r="AB1733" t="s">
        <v>877</v>
      </c>
      <c r="AD1733">
        <f t="shared" ca="1" si="81"/>
        <v>13</v>
      </c>
      <c r="AE1733">
        <f t="shared" si="82"/>
        <v>3</v>
      </c>
      <c r="AF1733">
        <f t="shared" si="83"/>
        <v>22</v>
      </c>
    </row>
    <row r="1734" spans="1:32" x14ac:dyDescent="0.25">
      <c r="A1734" t="s">
        <v>9057</v>
      </c>
      <c r="B1734" t="s">
        <v>9058</v>
      </c>
      <c r="D1734">
        <v>2023</v>
      </c>
      <c r="E1734" t="s">
        <v>863</v>
      </c>
      <c r="F1734" t="s">
        <v>864</v>
      </c>
      <c r="G1734" t="s">
        <v>865</v>
      </c>
      <c r="H1734" t="s">
        <v>956</v>
      </c>
      <c r="I1734" t="s">
        <v>9059</v>
      </c>
      <c r="J1734" t="s">
        <v>1054</v>
      </c>
      <c r="K1734">
        <v>18542</v>
      </c>
      <c r="L1734" t="s">
        <v>869</v>
      </c>
      <c r="M1734" t="s">
        <v>9060</v>
      </c>
      <c r="N1734" t="s">
        <v>1040</v>
      </c>
      <c r="O1734">
        <v>4</v>
      </c>
      <c r="P1734" t="s">
        <v>872</v>
      </c>
      <c r="Q1734" t="s">
        <v>873</v>
      </c>
      <c r="R1734" t="s">
        <v>105</v>
      </c>
      <c r="S1734" t="s">
        <v>105</v>
      </c>
      <c r="T1734" t="s">
        <v>9061</v>
      </c>
      <c r="U1734" t="s">
        <v>875</v>
      </c>
      <c r="V1734" t="s">
        <v>106</v>
      </c>
      <c r="W1734" s="247">
        <v>45007</v>
      </c>
      <c r="Y1734" t="s">
        <v>876</v>
      </c>
      <c r="Z1734">
        <v>0</v>
      </c>
      <c r="AB1734" t="s">
        <v>877</v>
      </c>
      <c r="AD1734">
        <f t="shared" ca="1" si="81"/>
        <v>13</v>
      </c>
      <c r="AE1734">
        <f t="shared" si="82"/>
        <v>3</v>
      </c>
      <c r="AF1734">
        <f t="shared" si="83"/>
        <v>22</v>
      </c>
    </row>
    <row r="1735" spans="1:32" x14ac:dyDescent="0.25">
      <c r="A1735" s="249" t="s">
        <v>9062</v>
      </c>
      <c r="B1735" s="249" t="s">
        <v>9063</v>
      </c>
      <c r="C1735" s="249"/>
      <c r="D1735" s="249">
        <v>2023</v>
      </c>
      <c r="E1735" s="249" t="s">
        <v>863</v>
      </c>
      <c r="F1735" s="249" t="s">
        <v>864</v>
      </c>
      <c r="G1735" s="249" t="s">
        <v>865</v>
      </c>
      <c r="H1735" s="249" t="s">
        <v>956</v>
      </c>
      <c r="I1735" s="249" t="s">
        <v>9064</v>
      </c>
      <c r="J1735" s="249" t="s">
        <v>1054</v>
      </c>
      <c r="K1735" s="249">
        <v>5495</v>
      </c>
      <c r="L1735" s="249" t="s">
        <v>869</v>
      </c>
      <c r="M1735" s="249" t="s">
        <v>9065</v>
      </c>
      <c r="N1735" s="249" t="s">
        <v>1040</v>
      </c>
      <c r="O1735" s="249">
        <v>4</v>
      </c>
      <c r="P1735" s="249" t="s">
        <v>872</v>
      </c>
      <c r="Q1735" s="249" t="s">
        <v>873</v>
      </c>
      <c r="R1735" s="249" t="s">
        <v>105</v>
      </c>
      <c r="S1735" s="249" t="s">
        <v>105</v>
      </c>
      <c r="T1735" s="249" t="s">
        <v>2095</v>
      </c>
      <c r="U1735" s="249" t="s">
        <v>875</v>
      </c>
      <c r="V1735" s="249" t="s">
        <v>2096</v>
      </c>
      <c r="W1735" s="252">
        <v>45007</v>
      </c>
      <c r="X1735" s="249"/>
      <c r="Y1735" s="249" t="s">
        <v>876</v>
      </c>
      <c r="Z1735" s="249">
        <v>0</v>
      </c>
      <c r="AA1735" s="249"/>
      <c r="AB1735" s="249" t="s">
        <v>877</v>
      </c>
      <c r="AC1735" s="249"/>
      <c r="AD1735" s="249">
        <f t="shared" ca="1" si="81"/>
        <v>13</v>
      </c>
      <c r="AE1735" s="249">
        <f t="shared" si="82"/>
        <v>3</v>
      </c>
      <c r="AF1735" s="249">
        <f t="shared" si="83"/>
        <v>22</v>
      </c>
    </row>
    <row r="1736" spans="1:32" x14ac:dyDescent="0.25">
      <c r="A1736" t="s">
        <v>9066</v>
      </c>
      <c r="B1736" t="s">
        <v>9067</v>
      </c>
      <c r="D1736">
        <v>2023</v>
      </c>
      <c r="E1736" t="s">
        <v>863</v>
      </c>
      <c r="F1736" t="s">
        <v>864</v>
      </c>
      <c r="G1736" t="s">
        <v>865</v>
      </c>
      <c r="H1736" t="s">
        <v>956</v>
      </c>
      <c r="I1736" t="s">
        <v>9068</v>
      </c>
      <c r="J1736" t="s">
        <v>868</v>
      </c>
      <c r="K1736">
        <v>23166</v>
      </c>
      <c r="L1736" t="s">
        <v>869</v>
      </c>
      <c r="M1736" t="s">
        <v>9069</v>
      </c>
      <c r="N1736">
        <v>45598</v>
      </c>
      <c r="O1736">
        <v>2</v>
      </c>
      <c r="P1736" t="s">
        <v>872</v>
      </c>
      <c r="Q1736" t="s">
        <v>873</v>
      </c>
      <c r="R1736" t="s">
        <v>105</v>
      </c>
      <c r="S1736" t="s">
        <v>105</v>
      </c>
      <c r="T1736" t="s">
        <v>9070</v>
      </c>
      <c r="U1736" t="s">
        <v>875</v>
      </c>
      <c r="W1736" s="247">
        <v>45007</v>
      </c>
      <c r="Y1736" t="s">
        <v>876</v>
      </c>
      <c r="Z1736">
        <v>0</v>
      </c>
      <c r="AB1736" t="s">
        <v>877</v>
      </c>
      <c r="AD1736">
        <f t="shared" ca="1" si="81"/>
        <v>13</v>
      </c>
      <c r="AE1736">
        <f t="shared" si="82"/>
        <v>3</v>
      </c>
      <c r="AF1736">
        <f t="shared" si="83"/>
        <v>22</v>
      </c>
    </row>
    <row r="1737" spans="1:32" x14ac:dyDescent="0.25">
      <c r="A1737" t="s">
        <v>9071</v>
      </c>
      <c r="B1737" t="s">
        <v>9072</v>
      </c>
      <c r="D1737">
        <v>2023</v>
      </c>
      <c r="E1737" t="s">
        <v>863</v>
      </c>
      <c r="F1737" t="s">
        <v>864</v>
      </c>
      <c r="G1737" t="s">
        <v>865</v>
      </c>
      <c r="H1737" t="s">
        <v>866</v>
      </c>
      <c r="I1737" t="s">
        <v>9073</v>
      </c>
      <c r="J1737" t="s">
        <v>896</v>
      </c>
      <c r="K1737">
        <v>30028</v>
      </c>
      <c r="L1737" t="s">
        <v>869</v>
      </c>
      <c r="M1737" t="s">
        <v>9074</v>
      </c>
      <c r="N1737">
        <v>45445</v>
      </c>
      <c r="O1737">
        <v>14</v>
      </c>
      <c r="P1737" t="s">
        <v>872</v>
      </c>
      <c r="Q1737" t="s">
        <v>873</v>
      </c>
      <c r="R1737" t="s">
        <v>105</v>
      </c>
      <c r="S1737" t="s">
        <v>105</v>
      </c>
      <c r="T1737" t="s">
        <v>9075</v>
      </c>
      <c r="U1737" t="s">
        <v>875</v>
      </c>
      <c r="V1737" t="s">
        <v>124</v>
      </c>
      <c r="W1737" s="247">
        <v>45007</v>
      </c>
      <c r="Y1737" t="s">
        <v>876</v>
      </c>
      <c r="Z1737">
        <v>0</v>
      </c>
      <c r="AB1737" t="s">
        <v>877</v>
      </c>
      <c r="AD1737">
        <f t="shared" ca="1" si="81"/>
        <v>13</v>
      </c>
      <c r="AE1737">
        <f t="shared" si="82"/>
        <v>3</v>
      </c>
      <c r="AF1737">
        <f t="shared" si="83"/>
        <v>22</v>
      </c>
    </row>
    <row r="1738" spans="1:32" x14ac:dyDescent="0.25">
      <c r="A1738" t="s">
        <v>9076</v>
      </c>
      <c r="B1738" t="s">
        <v>9077</v>
      </c>
      <c r="D1738">
        <v>2023</v>
      </c>
      <c r="E1738" t="s">
        <v>863</v>
      </c>
      <c r="F1738" t="s">
        <v>864</v>
      </c>
      <c r="G1738" t="s">
        <v>865</v>
      </c>
      <c r="H1738" t="s">
        <v>866</v>
      </c>
      <c r="I1738" t="s">
        <v>9078</v>
      </c>
      <c r="J1738" t="s">
        <v>1054</v>
      </c>
      <c r="K1738">
        <v>1134</v>
      </c>
      <c r="L1738" t="s">
        <v>869</v>
      </c>
      <c r="M1738" t="s">
        <v>9079</v>
      </c>
      <c r="N1738" t="s">
        <v>1040</v>
      </c>
      <c r="O1738">
        <v>4</v>
      </c>
      <c r="P1738" t="s">
        <v>872</v>
      </c>
      <c r="Q1738" t="s">
        <v>873</v>
      </c>
      <c r="R1738" t="s">
        <v>105</v>
      </c>
      <c r="S1738" t="s">
        <v>105</v>
      </c>
      <c r="T1738" t="s">
        <v>9080</v>
      </c>
      <c r="U1738" t="s">
        <v>875</v>
      </c>
      <c r="V1738" t="s">
        <v>151</v>
      </c>
      <c r="W1738" s="247">
        <v>45007</v>
      </c>
      <c r="Y1738" t="s">
        <v>876</v>
      </c>
      <c r="Z1738">
        <v>0</v>
      </c>
      <c r="AB1738" t="s">
        <v>1103</v>
      </c>
      <c r="AD1738">
        <f t="shared" ca="1" si="81"/>
        <v>13</v>
      </c>
      <c r="AE1738">
        <f t="shared" si="82"/>
        <v>3</v>
      </c>
      <c r="AF1738">
        <f t="shared" si="83"/>
        <v>22</v>
      </c>
    </row>
    <row r="1739" spans="1:32" x14ac:dyDescent="0.25">
      <c r="A1739" t="s">
        <v>9081</v>
      </c>
      <c r="B1739" t="s">
        <v>9082</v>
      </c>
      <c r="D1739">
        <v>2023</v>
      </c>
      <c r="E1739" t="s">
        <v>863</v>
      </c>
      <c r="F1739" t="s">
        <v>864</v>
      </c>
      <c r="G1739" t="s">
        <v>865</v>
      </c>
      <c r="H1739" t="s">
        <v>866</v>
      </c>
      <c r="I1739" t="s">
        <v>9083</v>
      </c>
      <c r="J1739" t="s">
        <v>918</v>
      </c>
      <c r="K1739">
        <v>27188</v>
      </c>
      <c r="L1739" t="s">
        <v>869</v>
      </c>
      <c r="M1739" t="s">
        <v>9084</v>
      </c>
      <c r="N1739" t="s">
        <v>1131</v>
      </c>
      <c r="O1739">
        <v>4</v>
      </c>
      <c r="P1739" t="s">
        <v>872</v>
      </c>
      <c r="Q1739" t="s">
        <v>873</v>
      </c>
      <c r="R1739" t="s">
        <v>105</v>
      </c>
      <c r="S1739" t="s">
        <v>105</v>
      </c>
      <c r="T1739" t="s">
        <v>9085</v>
      </c>
      <c r="U1739" t="s">
        <v>875</v>
      </c>
      <c r="V1739" t="s">
        <v>124</v>
      </c>
      <c r="W1739" s="247">
        <v>45007</v>
      </c>
      <c r="Y1739" t="s">
        <v>876</v>
      </c>
      <c r="Z1739">
        <v>0</v>
      </c>
      <c r="AB1739" t="s">
        <v>1103</v>
      </c>
      <c r="AD1739">
        <f t="shared" ca="1" si="81"/>
        <v>13</v>
      </c>
      <c r="AE1739">
        <f t="shared" si="82"/>
        <v>3</v>
      </c>
      <c r="AF1739">
        <f t="shared" si="83"/>
        <v>22</v>
      </c>
    </row>
    <row r="1740" spans="1:32" x14ac:dyDescent="0.25">
      <c r="A1740" t="s">
        <v>9086</v>
      </c>
      <c r="B1740" t="s">
        <v>9087</v>
      </c>
      <c r="D1740">
        <v>2023</v>
      </c>
      <c r="E1740" t="s">
        <v>863</v>
      </c>
      <c r="F1740" t="s">
        <v>864</v>
      </c>
      <c r="G1740" t="s">
        <v>865</v>
      </c>
      <c r="H1740" t="s">
        <v>866</v>
      </c>
      <c r="I1740" t="s">
        <v>9088</v>
      </c>
      <c r="J1740" t="s">
        <v>881</v>
      </c>
      <c r="K1740">
        <v>14685</v>
      </c>
      <c r="L1740" t="s">
        <v>869</v>
      </c>
      <c r="M1740">
        <v>5449116</v>
      </c>
      <c r="N1740" t="s">
        <v>2340</v>
      </c>
      <c r="O1740">
        <v>13</v>
      </c>
      <c r="P1740" t="s">
        <v>872</v>
      </c>
      <c r="Q1740" t="s">
        <v>873</v>
      </c>
      <c r="R1740" t="s">
        <v>105</v>
      </c>
      <c r="S1740" t="s">
        <v>105</v>
      </c>
      <c r="T1740" t="s">
        <v>9089</v>
      </c>
      <c r="U1740" t="s">
        <v>875</v>
      </c>
      <c r="W1740" s="247">
        <v>45007</v>
      </c>
      <c r="Y1740" t="s">
        <v>876</v>
      </c>
      <c r="Z1740">
        <v>0</v>
      </c>
      <c r="AB1740" t="s">
        <v>1103</v>
      </c>
      <c r="AD1740">
        <f t="shared" ca="1" si="81"/>
        <v>13</v>
      </c>
      <c r="AE1740">
        <f t="shared" si="82"/>
        <v>3</v>
      </c>
      <c r="AF1740">
        <f t="shared" si="83"/>
        <v>22</v>
      </c>
    </row>
    <row r="1741" spans="1:32" x14ac:dyDescent="0.25">
      <c r="A1741" t="s">
        <v>9090</v>
      </c>
      <c r="B1741" t="s">
        <v>9091</v>
      </c>
      <c r="D1741">
        <v>2023</v>
      </c>
      <c r="E1741" t="s">
        <v>863</v>
      </c>
      <c r="F1741" t="s">
        <v>864</v>
      </c>
      <c r="G1741" t="s">
        <v>865</v>
      </c>
      <c r="H1741" t="s">
        <v>866</v>
      </c>
      <c r="I1741" t="s">
        <v>9092</v>
      </c>
      <c r="J1741" t="s">
        <v>1054</v>
      </c>
      <c r="K1741">
        <v>2082</v>
      </c>
      <c r="L1741" t="s">
        <v>869</v>
      </c>
      <c r="M1741" t="s">
        <v>9093</v>
      </c>
      <c r="N1741" t="s">
        <v>1040</v>
      </c>
      <c r="O1741">
        <v>4</v>
      </c>
      <c r="P1741" t="s">
        <v>872</v>
      </c>
      <c r="Q1741" t="s">
        <v>873</v>
      </c>
      <c r="R1741" t="s">
        <v>105</v>
      </c>
      <c r="S1741" t="s">
        <v>105</v>
      </c>
      <c r="T1741" t="s">
        <v>2095</v>
      </c>
      <c r="U1741" t="s">
        <v>875</v>
      </c>
      <c r="V1741" t="s">
        <v>2096</v>
      </c>
      <c r="W1741" s="247">
        <v>45007</v>
      </c>
      <c r="Y1741" t="s">
        <v>876</v>
      </c>
      <c r="Z1741">
        <v>0</v>
      </c>
      <c r="AB1741" t="s">
        <v>1103</v>
      </c>
      <c r="AD1741">
        <f t="shared" ca="1" si="81"/>
        <v>13</v>
      </c>
      <c r="AE1741">
        <f t="shared" si="82"/>
        <v>3</v>
      </c>
      <c r="AF1741">
        <f t="shared" si="83"/>
        <v>22</v>
      </c>
    </row>
    <row r="1742" spans="1:32" x14ac:dyDescent="0.25">
      <c r="A1742" t="s">
        <v>9094</v>
      </c>
      <c r="B1742" t="s">
        <v>9095</v>
      </c>
      <c r="D1742">
        <v>2023</v>
      </c>
      <c r="E1742" t="s">
        <v>863</v>
      </c>
      <c r="F1742" t="s">
        <v>864</v>
      </c>
      <c r="G1742" t="s">
        <v>865</v>
      </c>
      <c r="H1742" t="s">
        <v>866</v>
      </c>
      <c r="I1742" t="s">
        <v>9096</v>
      </c>
      <c r="J1742" t="s">
        <v>868</v>
      </c>
      <c r="K1742">
        <v>25347</v>
      </c>
      <c r="L1742" t="s">
        <v>869</v>
      </c>
      <c r="M1742" t="s">
        <v>9097</v>
      </c>
      <c r="N1742">
        <v>45506</v>
      </c>
      <c r="O1742">
        <v>4</v>
      </c>
      <c r="P1742" t="s">
        <v>872</v>
      </c>
      <c r="Q1742" t="s">
        <v>873</v>
      </c>
      <c r="R1742" t="s">
        <v>105</v>
      </c>
      <c r="S1742" t="s">
        <v>105</v>
      </c>
      <c r="T1742" t="s">
        <v>9098</v>
      </c>
      <c r="U1742" t="s">
        <v>875</v>
      </c>
      <c r="V1742" t="s">
        <v>144</v>
      </c>
      <c r="W1742" s="247">
        <v>45007</v>
      </c>
      <c r="Y1742" t="s">
        <v>876</v>
      </c>
      <c r="Z1742">
        <v>0</v>
      </c>
      <c r="AB1742" t="s">
        <v>1103</v>
      </c>
      <c r="AD1742">
        <f t="shared" ca="1" si="81"/>
        <v>13</v>
      </c>
      <c r="AE1742">
        <f t="shared" si="82"/>
        <v>3</v>
      </c>
      <c r="AF1742">
        <f t="shared" si="83"/>
        <v>22</v>
      </c>
    </row>
    <row r="1743" spans="1:32" x14ac:dyDescent="0.25">
      <c r="A1743" t="s">
        <v>9099</v>
      </c>
      <c r="B1743" t="s">
        <v>9100</v>
      </c>
      <c r="D1743">
        <v>2023</v>
      </c>
      <c r="E1743" t="s">
        <v>863</v>
      </c>
      <c r="F1743" t="s">
        <v>864</v>
      </c>
      <c r="G1743" t="s">
        <v>865</v>
      </c>
      <c r="H1743" t="s">
        <v>956</v>
      </c>
      <c r="I1743" t="s">
        <v>9101</v>
      </c>
      <c r="J1743" t="s">
        <v>868</v>
      </c>
      <c r="K1743">
        <v>27250</v>
      </c>
      <c r="L1743" t="s">
        <v>869</v>
      </c>
      <c r="M1743" t="s">
        <v>9102</v>
      </c>
      <c r="N1743">
        <v>45384</v>
      </c>
      <c r="O1743">
        <v>6</v>
      </c>
      <c r="P1743" t="s">
        <v>872</v>
      </c>
      <c r="Q1743" t="s">
        <v>873</v>
      </c>
      <c r="R1743" t="s">
        <v>105</v>
      </c>
      <c r="S1743" t="s">
        <v>105</v>
      </c>
      <c r="T1743" t="s">
        <v>9103</v>
      </c>
      <c r="U1743" t="s">
        <v>875</v>
      </c>
      <c r="V1743" t="s">
        <v>134</v>
      </c>
      <c r="W1743" s="247">
        <v>45007</v>
      </c>
      <c r="Y1743" t="s">
        <v>876</v>
      </c>
      <c r="Z1743">
        <v>0</v>
      </c>
      <c r="AB1743" t="s">
        <v>1103</v>
      </c>
      <c r="AD1743">
        <f t="shared" ca="1" si="81"/>
        <v>13</v>
      </c>
      <c r="AE1743">
        <f t="shared" si="82"/>
        <v>3</v>
      </c>
      <c r="AF1743">
        <f t="shared" si="83"/>
        <v>22</v>
      </c>
    </row>
    <row r="1744" spans="1:32" x14ac:dyDescent="0.25">
      <c r="A1744" t="s">
        <v>9104</v>
      </c>
      <c r="B1744" t="s">
        <v>9105</v>
      </c>
      <c r="D1744">
        <v>2023</v>
      </c>
      <c r="E1744" t="s">
        <v>863</v>
      </c>
      <c r="F1744" t="s">
        <v>864</v>
      </c>
      <c r="G1744" t="s">
        <v>865</v>
      </c>
      <c r="H1744" t="s">
        <v>956</v>
      </c>
      <c r="I1744" t="s">
        <v>9106</v>
      </c>
      <c r="J1744" t="s">
        <v>1054</v>
      </c>
      <c r="K1744">
        <v>5250</v>
      </c>
      <c r="L1744" t="s">
        <v>869</v>
      </c>
      <c r="M1744" t="s">
        <v>9107</v>
      </c>
      <c r="N1744" t="s">
        <v>1040</v>
      </c>
      <c r="O1744">
        <v>4</v>
      </c>
      <c r="P1744" t="s">
        <v>872</v>
      </c>
      <c r="Q1744" t="s">
        <v>873</v>
      </c>
      <c r="R1744" t="s">
        <v>105</v>
      </c>
      <c r="S1744" t="s">
        <v>105</v>
      </c>
      <c r="T1744" t="s">
        <v>2241</v>
      </c>
      <c r="U1744" t="s">
        <v>875</v>
      </c>
      <c r="V1744" t="s">
        <v>2096</v>
      </c>
      <c r="W1744" s="247">
        <v>45007</v>
      </c>
      <c r="Y1744" t="s">
        <v>876</v>
      </c>
      <c r="Z1744">
        <v>0</v>
      </c>
      <c r="AB1744" t="s">
        <v>1103</v>
      </c>
      <c r="AD1744">
        <f t="shared" ca="1" si="81"/>
        <v>13</v>
      </c>
      <c r="AE1744">
        <f t="shared" si="82"/>
        <v>3</v>
      </c>
      <c r="AF1744">
        <f t="shared" si="83"/>
        <v>22</v>
      </c>
    </row>
    <row r="1745" spans="1:32" x14ac:dyDescent="0.25">
      <c r="A1745" t="s">
        <v>9108</v>
      </c>
      <c r="B1745" t="s">
        <v>9109</v>
      </c>
      <c r="D1745">
        <v>2023</v>
      </c>
      <c r="E1745" t="s">
        <v>863</v>
      </c>
      <c r="F1745" t="s">
        <v>864</v>
      </c>
      <c r="G1745" t="s">
        <v>865</v>
      </c>
      <c r="H1745" t="s">
        <v>956</v>
      </c>
      <c r="I1745" t="s">
        <v>9110</v>
      </c>
      <c r="J1745" t="s">
        <v>1054</v>
      </c>
      <c r="K1745">
        <v>1</v>
      </c>
      <c r="L1745" t="s">
        <v>869</v>
      </c>
      <c r="M1745" t="s">
        <v>9111</v>
      </c>
      <c r="N1745">
        <v>45385</v>
      </c>
      <c r="O1745">
        <v>2</v>
      </c>
      <c r="P1745" t="s">
        <v>872</v>
      </c>
      <c r="Q1745" t="s">
        <v>873</v>
      </c>
      <c r="R1745" t="s">
        <v>105</v>
      </c>
      <c r="S1745" t="s">
        <v>105</v>
      </c>
      <c r="T1745" t="s">
        <v>9112</v>
      </c>
      <c r="U1745" t="s">
        <v>875</v>
      </c>
      <c r="V1745" t="s">
        <v>151</v>
      </c>
      <c r="W1745" s="247">
        <v>45007</v>
      </c>
      <c r="Y1745" t="s">
        <v>876</v>
      </c>
      <c r="Z1745">
        <v>0</v>
      </c>
      <c r="AB1745" t="s">
        <v>1103</v>
      </c>
      <c r="AD1745">
        <f t="shared" ca="1" si="81"/>
        <v>13</v>
      </c>
      <c r="AE1745">
        <f t="shared" si="82"/>
        <v>3</v>
      </c>
      <c r="AF1745">
        <f t="shared" si="83"/>
        <v>22</v>
      </c>
    </row>
    <row r="1746" spans="1:32" x14ac:dyDescent="0.25">
      <c r="A1746" t="s">
        <v>9113</v>
      </c>
      <c r="B1746" t="s">
        <v>9114</v>
      </c>
      <c r="D1746">
        <v>2023</v>
      </c>
      <c r="E1746" t="s">
        <v>863</v>
      </c>
      <c r="F1746" t="s">
        <v>864</v>
      </c>
      <c r="G1746" t="s">
        <v>865</v>
      </c>
      <c r="H1746" t="s">
        <v>956</v>
      </c>
      <c r="I1746" t="s">
        <v>9115</v>
      </c>
      <c r="J1746" t="s">
        <v>1054</v>
      </c>
      <c r="K1746">
        <v>1</v>
      </c>
      <c r="L1746" t="s">
        <v>869</v>
      </c>
      <c r="M1746" t="s">
        <v>9116</v>
      </c>
      <c r="N1746" t="s">
        <v>1040</v>
      </c>
      <c r="O1746">
        <v>4</v>
      </c>
      <c r="P1746" t="s">
        <v>872</v>
      </c>
      <c r="Q1746" t="s">
        <v>873</v>
      </c>
      <c r="R1746" t="s">
        <v>105</v>
      </c>
      <c r="S1746" t="s">
        <v>105</v>
      </c>
      <c r="T1746" t="s">
        <v>9117</v>
      </c>
      <c r="U1746" t="s">
        <v>875</v>
      </c>
      <c r="V1746" t="s">
        <v>151</v>
      </c>
      <c r="W1746" s="247">
        <v>45007</v>
      </c>
      <c r="Y1746" t="s">
        <v>876</v>
      </c>
      <c r="Z1746">
        <v>0</v>
      </c>
      <c r="AB1746" t="s">
        <v>1103</v>
      </c>
      <c r="AD1746">
        <f t="shared" ca="1" si="81"/>
        <v>13</v>
      </c>
      <c r="AE1746">
        <f t="shared" si="82"/>
        <v>3</v>
      </c>
      <c r="AF1746">
        <f t="shared" si="83"/>
        <v>22</v>
      </c>
    </row>
    <row r="1747" spans="1:32" x14ac:dyDescent="0.25">
      <c r="A1747" t="s">
        <v>9118</v>
      </c>
      <c r="B1747" t="s">
        <v>9119</v>
      </c>
      <c r="D1747">
        <v>2023</v>
      </c>
      <c r="E1747" t="s">
        <v>863</v>
      </c>
      <c r="F1747" t="s">
        <v>864</v>
      </c>
      <c r="G1747" t="s">
        <v>865</v>
      </c>
      <c r="H1747" t="s">
        <v>956</v>
      </c>
      <c r="I1747" t="s">
        <v>9120</v>
      </c>
      <c r="J1747" t="s">
        <v>1054</v>
      </c>
      <c r="K1747">
        <v>1</v>
      </c>
      <c r="L1747" t="s">
        <v>869</v>
      </c>
      <c r="M1747" t="s">
        <v>9121</v>
      </c>
      <c r="N1747" t="s">
        <v>1040</v>
      </c>
      <c r="O1747">
        <v>4</v>
      </c>
      <c r="P1747" t="s">
        <v>872</v>
      </c>
      <c r="Q1747" t="s">
        <v>873</v>
      </c>
      <c r="R1747" t="s">
        <v>105</v>
      </c>
      <c r="S1747" t="s">
        <v>105</v>
      </c>
      <c r="T1747" t="s">
        <v>9122</v>
      </c>
      <c r="U1747" t="s">
        <v>875</v>
      </c>
      <c r="V1747" t="s">
        <v>151</v>
      </c>
      <c r="W1747" s="247">
        <v>45007</v>
      </c>
      <c r="Y1747" t="s">
        <v>876</v>
      </c>
      <c r="Z1747">
        <v>0</v>
      </c>
      <c r="AB1747" t="s">
        <v>1103</v>
      </c>
      <c r="AD1747">
        <f t="shared" ca="1" si="81"/>
        <v>13</v>
      </c>
      <c r="AE1747">
        <f t="shared" si="82"/>
        <v>3</v>
      </c>
      <c r="AF1747">
        <f t="shared" si="83"/>
        <v>22</v>
      </c>
    </row>
    <row r="1748" spans="1:32" x14ac:dyDescent="0.25">
      <c r="A1748" t="s">
        <v>9123</v>
      </c>
      <c r="B1748" t="s">
        <v>9124</v>
      </c>
      <c r="D1748">
        <v>2023</v>
      </c>
      <c r="E1748" t="s">
        <v>863</v>
      </c>
      <c r="F1748" t="s">
        <v>864</v>
      </c>
      <c r="G1748" t="s">
        <v>865</v>
      </c>
      <c r="H1748" t="s">
        <v>866</v>
      </c>
      <c r="I1748" t="s">
        <v>9125</v>
      </c>
      <c r="J1748" t="s">
        <v>1054</v>
      </c>
      <c r="K1748">
        <v>1</v>
      </c>
      <c r="L1748" t="s">
        <v>869</v>
      </c>
      <c r="M1748" t="s">
        <v>9126</v>
      </c>
      <c r="N1748" t="s">
        <v>1040</v>
      </c>
      <c r="O1748">
        <v>4</v>
      </c>
      <c r="P1748" t="s">
        <v>872</v>
      </c>
      <c r="Q1748" t="s">
        <v>873</v>
      </c>
      <c r="R1748" t="s">
        <v>105</v>
      </c>
      <c r="S1748" t="s">
        <v>105</v>
      </c>
      <c r="T1748" t="s">
        <v>9127</v>
      </c>
      <c r="U1748" t="s">
        <v>875</v>
      </c>
      <c r="V1748" t="s">
        <v>151</v>
      </c>
      <c r="W1748" s="247">
        <v>45007</v>
      </c>
      <c r="Y1748" t="s">
        <v>876</v>
      </c>
      <c r="Z1748">
        <v>0</v>
      </c>
      <c r="AB1748" t="s">
        <v>1103</v>
      </c>
      <c r="AD1748">
        <f t="shared" ca="1" si="81"/>
        <v>13</v>
      </c>
      <c r="AE1748">
        <f t="shared" si="82"/>
        <v>3</v>
      </c>
      <c r="AF1748">
        <f t="shared" si="83"/>
        <v>22</v>
      </c>
    </row>
    <row r="1749" spans="1:32" x14ac:dyDescent="0.25">
      <c r="A1749" t="s">
        <v>9128</v>
      </c>
      <c r="B1749" t="s">
        <v>9129</v>
      </c>
      <c r="D1749">
        <v>2023</v>
      </c>
      <c r="E1749" t="s">
        <v>863</v>
      </c>
      <c r="F1749" t="s">
        <v>864</v>
      </c>
      <c r="G1749" t="s">
        <v>865</v>
      </c>
      <c r="H1749" t="s">
        <v>866</v>
      </c>
      <c r="I1749" t="s">
        <v>9130</v>
      </c>
      <c r="J1749" t="s">
        <v>1054</v>
      </c>
      <c r="K1749">
        <v>90</v>
      </c>
      <c r="L1749" t="s">
        <v>869</v>
      </c>
      <c r="M1749" t="s">
        <v>9131</v>
      </c>
      <c r="N1749" t="s">
        <v>1040</v>
      </c>
      <c r="O1749">
        <v>4</v>
      </c>
      <c r="P1749" t="s">
        <v>872</v>
      </c>
      <c r="Q1749" t="s">
        <v>873</v>
      </c>
      <c r="R1749" t="s">
        <v>105</v>
      </c>
      <c r="S1749" t="s">
        <v>105</v>
      </c>
      <c r="T1749" t="s">
        <v>9132</v>
      </c>
      <c r="U1749" t="s">
        <v>875</v>
      </c>
      <c r="V1749" t="s">
        <v>151</v>
      </c>
      <c r="W1749" s="247">
        <v>45007</v>
      </c>
      <c r="Y1749" t="s">
        <v>876</v>
      </c>
      <c r="Z1749">
        <v>0</v>
      </c>
      <c r="AB1749" t="s">
        <v>1103</v>
      </c>
      <c r="AD1749">
        <f t="shared" ca="1" si="81"/>
        <v>13</v>
      </c>
      <c r="AE1749">
        <f t="shared" si="82"/>
        <v>3</v>
      </c>
      <c r="AF1749">
        <f t="shared" si="83"/>
        <v>22</v>
      </c>
    </row>
    <row r="1750" spans="1:32" x14ac:dyDescent="0.25">
      <c r="A1750" t="s">
        <v>9133</v>
      </c>
      <c r="B1750" t="s">
        <v>9134</v>
      </c>
      <c r="D1750">
        <v>2023</v>
      </c>
      <c r="E1750" t="s">
        <v>863</v>
      </c>
      <c r="F1750" t="s">
        <v>864</v>
      </c>
      <c r="G1750" t="s">
        <v>865</v>
      </c>
      <c r="H1750" t="s">
        <v>866</v>
      </c>
      <c r="I1750" t="s">
        <v>9135</v>
      </c>
      <c r="J1750" t="s">
        <v>1054</v>
      </c>
      <c r="K1750">
        <v>1</v>
      </c>
      <c r="L1750" t="s">
        <v>869</v>
      </c>
      <c r="M1750" t="s">
        <v>9136</v>
      </c>
      <c r="N1750" t="s">
        <v>1040</v>
      </c>
      <c r="O1750">
        <v>4</v>
      </c>
      <c r="P1750" t="s">
        <v>872</v>
      </c>
      <c r="Q1750" t="s">
        <v>873</v>
      </c>
      <c r="R1750" t="s">
        <v>105</v>
      </c>
      <c r="S1750" t="s">
        <v>105</v>
      </c>
      <c r="T1750" t="s">
        <v>9137</v>
      </c>
      <c r="U1750" t="s">
        <v>875</v>
      </c>
      <c r="V1750" t="s">
        <v>151</v>
      </c>
      <c r="W1750" s="247">
        <v>45007</v>
      </c>
      <c r="Y1750" t="s">
        <v>876</v>
      </c>
      <c r="Z1750">
        <v>0</v>
      </c>
      <c r="AB1750" t="s">
        <v>1103</v>
      </c>
      <c r="AD1750">
        <f t="shared" ca="1" si="81"/>
        <v>13</v>
      </c>
      <c r="AE1750">
        <f t="shared" si="82"/>
        <v>3</v>
      </c>
      <c r="AF1750">
        <f t="shared" si="83"/>
        <v>22</v>
      </c>
    </row>
    <row r="1751" spans="1:32" x14ac:dyDescent="0.25">
      <c r="A1751" t="s">
        <v>9138</v>
      </c>
      <c r="B1751" t="s">
        <v>9139</v>
      </c>
      <c r="D1751">
        <v>2023</v>
      </c>
      <c r="E1751" t="s">
        <v>863</v>
      </c>
      <c r="F1751" t="s">
        <v>864</v>
      </c>
      <c r="G1751" t="s">
        <v>865</v>
      </c>
      <c r="H1751" t="s">
        <v>866</v>
      </c>
      <c r="I1751" t="s">
        <v>9140</v>
      </c>
      <c r="J1751" t="s">
        <v>1054</v>
      </c>
      <c r="K1751">
        <v>1</v>
      </c>
      <c r="L1751" t="s">
        <v>869</v>
      </c>
      <c r="M1751" t="s">
        <v>9141</v>
      </c>
      <c r="N1751" t="s">
        <v>1040</v>
      </c>
      <c r="O1751">
        <v>4</v>
      </c>
      <c r="P1751" t="s">
        <v>872</v>
      </c>
      <c r="Q1751" t="s">
        <v>873</v>
      </c>
      <c r="R1751" t="s">
        <v>105</v>
      </c>
      <c r="S1751" t="s">
        <v>105</v>
      </c>
      <c r="T1751" t="s">
        <v>9142</v>
      </c>
      <c r="U1751" t="s">
        <v>875</v>
      </c>
      <c r="V1751" t="s">
        <v>151</v>
      </c>
      <c r="W1751" s="247">
        <v>45007</v>
      </c>
      <c r="Y1751" t="s">
        <v>876</v>
      </c>
      <c r="Z1751">
        <v>0</v>
      </c>
      <c r="AB1751" t="s">
        <v>1103</v>
      </c>
      <c r="AD1751">
        <f t="shared" ca="1" si="81"/>
        <v>13</v>
      </c>
      <c r="AE1751">
        <f t="shared" si="82"/>
        <v>3</v>
      </c>
      <c r="AF1751">
        <f t="shared" si="83"/>
        <v>22</v>
      </c>
    </row>
    <row r="1752" spans="1:32" x14ac:dyDescent="0.25">
      <c r="A1752" t="s">
        <v>9143</v>
      </c>
      <c r="B1752" t="s">
        <v>9144</v>
      </c>
      <c r="D1752">
        <v>2023</v>
      </c>
      <c r="E1752" t="s">
        <v>1061</v>
      </c>
      <c r="F1752" t="s">
        <v>1758</v>
      </c>
      <c r="G1752" t="s">
        <v>1384</v>
      </c>
      <c r="H1752" t="s">
        <v>2654</v>
      </c>
      <c r="I1752" t="s">
        <v>9145</v>
      </c>
      <c r="J1752" t="s">
        <v>868</v>
      </c>
      <c r="K1752">
        <v>18904</v>
      </c>
      <c r="L1752" t="s">
        <v>869</v>
      </c>
      <c r="M1752" t="s">
        <v>9146</v>
      </c>
      <c r="N1752" t="s">
        <v>2077</v>
      </c>
      <c r="O1752">
        <v>4</v>
      </c>
      <c r="P1752" t="s">
        <v>872</v>
      </c>
      <c r="Q1752" t="s">
        <v>873</v>
      </c>
      <c r="R1752" t="s">
        <v>105</v>
      </c>
      <c r="S1752" t="s">
        <v>105</v>
      </c>
      <c r="T1752" t="s">
        <v>9147</v>
      </c>
      <c r="U1752" t="s">
        <v>875</v>
      </c>
      <c r="V1752" t="s">
        <v>134</v>
      </c>
      <c r="W1752" s="247">
        <v>45002</v>
      </c>
      <c r="Y1752" t="s">
        <v>876</v>
      </c>
      <c r="Z1752">
        <v>0</v>
      </c>
      <c r="AB1752" t="s">
        <v>877</v>
      </c>
      <c r="AD1752">
        <f t="shared" ca="1" si="81"/>
        <v>13</v>
      </c>
      <c r="AE1752">
        <f t="shared" si="82"/>
        <v>3</v>
      </c>
      <c r="AF1752">
        <f t="shared" si="83"/>
        <v>17</v>
      </c>
    </row>
    <row r="1753" spans="1:32" x14ac:dyDescent="0.25">
      <c r="A1753" t="s">
        <v>9148</v>
      </c>
      <c r="B1753" t="s">
        <v>9149</v>
      </c>
      <c r="D1753">
        <v>2023</v>
      </c>
      <c r="E1753" t="s">
        <v>1061</v>
      </c>
      <c r="F1753" t="s">
        <v>1758</v>
      </c>
      <c r="G1753" t="s">
        <v>1384</v>
      </c>
      <c r="H1753" t="s">
        <v>1192</v>
      </c>
      <c r="I1753" t="s">
        <v>9150</v>
      </c>
      <c r="J1753" t="s">
        <v>868</v>
      </c>
      <c r="K1753">
        <v>20403</v>
      </c>
      <c r="L1753" t="s">
        <v>869</v>
      </c>
      <c r="M1753" t="s">
        <v>9151</v>
      </c>
      <c r="N1753">
        <v>45445</v>
      </c>
      <c r="O1753">
        <v>19</v>
      </c>
      <c r="P1753" t="s">
        <v>872</v>
      </c>
      <c r="Q1753" t="s">
        <v>873</v>
      </c>
      <c r="R1753" t="s">
        <v>105</v>
      </c>
      <c r="S1753" t="s">
        <v>105</v>
      </c>
      <c r="T1753" t="s">
        <v>9152</v>
      </c>
      <c r="U1753" t="s">
        <v>875</v>
      </c>
      <c r="V1753" t="s">
        <v>182</v>
      </c>
      <c r="W1753" s="247">
        <v>45002</v>
      </c>
      <c r="Y1753" t="s">
        <v>876</v>
      </c>
      <c r="Z1753">
        <v>0</v>
      </c>
      <c r="AB1753" t="s">
        <v>877</v>
      </c>
      <c r="AD1753">
        <f t="shared" ca="1" si="81"/>
        <v>13</v>
      </c>
      <c r="AE1753">
        <f t="shared" si="82"/>
        <v>3</v>
      </c>
      <c r="AF1753">
        <f t="shared" si="83"/>
        <v>17</v>
      </c>
    </row>
    <row r="1754" spans="1:32" x14ac:dyDescent="0.25">
      <c r="A1754" t="s">
        <v>9153</v>
      </c>
      <c r="B1754" t="s">
        <v>9154</v>
      </c>
      <c r="D1754">
        <v>2023</v>
      </c>
      <c r="E1754" t="s">
        <v>1061</v>
      </c>
      <c r="F1754" t="s">
        <v>1758</v>
      </c>
      <c r="G1754" t="s">
        <v>1384</v>
      </c>
      <c r="H1754" t="s">
        <v>1192</v>
      </c>
      <c r="I1754" t="s">
        <v>9155</v>
      </c>
      <c r="J1754" t="s">
        <v>868</v>
      </c>
      <c r="K1754">
        <v>22553</v>
      </c>
      <c r="L1754" t="s">
        <v>869</v>
      </c>
      <c r="M1754" t="s">
        <v>9156</v>
      </c>
      <c r="N1754">
        <v>45537</v>
      </c>
      <c r="O1754">
        <v>7</v>
      </c>
      <c r="P1754" t="s">
        <v>872</v>
      </c>
      <c r="Q1754" t="s">
        <v>873</v>
      </c>
      <c r="R1754" t="s">
        <v>105</v>
      </c>
      <c r="S1754" t="s">
        <v>105</v>
      </c>
      <c r="T1754" t="s">
        <v>9157</v>
      </c>
      <c r="U1754" t="s">
        <v>875</v>
      </c>
      <c r="W1754" s="247">
        <v>45001</v>
      </c>
      <c r="Y1754" t="s">
        <v>876</v>
      </c>
      <c r="Z1754">
        <v>0</v>
      </c>
      <c r="AB1754" t="s">
        <v>877</v>
      </c>
      <c r="AD1754">
        <f t="shared" ca="1" si="81"/>
        <v>13</v>
      </c>
      <c r="AE1754">
        <f t="shared" si="82"/>
        <v>3</v>
      </c>
      <c r="AF1754">
        <f t="shared" si="83"/>
        <v>16</v>
      </c>
    </row>
    <row r="1755" spans="1:32" x14ac:dyDescent="0.25">
      <c r="A1755" t="s">
        <v>9158</v>
      </c>
      <c r="B1755" t="s">
        <v>9159</v>
      </c>
      <c r="D1755">
        <v>2023</v>
      </c>
      <c r="E1755" t="s">
        <v>1061</v>
      </c>
      <c r="F1755" t="s">
        <v>1758</v>
      </c>
      <c r="G1755" t="s">
        <v>1384</v>
      </c>
      <c r="H1755" t="s">
        <v>866</v>
      </c>
      <c r="I1755" t="s">
        <v>9160</v>
      </c>
      <c r="J1755" t="s">
        <v>1054</v>
      </c>
      <c r="K1755">
        <v>21582</v>
      </c>
      <c r="L1755" t="s">
        <v>869</v>
      </c>
      <c r="M1755" t="s">
        <v>9161</v>
      </c>
      <c r="N1755" t="s">
        <v>1056</v>
      </c>
      <c r="O1755">
        <v>53</v>
      </c>
      <c r="P1755" t="s">
        <v>872</v>
      </c>
      <c r="Q1755" t="s">
        <v>873</v>
      </c>
      <c r="R1755" t="s">
        <v>105</v>
      </c>
      <c r="S1755" t="s">
        <v>105</v>
      </c>
      <c r="T1755" t="s">
        <v>3449</v>
      </c>
      <c r="U1755" t="s">
        <v>875</v>
      </c>
      <c r="V1755" t="s">
        <v>157</v>
      </c>
      <c r="W1755" s="247">
        <v>45001</v>
      </c>
      <c r="Y1755" t="s">
        <v>876</v>
      </c>
      <c r="Z1755">
        <v>0</v>
      </c>
      <c r="AB1755" t="s">
        <v>877</v>
      </c>
      <c r="AD1755">
        <f t="shared" ca="1" si="81"/>
        <v>13</v>
      </c>
      <c r="AE1755">
        <f t="shared" si="82"/>
        <v>3</v>
      </c>
      <c r="AF1755">
        <f t="shared" si="83"/>
        <v>16</v>
      </c>
    </row>
    <row r="1756" spans="1:32" x14ac:dyDescent="0.25">
      <c r="A1756" t="s">
        <v>9162</v>
      </c>
      <c r="B1756" t="s">
        <v>9163</v>
      </c>
      <c r="D1756">
        <v>2023</v>
      </c>
      <c r="E1756" t="s">
        <v>1061</v>
      </c>
      <c r="F1756" t="s">
        <v>1758</v>
      </c>
      <c r="G1756" t="s">
        <v>1384</v>
      </c>
      <c r="H1756" t="s">
        <v>1192</v>
      </c>
      <c r="I1756" t="s">
        <v>9164</v>
      </c>
      <c r="J1756" t="s">
        <v>1038</v>
      </c>
      <c r="K1756">
        <v>608</v>
      </c>
      <c r="L1756" t="s">
        <v>869</v>
      </c>
      <c r="M1756" t="s">
        <v>9165</v>
      </c>
      <c r="N1756" t="s">
        <v>9166</v>
      </c>
      <c r="O1756">
        <v>311</v>
      </c>
      <c r="P1756" t="s">
        <v>872</v>
      </c>
      <c r="Q1756" t="s">
        <v>873</v>
      </c>
      <c r="R1756" t="s">
        <v>105</v>
      </c>
      <c r="S1756" t="s">
        <v>105</v>
      </c>
      <c r="T1756" t="s">
        <v>9167</v>
      </c>
      <c r="U1756" t="s">
        <v>875</v>
      </c>
      <c r="V1756" t="s">
        <v>146</v>
      </c>
      <c r="W1756" s="247">
        <v>45001</v>
      </c>
      <c r="Y1756" t="s">
        <v>876</v>
      </c>
      <c r="Z1756">
        <v>0</v>
      </c>
      <c r="AB1756" t="s">
        <v>877</v>
      </c>
      <c r="AD1756">
        <f t="shared" ca="1" si="81"/>
        <v>13</v>
      </c>
      <c r="AE1756">
        <f t="shared" si="82"/>
        <v>3</v>
      </c>
      <c r="AF1756">
        <f t="shared" si="83"/>
        <v>16</v>
      </c>
    </row>
    <row r="1757" spans="1:32" x14ac:dyDescent="0.25">
      <c r="A1757" t="s">
        <v>9168</v>
      </c>
      <c r="B1757" t="s">
        <v>9169</v>
      </c>
      <c r="D1757">
        <v>2023</v>
      </c>
      <c r="E1757" t="s">
        <v>1061</v>
      </c>
      <c r="F1757" t="s">
        <v>1758</v>
      </c>
      <c r="G1757" t="s">
        <v>1384</v>
      </c>
      <c r="H1757" t="s">
        <v>2654</v>
      </c>
      <c r="I1757" t="s">
        <v>9170</v>
      </c>
      <c r="J1757" t="s">
        <v>918</v>
      </c>
      <c r="K1757">
        <v>24269</v>
      </c>
      <c r="L1757" t="s">
        <v>869</v>
      </c>
      <c r="M1757">
        <v>5449147</v>
      </c>
      <c r="N1757">
        <v>45506</v>
      </c>
      <c r="O1757">
        <v>12</v>
      </c>
      <c r="P1757" t="s">
        <v>872</v>
      </c>
      <c r="Q1757" t="s">
        <v>873</v>
      </c>
      <c r="R1757" t="s">
        <v>105</v>
      </c>
      <c r="S1757" t="s">
        <v>105</v>
      </c>
      <c r="T1757" t="s">
        <v>9171</v>
      </c>
      <c r="U1757" t="s">
        <v>875</v>
      </c>
      <c r="V1757" t="s">
        <v>119</v>
      </c>
      <c r="W1757" s="247">
        <v>45001</v>
      </c>
      <c r="Y1757" t="s">
        <v>876</v>
      </c>
      <c r="Z1757">
        <v>0</v>
      </c>
      <c r="AB1757" t="s">
        <v>877</v>
      </c>
      <c r="AD1757">
        <f t="shared" ca="1" si="81"/>
        <v>13</v>
      </c>
      <c r="AE1757">
        <f t="shared" si="82"/>
        <v>3</v>
      </c>
      <c r="AF1757">
        <f t="shared" si="83"/>
        <v>16</v>
      </c>
    </row>
    <row r="1758" spans="1:32" x14ac:dyDescent="0.25">
      <c r="A1758" t="s">
        <v>9172</v>
      </c>
      <c r="B1758" t="s">
        <v>9173</v>
      </c>
      <c r="D1758">
        <v>2023</v>
      </c>
      <c r="E1758" t="s">
        <v>1061</v>
      </c>
      <c r="F1758" t="s">
        <v>1758</v>
      </c>
      <c r="G1758" t="s">
        <v>1384</v>
      </c>
      <c r="H1758" t="s">
        <v>1192</v>
      </c>
      <c r="I1758" t="s">
        <v>9174</v>
      </c>
      <c r="J1758" t="s">
        <v>918</v>
      </c>
      <c r="K1758">
        <v>19811</v>
      </c>
      <c r="L1758" t="s">
        <v>869</v>
      </c>
      <c r="M1758" t="s">
        <v>9175</v>
      </c>
      <c r="N1758">
        <v>45445</v>
      </c>
      <c r="O1758">
        <v>14</v>
      </c>
      <c r="P1758" t="s">
        <v>872</v>
      </c>
      <c r="Q1758" t="s">
        <v>873</v>
      </c>
      <c r="R1758" t="s">
        <v>105</v>
      </c>
      <c r="S1758" t="s">
        <v>105</v>
      </c>
      <c r="T1758" t="s">
        <v>9176</v>
      </c>
      <c r="U1758" t="s">
        <v>875</v>
      </c>
      <c r="V1758" t="s">
        <v>108</v>
      </c>
      <c r="W1758" s="247">
        <v>45001</v>
      </c>
      <c r="Y1758" t="s">
        <v>876</v>
      </c>
      <c r="Z1758">
        <v>0</v>
      </c>
      <c r="AB1758" t="s">
        <v>877</v>
      </c>
      <c r="AD1758">
        <f t="shared" ca="1" si="81"/>
        <v>13</v>
      </c>
      <c r="AE1758">
        <f t="shared" si="82"/>
        <v>3</v>
      </c>
      <c r="AF1758">
        <f t="shared" si="83"/>
        <v>16</v>
      </c>
    </row>
    <row r="1759" spans="1:32" x14ac:dyDescent="0.25">
      <c r="A1759" t="s">
        <v>9177</v>
      </c>
      <c r="B1759" t="s">
        <v>9178</v>
      </c>
      <c r="D1759">
        <v>2023</v>
      </c>
      <c r="E1759" t="s">
        <v>1061</v>
      </c>
      <c r="F1759" t="s">
        <v>1758</v>
      </c>
      <c r="G1759" t="s">
        <v>1384</v>
      </c>
      <c r="H1759" t="s">
        <v>1192</v>
      </c>
      <c r="I1759" t="s">
        <v>9179</v>
      </c>
      <c r="J1759" t="s">
        <v>881</v>
      </c>
      <c r="K1759">
        <v>24747</v>
      </c>
      <c r="L1759" t="s">
        <v>1900</v>
      </c>
      <c r="M1759">
        <v>5449349</v>
      </c>
      <c r="N1759">
        <v>45506</v>
      </c>
      <c r="O1759">
        <v>4</v>
      </c>
      <c r="P1759" t="s">
        <v>872</v>
      </c>
      <c r="Q1759" t="s">
        <v>873</v>
      </c>
      <c r="R1759" t="s">
        <v>105</v>
      </c>
      <c r="S1759" t="s">
        <v>105</v>
      </c>
      <c r="T1759" t="s">
        <v>9180</v>
      </c>
      <c r="U1759" t="s">
        <v>875</v>
      </c>
      <c r="W1759" s="247">
        <v>45001</v>
      </c>
      <c r="Y1759" t="s">
        <v>876</v>
      </c>
      <c r="Z1759">
        <v>0</v>
      </c>
      <c r="AB1759" t="s">
        <v>877</v>
      </c>
      <c r="AD1759">
        <f t="shared" ca="1" si="81"/>
        <v>13</v>
      </c>
      <c r="AE1759">
        <f t="shared" si="82"/>
        <v>3</v>
      </c>
      <c r="AF1759">
        <f t="shared" si="83"/>
        <v>16</v>
      </c>
    </row>
    <row r="1760" spans="1:32" x14ac:dyDescent="0.25">
      <c r="A1760" t="s">
        <v>9181</v>
      </c>
      <c r="B1760" t="s">
        <v>9182</v>
      </c>
      <c r="D1760">
        <v>2023</v>
      </c>
      <c r="E1760" t="s">
        <v>1061</v>
      </c>
      <c r="F1760" t="s">
        <v>1758</v>
      </c>
      <c r="G1760" t="s">
        <v>1384</v>
      </c>
      <c r="H1760" t="s">
        <v>1192</v>
      </c>
      <c r="I1760" t="s">
        <v>9183</v>
      </c>
      <c r="J1760" t="s">
        <v>1054</v>
      </c>
      <c r="K1760">
        <v>12655</v>
      </c>
      <c r="L1760" t="s">
        <v>869</v>
      </c>
      <c r="M1760" t="s">
        <v>9184</v>
      </c>
      <c r="N1760">
        <v>45628</v>
      </c>
      <c r="O1760">
        <v>23</v>
      </c>
      <c r="P1760" t="s">
        <v>872</v>
      </c>
      <c r="Q1760" t="s">
        <v>873</v>
      </c>
      <c r="R1760" t="s">
        <v>105</v>
      </c>
      <c r="S1760" t="s">
        <v>105</v>
      </c>
      <c r="T1760" t="s">
        <v>9185</v>
      </c>
      <c r="U1760" t="s">
        <v>875</v>
      </c>
      <c r="V1760" t="s">
        <v>9186</v>
      </c>
      <c r="W1760" s="247">
        <v>45001</v>
      </c>
      <c r="Y1760" t="s">
        <v>876</v>
      </c>
      <c r="Z1760">
        <v>0</v>
      </c>
      <c r="AB1760" t="s">
        <v>877</v>
      </c>
      <c r="AD1760">
        <f t="shared" ca="1" si="81"/>
        <v>13</v>
      </c>
      <c r="AE1760">
        <f t="shared" si="82"/>
        <v>3</v>
      </c>
      <c r="AF1760">
        <f t="shared" si="83"/>
        <v>16</v>
      </c>
    </row>
    <row r="1761" spans="1:32" x14ac:dyDescent="0.25">
      <c r="A1761" t="s">
        <v>9187</v>
      </c>
      <c r="B1761" t="s">
        <v>9188</v>
      </c>
      <c r="D1761">
        <v>2023</v>
      </c>
      <c r="E1761" t="s">
        <v>1061</v>
      </c>
      <c r="F1761" t="s">
        <v>1758</v>
      </c>
      <c r="G1761" t="s">
        <v>1384</v>
      </c>
      <c r="H1761" t="s">
        <v>1192</v>
      </c>
      <c r="I1761" t="s">
        <v>9189</v>
      </c>
      <c r="J1761" t="s">
        <v>881</v>
      </c>
      <c r="K1761">
        <v>21960</v>
      </c>
      <c r="L1761" t="s">
        <v>1900</v>
      </c>
      <c r="M1761">
        <v>5449325</v>
      </c>
      <c r="N1761">
        <v>45506</v>
      </c>
      <c r="O1761">
        <v>5</v>
      </c>
      <c r="P1761" t="s">
        <v>872</v>
      </c>
      <c r="Q1761" t="s">
        <v>873</v>
      </c>
      <c r="R1761" t="s">
        <v>105</v>
      </c>
      <c r="S1761" t="s">
        <v>105</v>
      </c>
      <c r="T1761" t="s">
        <v>9190</v>
      </c>
      <c r="U1761" t="s">
        <v>875</v>
      </c>
      <c r="V1761" t="s">
        <v>142</v>
      </c>
      <c r="W1761" s="247">
        <v>45001</v>
      </c>
      <c r="Y1761" t="s">
        <v>876</v>
      </c>
      <c r="Z1761">
        <v>0</v>
      </c>
      <c r="AB1761" t="s">
        <v>877</v>
      </c>
      <c r="AD1761">
        <f t="shared" ca="1" si="81"/>
        <v>13</v>
      </c>
      <c r="AE1761">
        <f t="shared" si="82"/>
        <v>3</v>
      </c>
      <c r="AF1761">
        <f t="shared" si="83"/>
        <v>16</v>
      </c>
    </row>
    <row r="1762" spans="1:32" x14ac:dyDescent="0.25">
      <c r="A1762" t="s">
        <v>9191</v>
      </c>
      <c r="B1762" t="s">
        <v>9192</v>
      </c>
      <c r="D1762">
        <v>2023</v>
      </c>
      <c r="E1762" t="s">
        <v>1061</v>
      </c>
      <c r="F1762" t="s">
        <v>1758</v>
      </c>
      <c r="G1762" t="s">
        <v>1384</v>
      </c>
      <c r="H1762" t="s">
        <v>1192</v>
      </c>
      <c r="I1762" t="s">
        <v>9193</v>
      </c>
      <c r="J1762" t="s">
        <v>881</v>
      </c>
      <c r="K1762">
        <v>18436</v>
      </c>
      <c r="L1762" t="s">
        <v>869</v>
      </c>
      <c r="M1762">
        <v>5449114</v>
      </c>
      <c r="N1762">
        <v>45628</v>
      </c>
      <c r="O1762">
        <v>13</v>
      </c>
      <c r="P1762" t="s">
        <v>872</v>
      </c>
      <c r="Q1762" t="s">
        <v>873</v>
      </c>
      <c r="R1762" t="s">
        <v>105</v>
      </c>
      <c r="S1762" t="s">
        <v>105</v>
      </c>
      <c r="T1762" t="s">
        <v>9194</v>
      </c>
      <c r="U1762" t="s">
        <v>875</v>
      </c>
      <c r="V1762" t="s">
        <v>142</v>
      </c>
      <c r="W1762" s="247">
        <v>45001</v>
      </c>
      <c r="Y1762" t="s">
        <v>876</v>
      </c>
      <c r="Z1762">
        <v>0</v>
      </c>
      <c r="AB1762" t="s">
        <v>877</v>
      </c>
      <c r="AD1762">
        <f t="shared" ca="1" si="81"/>
        <v>13</v>
      </c>
      <c r="AE1762">
        <f t="shared" si="82"/>
        <v>3</v>
      </c>
      <c r="AF1762">
        <f t="shared" si="83"/>
        <v>16</v>
      </c>
    </row>
    <row r="1763" spans="1:32" x14ac:dyDescent="0.25">
      <c r="A1763" t="s">
        <v>9195</v>
      </c>
      <c r="B1763" t="s">
        <v>9196</v>
      </c>
      <c r="D1763">
        <v>2023</v>
      </c>
      <c r="E1763" t="s">
        <v>1061</v>
      </c>
      <c r="F1763" t="s">
        <v>1758</v>
      </c>
      <c r="G1763" t="s">
        <v>1384</v>
      </c>
      <c r="H1763" t="s">
        <v>1192</v>
      </c>
      <c r="I1763" t="s">
        <v>9197</v>
      </c>
      <c r="J1763" t="s">
        <v>1054</v>
      </c>
      <c r="K1763">
        <v>8086</v>
      </c>
      <c r="L1763" t="s">
        <v>869</v>
      </c>
      <c r="M1763" t="s">
        <v>9198</v>
      </c>
      <c r="N1763">
        <v>45537</v>
      </c>
      <c r="O1763">
        <v>26</v>
      </c>
      <c r="P1763" t="s">
        <v>872</v>
      </c>
      <c r="Q1763" t="s">
        <v>873</v>
      </c>
      <c r="R1763" t="s">
        <v>105</v>
      </c>
      <c r="S1763" t="s">
        <v>105</v>
      </c>
      <c r="T1763" t="s">
        <v>6313</v>
      </c>
      <c r="U1763" t="s">
        <v>875</v>
      </c>
      <c r="V1763" t="s">
        <v>190</v>
      </c>
      <c r="W1763" s="247">
        <v>45001</v>
      </c>
      <c r="Y1763" t="s">
        <v>876</v>
      </c>
      <c r="Z1763">
        <v>0</v>
      </c>
      <c r="AB1763" t="s">
        <v>877</v>
      </c>
      <c r="AD1763">
        <f t="shared" ca="1" si="81"/>
        <v>13</v>
      </c>
      <c r="AE1763">
        <f t="shared" si="82"/>
        <v>3</v>
      </c>
      <c r="AF1763">
        <f t="shared" si="83"/>
        <v>16</v>
      </c>
    </row>
    <row r="1764" spans="1:32" x14ac:dyDescent="0.25">
      <c r="A1764" t="s">
        <v>9199</v>
      </c>
      <c r="B1764" t="s">
        <v>9200</v>
      </c>
      <c r="D1764">
        <v>2023</v>
      </c>
      <c r="E1764" t="s">
        <v>1061</v>
      </c>
      <c r="F1764" t="s">
        <v>1758</v>
      </c>
      <c r="G1764" t="s">
        <v>1384</v>
      </c>
      <c r="H1764" t="s">
        <v>1192</v>
      </c>
      <c r="I1764" t="s">
        <v>9201</v>
      </c>
      <c r="J1764" t="s">
        <v>1054</v>
      </c>
      <c r="K1764">
        <v>19800</v>
      </c>
      <c r="L1764" t="s">
        <v>869</v>
      </c>
      <c r="M1764" t="s">
        <v>9202</v>
      </c>
      <c r="N1764" t="s">
        <v>1040</v>
      </c>
      <c r="O1764">
        <v>4</v>
      </c>
      <c r="P1764" t="s">
        <v>872</v>
      </c>
      <c r="Q1764" t="s">
        <v>873</v>
      </c>
      <c r="R1764" t="s">
        <v>105</v>
      </c>
      <c r="S1764" t="s">
        <v>105</v>
      </c>
      <c r="T1764" t="s">
        <v>9203</v>
      </c>
      <c r="U1764" t="s">
        <v>875</v>
      </c>
      <c r="V1764" t="s">
        <v>8859</v>
      </c>
      <c r="W1764" s="247">
        <v>45001</v>
      </c>
      <c r="Y1764" t="s">
        <v>876</v>
      </c>
      <c r="Z1764">
        <v>0</v>
      </c>
      <c r="AB1764" t="s">
        <v>877</v>
      </c>
      <c r="AD1764">
        <f t="shared" ca="1" si="81"/>
        <v>13</v>
      </c>
      <c r="AE1764">
        <f t="shared" si="82"/>
        <v>3</v>
      </c>
      <c r="AF1764">
        <f t="shared" si="83"/>
        <v>16</v>
      </c>
    </row>
    <row r="1765" spans="1:32" x14ac:dyDescent="0.25">
      <c r="A1765" t="s">
        <v>9204</v>
      </c>
      <c r="B1765" t="s">
        <v>9205</v>
      </c>
      <c r="D1765">
        <v>2023</v>
      </c>
      <c r="E1765" t="s">
        <v>1061</v>
      </c>
      <c r="F1765" t="s">
        <v>1758</v>
      </c>
      <c r="G1765" t="s">
        <v>1384</v>
      </c>
      <c r="H1765" t="s">
        <v>1192</v>
      </c>
      <c r="I1765" t="s">
        <v>9206</v>
      </c>
      <c r="J1765" t="s">
        <v>868</v>
      </c>
      <c r="K1765">
        <v>23260</v>
      </c>
      <c r="L1765" t="s">
        <v>1900</v>
      </c>
      <c r="M1765" t="s">
        <v>9207</v>
      </c>
      <c r="N1765" t="s">
        <v>1040</v>
      </c>
      <c r="O1765">
        <v>4</v>
      </c>
      <c r="P1765" t="s">
        <v>872</v>
      </c>
      <c r="Q1765" t="s">
        <v>873</v>
      </c>
      <c r="R1765" t="s">
        <v>105</v>
      </c>
      <c r="S1765" t="s">
        <v>105</v>
      </c>
      <c r="T1765" t="s">
        <v>9208</v>
      </c>
      <c r="U1765" t="s">
        <v>875</v>
      </c>
      <c r="V1765" t="s">
        <v>118</v>
      </c>
      <c r="W1765" s="247">
        <v>45001</v>
      </c>
      <c r="Y1765" t="s">
        <v>876</v>
      </c>
      <c r="Z1765">
        <v>0</v>
      </c>
      <c r="AB1765" t="s">
        <v>877</v>
      </c>
      <c r="AD1765">
        <f t="shared" ca="1" si="81"/>
        <v>13</v>
      </c>
      <c r="AE1765">
        <f t="shared" si="82"/>
        <v>3</v>
      </c>
      <c r="AF1765">
        <f t="shared" si="83"/>
        <v>16</v>
      </c>
    </row>
    <row r="1766" spans="1:32" x14ac:dyDescent="0.25">
      <c r="A1766" t="s">
        <v>9209</v>
      </c>
      <c r="B1766" t="s">
        <v>9210</v>
      </c>
      <c r="D1766">
        <v>2023</v>
      </c>
      <c r="E1766" t="s">
        <v>1061</v>
      </c>
      <c r="F1766" t="s">
        <v>1758</v>
      </c>
      <c r="G1766" t="s">
        <v>1384</v>
      </c>
      <c r="H1766" t="s">
        <v>1192</v>
      </c>
      <c r="I1766" t="s">
        <v>9211</v>
      </c>
      <c r="J1766" t="s">
        <v>881</v>
      </c>
      <c r="K1766">
        <v>16652</v>
      </c>
      <c r="L1766" t="s">
        <v>869</v>
      </c>
      <c r="M1766">
        <v>5447884</v>
      </c>
      <c r="N1766" t="s">
        <v>2340</v>
      </c>
      <c r="O1766">
        <v>58</v>
      </c>
      <c r="P1766" t="s">
        <v>872</v>
      </c>
      <c r="Q1766" t="s">
        <v>873</v>
      </c>
      <c r="R1766" t="s">
        <v>105</v>
      </c>
      <c r="S1766" t="s">
        <v>105</v>
      </c>
      <c r="T1766" t="s">
        <v>6183</v>
      </c>
      <c r="U1766" t="s">
        <v>875</v>
      </c>
      <c r="V1766" t="s">
        <v>193</v>
      </c>
      <c r="W1766" s="247">
        <v>45001</v>
      </c>
      <c r="Y1766" t="s">
        <v>876</v>
      </c>
      <c r="Z1766">
        <v>0</v>
      </c>
      <c r="AB1766" t="s">
        <v>877</v>
      </c>
      <c r="AD1766">
        <f t="shared" ca="1" si="81"/>
        <v>13</v>
      </c>
      <c r="AE1766">
        <f t="shared" si="82"/>
        <v>3</v>
      </c>
      <c r="AF1766">
        <f t="shared" si="83"/>
        <v>16</v>
      </c>
    </row>
    <row r="1767" spans="1:32" x14ac:dyDescent="0.25">
      <c r="A1767" t="s">
        <v>9212</v>
      </c>
      <c r="B1767" t="s">
        <v>9213</v>
      </c>
      <c r="D1767">
        <v>2023</v>
      </c>
      <c r="E1767" t="s">
        <v>1061</v>
      </c>
      <c r="F1767" t="s">
        <v>1758</v>
      </c>
      <c r="G1767" t="s">
        <v>1384</v>
      </c>
      <c r="H1767" t="s">
        <v>1192</v>
      </c>
      <c r="I1767" t="s">
        <v>9214</v>
      </c>
      <c r="J1767" t="s">
        <v>918</v>
      </c>
      <c r="K1767">
        <v>16043</v>
      </c>
      <c r="L1767" t="s">
        <v>869</v>
      </c>
      <c r="M1767" t="s">
        <v>9215</v>
      </c>
      <c r="N1767">
        <v>45506</v>
      </c>
      <c r="O1767">
        <v>7</v>
      </c>
      <c r="P1767" t="s">
        <v>872</v>
      </c>
      <c r="Q1767" t="s">
        <v>873</v>
      </c>
      <c r="R1767" t="s">
        <v>105</v>
      </c>
      <c r="S1767" t="s">
        <v>105</v>
      </c>
      <c r="T1767" t="s">
        <v>9216</v>
      </c>
      <c r="U1767" t="s">
        <v>875</v>
      </c>
      <c r="V1767" t="s">
        <v>119</v>
      </c>
      <c r="W1767" s="247">
        <v>45001</v>
      </c>
      <c r="Y1767" t="s">
        <v>876</v>
      </c>
      <c r="Z1767">
        <v>0</v>
      </c>
      <c r="AB1767" t="s">
        <v>877</v>
      </c>
      <c r="AD1767">
        <f t="shared" ca="1" si="81"/>
        <v>13</v>
      </c>
      <c r="AE1767">
        <f t="shared" si="82"/>
        <v>3</v>
      </c>
      <c r="AF1767">
        <f t="shared" si="83"/>
        <v>16</v>
      </c>
    </row>
    <row r="1768" spans="1:32" x14ac:dyDescent="0.25">
      <c r="A1768" t="s">
        <v>9217</v>
      </c>
      <c r="B1768" t="s">
        <v>9218</v>
      </c>
      <c r="D1768">
        <v>2023</v>
      </c>
      <c r="E1768" t="s">
        <v>1061</v>
      </c>
      <c r="F1768" t="s">
        <v>1758</v>
      </c>
      <c r="G1768" t="s">
        <v>1384</v>
      </c>
      <c r="H1768" t="s">
        <v>866</v>
      </c>
      <c r="I1768" t="s">
        <v>9219</v>
      </c>
      <c r="J1768" t="s">
        <v>868</v>
      </c>
      <c r="K1768">
        <v>19521</v>
      </c>
      <c r="L1768" t="s">
        <v>869</v>
      </c>
      <c r="M1768" t="s">
        <v>9220</v>
      </c>
      <c r="N1768">
        <v>45598</v>
      </c>
      <c r="O1768">
        <v>2</v>
      </c>
      <c r="P1768" t="s">
        <v>872</v>
      </c>
      <c r="Q1768" t="s">
        <v>873</v>
      </c>
      <c r="R1768" t="s">
        <v>105</v>
      </c>
      <c r="S1768" t="s">
        <v>110</v>
      </c>
      <c r="T1768" t="s">
        <v>9221</v>
      </c>
      <c r="U1768" t="s">
        <v>875</v>
      </c>
      <c r="V1768" t="s">
        <v>134</v>
      </c>
      <c r="W1768" s="247">
        <v>45001</v>
      </c>
      <c r="Y1768" t="s">
        <v>876</v>
      </c>
      <c r="Z1768">
        <v>0</v>
      </c>
      <c r="AB1768" t="s">
        <v>877</v>
      </c>
      <c r="AD1768">
        <f t="shared" ca="1" si="81"/>
        <v>13</v>
      </c>
      <c r="AE1768">
        <f t="shared" si="82"/>
        <v>3</v>
      </c>
      <c r="AF1768">
        <f t="shared" si="83"/>
        <v>16</v>
      </c>
    </row>
    <row r="1769" spans="1:32" x14ac:dyDescent="0.25">
      <c r="A1769" t="s">
        <v>9222</v>
      </c>
      <c r="B1769" t="s">
        <v>9223</v>
      </c>
      <c r="D1769">
        <v>2023</v>
      </c>
      <c r="E1769" t="s">
        <v>1061</v>
      </c>
      <c r="F1769" t="s">
        <v>1758</v>
      </c>
      <c r="G1769" t="s">
        <v>1384</v>
      </c>
      <c r="H1769" t="s">
        <v>866</v>
      </c>
      <c r="I1769" t="s">
        <v>9224</v>
      </c>
      <c r="J1769" t="s">
        <v>1054</v>
      </c>
      <c r="K1769">
        <v>18121</v>
      </c>
      <c r="L1769" t="s">
        <v>869</v>
      </c>
      <c r="M1769" t="s">
        <v>9225</v>
      </c>
      <c r="N1769">
        <v>45414</v>
      </c>
      <c r="O1769">
        <v>65</v>
      </c>
      <c r="P1769" t="s">
        <v>872</v>
      </c>
      <c r="Q1769" t="s">
        <v>873</v>
      </c>
      <c r="R1769" t="s">
        <v>105</v>
      </c>
      <c r="S1769" t="s">
        <v>105</v>
      </c>
      <c r="T1769" t="s">
        <v>3799</v>
      </c>
      <c r="U1769" t="s">
        <v>875</v>
      </c>
      <c r="V1769" t="s">
        <v>157</v>
      </c>
      <c r="W1769" s="247">
        <v>45001</v>
      </c>
      <c r="Y1769" t="s">
        <v>876</v>
      </c>
      <c r="Z1769">
        <v>0</v>
      </c>
      <c r="AB1769" t="s">
        <v>877</v>
      </c>
      <c r="AD1769">
        <f t="shared" ca="1" si="81"/>
        <v>13</v>
      </c>
      <c r="AE1769">
        <f t="shared" si="82"/>
        <v>3</v>
      </c>
      <c r="AF1769">
        <f t="shared" si="83"/>
        <v>16</v>
      </c>
    </row>
    <row r="1770" spans="1:32" x14ac:dyDescent="0.25">
      <c r="A1770" t="s">
        <v>9226</v>
      </c>
      <c r="B1770" t="s">
        <v>9227</v>
      </c>
      <c r="D1770">
        <v>2023</v>
      </c>
      <c r="E1770" t="s">
        <v>1061</v>
      </c>
      <c r="F1770" t="s">
        <v>1758</v>
      </c>
      <c r="G1770" t="s">
        <v>1384</v>
      </c>
      <c r="H1770" t="s">
        <v>1192</v>
      </c>
      <c r="I1770" t="s">
        <v>9228</v>
      </c>
      <c r="J1770" t="s">
        <v>896</v>
      </c>
      <c r="K1770">
        <v>28230</v>
      </c>
      <c r="L1770" t="s">
        <v>1900</v>
      </c>
      <c r="M1770" t="s">
        <v>9229</v>
      </c>
      <c r="N1770">
        <v>45445</v>
      </c>
      <c r="O1770">
        <v>8</v>
      </c>
      <c r="P1770" t="s">
        <v>872</v>
      </c>
      <c r="Q1770" t="s">
        <v>873</v>
      </c>
      <c r="R1770" t="s">
        <v>105</v>
      </c>
      <c r="S1770" t="s">
        <v>105</v>
      </c>
      <c r="T1770" t="s">
        <v>9230</v>
      </c>
      <c r="U1770" t="s">
        <v>875</v>
      </c>
      <c r="W1770" s="247">
        <v>45002</v>
      </c>
      <c r="Y1770" t="s">
        <v>876</v>
      </c>
      <c r="Z1770">
        <v>0</v>
      </c>
      <c r="AB1770" t="s">
        <v>877</v>
      </c>
      <c r="AD1770">
        <f t="shared" ca="1" si="81"/>
        <v>13</v>
      </c>
      <c r="AE1770">
        <f t="shared" si="82"/>
        <v>3</v>
      </c>
      <c r="AF1770">
        <f t="shared" si="83"/>
        <v>17</v>
      </c>
    </row>
    <row r="1771" spans="1:32" x14ac:dyDescent="0.25">
      <c r="A1771" t="s">
        <v>9231</v>
      </c>
      <c r="B1771" t="s">
        <v>9232</v>
      </c>
      <c r="D1771">
        <v>2023</v>
      </c>
      <c r="E1771" t="s">
        <v>1061</v>
      </c>
      <c r="F1771" t="s">
        <v>1758</v>
      </c>
      <c r="G1771" t="s">
        <v>1384</v>
      </c>
      <c r="H1771" t="s">
        <v>2654</v>
      </c>
      <c r="I1771" t="s">
        <v>9233</v>
      </c>
      <c r="J1771" t="s">
        <v>1136</v>
      </c>
      <c r="K1771">
        <v>20439</v>
      </c>
      <c r="L1771" t="s">
        <v>869</v>
      </c>
      <c r="M1771" t="s">
        <v>9234</v>
      </c>
      <c r="N1771">
        <v>45537</v>
      </c>
      <c r="O1771">
        <v>1</v>
      </c>
      <c r="P1771" t="s">
        <v>872</v>
      </c>
      <c r="Q1771" t="s">
        <v>873</v>
      </c>
      <c r="R1771" t="s">
        <v>105</v>
      </c>
      <c r="S1771" t="s">
        <v>110</v>
      </c>
      <c r="T1771" t="s">
        <v>9235</v>
      </c>
      <c r="U1771" t="s">
        <v>875</v>
      </c>
      <c r="W1771" s="247">
        <v>45002</v>
      </c>
      <c r="Y1771" t="s">
        <v>876</v>
      </c>
      <c r="Z1771">
        <v>0</v>
      </c>
      <c r="AB1771" t="s">
        <v>877</v>
      </c>
      <c r="AD1771">
        <f t="shared" ca="1" si="81"/>
        <v>13</v>
      </c>
      <c r="AE1771">
        <f t="shared" si="82"/>
        <v>3</v>
      </c>
      <c r="AF1771">
        <f t="shared" si="83"/>
        <v>17</v>
      </c>
    </row>
    <row r="1772" spans="1:32" x14ac:dyDescent="0.25">
      <c r="A1772" t="s">
        <v>9236</v>
      </c>
      <c r="B1772" t="s">
        <v>9237</v>
      </c>
      <c r="D1772">
        <v>2023</v>
      </c>
      <c r="E1772" t="s">
        <v>1061</v>
      </c>
      <c r="F1772" t="s">
        <v>1758</v>
      </c>
      <c r="G1772" t="s">
        <v>1384</v>
      </c>
      <c r="H1772" t="s">
        <v>2654</v>
      </c>
      <c r="I1772" t="s">
        <v>9238</v>
      </c>
      <c r="J1772" t="s">
        <v>1240</v>
      </c>
      <c r="K1772">
        <v>24566</v>
      </c>
      <c r="L1772" t="s">
        <v>869</v>
      </c>
      <c r="M1772" t="s">
        <v>9239</v>
      </c>
      <c r="N1772">
        <v>45414</v>
      </c>
      <c r="O1772">
        <v>9</v>
      </c>
      <c r="P1772" t="s">
        <v>872</v>
      </c>
      <c r="Q1772" t="s">
        <v>873</v>
      </c>
      <c r="R1772" t="s">
        <v>105</v>
      </c>
      <c r="S1772" t="s">
        <v>105</v>
      </c>
      <c r="T1772" t="s">
        <v>9240</v>
      </c>
      <c r="U1772" t="s">
        <v>875</v>
      </c>
      <c r="V1772" t="s">
        <v>118</v>
      </c>
      <c r="W1772" s="247">
        <v>45002</v>
      </c>
      <c r="Y1772" t="s">
        <v>876</v>
      </c>
      <c r="Z1772">
        <v>0</v>
      </c>
      <c r="AB1772" t="s">
        <v>877</v>
      </c>
      <c r="AD1772">
        <f t="shared" ca="1" si="81"/>
        <v>13</v>
      </c>
      <c r="AE1772">
        <f t="shared" si="82"/>
        <v>3</v>
      </c>
      <c r="AF1772">
        <f t="shared" si="83"/>
        <v>17</v>
      </c>
    </row>
    <row r="1773" spans="1:32" x14ac:dyDescent="0.25">
      <c r="A1773" t="s">
        <v>9241</v>
      </c>
      <c r="B1773" t="s">
        <v>9242</v>
      </c>
      <c r="D1773">
        <v>2023</v>
      </c>
      <c r="E1773" t="s">
        <v>863</v>
      </c>
      <c r="F1773" t="s">
        <v>3643</v>
      </c>
      <c r="G1773" t="s">
        <v>3644</v>
      </c>
      <c r="H1773" t="s">
        <v>866</v>
      </c>
      <c r="I1773" t="s">
        <v>9243</v>
      </c>
      <c r="J1773" t="s">
        <v>1054</v>
      </c>
      <c r="K1773">
        <v>22399</v>
      </c>
      <c r="L1773" t="s">
        <v>869</v>
      </c>
      <c r="M1773" t="s">
        <v>9244</v>
      </c>
      <c r="N1773" t="s">
        <v>1040</v>
      </c>
      <c r="O1773">
        <v>4</v>
      </c>
      <c r="P1773" t="s">
        <v>872</v>
      </c>
      <c r="Q1773" t="s">
        <v>873</v>
      </c>
      <c r="R1773" t="s">
        <v>105</v>
      </c>
      <c r="S1773" t="s">
        <v>105</v>
      </c>
      <c r="T1773" t="s">
        <v>9245</v>
      </c>
      <c r="U1773" t="s">
        <v>1067</v>
      </c>
      <c r="V1773" t="s">
        <v>162</v>
      </c>
      <c r="W1773" s="247">
        <v>45000</v>
      </c>
      <c r="Y1773" t="s">
        <v>876</v>
      </c>
      <c r="Z1773">
        <v>0</v>
      </c>
      <c r="AB1773" t="s">
        <v>877</v>
      </c>
      <c r="AD1773">
        <f t="shared" ca="1" si="81"/>
        <v>13</v>
      </c>
      <c r="AE1773">
        <f t="shared" si="82"/>
        <v>3</v>
      </c>
      <c r="AF1773">
        <f t="shared" si="83"/>
        <v>15</v>
      </c>
    </row>
    <row r="1774" spans="1:32" x14ac:dyDescent="0.25">
      <c r="A1774" t="s">
        <v>9246</v>
      </c>
      <c r="B1774" t="s">
        <v>9247</v>
      </c>
      <c r="D1774">
        <v>2023</v>
      </c>
      <c r="E1774" t="s">
        <v>863</v>
      </c>
      <c r="F1774" t="s">
        <v>3643</v>
      </c>
      <c r="G1774" t="s">
        <v>3644</v>
      </c>
      <c r="H1774" t="s">
        <v>866</v>
      </c>
      <c r="I1774" t="s">
        <v>9248</v>
      </c>
      <c r="J1774" t="s">
        <v>1038</v>
      </c>
      <c r="K1774">
        <v>29907</v>
      </c>
      <c r="L1774" t="s">
        <v>869</v>
      </c>
      <c r="M1774" t="s">
        <v>9249</v>
      </c>
      <c r="N1774" t="s">
        <v>7255</v>
      </c>
      <c r="O1774">
        <v>34</v>
      </c>
      <c r="P1774" t="s">
        <v>872</v>
      </c>
      <c r="Q1774" t="s">
        <v>873</v>
      </c>
      <c r="R1774" t="s">
        <v>105</v>
      </c>
      <c r="S1774" t="s">
        <v>105</v>
      </c>
      <c r="T1774" t="s">
        <v>9250</v>
      </c>
      <c r="U1774" t="s">
        <v>1067</v>
      </c>
      <c r="V1774" t="s">
        <v>112</v>
      </c>
      <c r="W1774" s="247">
        <v>45000</v>
      </c>
      <c r="Y1774" t="s">
        <v>876</v>
      </c>
      <c r="Z1774">
        <v>0</v>
      </c>
      <c r="AB1774" t="s">
        <v>877</v>
      </c>
      <c r="AD1774">
        <f t="shared" ca="1" si="81"/>
        <v>13</v>
      </c>
      <c r="AE1774">
        <f t="shared" si="82"/>
        <v>3</v>
      </c>
      <c r="AF1774">
        <f t="shared" si="83"/>
        <v>15</v>
      </c>
    </row>
    <row r="1775" spans="1:32" x14ac:dyDescent="0.25">
      <c r="A1775" t="s">
        <v>9251</v>
      </c>
      <c r="B1775" t="s">
        <v>9252</v>
      </c>
      <c r="D1775">
        <v>2023</v>
      </c>
      <c r="E1775" t="s">
        <v>863</v>
      </c>
      <c r="F1775" t="s">
        <v>3643</v>
      </c>
      <c r="G1775" t="s">
        <v>3644</v>
      </c>
      <c r="H1775" t="s">
        <v>866</v>
      </c>
      <c r="I1775" t="s">
        <v>9253</v>
      </c>
      <c r="J1775" t="s">
        <v>1054</v>
      </c>
      <c r="K1775">
        <v>347</v>
      </c>
      <c r="L1775" t="s">
        <v>869</v>
      </c>
      <c r="M1775" t="s">
        <v>9254</v>
      </c>
      <c r="N1775" t="s">
        <v>986</v>
      </c>
      <c r="O1775">
        <v>18</v>
      </c>
      <c r="P1775" t="s">
        <v>872</v>
      </c>
      <c r="Q1775" t="s">
        <v>873</v>
      </c>
      <c r="R1775" t="s">
        <v>105</v>
      </c>
      <c r="S1775" t="s">
        <v>105</v>
      </c>
      <c r="T1775" t="s">
        <v>9255</v>
      </c>
      <c r="U1775" t="s">
        <v>1067</v>
      </c>
      <c r="V1775" t="s">
        <v>9256</v>
      </c>
      <c r="W1775" s="247">
        <v>45001</v>
      </c>
      <c r="Y1775" t="s">
        <v>876</v>
      </c>
      <c r="Z1775">
        <v>0</v>
      </c>
      <c r="AB1775" t="s">
        <v>877</v>
      </c>
      <c r="AD1775">
        <f t="shared" ca="1" si="81"/>
        <v>13</v>
      </c>
      <c r="AE1775">
        <f t="shared" si="82"/>
        <v>3</v>
      </c>
      <c r="AF1775">
        <f t="shared" si="83"/>
        <v>16</v>
      </c>
    </row>
    <row r="1776" spans="1:32" x14ac:dyDescent="0.25">
      <c r="A1776" t="s">
        <v>9257</v>
      </c>
      <c r="B1776" t="s">
        <v>9258</v>
      </c>
      <c r="D1776">
        <v>2023</v>
      </c>
      <c r="E1776" t="s">
        <v>863</v>
      </c>
      <c r="F1776" t="s">
        <v>3643</v>
      </c>
      <c r="G1776" t="s">
        <v>3644</v>
      </c>
      <c r="H1776" t="s">
        <v>866</v>
      </c>
      <c r="I1776" t="s">
        <v>9259</v>
      </c>
      <c r="J1776" t="s">
        <v>1054</v>
      </c>
      <c r="K1776">
        <v>17565</v>
      </c>
      <c r="L1776" t="s">
        <v>869</v>
      </c>
      <c r="M1776" t="s">
        <v>9260</v>
      </c>
      <c r="N1776" t="s">
        <v>1040</v>
      </c>
      <c r="O1776">
        <v>4</v>
      </c>
      <c r="P1776" t="s">
        <v>872</v>
      </c>
      <c r="Q1776" t="s">
        <v>873</v>
      </c>
      <c r="R1776" t="s">
        <v>105</v>
      </c>
      <c r="S1776" t="s">
        <v>105</v>
      </c>
      <c r="T1776" t="s">
        <v>9261</v>
      </c>
      <c r="U1776" t="s">
        <v>1067</v>
      </c>
      <c r="V1776" t="s">
        <v>162</v>
      </c>
      <c r="W1776" s="247">
        <v>45000</v>
      </c>
      <c r="Y1776" t="s">
        <v>876</v>
      </c>
      <c r="Z1776">
        <v>0</v>
      </c>
      <c r="AB1776" t="s">
        <v>877</v>
      </c>
      <c r="AD1776">
        <f t="shared" ca="1" si="81"/>
        <v>13</v>
      </c>
      <c r="AE1776">
        <f t="shared" si="82"/>
        <v>3</v>
      </c>
      <c r="AF1776">
        <f t="shared" si="83"/>
        <v>15</v>
      </c>
    </row>
    <row r="1777" spans="1:32" x14ac:dyDescent="0.25">
      <c r="A1777" t="s">
        <v>9262</v>
      </c>
      <c r="B1777" t="s">
        <v>9263</v>
      </c>
      <c r="D1777">
        <v>2023</v>
      </c>
      <c r="E1777" t="s">
        <v>863</v>
      </c>
      <c r="F1777" t="s">
        <v>3643</v>
      </c>
      <c r="G1777" t="s">
        <v>3644</v>
      </c>
      <c r="H1777" t="s">
        <v>866</v>
      </c>
      <c r="I1777" t="s">
        <v>9264</v>
      </c>
      <c r="J1777" t="s">
        <v>1054</v>
      </c>
      <c r="K1777">
        <v>45000</v>
      </c>
      <c r="L1777" t="s">
        <v>869</v>
      </c>
      <c r="M1777" t="s">
        <v>9265</v>
      </c>
      <c r="N1777" t="s">
        <v>1040</v>
      </c>
      <c r="O1777">
        <v>4</v>
      </c>
      <c r="P1777" t="s">
        <v>872</v>
      </c>
      <c r="Q1777" t="s">
        <v>873</v>
      </c>
      <c r="R1777" t="s">
        <v>105</v>
      </c>
      <c r="S1777" t="s">
        <v>105</v>
      </c>
      <c r="T1777" t="s">
        <v>9266</v>
      </c>
      <c r="U1777" t="s">
        <v>1067</v>
      </c>
      <c r="V1777" t="s">
        <v>9267</v>
      </c>
      <c r="W1777" s="247">
        <v>45000</v>
      </c>
      <c r="Y1777" t="s">
        <v>876</v>
      </c>
      <c r="Z1777">
        <v>0</v>
      </c>
      <c r="AB1777" t="s">
        <v>877</v>
      </c>
      <c r="AD1777">
        <f t="shared" ca="1" si="81"/>
        <v>13</v>
      </c>
      <c r="AE1777">
        <f t="shared" si="82"/>
        <v>3</v>
      </c>
      <c r="AF1777">
        <f t="shared" si="83"/>
        <v>15</v>
      </c>
    </row>
    <row r="1778" spans="1:32" x14ac:dyDescent="0.25">
      <c r="A1778" t="s">
        <v>9268</v>
      </c>
      <c r="B1778" t="s">
        <v>9269</v>
      </c>
      <c r="D1778">
        <v>2023</v>
      </c>
      <c r="E1778" t="s">
        <v>863</v>
      </c>
      <c r="F1778" t="s">
        <v>3643</v>
      </c>
      <c r="G1778" t="s">
        <v>3644</v>
      </c>
      <c r="H1778" t="s">
        <v>866</v>
      </c>
      <c r="I1778" t="s">
        <v>9270</v>
      </c>
      <c r="J1778" t="s">
        <v>1054</v>
      </c>
      <c r="K1778">
        <v>20629</v>
      </c>
      <c r="L1778" t="s">
        <v>869</v>
      </c>
      <c r="M1778" t="s">
        <v>9271</v>
      </c>
      <c r="N1778" t="s">
        <v>1186</v>
      </c>
      <c r="O1778">
        <v>20</v>
      </c>
      <c r="P1778" t="s">
        <v>872</v>
      </c>
      <c r="Q1778" t="s">
        <v>873</v>
      </c>
      <c r="R1778" t="s">
        <v>105</v>
      </c>
      <c r="S1778" t="s">
        <v>105</v>
      </c>
      <c r="T1778" t="s">
        <v>9272</v>
      </c>
      <c r="U1778" t="s">
        <v>1067</v>
      </c>
      <c r="V1778" t="s">
        <v>112</v>
      </c>
      <c r="W1778" s="247">
        <v>45000</v>
      </c>
      <c r="Y1778" t="s">
        <v>876</v>
      </c>
      <c r="Z1778">
        <v>0</v>
      </c>
      <c r="AB1778" t="s">
        <v>877</v>
      </c>
      <c r="AD1778">
        <f t="shared" ca="1" si="81"/>
        <v>13</v>
      </c>
      <c r="AE1778">
        <f t="shared" si="82"/>
        <v>3</v>
      </c>
      <c r="AF1778">
        <f t="shared" si="83"/>
        <v>15</v>
      </c>
    </row>
    <row r="1779" spans="1:32" x14ac:dyDescent="0.25">
      <c r="A1779" t="s">
        <v>9273</v>
      </c>
      <c r="B1779" t="s">
        <v>9274</v>
      </c>
      <c r="C1779" t="s">
        <v>1799</v>
      </c>
      <c r="D1779">
        <v>2023</v>
      </c>
      <c r="E1779" t="s">
        <v>1049</v>
      </c>
      <c r="F1779" t="s">
        <v>3079</v>
      </c>
      <c r="G1779" t="s">
        <v>3984</v>
      </c>
      <c r="H1779" t="s">
        <v>1123</v>
      </c>
      <c r="I1779" t="s">
        <v>9275</v>
      </c>
      <c r="J1779" t="s">
        <v>1054</v>
      </c>
      <c r="K1779">
        <v>30646</v>
      </c>
      <c r="L1779" t="s">
        <v>869</v>
      </c>
      <c r="M1779" t="s">
        <v>9276</v>
      </c>
      <c r="N1779" t="s">
        <v>2183</v>
      </c>
      <c r="O1779">
        <v>13</v>
      </c>
      <c r="P1779" t="s">
        <v>872</v>
      </c>
      <c r="Q1779" t="s">
        <v>873</v>
      </c>
      <c r="R1779" t="s">
        <v>105</v>
      </c>
      <c r="S1779" t="s">
        <v>105</v>
      </c>
      <c r="T1779" t="s">
        <v>9277</v>
      </c>
      <c r="U1779" t="s">
        <v>896</v>
      </c>
      <c r="V1779" t="s">
        <v>158</v>
      </c>
      <c r="W1779" s="247">
        <v>45001</v>
      </c>
      <c r="Y1779" t="s">
        <v>876</v>
      </c>
      <c r="Z1779">
        <v>0</v>
      </c>
      <c r="AB1779" t="s">
        <v>877</v>
      </c>
      <c r="AD1779">
        <f t="shared" ca="1" si="81"/>
        <v>13</v>
      </c>
      <c r="AE1779">
        <f t="shared" si="82"/>
        <v>3</v>
      </c>
      <c r="AF1779">
        <f t="shared" si="83"/>
        <v>16</v>
      </c>
    </row>
    <row r="1780" spans="1:32" x14ac:dyDescent="0.25">
      <c r="A1780" t="s">
        <v>9278</v>
      </c>
      <c r="B1780" t="s">
        <v>9279</v>
      </c>
      <c r="C1780" t="s">
        <v>1799</v>
      </c>
      <c r="D1780">
        <v>2023</v>
      </c>
      <c r="E1780" t="s">
        <v>1049</v>
      </c>
      <c r="F1780" t="s">
        <v>3079</v>
      </c>
      <c r="G1780" t="s">
        <v>2087</v>
      </c>
      <c r="H1780" t="s">
        <v>1123</v>
      </c>
      <c r="I1780" t="s">
        <v>9280</v>
      </c>
      <c r="J1780" t="s">
        <v>881</v>
      </c>
      <c r="K1780">
        <v>19618</v>
      </c>
      <c r="L1780" t="s">
        <v>869</v>
      </c>
      <c r="M1780">
        <v>5448747</v>
      </c>
      <c r="N1780">
        <v>45506</v>
      </c>
      <c r="O1780">
        <v>2</v>
      </c>
      <c r="P1780" t="s">
        <v>872</v>
      </c>
      <c r="Q1780" t="s">
        <v>873</v>
      </c>
      <c r="R1780" t="s">
        <v>105</v>
      </c>
      <c r="S1780" t="s">
        <v>110</v>
      </c>
      <c r="T1780" t="s">
        <v>9281</v>
      </c>
      <c r="U1780" t="s">
        <v>896</v>
      </c>
      <c r="V1780" t="s">
        <v>130</v>
      </c>
      <c r="W1780" s="247">
        <v>45001</v>
      </c>
      <c r="Y1780" t="s">
        <v>876</v>
      </c>
      <c r="Z1780">
        <v>0</v>
      </c>
      <c r="AB1780" t="s">
        <v>877</v>
      </c>
      <c r="AD1780">
        <f t="shared" ca="1" si="81"/>
        <v>13</v>
      </c>
      <c r="AE1780">
        <f t="shared" si="82"/>
        <v>3</v>
      </c>
      <c r="AF1780">
        <f t="shared" si="83"/>
        <v>16</v>
      </c>
    </row>
    <row r="1781" spans="1:32" x14ac:dyDescent="0.25">
      <c r="A1781" t="s">
        <v>9282</v>
      </c>
      <c r="B1781" t="s">
        <v>9283</v>
      </c>
      <c r="C1781" t="s">
        <v>1799</v>
      </c>
      <c r="D1781">
        <v>2023</v>
      </c>
      <c r="E1781" t="s">
        <v>1049</v>
      </c>
      <c r="F1781" t="s">
        <v>3079</v>
      </c>
      <c r="G1781" t="s">
        <v>2087</v>
      </c>
      <c r="H1781" t="s">
        <v>1123</v>
      </c>
      <c r="I1781" t="s">
        <v>9284</v>
      </c>
      <c r="J1781" t="s">
        <v>945</v>
      </c>
      <c r="K1781">
        <v>23575</v>
      </c>
      <c r="L1781" t="s">
        <v>869</v>
      </c>
      <c r="M1781" t="s">
        <v>9285</v>
      </c>
      <c r="N1781">
        <v>45293</v>
      </c>
      <c r="O1781">
        <v>15</v>
      </c>
      <c r="P1781" t="s">
        <v>872</v>
      </c>
      <c r="Q1781" t="s">
        <v>873</v>
      </c>
      <c r="R1781" t="s">
        <v>105</v>
      </c>
      <c r="S1781" t="s">
        <v>105</v>
      </c>
      <c r="T1781" t="s">
        <v>9286</v>
      </c>
      <c r="U1781" t="s">
        <v>896</v>
      </c>
      <c r="V1781" t="s">
        <v>8181</v>
      </c>
      <c r="W1781" s="247">
        <v>45001</v>
      </c>
      <c r="Y1781" t="s">
        <v>876</v>
      </c>
      <c r="Z1781">
        <v>0</v>
      </c>
      <c r="AB1781" t="s">
        <v>877</v>
      </c>
      <c r="AD1781">
        <f t="shared" ca="1" si="81"/>
        <v>13</v>
      </c>
      <c r="AE1781">
        <f t="shared" si="82"/>
        <v>3</v>
      </c>
      <c r="AF1781">
        <f t="shared" si="83"/>
        <v>16</v>
      </c>
    </row>
    <row r="1782" spans="1:32" x14ac:dyDescent="0.25">
      <c r="A1782" t="s">
        <v>9287</v>
      </c>
      <c r="B1782" t="s">
        <v>9288</v>
      </c>
      <c r="C1782" t="s">
        <v>1799</v>
      </c>
      <c r="D1782">
        <v>2023</v>
      </c>
      <c r="E1782" t="s">
        <v>1049</v>
      </c>
      <c r="F1782" t="s">
        <v>3079</v>
      </c>
      <c r="G1782" t="s">
        <v>2087</v>
      </c>
      <c r="H1782" t="s">
        <v>1108</v>
      </c>
      <c r="I1782" t="s">
        <v>9289</v>
      </c>
      <c r="J1782" t="s">
        <v>945</v>
      </c>
      <c r="K1782">
        <v>20590</v>
      </c>
      <c r="L1782" t="s">
        <v>1900</v>
      </c>
      <c r="M1782">
        <v>5449140</v>
      </c>
      <c r="N1782" t="s">
        <v>1291</v>
      </c>
      <c r="O1782">
        <v>12</v>
      </c>
      <c r="P1782" t="s">
        <v>872</v>
      </c>
      <c r="Q1782" t="s">
        <v>873</v>
      </c>
      <c r="R1782" t="s">
        <v>105</v>
      </c>
      <c r="S1782" t="s">
        <v>105</v>
      </c>
      <c r="T1782" t="s">
        <v>9290</v>
      </c>
      <c r="U1782" t="s">
        <v>896</v>
      </c>
      <c r="V1782" t="s">
        <v>9291</v>
      </c>
      <c r="W1782" s="247">
        <v>45001</v>
      </c>
      <c r="Y1782" t="s">
        <v>876</v>
      </c>
      <c r="Z1782">
        <v>0</v>
      </c>
      <c r="AB1782" t="s">
        <v>877</v>
      </c>
      <c r="AD1782">
        <f t="shared" ca="1" si="81"/>
        <v>13</v>
      </c>
      <c r="AE1782">
        <f t="shared" si="82"/>
        <v>3</v>
      </c>
      <c r="AF1782">
        <f t="shared" si="83"/>
        <v>16</v>
      </c>
    </row>
    <row r="1783" spans="1:32" x14ac:dyDescent="0.25">
      <c r="A1783" t="s">
        <v>9292</v>
      </c>
      <c r="B1783" t="s">
        <v>9293</v>
      </c>
      <c r="C1783" t="s">
        <v>1799</v>
      </c>
      <c r="D1783">
        <v>2023</v>
      </c>
      <c r="E1783" t="s">
        <v>1049</v>
      </c>
      <c r="F1783" t="s">
        <v>3079</v>
      </c>
      <c r="G1783" t="s">
        <v>2087</v>
      </c>
      <c r="H1783" t="s">
        <v>1108</v>
      </c>
      <c r="I1783" t="s">
        <v>9294</v>
      </c>
      <c r="J1783" t="s">
        <v>1054</v>
      </c>
      <c r="K1783">
        <v>17135</v>
      </c>
      <c r="L1783" t="s">
        <v>869</v>
      </c>
      <c r="M1783" t="s">
        <v>9295</v>
      </c>
      <c r="N1783" t="s">
        <v>986</v>
      </c>
      <c r="O1783">
        <v>1</v>
      </c>
      <c r="P1783" t="s">
        <v>872</v>
      </c>
      <c r="Q1783" t="s">
        <v>873</v>
      </c>
      <c r="R1783" t="s">
        <v>105</v>
      </c>
      <c r="S1783" t="s">
        <v>110</v>
      </c>
      <c r="T1783" t="s">
        <v>9296</v>
      </c>
      <c r="U1783" t="s">
        <v>896</v>
      </c>
      <c r="V1783" t="s">
        <v>137</v>
      </c>
      <c r="W1783" s="247">
        <v>45001</v>
      </c>
      <c r="Y1783" t="s">
        <v>876</v>
      </c>
      <c r="Z1783">
        <v>0</v>
      </c>
      <c r="AA1783" t="s">
        <v>1890</v>
      </c>
      <c r="AB1783" t="s">
        <v>877</v>
      </c>
      <c r="AD1783">
        <f t="shared" ca="1" si="81"/>
        <v>13</v>
      </c>
      <c r="AE1783">
        <f t="shared" si="82"/>
        <v>3</v>
      </c>
      <c r="AF1783">
        <f t="shared" si="83"/>
        <v>16</v>
      </c>
    </row>
    <row r="1784" spans="1:32" x14ac:dyDescent="0.25">
      <c r="A1784" t="s">
        <v>9297</v>
      </c>
      <c r="B1784" t="s">
        <v>9298</v>
      </c>
      <c r="C1784" t="s">
        <v>1799</v>
      </c>
      <c r="D1784">
        <v>2023</v>
      </c>
      <c r="E1784" t="s">
        <v>1049</v>
      </c>
      <c r="F1784" t="s">
        <v>3079</v>
      </c>
      <c r="G1784" t="s">
        <v>2087</v>
      </c>
      <c r="H1784" t="s">
        <v>1123</v>
      </c>
      <c r="I1784" t="s">
        <v>9299</v>
      </c>
      <c r="J1784" t="s">
        <v>1054</v>
      </c>
      <c r="K1784">
        <v>1490</v>
      </c>
      <c r="L1784" t="s">
        <v>869</v>
      </c>
      <c r="M1784" t="s">
        <v>9300</v>
      </c>
      <c r="N1784" t="s">
        <v>1040</v>
      </c>
      <c r="O1784">
        <v>4</v>
      </c>
      <c r="P1784" t="s">
        <v>872</v>
      </c>
      <c r="Q1784" t="s">
        <v>873</v>
      </c>
      <c r="R1784" t="s">
        <v>105</v>
      </c>
      <c r="S1784" t="s">
        <v>105</v>
      </c>
      <c r="T1784" t="s">
        <v>2241</v>
      </c>
      <c r="U1784" t="s">
        <v>896</v>
      </c>
      <c r="V1784" t="s">
        <v>2096</v>
      </c>
      <c r="W1784" s="247">
        <v>45001</v>
      </c>
      <c r="Y1784" t="s">
        <v>876</v>
      </c>
      <c r="Z1784">
        <v>0</v>
      </c>
      <c r="AB1784" t="s">
        <v>877</v>
      </c>
      <c r="AD1784">
        <f t="shared" ca="1" si="81"/>
        <v>13</v>
      </c>
      <c r="AE1784">
        <f t="shared" si="82"/>
        <v>3</v>
      </c>
      <c r="AF1784">
        <f t="shared" si="83"/>
        <v>16</v>
      </c>
    </row>
    <row r="1785" spans="1:32" x14ac:dyDescent="0.25">
      <c r="A1785" t="s">
        <v>9301</v>
      </c>
      <c r="B1785" t="s">
        <v>9302</v>
      </c>
      <c r="C1785" t="s">
        <v>1799</v>
      </c>
      <c r="D1785">
        <v>2023</v>
      </c>
      <c r="E1785" t="s">
        <v>1049</v>
      </c>
      <c r="F1785" t="s">
        <v>3079</v>
      </c>
      <c r="G1785" t="s">
        <v>2087</v>
      </c>
      <c r="H1785" t="s">
        <v>1123</v>
      </c>
      <c r="I1785" t="s">
        <v>9303</v>
      </c>
      <c r="J1785" t="s">
        <v>1054</v>
      </c>
      <c r="K1785">
        <v>2852</v>
      </c>
      <c r="L1785" t="s">
        <v>869</v>
      </c>
      <c r="M1785" t="s">
        <v>9304</v>
      </c>
      <c r="N1785" t="s">
        <v>1040</v>
      </c>
      <c r="O1785">
        <v>4</v>
      </c>
      <c r="P1785" t="s">
        <v>872</v>
      </c>
      <c r="Q1785" t="s">
        <v>873</v>
      </c>
      <c r="R1785" t="s">
        <v>105</v>
      </c>
      <c r="S1785" t="s">
        <v>105</v>
      </c>
      <c r="T1785" t="s">
        <v>2241</v>
      </c>
      <c r="U1785" t="s">
        <v>896</v>
      </c>
      <c r="V1785" t="s">
        <v>2096</v>
      </c>
      <c r="W1785" s="247">
        <v>45001</v>
      </c>
      <c r="Y1785" t="s">
        <v>876</v>
      </c>
      <c r="Z1785">
        <v>0</v>
      </c>
      <c r="AB1785" t="s">
        <v>877</v>
      </c>
      <c r="AD1785">
        <f t="shared" ca="1" si="81"/>
        <v>13</v>
      </c>
      <c r="AE1785">
        <f t="shared" si="82"/>
        <v>3</v>
      </c>
      <c r="AF1785">
        <f t="shared" si="83"/>
        <v>16</v>
      </c>
    </row>
    <row r="1786" spans="1:32" x14ac:dyDescent="0.25">
      <c r="A1786" t="s">
        <v>9305</v>
      </c>
      <c r="B1786" t="s">
        <v>9306</v>
      </c>
      <c r="C1786" t="s">
        <v>1799</v>
      </c>
      <c r="D1786">
        <v>2023</v>
      </c>
      <c r="E1786" t="s">
        <v>1049</v>
      </c>
      <c r="F1786" t="s">
        <v>3079</v>
      </c>
      <c r="G1786" t="s">
        <v>2087</v>
      </c>
      <c r="H1786" t="s">
        <v>1108</v>
      </c>
      <c r="I1786" t="s">
        <v>9307</v>
      </c>
      <c r="J1786" t="s">
        <v>1038</v>
      </c>
      <c r="K1786">
        <v>1</v>
      </c>
      <c r="L1786" t="s">
        <v>869</v>
      </c>
      <c r="M1786" t="s">
        <v>9308</v>
      </c>
      <c r="N1786" t="s">
        <v>1040</v>
      </c>
      <c r="O1786">
        <v>4</v>
      </c>
      <c r="P1786" t="s">
        <v>872</v>
      </c>
      <c r="Q1786" t="s">
        <v>873</v>
      </c>
      <c r="R1786" t="s">
        <v>105</v>
      </c>
      <c r="S1786" t="s">
        <v>105</v>
      </c>
      <c r="T1786" t="s">
        <v>3107</v>
      </c>
      <c r="U1786" t="s">
        <v>896</v>
      </c>
      <c r="V1786" t="s">
        <v>4055</v>
      </c>
      <c r="W1786" s="247">
        <v>45001</v>
      </c>
      <c r="Y1786" t="s">
        <v>876</v>
      </c>
      <c r="Z1786">
        <v>0</v>
      </c>
      <c r="AA1786" t="s">
        <v>9309</v>
      </c>
      <c r="AB1786" t="s">
        <v>877</v>
      </c>
      <c r="AD1786">
        <f t="shared" ca="1" si="81"/>
        <v>13</v>
      </c>
      <c r="AE1786">
        <f t="shared" si="82"/>
        <v>3</v>
      </c>
      <c r="AF1786">
        <f t="shared" si="83"/>
        <v>16</v>
      </c>
    </row>
    <row r="1787" spans="1:32" x14ac:dyDescent="0.25">
      <c r="A1787" t="s">
        <v>9310</v>
      </c>
      <c r="B1787" t="s">
        <v>9311</v>
      </c>
      <c r="C1787" t="s">
        <v>1799</v>
      </c>
      <c r="D1787">
        <v>2023</v>
      </c>
      <c r="E1787" t="s">
        <v>1049</v>
      </c>
      <c r="F1787" t="s">
        <v>3079</v>
      </c>
      <c r="G1787" t="s">
        <v>2087</v>
      </c>
      <c r="H1787" t="s">
        <v>1108</v>
      </c>
      <c r="I1787" t="s">
        <v>9312</v>
      </c>
      <c r="J1787" t="s">
        <v>1054</v>
      </c>
      <c r="K1787">
        <v>19495</v>
      </c>
      <c r="L1787" t="s">
        <v>869</v>
      </c>
      <c r="M1787" t="s">
        <v>9313</v>
      </c>
      <c r="N1787" t="s">
        <v>1131</v>
      </c>
      <c r="O1787">
        <v>19</v>
      </c>
      <c r="P1787" t="s">
        <v>872</v>
      </c>
      <c r="Q1787" t="s">
        <v>873</v>
      </c>
      <c r="R1787" t="s">
        <v>105</v>
      </c>
      <c r="S1787" t="s">
        <v>105</v>
      </c>
      <c r="T1787" t="s">
        <v>9314</v>
      </c>
      <c r="U1787" t="s">
        <v>896</v>
      </c>
      <c r="V1787" t="s">
        <v>9315</v>
      </c>
      <c r="W1787" s="247">
        <v>45001</v>
      </c>
      <c r="Y1787" t="s">
        <v>876</v>
      </c>
      <c r="Z1787">
        <v>0</v>
      </c>
      <c r="AB1787" t="s">
        <v>877</v>
      </c>
      <c r="AD1787">
        <f t="shared" ca="1" si="81"/>
        <v>13</v>
      </c>
      <c r="AE1787">
        <f t="shared" si="82"/>
        <v>3</v>
      </c>
      <c r="AF1787">
        <f t="shared" si="83"/>
        <v>16</v>
      </c>
    </row>
    <row r="1788" spans="1:32" x14ac:dyDescent="0.25">
      <c r="A1788" t="s">
        <v>9316</v>
      </c>
      <c r="B1788" t="s">
        <v>9317</v>
      </c>
      <c r="C1788" t="s">
        <v>1799</v>
      </c>
      <c r="D1788">
        <v>2023</v>
      </c>
      <c r="E1788" t="s">
        <v>1049</v>
      </c>
      <c r="F1788" t="s">
        <v>3079</v>
      </c>
      <c r="G1788" t="s">
        <v>2087</v>
      </c>
      <c r="H1788" t="s">
        <v>1108</v>
      </c>
      <c r="I1788" t="s">
        <v>9318</v>
      </c>
      <c r="J1788" t="s">
        <v>1054</v>
      </c>
      <c r="K1788">
        <v>2059</v>
      </c>
      <c r="L1788" t="s">
        <v>869</v>
      </c>
      <c r="M1788" t="s">
        <v>9319</v>
      </c>
      <c r="N1788" t="s">
        <v>3075</v>
      </c>
      <c r="O1788">
        <v>15</v>
      </c>
      <c r="P1788" t="s">
        <v>872</v>
      </c>
      <c r="Q1788" t="s">
        <v>873</v>
      </c>
      <c r="R1788" t="s">
        <v>105</v>
      </c>
      <c r="S1788" t="s">
        <v>105</v>
      </c>
      <c r="T1788" t="s">
        <v>9320</v>
      </c>
      <c r="U1788" t="s">
        <v>896</v>
      </c>
      <c r="V1788" t="s">
        <v>4040</v>
      </c>
      <c r="W1788" s="247">
        <v>45001</v>
      </c>
      <c r="Y1788" t="s">
        <v>876</v>
      </c>
      <c r="Z1788">
        <v>0</v>
      </c>
      <c r="AB1788" t="s">
        <v>877</v>
      </c>
      <c r="AD1788">
        <f t="shared" ca="1" si="81"/>
        <v>13</v>
      </c>
      <c r="AE1788">
        <f t="shared" si="82"/>
        <v>3</v>
      </c>
      <c r="AF1788">
        <f t="shared" si="83"/>
        <v>16</v>
      </c>
    </row>
    <row r="1789" spans="1:32" x14ac:dyDescent="0.25">
      <c r="A1789" t="s">
        <v>9321</v>
      </c>
      <c r="B1789" t="s">
        <v>9322</v>
      </c>
      <c r="C1789" t="s">
        <v>1799</v>
      </c>
      <c r="D1789">
        <v>2023</v>
      </c>
      <c r="E1789" t="s">
        <v>1049</v>
      </c>
      <c r="F1789" t="s">
        <v>3079</v>
      </c>
      <c r="G1789" t="s">
        <v>2087</v>
      </c>
      <c r="H1789" t="s">
        <v>1123</v>
      </c>
      <c r="I1789" t="s">
        <v>9323</v>
      </c>
      <c r="J1789" t="s">
        <v>1054</v>
      </c>
      <c r="K1789">
        <v>1</v>
      </c>
      <c r="L1789" t="s">
        <v>869</v>
      </c>
      <c r="M1789" t="s">
        <v>9324</v>
      </c>
      <c r="N1789" t="s">
        <v>1040</v>
      </c>
      <c r="O1789">
        <v>4</v>
      </c>
      <c r="P1789" t="s">
        <v>872</v>
      </c>
      <c r="Q1789" t="s">
        <v>873</v>
      </c>
      <c r="R1789" t="s">
        <v>105</v>
      </c>
      <c r="S1789" t="s">
        <v>105</v>
      </c>
      <c r="T1789" t="s">
        <v>4393</v>
      </c>
      <c r="U1789" t="s">
        <v>896</v>
      </c>
      <c r="V1789" t="s">
        <v>106</v>
      </c>
      <c r="W1789" s="247">
        <v>45001</v>
      </c>
      <c r="Y1789" t="s">
        <v>876</v>
      </c>
      <c r="Z1789">
        <v>0</v>
      </c>
      <c r="AB1789" t="s">
        <v>877</v>
      </c>
      <c r="AD1789">
        <f t="shared" ca="1" si="81"/>
        <v>13</v>
      </c>
      <c r="AE1789">
        <f t="shared" si="82"/>
        <v>3</v>
      </c>
      <c r="AF1789">
        <f t="shared" si="83"/>
        <v>16</v>
      </c>
    </row>
    <row r="1790" spans="1:32" x14ac:dyDescent="0.25">
      <c r="A1790" t="s">
        <v>9325</v>
      </c>
      <c r="B1790" t="s">
        <v>9326</v>
      </c>
      <c r="C1790" t="s">
        <v>1799</v>
      </c>
      <c r="D1790">
        <v>2023</v>
      </c>
      <c r="E1790" t="s">
        <v>1049</v>
      </c>
      <c r="F1790" t="s">
        <v>3079</v>
      </c>
      <c r="G1790" t="s">
        <v>2087</v>
      </c>
      <c r="H1790" t="s">
        <v>1123</v>
      </c>
      <c r="I1790" t="s">
        <v>9327</v>
      </c>
      <c r="J1790" t="s">
        <v>1906</v>
      </c>
      <c r="K1790">
        <v>24071</v>
      </c>
      <c r="L1790" t="s">
        <v>1900</v>
      </c>
      <c r="M1790" t="s">
        <v>9328</v>
      </c>
      <c r="N1790">
        <v>45353</v>
      </c>
      <c r="O1790">
        <v>3</v>
      </c>
      <c r="P1790" t="s">
        <v>872</v>
      </c>
      <c r="Q1790" t="s">
        <v>873</v>
      </c>
      <c r="R1790" t="s">
        <v>105</v>
      </c>
      <c r="S1790" t="s">
        <v>105</v>
      </c>
      <c r="T1790" t="s">
        <v>9329</v>
      </c>
      <c r="U1790" t="s">
        <v>896</v>
      </c>
      <c r="W1790" s="247">
        <v>45001</v>
      </c>
      <c r="Y1790" t="s">
        <v>876</v>
      </c>
      <c r="Z1790">
        <v>0</v>
      </c>
      <c r="AB1790" t="s">
        <v>877</v>
      </c>
      <c r="AD1790">
        <f t="shared" ca="1" si="81"/>
        <v>13</v>
      </c>
      <c r="AE1790">
        <f t="shared" si="82"/>
        <v>3</v>
      </c>
      <c r="AF1790">
        <f t="shared" si="83"/>
        <v>16</v>
      </c>
    </row>
    <row r="1791" spans="1:32" x14ac:dyDescent="0.25">
      <c r="A1791" t="s">
        <v>9330</v>
      </c>
      <c r="B1791" t="s">
        <v>9331</v>
      </c>
      <c r="C1791" t="s">
        <v>1799</v>
      </c>
      <c r="D1791">
        <v>2023</v>
      </c>
      <c r="E1791" t="s">
        <v>1049</v>
      </c>
      <c r="F1791" t="s">
        <v>3079</v>
      </c>
      <c r="G1791" t="s">
        <v>3984</v>
      </c>
      <c r="H1791" t="s">
        <v>1123</v>
      </c>
      <c r="I1791" t="s">
        <v>9332</v>
      </c>
      <c r="J1791" t="s">
        <v>1906</v>
      </c>
      <c r="K1791">
        <v>18039</v>
      </c>
      <c r="L1791" t="s">
        <v>869</v>
      </c>
      <c r="M1791" t="s">
        <v>9333</v>
      </c>
      <c r="N1791">
        <v>45414</v>
      </c>
      <c r="O1791">
        <v>3</v>
      </c>
      <c r="P1791" t="s">
        <v>872</v>
      </c>
      <c r="Q1791" t="s">
        <v>873</v>
      </c>
      <c r="R1791" t="s">
        <v>105</v>
      </c>
      <c r="S1791" t="s">
        <v>105</v>
      </c>
      <c r="T1791" t="s">
        <v>9334</v>
      </c>
      <c r="U1791" t="s">
        <v>896</v>
      </c>
      <c r="V1791" t="s">
        <v>2700</v>
      </c>
      <c r="W1791" s="247">
        <v>45001</v>
      </c>
      <c r="Y1791" t="s">
        <v>876</v>
      </c>
      <c r="Z1791">
        <v>0</v>
      </c>
      <c r="AA1791" t="s">
        <v>9335</v>
      </c>
      <c r="AB1791" t="s">
        <v>877</v>
      </c>
      <c r="AD1791">
        <f t="shared" ca="1" si="81"/>
        <v>13</v>
      </c>
      <c r="AE1791">
        <f t="shared" si="82"/>
        <v>3</v>
      </c>
      <c r="AF1791">
        <f t="shared" si="83"/>
        <v>16</v>
      </c>
    </row>
    <row r="1792" spans="1:32" x14ac:dyDescent="0.25">
      <c r="A1792" t="s">
        <v>9336</v>
      </c>
      <c r="B1792" t="s">
        <v>9337</v>
      </c>
      <c r="D1792">
        <v>2023</v>
      </c>
      <c r="E1792" t="s">
        <v>1049</v>
      </c>
      <c r="F1792" t="s">
        <v>1879</v>
      </c>
      <c r="G1792" t="s">
        <v>1880</v>
      </c>
      <c r="H1792" t="s">
        <v>1123</v>
      </c>
      <c r="I1792" t="s">
        <v>9338</v>
      </c>
      <c r="J1792" t="s">
        <v>918</v>
      </c>
      <c r="K1792">
        <v>14986</v>
      </c>
      <c r="L1792" t="s">
        <v>869</v>
      </c>
      <c r="M1792">
        <v>5449191</v>
      </c>
      <c r="N1792">
        <v>45445</v>
      </c>
      <c r="O1792">
        <v>10</v>
      </c>
      <c r="P1792" t="s">
        <v>872</v>
      </c>
      <c r="Q1792" t="s">
        <v>873</v>
      </c>
      <c r="R1792" t="s">
        <v>105</v>
      </c>
      <c r="S1792" t="s">
        <v>105</v>
      </c>
      <c r="T1792" t="s">
        <v>9339</v>
      </c>
      <c r="U1792" t="s">
        <v>1067</v>
      </c>
      <c r="V1792" t="s">
        <v>153</v>
      </c>
      <c r="W1792" s="247">
        <v>45001</v>
      </c>
      <c r="Y1792" t="s">
        <v>876</v>
      </c>
      <c r="Z1792">
        <v>0</v>
      </c>
      <c r="AA1792" t="s">
        <v>9340</v>
      </c>
      <c r="AB1792" t="s">
        <v>877</v>
      </c>
      <c r="AD1792">
        <f t="shared" ca="1" si="81"/>
        <v>13</v>
      </c>
      <c r="AE1792">
        <f t="shared" si="82"/>
        <v>3</v>
      </c>
      <c r="AF1792">
        <f t="shared" si="83"/>
        <v>16</v>
      </c>
    </row>
    <row r="1793" spans="1:32" x14ac:dyDescent="0.25">
      <c r="A1793" t="s">
        <v>9341</v>
      </c>
      <c r="B1793" t="s">
        <v>9342</v>
      </c>
      <c r="D1793">
        <v>2023</v>
      </c>
      <c r="E1793" t="s">
        <v>1049</v>
      </c>
      <c r="F1793" t="s">
        <v>1879</v>
      </c>
      <c r="G1793" t="s">
        <v>1917</v>
      </c>
      <c r="H1793" t="s">
        <v>1123</v>
      </c>
      <c r="I1793" t="s">
        <v>9343</v>
      </c>
      <c r="J1793" t="s">
        <v>1906</v>
      </c>
      <c r="K1793">
        <v>20409</v>
      </c>
      <c r="L1793" t="s">
        <v>869</v>
      </c>
      <c r="M1793" t="s">
        <v>9344</v>
      </c>
      <c r="N1793">
        <v>45414</v>
      </c>
      <c r="O1793">
        <v>2</v>
      </c>
      <c r="P1793" t="s">
        <v>872</v>
      </c>
      <c r="Q1793" t="s">
        <v>873</v>
      </c>
      <c r="R1793" t="s">
        <v>105</v>
      </c>
      <c r="S1793" t="s">
        <v>105</v>
      </c>
      <c r="T1793" t="s">
        <v>9345</v>
      </c>
      <c r="U1793" t="s">
        <v>1067</v>
      </c>
      <c r="W1793" s="247">
        <v>45001</v>
      </c>
      <c r="Y1793" t="s">
        <v>876</v>
      </c>
      <c r="Z1793">
        <v>0</v>
      </c>
      <c r="AB1793" t="s">
        <v>877</v>
      </c>
      <c r="AD1793">
        <f t="shared" ca="1" si="81"/>
        <v>13</v>
      </c>
      <c r="AE1793">
        <f t="shared" si="82"/>
        <v>3</v>
      </c>
      <c r="AF1793">
        <f t="shared" si="83"/>
        <v>16</v>
      </c>
    </row>
    <row r="1794" spans="1:32" x14ac:dyDescent="0.25">
      <c r="A1794" t="s">
        <v>9346</v>
      </c>
      <c r="B1794" t="s">
        <v>9347</v>
      </c>
      <c r="D1794">
        <v>2023</v>
      </c>
      <c r="E1794" t="s">
        <v>1049</v>
      </c>
      <c r="F1794" t="s">
        <v>1879</v>
      </c>
      <c r="G1794" t="s">
        <v>1880</v>
      </c>
      <c r="H1794" t="s">
        <v>1123</v>
      </c>
      <c r="I1794" t="s">
        <v>9348</v>
      </c>
      <c r="J1794" t="s">
        <v>1054</v>
      </c>
      <c r="K1794">
        <v>250</v>
      </c>
      <c r="L1794" t="s">
        <v>869</v>
      </c>
      <c r="M1794" t="s">
        <v>9349</v>
      </c>
      <c r="N1794" t="s">
        <v>1040</v>
      </c>
      <c r="O1794">
        <v>4</v>
      </c>
      <c r="P1794" t="s">
        <v>872</v>
      </c>
      <c r="Q1794" t="s">
        <v>873</v>
      </c>
      <c r="R1794" t="s">
        <v>105</v>
      </c>
      <c r="S1794" t="s">
        <v>105</v>
      </c>
      <c r="T1794" t="s">
        <v>9350</v>
      </c>
      <c r="U1794" t="s">
        <v>1067</v>
      </c>
      <c r="V1794" t="s">
        <v>164</v>
      </c>
      <c r="W1794" s="247">
        <v>45001</v>
      </c>
      <c r="Y1794" t="s">
        <v>876</v>
      </c>
      <c r="Z1794">
        <v>0</v>
      </c>
      <c r="AA1794" t="s">
        <v>9351</v>
      </c>
      <c r="AB1794" t="s">
        <v>877</v>
      </c>
      <c r="AD1794">
        <f t="shared" ref="AD1794:AD1857" ca="1" si="84">ROUND(YEARFRAC(W1794,TODAY(),3)*12,0)</f>
        <v>13</v>
      </c>
      <c r="AE1794">
        <f t="shared" ref="AE1794:AE1857" si="85">MONTH(W1794)</f>
        <v>3</v>
      </c>
      <c r="AF1794">
        <f t="shared" ref="AF1794:AF1857" si="86">DAY(W1794)</f>
        <v>16</v>
      </c>
    </row>
    <row r="1795" spans="1:32" x14ac:dyDescent="0.25">
      <c r="A1795" t="s">
        <v>9352</v>
      </c>
      <c r="B1795" t="s">
        <v>9353</v>
      </c>
      <c r="D1795">
        <v>2023</v>
      </c>
      <c r="E1795" t="s">
        <v>1049</v>
      </c>
      <c r="F1795" t="s">
        <v>1879</v>
      </c>
      <c r="G1795" t="s">
        <v>1880</v>
      </c>
      <c r="H1795" t="s">
        <v>1123</v>
      </c>
      <c r="I1795" t="s">
        <v>9354</v>
      </c>
      <c r="J1795" t="s">
        <v>1054</v>
      </c>
      <c r="K1795">
        <v>95</v>
      </c>
      <c r="L1795" t="s">
        <v>869</v>
      </c>
      <c r="M1795" t="s">
        <v>9355</v>
      </c>
      <c r="N1795" t="s">
        <v>1040</v>
      </c>
      <c r="O1795">
        <v>4</v>
      </c>
      <c r="P1795" t="s">
        <v>872</v>
      </c>
      <c r="Q1795" t="s">
        <v>873</v>
      </c>
      <c r="R1795" t="s">
        <v>105</v>
      </c>
      <c r="S1795" t="s">
        <v>105</v>
      </c>
      <c r="T1795" t="s">
        <v>9356</v>
      </c>
      <c r="U1795" t="s">
        <v>1067</v>
      </c>
      <c r="V1795" t="s">
        <v>164</v>
      </c>
      <c r="W1795" s="247">
        <v>45001</v>
      </c>
      <c r="Y1795" t="s">
        <v>876</v>
      </c>
      <c r="Z1795">
        <v>0</v>
      </c>
      <c r="AA1795" t="s">
        <v>9351</v>
      </c>
      <c r="AB1795" t="s">
        <v>877</v>
      </c>
      <c r="AD1795">
        <f t="shared" ca="1" si="84"/>
        <v>13</v>
      </c>
      <c r="AE1795">
        <f t="shared" si="85"/>
        <v>3</v>
      </c>
      <c r="AF1795">
        <f t="shared" si="86"/>
        <v>16</v>
      </c>
    </row>
    <row r="1796" spans="1:32" x14ac:dyDescent="0.25">
      <c r="A1796" t="s">
        <v>9357</v>
      </c>
      <c r="B1796" t="s">
        <v>9358</v>
      </c>
      <c r="D1796">
        <v>2023</v>
      </c>
      <c r="E1796" t="s">
        <v>1049</v>
      </c>
      <c r="F1796" t="s">
        <v>1080</v>
      </c>
      <c r="G1796" t="s">
        <v>1081</v>
      </c>
      <c r="H1796" t="s">
        <v>3796</v>
      </c>
      <c r="I1796" t="s">
        <v>9359</v>
      </c>
      <c r="J1796" t="s">
        <v>1074</v>
      </c>
      <c r="K1796">
        <v>50</v>
      </c>
      <c r="L1796" t="s">
        <v>869</v>
      </c>
      <c r="M1796" t="s">
        <v>9360</v>
      </c>
      <c r="N1796" t="s">
        <v>9361</v>
      </c>
      <c r="O1796">
        <v>347</v>
      </c>
      <c r="P1796" t="s">
        <v>872</v>
      </c>
      <c r="Q1796" t="s">
        <v>873</v>
      </c>
      <c r="R1796" t="s">
        <v>105</v>
      </c>
      <c r="S1796" t="s">
        <v>105</v>
      </c>
      <c r="T1796" t="s">
        <v>9362</v>
      </c>
      <c r="U1796" t="s">
        <v>875</v>
      </c>
      <c r="V1796" t="s">
        <v>6681</v>
      </c>
      <c r="W1796" s="247">
        <v>44980</v>
      </c>
      <c r="Y1796" t="s">
        <v>876</v>
      </c>
      <c r="Z1796">
        <v>0</v>
      </c>
      <c r="AB1796" t="s">
        <v>877</v>
      </c>
      <c r="AD1796">
        <f t="shared" ca="1" si="84"/>
        <v>14</v>
      </c>
      <c r="AE1796">
        <f t="shared" si="85"/>
        <v>2</v>
      </c>
      <c r="AF1796">
        <f t="shared" si="86"/>
        <v>23</v>
      </c>
    </row>
    <row r="1797" spans="1:32" x14ac:dyDescent="0.25">
      <c r="A1797" t="s">
        <v>9363</v>
      </c>
      <c r="B1797" t="s">
        <v>9364</v>
      </c>
      <c r="D1797">
        <v>2023</v>
      </c>
      <c r="E1797" t="s">
        <v>1049</v>
      </c>
      <c r="F1797" t="s">
        <v>1106</v>
      </c>
      <c r="G1797" t="s">
        <v>1107</v>
      </c>
      <c r="H1797" t="s">
        <v>8334</v>
      </c>
      <c r="I1797" t="s">
        <v>9365</v>
      </c>
      <c r="J1797" t="s">
        <v>1054</v>
      </c>
      <c r="K1797">
        <v>1</v>
      </c>
      <c r="L1797" t="s">
        <v>869</v>
      </c>
      <c r="M1797" t="s">
        <v>9366</v>
      </c>
      <c r="N1797" t="s">
        <v>1040</v>
      </c>
      <c r="O1797">
        <v>4</v>
      </c>
      <c r="P1797" t="s">
        <v>872</v>
      </c>
      <c r="Q1797" t="s">
        <v>873</v>
      </c>
      <c r="R1797" t="s">
        <v>105</v>
      </c>
      <c r="S1797" t="s">
        <v>105</v>
      </c>
      <c r="T1797" t="s">
        <v>9367</v>
      </c>
      <c r="U1797" t="s">
        <v>875</v>
      </c>
      <c r="V1797" t="s">
        <v>4518</v>
      </c>
      <c r="W1797" s="247">
        <v>44983</v>
      </c>
      <c r="Y1797" t="s">
        <v>876</v>
      </c>
      <c r="Z1797">
        <v>0</v>
      </c>
      <c r="AB1797" t="s">
        <v>877</v>
      </c>
      <c r="AD1797">
        <f t="shared" ca="1" si="84"/>
        <v>14</v>
      </c>
      <c r="AE1797">
        <f t="shared" si="85"/>
        <v>2</v>
      </c>
      <c r="AF1797">
        <f t="shared" si="86"/>
        <v>26</v>
      </c>
    </row>
    <row r="1798" spans="1:32" x14ac:dyDescent="0.25">
      <c r="A1798" t="s">
        <v>9368</v>
      </c>
      <c r="B1798" t="s">
        <v>9369</v>
      </c>
      <c r="D1798">
        <v>2024</v>
      </c>
      <c r="E1798" t="s">
        <v>1061</v>
      </c>
      <c r="F1798" t="s">
        <v>2233</v>
      </c>
      <c r="G1798" t="s">
        <v>865</v>
      </c>
      <c r="H1798" t="s">
        <v>1192</v>
      </c>
      <c r="I1798" t="s">
        <v>9370</v>
      </c>
      <c r="J1798" t="s">
        <v>945</v>
      </c>
      <c r="K1798">
        <v>21925</v>
      </c>
      <c r="L1798" t="s">
        <v>869</v>
      </c>
      <c r="M1798" t="s">
        <v>9371</v>
      </c>
      <c r="N1798" t="s">
        <v>2395</v>
      </c>
      <c r="O1798">
        <v>25</v>
      </c>
      <c r="P1798" t="s">
        <v>872</v>
      </c>
      <c r="Q1798" t="s">
        <v>873</v>
      </c>
      <c r="R1798" t="s">
        <v>105</v>
      </c>
      <c r="S1798" t="s">
        <v>105</v>
      </c>
      <c r="T1798" t="s">
        <v>9372</v>
      </c>
      <c r="U1798" t="s">
        <v>875</v>
      </c>
      <c r="V1798" t="s">
        <v>125</v>
      </c>
      <c r="W1798" s="247">
        <v>44990</v>
      </c>
      <c r="Y1798" t="s">
        <v>876</v>
      </c>
      <c r="Z1798">
        <v>0</v>
      </c>
      <c r="AB1798" t="s">
        <v>877</v>
      </c>
      <c r="AD1798">
        <f t="shared" ca="1" si="84"/>
        <v>14</v>
      </c>
      <c r="AE1798">
        <f t="shared" si="85"/>
        <v>3</v>
      </c>
      <c r="AF1798">
        <f t="shared" si="86"/>
        <v>5</v>
      </c>
    </row>
    <row r="1799" spans="1:32" x14ac:dyDescent="0.25">
      <c r="A1799" t="s">
        <v>9373</v>
      </c>
      <c r="B1799" t="s">
        <v>9374</v>
      </c>
      <c r="D1799">
        <v>2024</v>
      </c>
      <c r="E1799" t="s">
        <v>1061</v>
      </c>
      <c r="F1799" t="s">
        <v>2233</v>
      </c>
      <c r="G1799" t="s">
        <v>865</v>
      </c>
      <c r="H1799" t="s">
        <v>1192</v>
      </c>
      <c r="I1799" t="s">
        <v>9375</v>
      </c>
      <c r="J1799" t="s">
        <v>1029</v>
      </c>
      <c r="K1799">
        <v>17569</v>
      </c>
      <c r="L1799" t="s">
        <v>869</v>
      </c>
      <c r="M1799" t="s">
        <v>9376</v>
      </c>
      <c r="N1799">
        <v>45414</v>
      </c>
      <c r="O1799">
        <v>3</v>
      </c>
      <c r="P1799" t="s">
        <v>872</v>
      </c>
      <c r="Q1799" t="s">
        <v>873</v>
      </c>
      <c r="R1799" t="s">
        <v>105</v>
      </c>
      <c r="S1799" t="s">
        <v>105</v>
      </c>
      <c r="T1799" t="s">
        <v>9377</v>
      </c>
      <c r="U1799" t="s">
        <v>875</v>
      </c>
      <c r="W1799" s="247">
        <v>44990</v>
      </c>
      <c r="Y1799" t="s">
        <v>876</v>
      </c>
      <c r="Z1799">
        <v>0</v>
      </c>
      <c r="AB1799" t="s">
        <v>877</v>
      </c>
      <c r="AD1799">
        <f t="shared" ca="1" si="84"/>
        <v>14</v>
      </c>
      <c r="AE1799">
        <f t="shared" si="85"/>
        <v>3</v>
      </c>
      <c r="AF1799">
        <f t="shared" si="86"/>
        <v>5</v>
      </c>
    </row>
    <row r="1800" spans="1:32" x14ac:dyDescent="0.25">
      <c r="A1800" t="s">
        <v>9378</v>
      </c>
      <c r="B1800" t="s">
        <v>9379</v>
      </c>
      <c r="D1800">
        <v>2024</v>
      </c>
      <c r="E1800" t="s">
        <v>1061</v>
      </c>
      <c r="F1800" t="s">
        <v>2233</v>
      </c>
      <c r="G1800" t="s">
        <v>865</v>
      </c>
      <c r="H1800" t="s">
        <v>2285</v>
      </c>
      <c r="I1800" t="s">
        <v>9380</v>
      </c>
      <c r="J1800" t="s">
        <v>1054</v>
      </c>
      <c r="K1800">
        <v>9724</v>
      </c>
      <c r="L1800" t="s">
        <v>869</v>
      </c>
      <c r="M1800" t="s">
        <v>9381</v>
      </c>
      <c r="N1800" t="s">
        <v>1040</v>
      </c>
      <c r="O1800">
        <v>4</v>
      </c>
      <c r="P1800" t="s">
        <v>872</v>
      </c>
      <c r="Q1800" t="s">
        <v>873</v>
      </c>
      <c r="R1800" t="s">
        <v>105</v>
      </c>
      <c r="S1800" t="s">
        <v>105</v>
      </c>
      <c r="T1800" t="s">
        <v>9382</v>
      </c>
      <c r="U1800" t="s">
        <v>875</v>
      </c>
      <c r="V1800" t="s">
        <v>243</v>
      </c>
      <c r="W1800" s="247">
        <v>44990</v>
      </c>
      <c r="Y1800" t="s">
        <v>876</v>
      </c>
      <c r="Z1800">
        <v>0</v>
      </c>
      <c r="AB1800" t="s">
        <v>877</v>
      </c>
      <c r="AD1800">
        <f t="shared" ca="1" si="84"/>
        <v>14</v>
      </c>
      <c r="AE1800">
        <f t="shared" si="85"/>
        <v>3</v>
      </c>
      <c r="AF1800">
        <f t="shared" si="86"/>
        <v>5</v>
      </c>
    </row>
    <row r="1801" spans="1:32" x14ac:dyDescent="0.25">
      <c r="A1801" t="s">
        <v>9383</v>
      </c>
      <c r="B1801" t="s">
        <v>9384</v>
      </c>
      <c r="D1801">
        <v>2024</v>
      </c>
      <c r="E1801" t="s">
        <v>1061</v>
      </c>
      <c r="F1801" t="s">
        <v>2233</v>
      </c>
      <c r="G1801" t="s">
        <v>865</v>
      </c>
      <c r="H1801" t="s">
        <v>2285</v>
      </c>
      <c r="I1801" t="s">
        <v>9385</v>
      </c>
      <c r="J1801" t="s">
        <v>934</v>
      </c>
      <c r="K1801">
        <v>22105</v>
      </c>
      <c r="L1801" t="s">
        <v>869</v>
      </c>
      <c r="M1801" t="s">
        <v>9386</v>
      </c>
      <c r="N1801">
        <v>45445</v>
      </c>
      <c r="O1801">
        <v>4</v>
      </c>
      <c r="P1801" t="s">
        <v>872</v>
      </c>
      <c r="Q1801" t="s">
        <v>873</v>
      </c>
      <c r="R1801" t="s">
        <v>105</v>
      </c>
      <c r="S1801" t="s">
        <v>105</v>
      </c>
      <c r="T1801" t="s">
        <v>9387</v>
      </c>
      <c r="U1801" t="s">
        <v>875</v>
      </c>
      <c r="V1801" t="s">
        <v>118</v>
      </c>
      <c r="W1801" s="247">
        <v>44990</v>
      </c>
      <c r="Y1801" t="s">
        <v>876</v>
      </c>
      <c r="Z1801">
        <v>0</v>
      </c>
      <c r="AB1801" t="s">
        <v>877</v>
      </c>
      <c r="AD1801">
        <f t="shared" ca="1" si="84"/>
        <v>14</v>
      </c>
      <c r="AE1801">
        <f t="shared" si="85"/>
        <v>3</v>
      </c>
      <c r="AF1801">
        <f t="shared" si="86"/>
        <v>5</v>
      </c>
    </row>
    <row r="1802" spans="1:32" x14ac:dyDescent="0.25">
      <c r="A1802" t="s">
        <v>9388</v>
      </c>
      <c r="B1802" t="s">
        <v>9389</v>
      </c>
      <c r="D1802">
        <v>2024</v>
      </c>
      <c r="E1802" t="s">
        <v>1061</v>
      </c>
      <c r="F1802" t="s">
        <v>2233</v>
      </c>
      <c r="G1802" t="s">
        <v>865</v>
      </c>
      <c r="H1802" t="s">
        <v>2285</v>
      </c>
      <c r="I1802" t="s">
        <v>9390</v>
      </c>
      <c r="J1802" t="s">
        <v>1054</v>
      </c>
      <c r="K1802">
        <v>1</v>
      </c>
      <c r="L1802" t="s">
        <v>869</v>
      </c>
      <c r="M1802" t="s">
        <v>9391</v>
      </c>
      <c r="N1802" t="s">
        <v>1040</v>
      </c>
      <c r="O1802">
        <v>4</v>
      </c>
      <c r="P1802" t="s">
        <v>872</v>
      </c>
      <c r="Q1802" t="s">
        <v>873</v>
      </c>
      <c r="R1802" t="s">
        <v>105</v>
      </c>
      <c r="S1802" t="s">
        <v>105</v>
      </c>
      <c r="T1802" t="s">
        <v>2095</v>
      </c>
      <c r="U1802" t="s">
        <v>875</v>
      </c>
      <c r="V1802" t="s">
        <v>2096</v>
      </c>
      <c r="W1802" s="247">
        <v>44990</v>
      </c>
      <c r="Y1802" t="s">
        <v>876</v>
      </c>
      <c r="Z1802">
        <v>0</v>
      </c>
      <c r="AB1802" t="s">
        <v>877</v>
      </c>
      <c r="AD1802">
        <f t="shared" ca="1" si="84"/>
        <v>14</v>
      </c>
      <c r="AE1802">
        <f t="shared" si="85"/>
        <v>3</v>
      </c>
      <c r="AF1802">
        <f t="shared" si="86"/>
        <v>5</v>
      </c>
    </row>
    <row r="1803" spans="1:32" x14ac:dyDescent="0.25">
      <c r="A1803" t="s">
        <v>9392</v>
      </c>
      <c r="B1803" t="s">
        <v>9393</v>
      </c>
      <c r="D1803">
        <v>2024</v>
      </c>
      <c r="E1803" t="s">
        <v>1061</v>
      </c>
      <c r="F1803" t="s">
        <v>2233</v>
      </c>
      <c r="G1803" t="s">
        <v>865</v>
      </c>
      <c r="H1803" t="s">
        <v>2387</v>
      </c>
      <c r="I1803" t="s">
        <v>9394</v>
      </c>
      <c r="J1803" t="s">
        <v>945</v>
      </c>
      <c r="K1803">
        <v>22065</v>
      </c>
      <c r="L1803" t="s">
        <v>869</v>
      </c>
      <c r="M1803" t="s">
        <v>9395</v>
      </c>
      <c r="N1803">
        <v>45506</v>
      </c>
      <c r="O1803">
        <v>1</v>
      </c>
      <c r="P1803" t="s">
        <v>872</v>
      </c>
      <c r="Q1803" t="s">
        <v>873</v>
      </c>
      <c r="R1803" t="s">
        <v>105</v>
      </c>
      <c r="S1803" t="s">
        <v>159</v>
      </c>
      <c r="T1803" t="s">
        <v>9396</v>
      </c>
      <c r="U1803" t="s">
        <v>875</v>
      </c>
      <c r="V1803" t="s">
        <v>9397</v>
      </c>
      <c r="W1803" s="247">
        <v>44990</v>
      </c>
      <c r="Y1803" t="s">
        <v>876</v>
      </c>
      <c r="Z1803">
        <v>0</v>
      </c>
      <c r="AB1803" t="s">
        <v>877</v>
      </c>
      <c r="AD1803">
        <f t="shared" ca="1" si="84"/>
        <v>14</v>
      </c>
      <c r="AE1803">
        <f t="shared" si="85"/>
        <v>3</v>
      </c>
      <c r="AF1803">
        <f t="shared" si="86"/>
        <v>5</v>
      </c>
    </row>
    <row r="1804" spans="1:32" x14ac:dyDescent="0.25">
      <c r="A1804" t="s">
        <v>9398</v>
      </c>
      <c r="B1804" t="s">
        <v>9399</v>
      </c>
      <c r="D1804">
        <v>2024</v>
      </c>
      <c r="E1804" t="s">
        <v>1061</v>
      </c>
      <c r="F1804" t="s">
        <v>2233</v>
      </c>
      <c r="G1804" t="s">
        <v>865</v>
      </c>
      <c r="H1804" t="s">
        <v>2285</v>
      </c>
      <c r="I1804" t="s">
        <v>9400</v>
      </c>
      <c r="J1804" t="s">
        <v>918</v>
      </c>
      <c r="K1804">
        <v>15736</v>
      </c>
      <c r="L1804" t="s">
        <v>869</v>
      </c>
      <c r="M1804">
        <v>5449291</v>
      </c>
      <c r="N1804">
        <v>45506</v>
      </c>
      <c r="O1804">
        <v>7</v>
      </c>
      <c r="P1804" t="s">
        <v>872</v>
      </c>
      <c r="Q1804" t="s">
        <v>873</v>
      </c>
      <c r="R1804" t="s">
        <v>105</v>
      </c>
      <c r="S1804" t="s">
        <v>105</v>
      </c>
      <c r="T1804" t="s">
        <v>9401</v>
      </c>
      <c r="U1804" t="s">
        <v>875</v>
      </c>
      <c r="V1804" t="s">
        <v>143</v>
      </c>
      <c r="W1804" s="247">
        <v>44990</v>
      </c>
      <c r="Y1804" t="s">
        <v>876</v>
      </c>
      <c r="Z1804">
        <v>0</v>
      </c>
      <c r="AB1804" t="s">
        <v>877</v>
      </c>
      <c r="AD1804">
        <f t="shared" ca="1" si="84"/>
        <v>14</v>
      </c>
      <c r="AE1804">
        <f t="shared" si="85"/>
        <v>3</v>
      </c>
      <c r="AF1804">
        <f t="shared" si="86"/>
        <v>5</v>
      </c>
    </row>
    <row r="1805" spans="1:32" x14ac:dyDescent="0.25">
      <c r="A1805" t="s">
        <v>9402</v>
      </c>
      <c r="B1805" t="s">
        <v>9403</v>
      </c>
      <c r="D1805">
        <v>2024</v>
      </c>
      <c r="E1805" t="s">
        <v>1061</v>
      </c>
      <c r="F1805" t="s">
        <v>2233</v>
      </c>
      <c r="G1805" t="s">
        <v>865</v>
      </c>
      <c r="H1805" t="s">
        <v>2249</v>
      </c>
      <c r="I1805" t="s">
        <v>9404</v>
      </c>
      <c r="J1805" t="s">
        <v>918</v>
      </c>
      <c r="K1805">
        <v>21269</v>
      </c>
      <c r="L1805" t="s">
        <v>869</v>
      </c>
      <c r="M1805" t="s">
        <v>9405</v>
      </c>
      <c r="N1805">
        <v>45506</v>
      </c>
      <c r="O1805">
        <v>7</v>
      </c>
      <c r="P1805" t="s">
        <v>872</v>
      </c>
      <c r="Q1805" t="s">
        <v>873</v>
      </c>
      <c r="R1805" t="s">
        <v>105</v>
      </c>
      <c r="S1805" t="s">
        <v>105</v>
      </c>
      <c r="T1805" t="s">
        <v>9406</v>
      </c>
      <c r="U1805" t="s">
        <v>875</v>
      </c>
      <c r="V1805" t="s">
        <v>108</v>
      </c>
      <c r="W1805" s="247">
        <v>44990</v>
      </c>
      <c r="Y1805" t="s">
        <v>876</v>
      </c>
      <c r="Z1805">
        <v>0</v>
      </c>
      <c r="AB1805" t="s">
        <v>877</v>
      </c>
      <c r="AD1805">
        <f t="shared" ca="1" si="84"/>
        <v>14</v>
      </c>
      <c r="AE1805">
        <f t="shared" si="85"/>
        <v>3</v>
      </c>
      <c r="AF1805">
        <f t="shared" si="86"/>
        <v>5</v>
      </c>
    </row>
    <row r="1806" spans="1:32" x14ac:dyDescent="0.25">
      <c r="A1806" t="s">
        <v>9407</v>
      </c>
      <c r="B1806" t="s">
        <v>9408</v>
      </c>
      <c r="D1806">
        <v>2024</v>
      </c>
      <c r="E1806" t="s">
        <v>1061</v>
      </c>
      <c r="F1806" t="s">
        <v>2233</v>
      </c>
      <c r="G1806" t="s">
        <v>865</v>
      </c>
      <c r="H1806" t="s">
        <v>2285</v>
      </c>
      <c r="I1806" t="s">
        <v>9409</v>
      </c>
      <c r="J1806" t="s">
        <v>1054</v>
      </c>
      <c r="K1806">
        <v>31258</v>
      </c>
      <c r="L1806" t="s">
        <v>869</v>
      </c>
      <c r="M1806" t="s">
        <v>9410</v>
      </c>
      <c r="N1806" t="s">
        <v>1040</v>
      </c>
      <c r="O1806">
        <v>4</v>
      </c>
      <c r="P1806" t="s">
        <v>872</v>
      </c>
      <c r="Q1806" t="s">
        <v>873</v>
      </c>
      <c r="R1806" t="s">
        <v>105</v>
      </c>
      <c r="S1806" t="s">
        <v>105</v>
      </c>
      <c r="T1806" t="s">
        <v>2241</v>
      </c>
      <c r="U1806" t="s">
        <v>875</v>
      </c>
      <c r="V1806" t="s">
        <v>2096</v>
      </c>
      <c r="W1806" s="247">
        <v>44990</v>
      </c>
      <c r="Y1806" t="s">
        <v>876</v>
      </c>
      <c r="Z1806">
        <v>0</v>
      </c>
      <c r="AB1806" t="s">
        <v>877</v>
      </c>
      <c r="AD1806">
        <f t="shared" ca="1" si="84"/>
        <v>14</v>
      </c>
      <c r="AE1806">
        <f t="shared" si="85"/>
        <v>3</v>
      </c>
      <c r="AF1806">
        <f t="shared" si="86"/>
        <v>5</v>
      </c>
    </row>
    <row r="1807" spans="1:32" x14ac:dyDescent="0.25">
      <c r="A1807" t="s">
        <v>9411</v>
      </c>
      <c r="B1807" t="s">
        <v>9412</v>
      </c>
      <c r="D1807">
        <v>2024</v>
      </c>
      <c r="E1807" t="s">
        <v>1061</v>
      </c>
      <c r="F1807" t="s">
        <v>2233</v>
      </c>
      <c r="G1807" t="s">
        <v>865</v>
      </c>
      <c r="H1807" t="s">
        <v>2285</v>
      </c>
      <c r="I1807" t="s">
        <v>9413</v>
      </c>
      <c r="J1807" t="s">
        <v>918</v>
      </c>
      <c r="K1807">
        <v>22186</v>
      </c>
      <c r="L1807" t="s">
        <v>869</v>
      </c>
      <c r="M1807" t="s">
        <v>9414</v>
      </c>
      <c r="N1807" t="s">
        <v>3454</v>
      </c>
      <c r="O1807">
        <v>2</v>
      </c>
      <c r="P1807" t="s">
        <v>872</v>
      </c>
      <c r="Q1807" t="s">
        <v>873</v>
      </c>
      <c r="R1807" t="s">
        <v>105</v>
      </c>
      <c r="S1807" t="s">
        <v>105</v>
      </c>
      <c r="T1807" t="s">
        <v>9415</v>
      </c>
      <c r="U1807" t="s">
        <v>875</v>
      </c>
      <c r="V1807" t="s">
        <v>119</v>
      </c>
      <c r="W1807" s="247">
        <v>44990</v>
      </c>
      <c r="Y1807" t="s">
        <v>876</v>
      </c>
      <c r="Z1807">
        <v>0</v>
      </c>
      <c r="AB1807" t="s">
        <v>877</v>
      </c>
      <c r="AD1807">
        <f t="shared" ca="1" si="84"/>
        <v>14</v>
      </c>
      <c r="AE1807">
        <f t="shared" si="85"/>
        <v>3</v>
      </c>
      <c r="AF1807">
        <f t="shared" si="86"/>
        <v>5</v>
      </c>
    </row>
    <row r="1808" spans="1:32" x14ac:dyDescent="0.25">
      <c r="A1808" t="s">
        <v>9416</v>
      </c>
      <c r="B1808" t="s">
        <v>9417</v>
      </c>
      <c r="D1808">
        <v>2024</v>
      </c>
      <c r="E1808" t="s">
        <v>1061</v>
      </c>
      <c r="F1808" t="s">
        <v>2233</v>
      </c>
      <c r="G1808" t="s">
        <v>865</v>
      </c>
      <c r="H1808" t="s">
        <v>2285</v>
      </c>
      <c r="I1808" t="s">
        <v>9418</v>
      </c>
      <c r="J1808" t="s">
        <v>945</v>
      </c>
      <c r="K1808">
        <v>57099</v>
      </c>
      <c r="L1808" t="s">
        <v>1900</v>
      </c>
      <c r="M1808" t="s">
        <v>9419</v>
      </c>
      <c r="N1808">
        <v>45353</v>
      </c>
      <c r="O1808">
        <v>5</v>
      </c>
      <c r="P1808" t="s">
        <v>872</v>
      </c>
      <c r="Q1808" t="s">
        <v>873</v>
      </c>
      <c r="R1808" t="s">
        <v>105</v>
      </c>
      <c r="S1808" t="s">
        <v>105</v>
      </c>
      <c r="T1808" t="s">
        <v>9420</v>
      </c>
      <c r="U1808" t="s">
        <v>875</v>
      </c>
      <c r="V1808" t="s">
        <v>9421</v>
      </c>
      <c r="W1808" s="247">
        <v>44990</v>
      </c>
      <c r="Y1808" t="s">
        <v>876</v>
      </c>
      <c r="Z1808">
        <v>0</v>
      </c>
      <c r="AB1808" t="s">
        <v>877</v>
      </c>
      <c r="AD1808">
        <f t="shared" ca="1" si="84"/>
        <v>14</v>
      </c>
      <c r="AE1808">
        <f t="shared" si="85"/>
        <v>3</v>
      </c>
      <c r="AF1808">
        <f t="shared" si="86"/>
        <v>5</v>
      </c>
    </row>
    <row r="1809" spans="1:32" x14ac:dyDescent="0.25">
      <c r="A1809" t="s">
        <v>9422</v>
      </c>
      <c r="B1809" t="s">
        <v>9423</v>
      </c>
      <c r="D1809">
        <v>2024</v>
      </c>
      <c r="E1809" t="s">
        <v>1061</v>
      </c>
      <c r="F1809" t="s">
        <v>2233</v>
      </c>
      <c r="G1809" t="s">
        <v>865</v>
      </c>
      <c r="H1809" t="s">
        <v>2285</v>
      </c>
      <c r="I1809" t="s">
        <v>9424</v>
      </c>
      <c r="J1809" t="s">
        <v>1054</v>
      </c>
      <c r="K1809">
        <v>1</v>
      </c>
      <c r="L1809" t="s">
        <v>869</v>
      </c>
      <c r="M1809" t="s">
        <v>9425</v>
      </c>
      <c r="N1809" t="s">
        <v>1040</v>
      </c>
      <c r="O1809">
        <v>4</v>
      </c>
      <c r="P1809" t="s">
        <v>872</v>
      </c>
      <c r="Q1809" t="s">
        <v>873</v>
      </c>
      <c r="R1809" t="s">
        <v>105</v>
      </c>
      <c r="S1809" t="s">
        <v>105</v>
      </c>
      <c r="T1809" t="s">
        <v>2241</v>
      </c>
      <c r="U1809" t="s">
        <v>875</v>
      </c>
      <c r="V1809" t="s">
        <v>2096</v>
      </c>
      <c r="W1809" s="247">
        <v>44990</v>
      </c>
      <c r="Y1809" t="s">
        <v>876</v>
      </c>
      <c r="Z1809">
        <v>0</v>
      </c>
      <c r="AB1809" t="s">
        <v>877</v>
      </c>
      <c r="AD1809">
        <f t="shared" ca="1" si="84"/>
        <v>14</v>
      </c>
      <c r="AE1809">
        <f t="shared" si="85"/>
        <v>3</v>
      </c>
      <c r="AF1809">
        <f t="shared" si="86"/>
        <v>5</v>
      </c>
    </row>
    <row r="1810" spans="1:32" x14ac:dyDescent="0.25">
      <c r="A1810" t="s">
        <v>9426</v>
      </c>
      <c r="B1810" t="s">
        <v>9427</v>
      </c>
      <c r="D1810">
        <v>2024</v>
      </c>
      <c r="E1810" t="s">
        <v>1061</v>
      </c>
      <c r="F1810" t="s">
        <v>2233</v>
      </c>
      <c r="G1810" t="s">
        <v>865</v>
      </c>
      <c r="H1810" t="s">
        <v>2285</v>
      </c>
      <c r="I1810" t="s">
        <v>9428</v>
      </c>
      <c r="J1810" t="s">
        <v>1054</v>
      </c>
      <c r="K1810">
        <v>1</v>
      </c>
      <c r="L1810" t="s">
        <v>869</v>
      </c>
      <c r="M1810" t="s">
        <v>9429</v>
      </c>
      <c r="N1810" t="s">
        <v>1040</v>
      </c>
      <c r="O1810">
        <v>4</v>
      </c>
      <c r="P1810" t="s">
        <v>872</v>
      </c>
      <c r="Q1810" t="s">
        <v>873</v>
      </c>
      <c r="R1810" t="s">
        <v>105</v>
      </c>
      <c r="S1810" t="s">
        <v>105</v>
      </c>
      <c r="T1810" t="s">
        <v>2241</v>
      </c>
      <c r="U1810" t="s">
        <v>875</v>
      </c>
      <c r="V1810" t="s">
        <v>2096</v>
      </c>
      <c r="W1810" s="247">
        <v>44990</v>
      </c>
      <c r="Y1810" t="s">
        <v>876</v>
      </c>
      <c r="Z1810">
        <v>0</v>
      </c>
      <c r="AB1810" t="s">
        <v>877</v>
      </c>
      <c r="AD1810">
        <f t="shared" ca="1" si="84"/>
        <v>14</v>
      </c>
      <c r="AE1810">
        <f t="shared" si="85"/>
        <v>3</v>
      </c>
      <c r="AF1810">
        <f t="shared" si="86"/>
        <v>5</v>
      </c>
    </row>
    <row r="1811" spans="1:32" x14ac:dyDescent="0.25">
      <c r="A1811" t="s">
        <v>9430</v>
      </c>
      <c r="B1811" t="s">
        <v>9431</v>
      </c>
      <c r="D1811">
        <v>2024</v>
      </c>
      <c r="E1811" t="s">
        <v>1061</v>
      </c>
      <c r="F1811" t="s">
        <v>2233</v>
      </c>
      <c r="G1811" t="s">
        <v>865</v>
      </c>
      <c r="H1811" t="s">
        <v>2285</v>
      </c>
      <c r="I1811" t="s">
        <v>9432</v>
      </c>
      <c r="J1811" t="s">
        <v>1054</v>
      </c>
      <c r="K1811">
        <v>15639</v>
      </c>
      <c r="L1811" t="s">
        <v>1900</v>
      </c>
      <c r="M1811" t="s">
        <v>9433</v>
      </c>
      <c r="N1811">
        <v>45415</v>
      </c>
      <c r="O1811">
        <v>1</v>
      </c>
      <c r="P1811" t="s">
        <v>872</v>
      </c>
      <c r="Q1811" t="s">
        <v>873</v>
      </c>
      <c r="R1811" t="s">
        <v>105</v>
      </c>
      <c r="S1811" t="s">
        <v>105</v>
      </c>
      <c r="T1811" t="s">
        <v>9434</v>
      </c>
      <c r="U1811" t="s">
        <v>875</v>
      </c>
      <c r="V1811" t="s">
        <v>2096</v>
      </c>
      <c r="W1811" s="247">
        <v>44990</v>
      </c>
      <c r="Y1811" t="s">
        <v>876</v>
      </c>
      <c r="Z1811">
        <v>0</v>
      </c>
      <c r="AB1811" t="s">
        <v>877</v>
      </c>
      <c r="AD1811">
        <f t="shared" ca="1" si="84"/>
        <v>14</v>
      </c>
      <c r="AE1811">
        <f t="shared" si="85"/>
        <v>3</v>
      </c>
      <c r="AF1811">
        <f t="shared" si="86"/>
        <v>5</v>
      </c>
    </row>
    <row r="1812" spans="1:32" x14ac:dyDescent="0.25">
      <c r="A1812" t="s">
        <v>9435</v>
      </c>
      <c r="B1812" t="s">
        <v>9436</v>
      </c>
      <c r="D1812">
        <v>2024</v>
      </c>
      <c r="E1812" t="s">
        <v>1061</v>
      </c>
      <c r="F1812" t="s">
        <v>2233</v>
      </c>
      <c r="G1812" t="s">
        <v>865</v>
      </c>
      <c r="H1812" t="s">
        <v>2249</v>
      </c>
      <c r="I1812" t="s">
        <v>9437</v>
      </c>
      <c r="J1812" t="s">
        <v>1054</v>
      </c>
      <c r="K1812">
        <v>1</v>
      </c>
      <c r="L1812" t="s">
        <v>869</v>
      </c>
      <c r="M1812" t="s">
        <v>9438</v>
      </c>
      <c r="N1812" t="s">
        <v>1040</v>
      </c>
      <c r="O1812">
        <v>4</v>
      </c>
      <c r="P1812" t="s">
        <v>872</v>
      </c>
      <c r="Q1812" t="s">
        <v>873</v>
      </c>
      <c r="R1812" t="s">
        <v>105</v>
      </c>
      <c r="S1812" t="s">
        <v>105</v>
      </c>
      <c r="T1812" t="s">
        <v>2241</v>
      </c>
      <c r="U1812" t="s">
        <v>875</v>
      </c>
      <c r="V1812" t="s">
        <v>2096</v>
      </c>
      <c r="W1812" s="247">
        <v>44990</v>
      </c>
      <c r="Y1812" t="s">
        <v>876</v>
      </c>
      <c r="Z1812">
        <v>0</v>
      </c>
      <c r="AB1812" t="s">
        <v>877</v>
      </c>
      <c r="AD1812">
        <f t="shared" ca="1" si="84"/>
        <v>14</v>
      </c>
      <c r="AE1812">
        <f t="shared" si="85"/>
        <v>3</v>
      </c>
      <c r="AF1812">
        <f t="shared" si="86"/>
        <v>5</v>
      </c>
    </row>
    <row r="1813" spans="1:32" x14ac:dyDescent="0.25">
      <c r="A1813" t="s">
        <v>9439</v>
      </c>
      <c r="B1813" t="s">
        <v>9440</v>
      </c>
      <c r="D1813">
        <v>2024</v>
      </c>
      <c r="E1813" t="s">
        <v>1061</v>
      </c>
      <c r="F1813" t="s">
        <v>2233</v>
      </c>
      <c r="G1813" t="s">
        <v>865</v>
      </c>
      <c r="H1813" t="s">
        <v>1192</v>
      </c>
      <c r="I1813" t="s">
        <v>9441</v>
      </c>
      <c r="J1813" t="s">
        <v>1054</v>
      </c>
      <c r="K1813">
        <v>110</v>
      </c>
      <c r="L1813" t="s">
        <v>869</v>
      </c>
      <c r="M1813" t="s">
        <v>9442</v>
      </c>
      <c r="N1813" t="s">
        <v>1040</v>
      </c>
      <c r="O1813">
        <v>4</v>
      </c>
      <c r="P1813" t="s">
        <v>872</v>
      </c>
      <c r="Q1813" t="s">
        <v>873</v>
      </c>
      <c r="R1813" t="s">
        <v>105</v>
      </c>
      <c r="S1813" t="s">
        <v>105</v>
      </c>
      <c r="T1813" t="s">
        <v>2241</v>
      </c>
      <c r="U1813" t="s">
        <v>875</v>
      </c>
      <c r="V1813" t="s">
        <v>2096</v>
      </c>
      <c r="W1813" s="247">
        <v>44990</v>
      </c>
      <c r="Y1813" t="s">
        <v>876</v>
      </c>
      <c r="Z1813">
        <v>0</v>
      </c>
      <c r="AB1813" t="s">
        <v>877</v>
      </c>
      <c r="AD1813">
        <f t="shared" ca="1" si="84"/>
        <v>14</v>
      </c>
      <c r="AE1813">
        <f t="shared" si="85"/>
        <v>3</v>
      </c>
      <c r="AF1813">
        <f t="shared" si="86"/>
        <v>5</v>
      </c>
    </row>
    <row r="1814" spans="1:32" x14ac:dyDescent="0.25">
      <c r="A1814" t="s">
        <v>9443</v>
      </c>
      <c r="B1814" t="s">
        <v>9444</v>
      </c>
      <c r="D1814">
        <v>2024</v>
      </c>
      <c r="E1814" t="s">
        <v>1061</v>
      </c>
      <c r="F1814" t="s">
        <v>2233</v>
      </c>
      <c r="G1814" t="s">
        <v>865</v>
      </c>
      <c r="H1814" t="s">
        <v>1192</v>
      </c>
      <c r="I1814" t="s">
        <v>9445</v>
      </c>
      <c r="J1814" t="s">
        <v>868</v>
      </c>
      <c r="K1814">
        <v>16969</v>
      </c>
      <c r="L1814" t="s">
        <v>869</v>
      </c>
      <c r="M1814" t="s">
        <v>9446</v>
      </c>
      <c r="N1814">
        <v>45475</v>
      </c>
      <c r="O1814">
        <v>15</v>
      </c>
      <c r="P1814" t="s">
        <v>872</v>
      </c>
      <c r="Q1814" t="s">
        <v>873</v>
      </c>
      <c r="R1814" t="s">
        <v>105</v>
      </c>
      <c r="S1814" t="s">
        <v>105</v>
      </c>
      <c r="T1814" t="s">
        <v>9447</v>
      </c>
      <c r="U1814" t="s">
        <v>875</v>
      </c>
      <c r="V1814" t="s">
        <v>134</v>
      </c>
      <c r="W1814" s="247">
        <v>44990</v>
      </c>
      <c r="Y1814" t="s">
        <v>876</v>
      </c>
      <c r="Z1814">
        <v>0</v>
      </c>
      <c r="AB1814" t="s">
        <v>877</v>
      </c>
      <c r="AD1814">
        <f t="shared" ca="1" si="84"/>
        <v>14</v>
      </c>
      <c r="AE1814">
        <f t="shared" si="85"/>
        <v>3</v>
      </c>
      <c r="AF1814">
        <f t="shared" si="86"/>
        <v>5</v>
      </c>
    </row>
    <row r="1815" spans="1:32" x14ac:dyDescent="0.25">
      <c r="A1815" t="s">
        <v>9448</v>
      </c>
      <c r="B1815" t="s">
        <v>9449</v>
      </c>
      <c r="D1815">
        <v>2024</v>
      </c>
      <c r="E1815" t="s">
        <v>1061</v>
      </c>
      <c r="F1815" t="s">
        <v>2233</v>
      </c>
      <c r="G1815" t="s">
        <v>865</v>
      </c>
      <c r="H1815" t="s">
        <v>1192</v>
      </c>
      <c r="I1815" t="s">
        <v>9450</v>
      </c>
      <c r="J1815" t="s">
        <v>1054</v>
      </c>
      <c r="K1815">
        <v>8548</v>
      </c>
      <c r="L1815" t="s">
        <v>869</v>
      </c>
      <c r="M1815" t="s">
        <v>9451</v>
      </c>
      <c r="N1815" t="s">
        <v>1186</v>
      </c>
      <c r="O1815">
        <v>20</v>
      </c>
      <c r="P1815" t="s">
        <v>872</v>
      </c>
      <c r="Q1815" t="s">
        <v>873</v>
      </c>
      <c r="R1815" t="s">
        <v>105</v>
      </c>
      <c r="S1815" t="s">
        <v>105</v>
      </c>
      <c r="T1815" t="s">
        <v>9452</v>
      </c>
      <c r="U1815" t="s">
        <v>875</v>
      </c>
      <c r="V1815" t="s">
        <v>8919</v>
      </c>
      <c r="W1815" s="247">
        <v>44990</v>
      </c>
      <c r="Y1815" t="s">
        <v>876</v>
      </c>
      <c r="Z1815">
        <v>0</v>
      </c>
      <c r="AB1815" t="s">
        <v>877</v>
      </c>
      <c r="AD1815">
        <f t="shared" ca="1" si="84"/>
        <v>14</v>
      </c>
      <c r="AE1815">
        <f t="shared" si="85"/>
        <v>3</v>
      </c>
      <c r="AF1815">
        <f t="shared" si="86"/>
        <v>5</v>
      </c>
    </row>
    <row r="1816" spans="1:32" x14ac:dyDescent="0.25">
      <c r="A1816" t="s">
        <v>9453</v>
      </c>
      <c r="B1816" t="s">
        <v>9454</v>
      </c>
      <c r="D1816">
        <v>2024</v>
      </c>
      <c r="E1816" t="s">
        <v>1061</v>
      </c>
      <c r="F1816" t="s">
        <v>2233</v>
      </c>
      <c r="G1816" t="s">
        <v>865</v>
      </c>
      <c r="H1816" t="s">
        <v>1192</v>
      </c>
      <c r="I1816" t="s">
        <v>9455</v>
      </c>
      <c r="J1816" t="s">
        <v>1054</v>
      </c>
      <c r="K1816">
        <v>9673</v>
      </c>
      <c r="L1816" t="s">
        <v>869</v>
      </c>
      <c r="M1816" t="s">
        <v>9456</v>
      </c>
      <c r="N1816" t="s">
        <v>1040</v>
      </c>
      <c r="O1816">
        <v>4</v>
      </c>
      <c r="P1816" t="s">
        <v>872</v>
      </c>
      <c r="Q1816" t="s">
        <v>873</v>
      </c>
      <c r="R1816" t="s">
        <v>105</v>
      </c>
      <c r="S1816" t="s">
        <v>105</v>
      </c>
      <c r="T1816" t="s">
        <v>9457</v>
      </c>
      <c r="U1816" t="s">
        <v>875</v>
      </c>
      <c r="V1816" t="s">
        <v>2675</v>
      </c>
      <c r="W1816" s="247">
        <v>44990</v>
      </c>
      <c r="Y1816" t="s">
        <v>876</v>
      </c>
      <c r="Z1816">
        <v>0</v>
      </c>
      <c r="AB1816" t="s">
        <v>877</v>
      </c>
      <c r="AD1816">
        <f t="shared" ca="1" si="84"/>
        <v>14</v>
      </c>
      <c r="AE1816">
        <f t="shared" si="85"/>
        <v>3</v>
      </c>
      <c r="AF1816">
        <f t="shared" si="86"/>
        <v>5</v>
      </c>
    </row>
    <row r="1817" spans="1:32" x14ac:dyDescent="0.25">
      <c r="A1817" t="s">
        <v>9458</v>
      </c>
      <c r="B1817" t="s">
        <v>9459</v>
      </c>
      <c r="D1817">
        <v>2024</v>
      </c>
      <c r="E1817" t="s">
        <v>1061</v>
      </c>
      <c r="F1817" t="s">
        <v>2233</v>
      </c>
      <c r="G1817" t="s">
        <v>865</v>
      </c>
      <c r="H1817" t="s">
        <v>1192</v>
      </c>
      <c r="I1817" t="s">
        <v>9460</v>
      </c>
      <c r="J1817" t="s">
        <v>1054</v>
      </c>
      <c r="K1817">
        <v>1</v>
      </c>
      <c r="L1817" t="s">
        <v>869</v>
      </c>
      <c r="M1817" t="s">
        <v>9461</v>
      </c>
      <c r="N1817" t="s">
        <v>1040</v>
      </c>
      <c r="O1817">
        <v>4</v>
      </c>
      <c r="P1817" t="s">
        <v>872</v>
      </c>
      <c r="Q1817" t="s">
        <v>873</v>
      </c>
      <c r="R1817" t="s">
        <v>105</v>
      </c>
      <c r="S1817" t="s">
        <v>105</v>
      </c>
      <c r="T1817" t="s">
        <v>9462</v>
      </c>
      <c r="U1817" t="s">
        <v>875</v>
      </c>
      <c r="V1817" t="s">
        <v>2096</v>
      </c>
      <c r="W1817" s="247">
        <v>44990</v>
      </c>
      <c r="Y1817" t="s">
        <v>876</v>
      </c>
      <c r="Z1817">
        <v>0</v>
      </c>
      <c r="AB1817" t="s">
        <v>877</v>
      </c>
      <c r="AD1817">
        <f t="shared" ca="1" si="84"/>
        <v>14</v>
      </c>
      <c r="AE1817">
        <f t="shared" si="85"/>
        <v>3</v>
      </c>
      <c r="AF1817">
        <f t="shared" si="86"/>
        <v>5</v>
      </c>
    </row>
    <row r="1818" spans="1:32" x14ac:dyDescent="0.25">
      <c r="A1818" t="s">
        <v>9463</v>
      </c>
      <c r="B1818" t="s">
        <v>9464</v>
      </c>
      <c r="D1818">
        <v>2024</v>
      </c>
      <c r="E1818" t="s">
        <v>1061</v>
      </c>
      <c r="F1818" t="s">
        <v>2233</v>
      </c>
      <c r="G1818" t="s">
        <v>865</v>
      </c>
      <c r="H1818" t="s">
        <v>2285</v>
      </c>
      <c r="I1818" t="s">
        <v>9465</v>
      </c>
      <c r="J1818" t="s">
        <v>945</v>
      </c>
      <c r="K1818">
        <v>20453</v>
      </c>
      <c r="L1818" t="s">
        <v>869</v>
      </c>
      <c r="M1818" t="s">
        <v>9466</v>
      </c>
      <c r="N1818">
        <v>45506</v>
      </c>
      <c r="O1818">
        <v>7</v>
      </c>
      <c r="P1818" t="s">
        <v>872</v>
      </c>
      <c r="Q1818" t="s">
        <v>873</v>
      </c>
      <c r="R1818" t="s">
        <v>105</v>
      </c>
      <c r="S1818" t="s">
        <v>105</v>
      </c>
      <c r="T1818" t="s">
        <v>9467</v>
      </c>
      <c r="U1818" t="s">
        <v>875</v>
      </c>
      <c r="V1818" t="s">
        <v>119</v>
      </c>
      <c r="W1818" s="247">
        <v>44990</v>
      </c>
      <c r="Y1818" t="s">
        <v>876</v>
      </c>
      <c r="Z1818">
        <v>0</v>
      </c>
      <c r="AB1818" t="s">
        <v>877</v>
      </c>
      <c r="AD1818">
        <f t="shared" ca="1" si="84"/>
        <v>14</v>
      </c>
      <c r="AE1818">
        <f t="shared" si="85"/>
        <v>3</v>
      </c>
      <c r="AF1818">
        <f t="shared" si="86"/>
        <v>5</v>
      </c>
    </row>
    <row r="1819" spans="1:32" x14ac:dyDescent="0.25">
      <c r="A1819" t="s">
        <v>9468</v>
      </c>
      <c r="B1819" t="s">
        <v>9469</v>
      </c>
      <c r="D1819">
        <v>2024</v>
      </c>
      <c r="E1819" t="s">
        <v>1061</v>
      </c>
      <c r="F1819" t="s">
        <v>2233</v>
      </c>
      <c r="G1819" t="s">
        <v>865</v>
      </c>
      <c r="H1819" t="s">
        <v>2249</v>
      </c>
      <c r="I1819" t="s">
        <v>9470</v>
      </c>
      <c r="J1819" t="s">
        <v>896</v>
      </c>
      <c r="K1819">
        <v>19611</v>
      </c>
      <c r="L1819" t="s">
        <v>869</v>
      </c>
      <c r="M1819" t="s">
        <v>9471</v>
      </c>
      <c r="N1819">
        <v>45445</v>
      </c>
      <c r="O1819">
        <v>6</v>
      </c>
      <c r="P1819" t="s">
        <v>872</v>
      </c>
      <c r="Q1819" t="s">
        <v>873</v>
      </c>
      <c r="R1819" t="s">
        <v>105</v>
      </c>
      <c r="S1819" t="s">
        <v>105</v>
      </c>
      <c r="T1819" t="s">
        <v>9472</v>
      </c>
      <c r="U1819" t="s">
        <v>875</v>
      </c>
      <c r="W1819" s="247">
        <v>44990</v>
      </c>
      <c r="Y1819" t="s">
        <v>876</v>
      </c>
      <c r="Z1819">
        <v>0</v>
      </c>
      <c r="AB1819" t="s">
        <v>877</v>
      </c>
      <c r="AD1819">
        <f t="shared" ca="1" si="84"/>
        <v>14</v>
      </c>
      <c r="AE1819">
        <f t="shared" si="85"/>
        <v>3</v>
      </c>
      <c r="AF1819">
        <f t="shared" si="86"/>
        <v>5</v>
      </c>
    </row>
    <row r="1820" spans="1:32" x14ac:dyDescent="0.25">
      <c r="A1820" t="s">
        <v>9473</v>
      </c>
      <c r="B1820" t="s">
        <v>9474</v>
      </c>
      <c r="D1820">
        <v>2024</v>
      </c>
      <c r="E1820" t="s">
        <v>1061</v>
      </c>
      <c r="F1820" t="s">
        <v>2233</v>
      </c>
      <c r="G1820" t="s">
        <v>865</v>
      </c>
      <c r="H1820" t="s">
        <v>2249</v>
      </c>
      <c r="I1820" t="s">
        <v>9475</v>
      </c>
      <c r="J1820" t="s">
        <v>875</v>
      </c>
      <c r="K1820">
        <v>36168</v>
      </c>
      <c r="L1820" t="s">
        <v>1900</v>
      </c>
      <c r="M1820" t="s">
        <v>9476</v>
      </c>
      <c r="N1820" t="s">
        <v>1040</v>
      </c>
      <c r="O1820">
        <v>12</v>
      </c>
      <c r="P1820" t="s">
        <v>872</v>
      </c>
      <c r="Q1820" t="s">
        <v>873</v>
      </c>
      <c r="R1820" t="s">
        <v>105</v>
      </c>
      <c r="S1820" t="s">
        <v>105</v>
      </c>
      <c r="T1820" t="s">
        <v>2241</v>
      </c>
      <c r="U1820" t="s">
        <v>875</v>
      </c>
      <c r="V1820" t="s">
        <v>2096</v>
      </c>
      <c r="W1820" s="247">
        <v>44990</v>
      </c>
      <c r="Y1820" t="s">
        <v>876</v>
      </c>
      <c r="Z1820">
        <v>0</v>
      </c>
      <c r="AB1820" t="s">
        <v>877</v>
      </c>
      <c r="AD1820">
        <f t="shared" ca="1" si="84"/>
        <v>14</v>
      </c>
      <c r="AE1820">
        <f t="shared" si="85"/>
        <v>3</v>
      </c>
      <c r="AF1820">
        <f t="shared" si="86"/>
        <v>5</v>
      </c>
    </row>
    <row r="1821" spans="1:32" x14ac:dyDescent="0.25">
      <c r="A1821" t="s">
        <v>9477</v>
      </c>
      <c r="B1821" t="s">
        <v>9478</v>
      </c>
      <c r="D1821">
        <v>2024</v>
      </c>
      <c r="E1821" t="s">
        <v>1061</v>
      </c>
      <c r="F1821" t="s">
        <v>2233</v>
      </c>
      <c r="G1821" t="s">
        <v>865</v>
      </c>
      <c r="H1821" t="s">
        <v>2387</v>
      </c>
      <c r="I1821" t="s">
        <v>9479</v>
      </c>
      <c r="J1821" t="s">
        <v>868</v>
      </c>
      <c r="K1821">
        <v>22484</v>
      </c>
      <c r="L1821" t="s">
        <v>869</v>
      </c>
      <c r="M1821" t="s">
        <v>9480</v>
      </c>
      <c r="N1821">
        <v>45475</v>
      </c>
      <c r="O1821">
        <v>3</v>
      </c>
      <c r="P1821" t="s">
        <v>872</v>
      </c>
      <c r="Q1821" t="s">
        <v>873</v>
      </c>
      <c r="R1821" t="s">
        <v>105</v>
      </c>
      <c r="S1821" t="s">
        <v>105</v>
      </c>
      <c r="T1821" t="s">
        <v>9481</v>
      </c>
      <c r="U1821" t="s">
        <v>875</v>
      </c>
      <c r="V1821" t="s">
        <v>118</v>
      </c>
      <c r="W1821" s="247">
        <v>44990</v>
      </c>
      <c r="Y1821" t="s">
        <v>876</v>
      </c>
      <c r="Z1821">
        <v>0</v>
      </c>
      <c r="AB1821" t="s">
        <v>877</v>
      </c>
      <c r="AD1821">
        <f t="shared" ca="1" si="84"/>
        <v>14</v>
      </c>
      <c r="AE1821">
        <f t="shared" si="85"/>
        <v>3</v>
      </c>
      <c r="AF1821">
        <f t="shared" si="86"/>
        <v>5</v>
      </c>
    </row>
    <row r="1822" spans="1:32" x14ac:dyDescent="0.25">
      <c r="A1822" t="s">
        <v>9482</v>
      </c>
      <c r="B1822" t="s">
        <v>9483</v>
      </c>
      <c r="D1822">
        <v>2023</v>
      </c>
      <c r="E1822" t="s">
        <v>1061</v>
      </c>
      <c r="F1822" t="s">
        <v>1190</v>
      </c>
      <c r="G1822" t="s">
        <v>1191</v>
      </c>
      <c r="H1822" t="s">
        <v>9484</v>
      </c>
      <c r="I1822" t="s">
        <v>9485</v>
      </c>
      <c r="J1822" t="s">
        <v>1054</v>
      </c>
      <c r="K1822">
        <v>13017</v>
      </c>
      <c r="L1822" t="s">
        <v>869</v>
      </c>
      <c r="M1822" t="s">
        <v>9486</v>
      </c>
      <c r="N1822" t="s">
        <v>1040</v>
      </c>
      <c r="O1822">
        <v>4</v>
      </c>
      <c r="P1822" t="s">
        <v>872</v>
      </c>
      <c r="Q1822" t="s">
        <v>873</v>
      </c>
      <c r="R1822" t="s">
        <v>105</v>
      </c>
      <c r="S1822" t="s">
        <v>105</v>
      </c>
      <c r="T1822" t="s">
        <v>9487</v>
      </c>
      <c r="U1822" t="s">
        <v>875</v>
      </c>
      <c r="V1822" t="s">
        <v>9488</v>
      </c>
      <c r="W1822" s="247">
        <v>45002</v>
      </c>
      <c r="Y1822" t="s">
        <v>876</v>
      </c>
      <c r="Z1822">
        <v>0</v>
      </c>
      <c r="AB1822" t="s">
        <v>877</v>
      </c>
      <c r="AD1822">
        <f t="shared" ca="1" si="84"/>
        <v>13</v>
      </c>
      <c r="AE1822">
        <f t="shared" si="85"/>
        <v>3</v>
      </c>
      <c r="AF1822">
        <f t="shared" si="86"/>
        <v>17</v>
      </c>
    </row>
    <row r="1823" spans="1:32" x14ac:dyDescent="0.25">
      <c r="A1823" t="s">
        <v>9489</v>
      </c>
      <c r="B1823" t="s">
        <v>9490</v>
      </c>
      <c r="D1823">
        <v>2023</v>
      </c>
      <c r="E1823" t="s">
        <v>1061</v>
      </c>
      <c r="F1823" t="s">
        <v>1190</v>
      </c>
      <c r="G1823" t="s">
        <v>1191</v>
      </c>
      <c r="H1823" t="s">
        <v>1192</v>
      </c>
      <c r="I1823" t="s">
        <v>9491</v>
      </c>
      <c r="J1823" t="s">
        <v>896</v>
      </c>
      <c r="K1823">
        <v>21086</v>
      </c>
      <c r="L1823" t="s">
        <v>869</v>
      </c>
      <c r="M1823" t="s">
        <v>9492</v>
      </c>
      <c r="N1823">
        <v>45537</v>
      </c>
      <c r="O1823">
        <v>1</v>
      </c>
      <c r="P1823" t="s">
        <v>872</v>
      </c>
      <c r="Q1823" t="s">
        <v>873</v>
      </c>
      <c r="R1823" t="s">
        <v>105</v>
      </c>
      <c r="S1823" t="s">
        <v>110</v>
      </c>
      <c r="T1823" t="s">
        <v>9493</v>
      </c>
      <c r="U1823" t="s">
        <v>875</v>
      </c>
      <c r="W1823" s="247">
        <v>45002</v>
      </c>
      <c r="Y1823" t="s">
        <v>876</v>
      </c>
      <c r="Z1823">
        <v>0</v>
      </c>
      <c r="AB1823" t="s">
        <v>877</v>
      </c>
      <c r="AD1823">
        <f t="shared" ca="1" si="84"/>
        <v>13</v>
      </c>
      <c r="AE1823">
        <f t="shared" si="85"/>
        <v>3</v>
      </c>
      <c r="AF1823">
        <f t="shared" si="86"/>
        <v>17</v>
      </c>
    </row>
    <row r="1824" spans="1:32" x14ac:dyDescent="0.25">
      <c r="A1824" t="s">
        <v>9494</v>
      </c>
      <c r="B1824" t="s">
        <v>9495</v>
      </c>
      <c r="D1824">
        <v>2023</v>
      </c>
      <c r="E1824" t="s">
        <v>1061</v>
      </c>
      <c r="F1824" t="s">
        <v>1190</v>
      </c>
      <c r="G1824" t="s">
        <v>1191</v>
      </c>
      <c r="H1824" t="s">
        <v>1192</v>
      </c>
      <c r="I1824" t="s">
        <v>9496</v>
      </c>
      <c r="J1824" t="s">
        <v>1054</v>
      </c>
      <c r="K1824">
        <v>10183</v>
      </c>
      <c r="L1824" t="s">
        <v>869</v>
      </c>
      <c r="M1824" t="s">
        <v>9497</v>
      </c>
      <c r="N1824" t="s">
        <v>9498</v>
      </c>
      <c r="O1824">
        <v>222</v>
      </c>
      <c r="P1824" t="s">
        <v>872</v>
      </c>
      <c r="Q1824" t="s">
        <v>873</v>
      </c>
      <c r="R1824" t="s">
        <v>105</v>
      </c>
      <c r="S1824" t="s">
        <v>105</v>
      </c>
      <c r="T1824" t="s">
        <v>9499</v>
      </c>
      <c r="U1824" t="s">
        <v>875</v>
      </c>
      <c r="V1824" t="s">
        <v>157</v>
      </c>
      <c r="W1824" s="247">
        <v>45002</v>
      </c>
      <c r="Y1824" t="s">
        <v>876</v>
      </c>
      <c r="Z1824">
        <v>0</v>
      </c>
      <c r="AB1824" t="s">
        <v>877</v>
      </c>
      <c r="AD1824">
        <f t="shared" ca="1" si="84"/>
        <v>13</v>
      </c>
      <c r="AE1824">
        <f t="shared" si="85"/>
        <v>3</v>
      </c>
      <c r="AF1824">
        <f t="shared" si="86"/>
        <v>17</v>
      </c>
    </row>
    <row r="1825" spans="1:32" x14ac:dyDescent="0.25">
      <c r="A1825" t="s">
        <v>9500</v>
      </c>
      <c r="B1825" t="s">
        <v>9501</v>
      </c>
      <c r="D1825">
        <v>2023</v>
      </c>
      <c r="E1825" t="s">
        <v>1061</v>
      </c>
      <c r="F1825" t="s">
        <v>1190</v>
      </c>
      <c r="G1825" t="s">
        <v>1191</v>
      </c>
      <c r="H1825" t="s">
        <v>866</v>
      </c>
      <c r="I1825" t="s">
        <v>9502</v>
      </c>
      <c r="J1825" t="s">
        <v>1029</v>
      </c>
      <c r="K1825">
        <v>24004</v>
      </c>
      <c r="L1825" t="s">
        <v>869</v>
      </c>
      <c r="M1825" t="s">
        <v>9503</v>
      </c>
      <c r="N1825">
        <v>45414</v>
      </c>
      <c r="O1825">
        <v>3</v>
      </c>
      <c r="P1825" t="s">
        <v>872</v>
      </c>
      <c r="Q1825" t="s">
        <v>873</v>
      </c>
      <c r="R1825" t="s">
        <v>105</v>
      </c>
      <c r="S1825" t="s">
        <v>105</v>
      </c>
      <c r="T1825" t="s">
        <v>9504</v>
      </c>
      <c r="U1825" t="s">
        <v>875</v>
      </c>
      <c r="V1825" t="s">
        <v>2700</v>
      </c>
      <c r="W1825" s="247">
        <v>45002</v>
      </c>
      <c r="Y1825" t="s">
        <v>876</v>
      </c>
      <c r="Z1825">
        <v>0</v>
      </c>
      <c r="AB1825" t="s">
        <v>877</v>
      </c>
      <c r="AD1825">
        <f t="shared" ca="1" si="84"/>
        <v>13</v>
      </c>
      <c r="AE1825">
        <f t="shared" si="85"/>
        <v>3</v>
      </c>
      <c r="AF1825">
        <f t="shared" si="86"/>
        <v>17</v>
      </c>
    </row>
    <row r="1826" spans="1:32" x14ac:dyDescent="0.25">
      <c r="A1826" t="s">
        <v>9505</v>
      </c>
      <c r="B1826" t="s">
        <v>9506</v>
      </c>
      <c r="D1826">
        <v>2023</v>
      </c>
      <c r="E1826" t="s">
        <v>1061</v>
      </c>
      <c r="F1826" t="s">
        <v>1190</v>
      </c>
      <c r="G1826" t="s">
        <v>1191</v>
      </c>
      <c r="H1826" t="s">
        <v>866</v>
      </c>
      <c r="I1826" t="s">
        <v>9507</v>
      </c>
      <c r="J1826" t="s">
        <v>1054</v>
      </c>
      <c r="K1826">
        <v>109</v>
      </c>
      <c r="L1826" t="s">
        <v>869</v>
      </c>
      <c r="M1826" t="s">
        <v>9508</v>
      </c>
      <c r="N1826" t="s">
        <v>1040</v>
      </c>
      <c r="O1826">
        <v>4</v>
      </c>
      <c r="P1826" t="s">
        <v>872</v>
      </c>
      <c r="Q1826" t="s">
        <v>873</v>
      </c>
      <c r="R1826" t="s">
        <v>105</v>
      </c>
      <c r="S1826" t="s">
        <v>105</v>
      </c>
      <c r="T1826" t="s">
        <v>9509</v>
      </c>
      <c r="U1826" t="s">
        <v>875</v>
      </c>
      <c r="V1826" t="s">
        <v>123</v>
      </c>
      <c r="W1826" s="247">
        <v>45002</v>
      </c>
      <c r="Y1826" t="s">
        <v>876</v>
      </c>
      <c r="Z1826">
        <v>0</v>
      </c>
      <c r="AB1826" t="s">
        <v>877</v>
      </c>
      <c r="AD1826">
        <f t="shared" ca="1" si="84"/>
        <v>13</v>
      </c>
      <c r="AE1826">
        <f t="shared" si="85"/>
        <v>3</v>
      </c>
      <c r="AF1826">
        <f t="shared" si="86"/>
        <v>17</v>
      </c>
    </row>
    <row r="1827" spans="1:32" x14ac:dyDescent="0.25">
      <c r="A1827" t="s">
        <v>9510</v>
      </c>
      <c r="B1827" t="s">
        <v>9511</v>
      </c>
      <c r="D1827">
        <v>2023</v>
      </c>
      <c r="E1827" t="s">
        <v>1061</v>
      </c>
      <c r="F1827" t="s">
        <v>1190</v>
      </c>
      <c r="G1827" t="s">
        <v>1191</v>
      </c>
      <c r="H1827" t="s">
        <v>9512</v>
      </c>
      <c r="I1827" t="s">
        <v>9513</v>
      </c>
      <c r="J1827" t="s">
        <v>881</v>
      </c>
      <c r="K1827">
        <v>21189</v>
      </c>
      <c r="L1827" t="s">
        <v>1900</v>
      </c>
      <c r="M1827">
        <v>5449115</v>
      </c>
      <c r="N1827">
        <v>45384</v>
      </c>
      <c r="O1827">
        <v>13</v>
      </c>
      <c r="P1827" t="s">
        <v>872</v>
      </c>
      <c r="Q1827" t="s">
        <v>873</v>
      </c>
      <c r="R1827" t="s">
        <v>105</v>
      </c>
      <c r="S1827" t="s">
        <v>105</v>
      </c>
      <c r="T1827" t="s">
        <v>9514</v>
      </c>
      <c r="U1827" t="s">
        <v>875</v>
      </c>
      <c r="V1827" t="s">
        <v>142</v>
      </c>
      <c r="W1827" s="247">
        <v>45002</v>
      </c>
      <c r="Y1827" t="s">
        <v>876</v>
      </c>
      <c r="Z1827">
        <v>0</v>
      </c>
      <c r="AB1827" t="s">
        <v>877</v>
      </c>
      <c r="AD1827">
        <f t="shared" ca="1" si="84"/>
        <v>13</v>
      </c>
      <c r="AE1827">
        <f t="shared" si="85"/>
        <v>3</v>
      </c>
      <c r="AF1827">
        <f t="shared" si="86"/>
        <v>17</v>
      </c>
    </row>
    <row r="1828" spans="1:32" x14ac:dyDescent="0.25">
      <c r="A1828" t="s">
        <v>9515</v>
      </c>
      <c r="B1828" t="s">
        <v>9516</v>
      </c>
      <c r="D1828">
        <v>2023</v>
      </c>
      <c r="E1828" t="s">
        <v>1049</v>
      </c>
      <c r="F1828" t="s">
        <v>1070</v>
      </c>
      <c r="G1828" t="s">
        <v>1071</v>
      </c>
      <c r="H1828" t="s">
        <v>1108</v>
      </c>
      <c r="I1828" t="s">
        <v>9517</v>
      </c>
      <c r="J1828" t="s">
        <v>945</v>
      </c>
      <c r="K1828">
        <v>22623</v>
      </c>
      <c r="L1828" t="s">
        <v>1900</v>
      </c>
      <c r="M1828" t="s">
        <v>9518</v>
      </c>
      <c r="N1828">
        <v>45324</v>
      </c>
      <c r="O1828">
        <v>33</v>
      </c>
      <c r="P1828" t="s">
        <v>872</v>
      </c>
      <c r="Q1828" t="s">
        <v>873</v>
      </c>
      <c r="R1828" t="s">
        <v>105</v>
      </c>
      <c r="S1828" t="s">
        <v>105</v>
      </c>
      <c r="T1828" t="s">
        <v>9519</v>
      </c>
      <c r="U1828" t="s">
        <v>1067</v>
      </c>
      <c r="V1828" t="s">
        <v>9520</v>
      </c>
      <c r="W1828" s="247">
        <v>45001</v>
      </c>
      <c r="Y1828" t="s">
        <v>876</v>
      </c>
      <c r="Z1828">
        <v>0</v>
      </c>
      <c r="AA1828" t="s">
        <v>9521</v>
      </c>
      <c r="AB1828" t="s">
        <v>877</v>
      </c>
      <c r="AD1828">
        <f t="shared" ca="1" si="84"/>
        <v>13</v>
      </c>
      <c r="AE1828">
        <f t="shared" si="85"/>
        <v>3</v>
      </c>
      <c r="AF1828">
        <f t="shared" si="86"/>
        <v>16</v>
      </c>
    </row>
    <row r="1829" spans="1:32" x14ac:dyDescent="0.25">
      <c r="A1829" t="s">
        <v>9522</v>
      </c>
      <c r="B1829" t="s">
        <v>9523</v>
      </c>
      <c r="D1829">
        <v>2023</v>
      </c>
      <c r="E1829" t="s">
        <v>1049</v>
      </c>
      <c r="F1829" t="s">
        <v>1070</v>
      </c>
      <c r="G1829" t="s">
        <v>1071</v>
      </c>
      <c r="H1829" t="s">
        <v>1108</v>
      </c>
      <c r="I1829" t="s">
        <v>9524</v>
      </c>
      <c r="J1829" t="s">
        <v>1054</v>
      </c>
      <c r="K1829">
        <v>9856</v>
      </c>
      <c r="L1829" t="s">
        <v>869</v>
      </c>
      <c r="M1829" t="s">
        <v>9525</v>
      </c>
      <c r="N1829">
        <v>45628</v>
      </c>
      <c r="O1829">
        <v>23</v>
      </c>
      <c r="P1829" t="s">
        <v>872</v>
      </c>
      <c r="Q1829" t="s">
        <v>873</v>
      </c>
      <c r="R1829" t="s">
        <v>105</v>
      </c>
      <c r="S1829" t="s">
        <v>105</v>
      </c>
      <c r="T1829" t="s">
        <v>3799</v>
      </c>
      <c r="U1829" t="s">
        <v>1067</v>
      </c>
      <c r="V1829" t="s">
        <v>157</v>
      </c>
      <c r="W1829" s="247">
        <v>45001</v>
      </c>
      <c r="Y1829" t="s">
        <v>876</v>
      </c>
      <c r="Z1829">
        <v>0</v>
      </c>
      <c r="AB1829" t="s">
        <v>877</v>
      </c>
      <c r="AD1829">
        <f t="shared" ca="1" si="84"/>
        <v>13</v>
      </c>
      <c r="AE1829">
        <f t="shared" si="85"/>
        <v>3</v>
      </c>
      <c r="AF1829">
        <f t="shared" si="86"/>
        <v>16</v>
      </c>
    </row>
    <row r="1830" spans="1:32" x14ac:dyDescent="0.25">
      <c r="A1830" t="s">
        <v>9526</v>
      </c>
      <c r="B1830" t="s">
        <v>9527</v>
      </c>
      <c r="D1830">
        <v>2023</v>
      </c>
      <c r="E1830" t="s">
        <v>863</v>
      </c>
      <c r="F1830" t="s">
        <v>864</v>
      </c>
      <c r="G1830" t="s">
        <v>865</v>
      </c>
      <c r="H1830" t="s">
        <v>956</v>
      </c>
      <c r="I1830" t="s">
        <v>9528</v>
      </c>
      <c r="J1830" t="s">
        <v>896</v>
      </c>
      <c r="K1830">
        <v>21797</v>
      </c>
      <c r="L1830" t="s">
        <v>869</v>
      </c>
      <c r="M1830" t="s">
        <v>1519</v>
      </c>
      <c r="N1830">
        <v>45384</v>
      </c>
      <c r="O1830">
        <v>1</v>
      </c>
      <c r="P1830" t="s">
        <v>872</v>
      </c>
      <c r="Q1830" t="s">
        <v>873</v>
      </c>
      <c r="R1830" t="s">
        <v>110</v>
      </c>
      <c r="S1830" t="s">
        <v>105</v>
      </c>
      <c r="U1830" t="s">
        <v>875</v>
      </c>
      <c r="W1830" s="247">
        <v>45007</v>
      </c>
      <c r="Y1830" t="s">
        <v>876</v>
      </c>
      <c r="Z1830">
        <v>0</v>
      </c>
      <c r="AB1830" t="s">
        <v>877</v>
      </c>
      <c r="AD1830">
        <f t="shared" ca="1" si="84"/>
        <v>13</v>
      </c>
      <c r="AE1830">
        <f t="shared" si="85"/>
        <v>3</v>
      </c>
      <c r="AF1830">
        <f t="shared" si="86"/>
        <v>22</v>
      </c>
    </row>
    <row r="1831" spans="1:32" x14ac:dyDescent="0.25">
      <c r="A1831" t="s">
        <v>9529</v>
      </c>
      <c r="B1831" t="s">
        <v>9530</v>
      </c>
      <c r="D1831">
        <v>2023</v>
      </c>
      <c r="E1831" t="s">
        <v>863</v>
      </c>
      <c r="F1831" t="s">
        <v>864</v>
      </c>
      <c r="G1831" t="s">
        <v>865</v>
      </c>
      <c r="H1831" t="s">
        <v>866</v>
      </c>
      <c r="I1831" t="s">
        <v>9531</v>
      </c>
      <c r="J1831" t="s">
        <v>896</v>
      </c>
      <c r="K1831">
        <v>32428</v>
      </c>
      <c r="L1831" t="s">
        <v>869</v>
      </c>
      <c r="M1831" t="s">
        <v>1519</v>
      </c>
      <c r="N1831">
        <v>45384</v>
      </c>
      <c r="O1831">
        <v>1</v>
      </c>
      <c r="P1831" t="s">
        <v>872</v>
      </c>
      <c r="Q1831" t="s">
        <v>873</v>
      </c>
      <c r="R1831" t="s">
        <v>110</v>
      </c>
      <c r="S1831" t="s">
        <v>110</v>
      </c>
      <c r="U1831" t="s">
        <v>875</v>
      </c>
      <c r="W1831" s="247">
        <v>45007</v>
      </c>
      <c r="Y1831" t="s">
        <v>876</v>
      </c>
      <c r="Z1831">
        <v>0</v>
      </c>
      <c r="AB1831" t="s">
        <v>877</v>
      </c>
      <c r="AD1831">
        <f t="shared" ca="1" si="84"/>
        <v>13</v>
      </c>
      <c r="AE1831">
        <f t="shared" si="85"/>
        <v>3</v>
      </c>
      <c r="AF1831">
        <f t="shared" si="86"/>
        <v>22</v>
      </c>
    </row>
    <row r="1832" spans="1:32" x14ac:dyDescent="0.25">
      <c r="A1832" t="s">
        <v>9532</v>
      </c>
      <c r="B1832" t="s">
        <v>9533</v>
      </c>
      <c r="D1832">
        <v>2023</v>
      </c>
      <c r="E1832" t="s">
        <v>863</v>
      </c>
      <c r="F1832" t="s">
        <v>864</v>
      </c>
      <c r="G1832" t="s">
        <v>865</v>
      </c>
      <c r="H1832" t="s">
        <v>866</v>
      </c>
      <c r="I1832" t="s">
        <v>9534</v>
      </c>
      <c r="J1832" t="s">
        <v>1555</v>
      </c>
      <c r="K1832">
        <v>26374</v>
      </c>
      <c r="L1832" t="s">
        <v>869</v>
      </c>
      <c r="M1832" t="s">
        <v>1519</v>
      </c>
      <c r="N1832">
        <v>45384</v>
      </c>
      <c r="O1832">
        <v>1</v>
      </c>
      <c r="P1832" t="s">
        <v>872</v>
      </c>
      <c r="Q1832" t="s">
        <v>873</v>
      </c>
      <c r="R1832" t="s">
        <v>110</v>
      </c>
      <c r="S1832" t="s">
        <v>105</v>
      </c>
      <c r="U1832" t="s">
        <v>875</v>
      </c>
      <c r="W1832" s="247">
        <v>45007</v>
      </c>
      <c r="Y1832" t="s">
        <v>876</v>
      </c>
      <c r="Z1832">
        <v>0</v>
      </c>
      <c r="AB1832" t="s">
        <v>1103</v>
      </c>
      <c r="AD1832">
        <f t="shared" ca="1" si="84"/>
        <v>13</v>
      </c>
      <c r="AE1832">
        <f t="shared" si="85"/>
        <v>3</v>
      </c>
      <c r="AF1832">
        <f t="shared" si="86"/>
        <v>22</v>
      </c>
    </row>
    <row r="1833" spans="1:32" x14ac:dyDescent="0.25">
      <c r="A1833" t="s">
        <v>9535</v>
      </c>
      <c r="B1833" t="s">
        <v>9536</v>
      </c>
      <c r="D1833">
        <v>2023</v>
      </c>
      <c r="E1833" t="s">
        <v>863</v>
      </c>
      <c r="F1833" t="s">
        <v>864</v>
      </c>
      <c r="G1833" t="s">
        <v>865</v>
      </c>
      <c r="H1833" t="s">
        <v>956</v>
      </c>
      <c r="I1833" t="s">
        <v>9537</v>
      </c>
      <c r="J1833" t="s">
        <v>984</v>
      </c>
      <c r="K1833">
        <v>15449</v>
      </c>
      <c r="L1833" t="s">
        <v>1900</v>
      </c>
      <c r="M1833" t="s">
        <v>1519</v>
      </c>
      <c r="N1833" t="s">
        <v>913</v>
      </c>
      <c r="O1833">
        <v>5</v>
      </c>
      <c r="P1833" t="s">
        <v>872</v>
      </c>
      <c r="Q1833" t="s">
        <v>873</v>
      </c>
      <c r="R1833" t="s">
        <v>110</v>
      </c>
      <c r="S1833" t="s">
        <v>110</v>
      </c>
      <c r="U1833" t="s">
        <v>875</v>
      </c>
      <c r="W1833" s="247">
        <v>45007</v>
      </c>
      <c r="Y1833" t="s">
        <v>876</v>
      </c>
      <c r="Z1833">
        <v>0</v>
      </c>
      <c r="AB1833" t="s">
        <v>1103</v>
      </c>
      <c r="AD1833">
        <f t="shared" ca="1" si="84"/>
        <v>13</v>
      </c>
      <c r="AE1833">
        <f t="shared" si="85"/>
        <v>3</v>
      </c>
      <c r="AF1833">
        <f t="shared" si="86"/>
        <v>22</v>
      </c>
    </row>
    <row r="1834" spans="1:32" x14ac:dyDescent="0.25">
      <c r="A1834" t="s">
        <v>9538</v>
      </c>
      <c r="B1834" t="s">
        <v>9539</v>
      </c>
      <c r="D1834">
        <v>2023</v>
      </c>
      <c r="E1834" t="s">
        <v>863</v>
      </c>
      <c r="F1834" t="s">
        <v>864</v>
      </c>
      <c r="G1834" t="s">
        <v>865</v>
      </c>
      <c r="H1834" t="s">
        <v>956</v>
      </c>
      <c r="I1834" t="s">
        <v>9540</v>
      </c>
      <c r="J1834" t="s">
        <v>1067</v>
      </c>
      <c r="K1834">
        <v>18447</v>
      </c>
      <c r="L1834" t="s">
        <v>869</v>
      </c>
      <c r="M1834" t="s">
        <v>1519</v>
      </c>
      <c r="N1834">
        <v>45384</v>
      </c>
      <c r="O1834">
        <v>1</v>
      </c>
      <c r="P1834" t="s">
        <v>872</v>
      </c>
      <c r="Q1834" t="s">
        <v>873</v>
      </c>
      <c r="R1834" t="s">
        <v>110</v>
      </c>
      <c r="S1834" t="s">
        <v>105</v>
      </c>
      <c r="U1834" t="s">
        <v>875</v>
      </c>
      <c r="W1834" s="247">
        <v>45007</v>
      </c>
      <c r="Y1834" t="s">
        <v>876</v>
      </c>
      <c r="Z1834">
        <v>0</v>
      </c>
      <c r="AB1834" t="s">
        <v>1103</v>
      </c>
      <c r="AD1834">
        <f t="shared" ca="1" si="84"/>
        <v>13</v>
      </c>
      <c r="AE1834">
        <f t="shared" si="85"/>
        <v>3</v>
      </c>
      <c r="AF1834">
        <f t="shared" si="86"/>
        <v>22</v>
      </c>
    </row>
    <row r="1835" spans="1:32" x14ac:dyDescent="0.25">
      <c r="A1835" t="s">
        <v>9541</v>
      </c>
      <c r="B1835" t="s">
        <v>9542</v>
      </c>
      <c r="D1835">
        <v>2023</v>
      </c>
      <c r="E1835" t="s">
        <v>863</v>
      </c>
      <c r="F1835" t="s">
        <v>864</v>
      </c>
      <c r="G1835" t="s">
        <v>865</v>
      </c>
      <c r="H1835" t="s">
        <v>956</v>
      </c>
      <c r="I1835" t="s">
        <v>9543</v>
      </c>
      <c r="J1835" t="s">
        <v>1029</v>
      </c>
      <c r="K1835">
        <v>22359</v>
      </c>
      <c r="L1835" t="s">
        <v>869</v>
      </c>
      <c r="M1835" t="s">
        <v>1519</v>
      </c>
      <c r="N1835">
        <v>45384</v>
      </c>
      <c r="O1835">
        <v>1</v>
      </c>
      <c r="P1835" t="s">
        <v>872</v>
      </c>
      <c r="Q1835" t="s">
        <v>873</v>
      </c>
      <c r="R1835" t="s">
        <v>110</v>
      </c>
      <c r="S1835" t="s">
        <v>110</v>
      </c>
      <c r="U1835" t="s">
        <v>875</v>
      </c>
      <c r="W1835" s="247">
        <v>45007</v>
      </c>
      <c r="Y1835" t="s">
        <v>876</v>
      </c>
      <c r="Z1835">
        <v>0</v>
      </c>
      <c r="AB1835" t="s">
        <v>1103</v>
      </c>
      <c r="AD1835">
        <f t="shared" ca="1" si="84"/>
        <v>13</v>
      </c>
      <c r="AE1835">
        <f t="shared" si="85"/>
        <v>3</v>
      </c>
      <c r="AF1835">
        <f t="shared" si="86"/>
        <v>22</v>
      </c>
    </row>
    <row r="1836" spans="1:32" x14ac:dyDescent="0.25">
      <c r="A1836" t="s">
        <v>9544</v>
      </c>
      <c r="B1836" t="s">
        <v>9545</v>
      </c>
      <c r="D1836">
        <v>2023</v>
      </c>
      <c r="E1836" t="s">
        <v>1061</v>
      </c>
      <c r="F1836" t="s">
        <v>1758</v>
      </c>
      <c r="G1836" t="s">
        <v>1384</v>
      </c>
      <c r="H1836" t="s">
        <v>2654</v>
      </c>
      <c r="I1836" t="s">
        <v>9546</v>
      </c>
      <c r="J1836" t="s">
        <v>881</v>
      </c>
      <c r="K1836">
        <v>15138</v>
      </c>
      <c r="L1836" t="s">
        <v>1900</v>
      </c>
      <c r="M1836" t="s">
        <v>1519</v>
      </c>
      <c r="N1836">
        <v>45384</v>
      </c>
      <c r="O1836">
        <v>1</v>
      </c>
      <c r="P1836" t="s">
        <v>872</v>
      </c>
      <c r="Q1836" t="s">
        <v>873</v>
      </c>
      <c r="R1836" t="s">
        <v>110</v>
      </c>
      <c r="S1836" t="s">
        <v>105</v>
      </c>
      <c r="U1836" t="s">
        <v>875</v>
      </c>
      <c r="W1836" s="247">
        <v>45001</v>
      </c>
      <c r="Y1836" t="s">
        <v>876</v>
      </c>
      <c r="Z1836">
        <v>0</v>
      </c>
      <c r="AB1836" t="s">
        <v>877</v>
      </c>
      <c r="AD1836">
        <f t="shared" ca="1" si="84"/>
        <v>13</v>
      </c>
      <c r="AE1836">
        <f t="shared" si="85"/>
        <v>3</v>
      </c>
      <c r="AF1836">
        <f t="shared" si="86"/>
        <v>16</v>
      </c>
    </row>
    <row r="1837" spans="1:32" x14ac:dyDescent="0.25">
      <c r="A1837" t="s">
        <v>9547</v>
      </c>
      <c r="B1837" t="s">
        <v>9548</v>
      </c>
      <c r="D1837">
        <v>2023</v>
      </c>
      <c r="E1837" t="s">
        <v>1061</v>
      </c>
      <c r="F1837" t="s">
        <v>1758</v>
      </c>
      <c r="G1837" t="s">
        <v>1384</v>
      </c>
      <c r="H1837" t="s">
        <v>1192</v>
      </c>
      <c r="I1837" t="s">
        <v>9549</v>
      </c>
      <c r="J1837" t="s">
        <v>1555</v>
      </c>
      <c r="K1837">
        <v>27927</v>
      </c>
      <c r="L1837" t="s">
        <v>869</v>
      </c>
      <c r="M1837" t="s">
        <v>1519</v>
      </c>
      <c r="N1837">
        <v>45353</v>
      </c>
      <c r="O1837">
        <v>2</v>
      </c>
      <c r="P1837" t="s">
        <v>872</v>
      </c>
      <c r="Q1837" t="s">
        <v>873</v>
      </c>
      <c r="R1837" t="s">
        <v>110</v>
      </c>
      <c r="S1837" t="s">
        <v>105</v>
      </c>
      <c r="U1837" t="s">
        <v>875</v>
      </c>
      <c r="W1837" s="247">
        <v>45001</v>
      </c>
      <c r="Y1837" t="s">
        <v>876</v>
      </c>
      <c r="Z1837">
        <v>0</v>
      </c>
      <c r="AB1837" t="s">
        <v>877</v>
      </c>
      <c r="AD1837">
        <f t="shared" ca="1" si="84"/>
        <v>13</v>
      </c>
      <c r="AE1837">
        <f t="shared" si="85"/>
        <v>3</v>
      </c>
      <c r="AF1837">
        <f t="shared" si="86"/>
        <v>16</v>
      </c>
    </row>
    <row r="1838" spans="1:32" x14ac:dyDescent="0.25">
      <c r="A1838" t="s">
        <v>9550</v>
      </c>
      <c r="B1838" t="s">
        <v>9551</v>
      </c>
      <c r="D1838">
        <v>2023</v>
      </c>
      <c r="E1838" t="s">
        <v>1061</v>
      </c>
      <c r="F1838" t="s">
        <v>1758</v>
      </c>
      <c r="G1838" t="s">
        <v>1384</v>
      </c>
      <c r="H1838" t="s">
        <v>866</v>
      </c>
      <c r="I1838" t="s">
        <v>9552</v>
      </c>
      <c r="J1838" t="s">
        <v>1523</v>
      </c>
      <c r="K1838">
        <v>28041</v>
      </c>
      <c r="L1838" t="s">
        <v>869</v>
      </c>
      <c r="M1838" t="s">
        <v>1519</v>
      </c>
      <c r="N1838">
        <v>45353</v>
      </c>
      <c r="O1838">
        <v>2</v>
      </c>
      <c r="P1838" t="s">
        <v>872</v>
      </c>
      <c r="Q1838" t="s">
        <v>873</v>
      </c>
      <c r="R1838" t="s">
        <v>110</v>
      </c>
      <c r="S1838" t="s">
        <v>105</v>
      </c>
      <c r="U1838" t="s">
        <v>875</v>
      </c>
      <c r="W1838" s="247">
        <v>45001</v>
      </c>
      <c r="Y1838" t="s">
        <v>876</v>
      </c>
      <c r="Z1838">
        <v>0</v>
      </c>
      <c r="AB1838" t="s">
        <v>877</v>
      </c>
      <c r="AD1838">
        <f t="shared" ca="1" si="84"/>
        <v>13</v>
      </c>
      <c r="AE1838">
        <f t="shared" si="85"/>
        <v>3</v>
      </c>
      <c r="AF1838">
        <f t="shared" si="86"/>
        <v>16</v>
      </c>
    </row>
    <row r="1839" spans="1:32" x14ac:dyDescent="0.25">
      <c r="A1839" t="s">
        <v>9553</v>
      </c>
      <c r="B1839" t="s">
        <v>9554</v>
      </c>
      <c r="C1839" t="s">
        <v>1799</v>
      </c>
      <c r="D1839">
        <v>2023</v>
      </c>
      <c r="E1839" t="s">
        <v>1049</v>
      </c>
      <c r="F1839" t="s">
        <v>3079</v>
      </c>
      <c r="G1839" t="s">
        <v>3984</v>
      </c>
      <c r="H1839" t="s">
        <v>1123</v>
      </c>
      <c r="I1839" t="s">
        <v>9555</v>
      </c>
      <c r="J1839" t="s">
        <v>1067</v>
      </c>
      <c r="K1839">
        <v>36041</v>
      </c>
      <c r="L1839" t="s">
        <v>1900</v>
      </c>
      <c r="M1839" t="s">
        <v>1519</v>
      </c>
      <c r="N1839" t="s">
        <v>1823</v>
      </c>
      <c r="O1839">
        <v>10</v>
      </c>
      <c r="P1839" t="s">
        <v>872</v>
      </c>
      <c r="Q1839" t="s">
        <v>873</v>
      </c>
      <c r="R1839" t="s">
        <v>110</v>
      </c>
      <c r="S1839" t="s">
        <v>110</v>
      </c>
      <c r="U1839" t="s">
        <v>896</v>
      </c>
      <c r="W1839" s="247">
        <v>45001</v>
      </c>
      <c r="Y1839" t="s">
        <v>876</v>
      </c>
      <c r="Z1839">
        <v>0</v>
      </c>
      <c r="AA1839" t="s">
        <v>9556</v>
      </c>
      <c r="AB1839" t="s">
        <v>877</v>
      </c>
      <c r="AD1839">
        <f t="shared" ca="1" si="84"/>
        <v>13</v>
      </c>
      <c r="AE1839">
        <f t="shared" si="85"/>
        <v>3</v>
      </c>
      <c r="AF1839">
        <f t="shared" si="86"/>
        <v>16</v>
      </c>
    </row>
    <row r="1840" spans="1:32" x14ac:dyDescent="0.25">
      <c r="A1840" t="s">
        <v>9557</v>
      </c>
      <c r="B1840" t="s">
        <v>9558</v>
      </c>
      <c r="C1840" t="s">
        <v>1799</v>
      </c>
      <c r="D1840">
        <v>2023</v>
      </c>
      <c r="E1840" t="s">
        <v>1049</v>
      </c>
      <c r="F1840" t="s">
        <v>3079</v>
      </c>
      <c r="G1840" t="s">
        <v>2087</v>
      </c>
      <c r="H1840" t="s">
        <v>1123</v>
      </c>
      <c r="I1840" t="s">
        <v>9559</v>
      </c>
      <c r="J1840" t="s">
        <v>1240</v>
      </c>
      <c r="K1840">
        <v>43301</v>
      </c>
      <c r="L1840" t="s">
        <v>1900</v>
      </c>
      <c r="M1840" t="s">
        <v>1519</v>
      </c>
      <c r="N1840">
        <v>45353</v>
      </c>
      <c r="O1840">
        <v>2</v>
      </c>
      <c r="P1840" t="s">
        <v>872</v>
      </c>
      <c r="Q1840" t="s">
        <v>873</v>
      </c>
      <c r="R1840" t="s">
        <v>110</v>
      </c>
      <c r="S1840" t="s">
        <v>105</v>
      </c>
      <c r="U1840" t="s">
        <v>896</v>
      </c>
      <c r="W1840" s="247">
        <v>45001</v>
      </c>
      <c r="Y1840" t="s">
        <v>876</v>
      </c>
      <c r="Z1840">
        <v>0</v>
      </c>
      <c r="AB1840" t="s">
        <v>877</v>
      </c>
      <c r="AD1840">
        <f t="shared" ca="1" si="84"/>
        <v>13</v>
      </c>
      <c r="AE1840">
        <f t="shared" si="85"/>
        <v>3</v>
      </c>
      <c r="AF1840">
        <f t="shared" si="86"/>
        <v>16</v>
      </c>
    </row>
    <row r="1841" spans="1:32" x14ac:dyDescent="0.25">
      <c r="A1841" t="s">
        <v>9560</v>
      </c>
      <c r="B1841" t="s">
        <v>9561</v>
      </c>
      <c r="C1841" t="s">
        <v>1799</v>
      </c>
      <c r="D1841">
        <v>2023</v>
      </c>
      <c r="E1841" t="s">
        <v>1049</v>
      </c>
      <c r="F1841" t="s">
        <v>3079</v>
      </c>
      <c r="G1841" t="s">
        <v>2087</v>
      </c>
      <c r="H1841" t="s">
        <v>1123</v>
      </c>
      <c r="I1841" t="s">
        <v>9562</v>
      </c>
      <c r="J1841" t="s">
        <v>868</v>
      </c>
      <c r="K1841">
        <v>26674</v>
      </c>
      <c r="L1841" t="s">
        <v>869</v>
      </c>
      <c r="M1841" t="s">
        <v>1519</v>
      </c>
      <c r="N1841">
        <v>45384</v>
      </c>
      <c r="O1841">
        <v>1</v>
      </c>
      <c r="P1841" t="s">
        <v>872</v>
      </c>
      <c r="Q1841" t="s">
        <v>873</v>
      </c>
      <c r="R1841" t="s">
        <v>110</v>
      </c>
      <c r="S1841" t="s">
        <v>110</v>
      </c>
      <c r="U1841" t="s">
        <v>896</v>
      </c>
      <c r="W1841" s="247">
        <v>45001</v>
      </c>
      <c r="Y1841" t="s">
        <v>876</v>
      </c>
      <c r="Z1841">
        <v>0</v>
      </c>
      <c r="AB1841" t="s">
        <v>877</v>
      </c>
      <c r="AD1841">
        <f t="shared" ca="1" si="84"/>
        <v>13</v>
      </c>
      <c r="AE1841">
        <f t="shared" si="85"/>
        <v>3</v>
      </c>
      <c r="AF1841">
        <f t="shared" si="86"/>
        <v>16</v>
      </c>
    </row>
    <row r="1842" spans="1:32" x14ac:dyDescent="0.25">
      <c r="A1842" t="s">
        <v>9563</v>
      </c>
      <c r="B1842" t="s">
        <v>9564</v>
      </c>
      <c r="C1842" t="s">
        <v>1799</v>
      </c>
      <c r="D1842">
        <v>2023</v>
      </c>
      <c r="E1842" t="s">
        <v>1049</v>
      </c>
      <c r="F1842" t="s">
        <v>3079</v>
      </c>
      <c r="G1842" t="s">
        <v>2087</v>
      </c>
      <c r="H1842" t="s">
        <v>1108</v>
      </c>
      <c r="I1842" t="s">
        <v>9565</v>
      </c>
      <c r="J1842" t="s">
        <v>881</v>
      </c>
      <c r="K1842">
        <v>23767</v>
      </c>
      <c r="L1842" t="s">
        <v>1900</v>
      </c>
      <c r="M1842" t="s">
        <v>1519</v>
      </c>
      <c r="N1842">
        <v>45324</v>
      </c>
      <c r="O1842">
        <v>3</v>
      </c>
      <c r="P1842" t="s">
        <v>872</v>
      </c>
      <c r="Q1842" t="s">
        <v>873</v>
      </c>
      <c r="R1842" t="s">
        <v>110</v>
      </c>
      <c r="S1842" t="s">
        <v>110</v>
      </c>
      <c r="U1842" t="s">
        <v>896</v>
      </c>
      <c r="W1842" s="247">
        <v>45001</v>
      </c>
      <c r="Y1842" t="s">
        <v>876</v>
      </c>
      <c r="Z1842">
        <v>0</v>
      </c>
      <c r="AB1842" t="s">
        <v>877</v>
      </c>
      <c r="AD1842">
        <f t="shared" ca="1" si="84"/>
        <v>13</v>
      </c>
      <c r="AE1842">
        <f t="shared" si="85"/>
        <v>3</v>
      </c>
      <c r="AF1842">
        <f t="shared" si="86"/>
        <v>16</v>
      </c>
    </row>
    <row r="1843" spans="1:32" x14ac:dyDescent="0.25">
      <c r="A1843" t="s">
        <v>9566</v>
      </c>
      <c r="B1843" t="s">
        <v>9567</v>
      </c>
      <c r="C1843" t="s">
        <v>1799</v>
      </c>
      <c r="D1843">
        <v>2023</v>
      </c>
      <c r="E1843" t="s">
        <v>1049</v>
      </c>
      <c r="F1843" t="s">
        <v>3079</v>
      </c>
      <c r="G1843" t="s">
        <v>2087</v>
      </c>
      <c r="H1843" t="s">
        <v>1108</v>
      </c>
      <c r="I1843" t="s">
        <v>9568</v>
      </c>
      <c r="J1843" t="s">
        <v>881</v>
      </c>
      <c r="K1843">
        <v>23675</v>
      </c>
      <c r="L1843" t="s">
        <v>1900</v>
      </c>
      <c r="M1843" t="s">
        <v>1519</v>
      </c>
      <c r="N1843">
        <v>45384</v>
      </c>
      <c r="O1843">
        <v>1</v>
      </c>
      <c r="P1843" t="s">
        <v>872</v>
      </c>
      <c r="Q1843" t="s">
        <v>873</v>
      </c>
      <c r="R1843" t="s">
        <v>110</v>
      </c>
      <c r="S1843" t="s">
        <v>105</v>
      </c>
      <c r="U1843" t="s">
        <v>896</v>
      </c>
      <c r="W1843" s="247">
        <v>45001</v>
      </c>
      <c r="Y1843" t="s">
        <v>876</v>
      </c>
      <c r="Z1843">
        <v>0</v>
      </c>
      <c r="AB1843" t="s">
        <v>877</v>
      </c>
      <c r="AD1843">
        <f t="shared" ca="1" si="84"/>
        <v>13</v>
      </c>
      <c r="AE1843">
        <f t="shared" si="85"/>
        <v>3</v>
      </c>
      <c r="AF1843">
        <f t="shared" si="86"/>
        <v>16</v>
      </c>
    </row>
    <row r="1844" spans="1:32" x14ac:dyDescent="0.25">
      <c r="A1844" t="s">
        <v>9569</v>
      </c>
      <c r="B1844" t="s">
        <v>9570</v>
      </c>
      <c r="C1844" t="s">
        <v>1799</v>
      </c>
      <c r="D1844">
        <v>2023</v>
      </c>
      <c r="E1844" t="s">
        <v>1049</v>
      </c>
      <c r="F1844" t="s">
        <v>3079</v>
      </c>
      <c r="G1844" t="s">
        <v>3984</v>
      </c>
      <c r="H1844" t="s">
        <v>1123</v>
      </c>
      <c r="I1844" t="s">
        <v>9571</v>
      </c>
      <c r="J1844" t="s">
        <v>3464</v>
      </c>
      <c r="K1844">
        <v>22585</v>
      </c>
      <c r="L1844" t="s">
        <v>1900</v>
      </c>
      <c r="M1844" t="s">
        <v>1519</v>
      </c>
      <c r="N1844">
        <v>45384</v>
      </c>
      <c r="O1844">
        <v>1</v>
      </c>
      <c r="P1844" t="s">
        <v>872</v>
      </c>
      <c r="Q1844" t="s">
        <v>873</v>
      </c>
      <c r="R1844" t="s">
        <v>110</v>
      </c>
      <c r="S1844" t="s">
        <v>110</v>
      </c>
      <c r="U1844" t="s">
        <v>896</v>
      </c>
      <c r="W1844" s="247">
        <v>45001</v>
      </c>
      <c r="Y1844" t="s">
        <v>876</v>
      </c>
      <c r="Z1844">
        <v>0</v>
      </c>
      <c r="AB1844" t="s">
        <v>877</v>
      </c>
      <c r="AD1844">
        <f t="shared" ca="1" si="84"/>
        <v>13</v>
      </c>
      <c r="AE1844">
        <f t="shared" si="85"/>
        <v>3</v>
      </c>
      <c r="AF1844">
        <f t="shared" si="86"/>
        <v>16</v>
      </c>
    </row>
    <row r="1845" spans="1:32" x14ac:dyDescent="0.25">
      <c r="A1845" t="s">
        <v>9572</v>
      </c>
      <c r="B1845" t="s">
        <v>9573</v>
      </c>
      <c r="D1845">
        <v>2024</v>
      </c>
      <c r="E1845" t="s">
        <v>1061</v>
      </c>
      <c r="F1845" t="s">
        <v>2233</v>
      </c>
      <c r="G1845" t="s">
        <v>865</v>
      </c>
      <c r="H1845" t="s">
        <v>2285</v>
      </c>
      <c r="I1845" t="s">
        <v>9574</v>
      </c>
      <c r="J1845" t="s">
        <v>1240</v>
      </c>
      <c r="K1845">
        <v>23539</v>
      </c>
      <c r="L1845" t="s">
        <v>869</v>
      </c>
      <c r="M1845" t="s">
        <v>1519</v>
      </c>
      <c r="N1845">
        <v>45353</v>
      </c>
      <c r="O1845">
        <v>2</v>
      </c>
      <c r="P1845" t="s">
        <v>872</v>
      </c>
      <c r="Q1845" t="s">
        <v>873</v>
      </c>
      <c r="R1845" t="s">
        <v>110</v>
      </c>
      <c r="S1845" t="s">
        <v>110</v>
      </c>
      <c r="U1845" t="s">
        <v>875</v>
      </c>
      <c r="W1845" s="247">
        <v>44990</v>
      </c>
      <c r="Y1845" t="s">
        <v>876</v>
      </c>
      <c r="Z1845">
        <v>0</v>
      </c>
      <c r="AB1845" t="s">
        <v>877</v>
      </c>
      <c r="AD1845">
        <f t="shared" ca="1" si="84"/>
        <v>14</v>
      </c>
      <c r="AE1845">
        <f t="shared" si="85"/>
        <v>3</v>
      </c>
      <c r="AF1845">
        <f t="shared" si="86"/>
        <v>5</v>
      </c>
    </row>
    <row r="1846" spans="1:32" x14ac:dyDescent="0.25">
      <c r="A1846" t="s">
        <v>9575</v>
      </c>
      <c r="B1846" t="s">
        <v>9576</v>
      </c>
      <c r="D1846">
        <v>2024</v>
      </c>
      <c r="E1846" t="s">
        <v>1061</v>
      </c>
      <c r="F1846" t="s">
        <v>2233</v>
      </c>
      <c r="G1846" t="s">
        <v>865</v>
      </c>
      <c r="H1846" t="s">
        <v>2249</v>
      </c>
      <c r="I1846" t="s">
        <v>9577</v>
      </c>
      <c r="J1846" t="s">
        <v>881</v>
      </c>
      <c r="K1846">
        <v>16497</v>
      </c>
      <c r="L1846" t="s">
        <v>869</v>
      </c>
      <c r="M1846" t="s">
        <v>1519</v>
      </c>
      <c r="N1846">
        <v>45384</v>
      </c>
      <c r="O1846">
        <v>1</v>
      </c>
      <c r="P1846" t="s">
        <v>872</v>
      </c>
      <c r="Q1846" t="s">
        <v>873</v>
      </c>
      <c r="R1846" t="s">
        <v>110</v>
      </c>
      <c r="S1846" t="s">
        <v>105</v>
      </c>
      <c r="U1846" t="s">
        <v>875</v>
      </c>
      <c r="W1846" s="247">
        <v>44990</v>
      </c>
      <c r="Y1846" t="s">
        <v>876</v>
      </c>
      <c r="Z1846">
        <v>0</v>
      </c>
      <c r="AB1846" t="s">
        <v>877</v>
      </c>
      <c r="AD1846">
        <f t="shared" ca="1" si="84"/>
        <v>14</v>
      </c>
      <c r="AE1846">
        <f t="shared" si="85"/>
        <v>3</v>
      </c>
      <c r="AF1846">
        <f t="shared" si="86"/>
        <v>5</v>
      </c>
    </row>
    <row r="1847" spans="1:32" x14ac:dyDescent="0.25">
      <c r="A1847" t="s">
        <v>9578</v>
      </c>
      <c r="B1847" t="s">
        <v>9579</v>
      </c>
      <c r="D1847">
        <v>2024</v>
      </c>
      <c r="E1847" t="s">
        <v>1061</v>
      </c>
      <c r="F1847" t="s">
        <v>2233</v>
      </c>
      <c r="G1847" t="s">
        <v>865</v>
      </c>
      <c r="H1847" t="s">
        <v>2249</v>
      </c>
      <c r="I1847" t="s">
        <v>9580</v>
      </c>
      <c r="J1847" t="s">
        <v>896</v>
      </c>
      <c r="K1847">
        <v>21014</v>
      </c>
      <c r="L1847" t="s">
        <v>869</v>
      </c>
      <c r="M1847" t="s">
        <v>1519</v>
      </c>
      <c r="N1847">
        <v>45384</v>
      </c>
      <c r="O1847">
        <v>1</v>
      </c>
      <c r="P1847" t="s">
        <v>872</v>
      </c>
      <c r="Q1847" t="s">
        <v>873</v>
      </c>
      <c r="R1847" t="s">
        <v>110</v>
      </c>
      <c r="S1847" t="s">
        <v>105</v>
      </c>
      <c r="U1847" t="s">
        <v>875</v>
      </c>
      <c r="W1847" s="247">
        <v>44990</v>
      </c>
      <c r="Y1847" t="s">
        <v>876</v>
      </c>
      <c r="Z1847">
        <v>0</v>
      </c>
      <c r="AB1847" t="s">
        <v>877</v>
      </c>
      <c r="AD1847">
        <f t="shared" ca="1" si="84"/>
        <v>14</v>
      </c>
      <c r="AE1847">
        <f t="shared" si="85"/>
        <v>3</v>
      </c>
      <c r="AF1847">
        <f t="shared" si="86"/>
        <v>5</v>
      </c>
    </row>
    <row r="1848" spans="1:32" x14ac:dyDescent="0.25">
      <c r="A1848" t="s">
        <v>9581</v>
      </c>
      <c r="B1848" t="s">
        <v>9582</v>
      </c>
      <c r="D1848">
        <v>2024</v>
      </c>
      <c r="E1848" t="s">
        <v>1061</v>
      </c>
      <c r="F1848" t="s">
        <v>2233</v>
      </c>
      <c r="G1848" t="s">
        <v>865</v>
      </c>
      <c r="H1848" t="s">
        <v>2285</v>
      </c>
      <c r="I1848" t="s">
        <v>9583</v>
      </c>
      <c r="J1848" t="s">
        <v>881</v>
      </c>
      <c r="K1848">
        <v>22647</v>
      </c>
      <c r="L1848" t="s">
        <v>869</v>
      </c>
      <c r="M1848" t="s">
        <v>1519</v>
      </c>
      <c r="N1848">
        <v>45384</v>
      </c>
      <c r="O1848">
        <v>1</v>
      </c>
      <c r="P1848" t="s">
        <v>872</v>
      </c>
      <c r="Q1848" t="s">
        <v>873</v>
      </c>
      <c r="R1848" t="s">
        <v>110</v>
      </c>
      <c r="S1848" t="s">
        <v>110</v>
      </c>
      <c r="U1848" t="s">
        <v>875</v>
      </c>
      <c r="W1848" s="247">
        <v>44990</v>
      </c>
      <c r="Y1848" t="s">
        <v>876</v>
      </c>
      <c r="Z1848">
        <v>0</v>
      </c>
      <c r="AB1848" t="s">
        <v>877</v>
      </c>
      <c r="AD1848">
        <f t="shared" ca="1" si="84"/>
        <v>14</v>
      </c>
      <c r="AE1848">
        <f t="shared" si="85"/>
        <v>3</v>
      </c>
      <c r="AF1848">
        <f t="shared" si="86"/>
        <v>5</v>
      </c>
    </row>
    <row r="1849" spans="1:32" x14ac:dyDescent="0.25">
      <c r="A1849" t="s">
        <v>9584</v>
      </c>
      <c r="B1849" t="s">
        <v>9585</v>
      </c>
      <c r="D1849">
        <v>2024</v>
      </c>
      <c r="E1849" t="s">
        <v>1061</v>
      </c>
      <c r="F1849" t="s">
        <v>2233</v>
      </c>
      <c r="G1849" t="s">
        <v>865</v>
      </c>
      <c r="H1849" t="s">
        <v>2387</v>
      </c>
      <c r="I1849" t="s">
        <v>9586</v>
      </c>
      <c r="J1849" t="s">
        <v>1240</v>
      </c>
      <c r="K1849">
        <v>17596</v>
      </c>
      <c r="L1849" t="s">
        <v>1900</v>
      </c>
      <c r="M1849" t="s">
        <v>1519</v>
      </c>
      <c r="N1849">
        <v>45324</v>
      </c>
      <c r="O1849">
        <v>3</v>
      </c>
      <c r="P1849" t="s">
        <v>872</v>
      </c>
      <c r="Q1849" t="s">
        <v>873</v>
      </c>
      <c r="R1849" t="s">
        <v>110</v>
      </c>
      <c r="S1849" t="s">
        <v>110</v>
      </c>
      <c r="U1849" t="s">
        <v>875</v>
      </c>
      <c r="W1849" s="247">
        <v>44990</v>
      </c>
      <c r="Y1849" t="s">
        <v>876</v>
      </c>
      <c r="Z1849">
        <v>0</v>
      </c>
      <c r="AB1849" t="s">
        <v>877</v>
      </c>
      <c r="AD1849">
        <f t="shared" ca="1" si="84"/>
        <v>14</v>
      </c>
      <c r="AE1849">
        <f t="shared" si="85"/>
        <v>3</v>
      </c>
      <c r="AF1849">
        <f t="shared" si="86"/>
        <v>5</v>
      </c>
    </row>
    <row r="1850" spans="1:32" x14ac:dyDescent="0.25">
      <c r="A1850" t="s">
        <v>9587</v>
      </c>
      <c r="B1850" t="s">
        <v>9588</v>
      </c>
      <c r="D1850">
        <v>2023</v>
      </c>
      <c r="E1850" t="s">
        <v>1061</v>
      </c>
      <c r="F1850" t="s">
        <v>1758</v>
      </c>
      <c r="G1850" t="s">
        <v>1384</v>
      </c>
      <c r="H1850" t="s">
        <v>1192</v>
      </c>
      <c r="I1850" t="s">
        <v>9589</v>
      </c>
      <c r="J1850" t="s">
        <v>1067</v>
      </c>
      <c r="K1850">
        <v>21533</v>
      </c>
      <c r="L1850" t="s">
        <v>869</v>
      </c>
      <c r="M1850" t="s">
        <v>1519</v>
      </c>
      <c r="N1850" t="s">
        <v>9590</v>
      </c>
      <c r="O1850">
        <v>49</v>
      </c>
      <c r="P1850" t="s">
        <v>872</v>
      </c>
      <c r="Q1850" t="s">
        <v>873</v>
      </c>
      <c r="R1850" t="s">
        <v>161</v>
      </c>
      <c r="S1850" t="s">
        <v>161</v>
      </c>
      <c r="U1850" t="s">
        <v>875</v>
      </c>
      <c r="W1850" s="247">
        <v>45002</v>
      </c>
      <c r="Y1850" t="s">
        <v>876</v>
      </c>
      <c r="Z1850">
        <v>0</v>
      </c>
      <c r="AB1850" t="s">
        <v>877</v>
      </c>
      <c r="AD1850">
        <f t="shared" ca="1" si="84"/>
        <v>13</v>
      </c>
      <c r="AE1850">
        <f t="shared" si="85"/>
        <v>3</v>
      </c>
      <c r="AF1850">
        <f t="shared" si="86"/>
        <v>17</v>
      </c>
    </row>
    <row r="1851" spans="1:32" x14ac:dyDescent="0.25">
      <c r="A1851" t="s">
        <v>9591</v>
      </c>
      <c r="B1851" t="s">
        <v>9592</v>
      </c>
      <c r="D1851">
        <v>2023</v>
      </c>
      <c r="E1851" t="s">
        <v>1061</v>
      </c>
      <c r="F1851" t="s">
        <v>1758</v>
      </c>
      <c r="G1851" t="s">
        <v>1384</v>
      </c>
      <c r="H1851" t="s">
        <v>1192</v>
      </c>
      <c r="I1851" t="s">
        <v>9593</v>
      </c>
      <c r="J1851" t="s">
        <v>1067</v>
      </c>
      <c r="K1851">
        <v>14574</v>
      </c>
      <c r="L1851" t="s">
        <v>869</v>
      </c>
      <c r="M1851" t="s">
        <v>1519</v>
      </c>
      <c r="N1851" t="s">
        <v>9594</v>
      </c>
      <c r="O1851">
        <v>142</v>
      </c>
      <c r="P1851" t="s">
        <v>872</v>
      </c>
      <c r="Q1851" t="s">
        <v>873</v>
      </c>
      <c r="R1851" t="s">
        <v>205</v>
      </c>
      <c r="S1851" t="s">
        <v>205</v>
      </c>
      <c r="T1851" t="s">
        <v>9595</v>
      </c>
      <c r="U1851" t="s">
        <v>875</v>
      </c>
      <c r="W1851" s="247">
        <v>45001</v>
      </c>
      <c r="Y1851" t="s">
        <v>876</v>
      </c>
      <c r="Z1851">
        <v>0</v>
      </c>
      <c r="AA1851" t="s">
        <v>9596</v>
      </c>
      <c r="AB1851" t="s">
        <v>877</v>
      </c>
      <c r="AD1851">
        <f t="shared" ca="1" si="84"/>
        <v>13</v>
      </c>
      <c r="AE1851">
        <f t="shared" si="85"/>
        <v>3</v>
      </c>
      <c r="AF1851">
        <f t="shared" si="86"/>
        <v>16</v>
      </c>
    </row>
    <row r="1852" spans="1:32" x14ac:dyDescent="0.25">
      <c r="A1852" t="s">
        <v>9597</v>
      </c>
      <c r="B1852" t="s">
        <v>9598</v>
      </c>
      <c r="D1852">
        <v>2023</v>
      </c>
      <c r="E1852" t="s">
        <v>863</v>
      </c>
      <c r="F1852" t="s">
        <v>864</v>
      </c>
      <c r="G1852" t="s">
        <v>865</v>
      </c>
      <c r="H1852" t="s">
        <v>956</v>
      </c>
      <c r="I1852" t="s">
        <v>9599</v>
      </c>
      <c r="J1852" t="s">
        <v>1067</v>
      </c>
      <c r="K1852">
        <v>19600</v>
      </c>
      <c r="L1852" t="s">
        <v>869</v>
      </c>
      <c r="M1852" t="s">
        <v>1519</v>
      </c>
      <c r="N1852">
        <v>45414</v>
      </c>
      <c r="O1852">
        <v>1</v>
      </c>
      <c r="P1852" t="s">
        <v>872</v>
      </c>
      <c r="Q1852" t="s">
        <v>873</v>
      </c>
      <c r="R1852" t="s">
        <v>133</v>
      </c>
      <c r="S1852" t="s">
        <v>105</v>
      </c>
      <c r="U1852" t="s">
        <v>875</v>
      </c>
      <c r="W1852" s="247">
        <v>45007</v>
      </c>
      <c r="Y1852" t="s">
        <v>876</v>
      </c>
      <c r="Z1852">
        <v>0</v>
      </c>
      <c r="AB1852" t="s">
        <v>1103</v>
      </c>
      <c r="AD1852">
        <f t="shared" ca="1" si="84"/>
        <v>13</v>
      </c>
      <c r="AE1852">
        <f t="shared" si="85"/>
        <v>3</v>
      </c>
      <c r="AF1852">
        <f t="shared" si="86"/>
        <v>22</v>
      </c>
    </row>
    <row r="1853" spans="1:32" x14ac:dyDescent="0.25">
      <c r="A1853" t="s">
        <v>9600</v>
      </c>
      <c r="B1853" t="s">
        <v>9601</v>
      </c>
      <c r="D1853">
        <v>2023</v>
      </c>
      <c r="E1853" t="s">
        <v>1061</v>
      </c>
      <c r="F1853" t="s">
        <v>1758</v>
      </c>
      <c r="G1853" t="s">
        <v>1384</v>
      </c>
      <c r="H1853" t="s">
        <v>1192</v>
      </c>
      <c r="I1853" t="s">
        <v>9602</v>
      </c>
      <c r="J1853" t="s">
        <v>1067</v>
      </c>
      <c r="K1853">
        <v>21679</v>
      </c>
      <c r="L1853" t="s">
        <v>869</v>
      </c>
      <c r="M1853" t="s">
        <v>1519</v>
      </c>
      <c r="N1853">
        <v>45414</v>
      </c>
      <c r="O1853">
        <v>1</v>
      </c>
      <c r="P1853" t="s">
        <v>872</v>
      </c>
      <c r="Q1853" t="s">
        <v>873</v>
      </c>
      <c r="R1853" t="s">
        <v>133</v>
      </c>
      <c r="S1853" t="s">
        <v>105</v>
      </c>
      <c r="U1853" t="s">
        <v>875</v>
      </c>
      <c r="W1853" s="247">
        <v>45001</v>
      </c>
      <c r="Y1853" t="s">
        <v>876</v>
      </c>
      <c r="Z1853">
        <v>0</v>
      </c>
      <c r="AB1853" t="s">
        <v>877</v>
      </c>
      <c r="AD1853">
        <f t="shared" ca="1" si="84"/>
        <v>13</v>
      </c>
      <c r="AE1853">
        <f t="shared" si="85"/>
        <v>3</v>
      </c>
      <c r="AF1853">
        <f t="shared" si="86"/>
        <v>16</v>
      </c>
    </row>
    <row r="1854" spans="1:32" x14ac:dyDescent="0.25">
      <c r="A1854" t="s">
        <v>9603</v>
      </c>
      <c r="B1854" t="s">
        <v>9604</v>
      </c>
      <c r="D1854">
        <v>2023</v>
      </c>
      <c r="E1854" t="s">
        <v>3256</v>
      </c>
      <c r="F1854" t="s">
        <v>7629</v>
      </c>
      <c r="G1854" t="s">
        <v>1081</v>
      </c>
      <c r="H1854" t="s">
        <v>7731</v>
      </c>
      <c r="I1854" t="s">
        <v>9605</v>
      </c>
      <c r="J1854" t="s">
        <v>896</v>
      </c>
      <c r="K1854">
        <v>12447</v>
      </c>
      <c r="L1854" t="s">
        <v>1900</v>
      </c>
      <c r="M1854" t="s">
        <v>1519</v>
      </c>
      <c r="N1854">
        <v>45353</v>
      </c>
      <c r="O1854">
        <v>2</v>
      </c>
      <c r="P1854" t="s">
        <v>872</v>
      </c>
      <c r="Q1854" t="s">
        <v>873</v>
      </c>
      <c r="R1854" t="s">
        <v>121</v>
      </c>
      <c r="S1854" t="s">
        <v>113</v>
      </c>
      <c r="T1854" t="s">
        <v>9028</v>
      </c>
      <c r="U1854" t="s">
        <v>875</v>
      </c>
      <c r="W1854" s="247">
        <v>44986</v>
      </c>
      <c r="Y1854" t="s">
        <v>876</v>
      </c>
      <c r="Z1854">
        <v>0</v>
      </c>
      <c r="AA1854" t="s">
        <v>9606</v>
      </c>
      <c r="AD1854">
        <f t="shared" ca="1" si="84"/>
        <v>14</v>
      </c>
      <c r="AE1854">
        <f t="shared" si="85"/>
        <v>3</v>
      </c>
      <c r="AF1854">
        <f t="shared" si="86"/>
        <v>1</v>
      </c>
    </row>
    <row r="1855" spans="1:32" x14ac:dyDescent="0.25">
      <c r="A1855" t="s">
        <v>9607</v>
      </c>
      <c r="B1855" t="s">
        <v>9608</v>
      </c>
      <c r="C1855" t="s">
        <v>1799</v>
      </c>
      <c r="D1855">
        <v>2023</v>
      </c>
      <c r="E1855" t="s">
        <v>1049</v>
      </c>
      <c r="F1855" t="s">
        <v>3079</v>
      </c>
      <c r="G1855" t="s">
        <v>3984</v>
      </c>
      <c r="H1855" t="s">
        <v>1108</v>
      </c>
      <c r="I1855" t="s">
        <v>9609</v>
      </c>
      <c r="J1855" t="s">
        <v>1029</v>
      </c>
      <c r="K1855">
        <v>21700</v>
      </c>
      <c r="L1855" t="s">
        <v>1900</v>
      </c>
      <c r="M1855" t="s">
        <v>1519</v>
      </c>
      <c r="N1855">
        <v>45324</v>
      </c>
      <c r="O1855">
        <v>3</v>
      </c>
      <c r="P1855" t="s">
        <v>872</v>
      </c>
      <c r="Q1855" t="s">
        <v>873</v>
      </c>
      <c r="R1855" t="s">
        <v>141</v>
      </c>
      <c r="S1855" t="s">
        <v>141</v>
      </c>
      <c r="U1855" t="s">
        <v>896</v>
      </c>
      <c r="W1855" s="247">
        <v>45001</v>
      </c>
      <c r="Y1855" t="s">
        <v>876</v>
      </c>
      <c r="Z1855">
        <v>0</v>
      </c>
      <c r="AA1855" t="s">
        <v>877</v>
      </c>
      <c r="AB1855" t="s">
        <v>877</v>
      </c>
      <c r="AD1855">
        <f t="shared" ca="1" si="84"/>
        <v>13</v>
      </c>
      <c r="AE1855">
        <f t="shared" si="85"/>
        <v>3</v>
      </c>
      <c r="AF1855">
        <f t="shared" si="86"/>
        <v>16</v>
      </c>
    </row>
    <row r="1856" spans="1:32" x14ac:dyDescent="0.25">
      <c r="A1856" t="s">
        <v>9610</v>
      </c>
      <c r="B1856" t="s">
        <v>9611</v>
      </c>
      <c r="D1856">
        <v>2023</v>
      </c>
      <c r="E1856" t="s">
        <v>1061</v>
      </c>
      <c r="F1856" t="s">
        <v>1758</v>
      </c>
      <c r="G1856" t="s">
        <v>1384</v>
      </c>
      <c r="H1856" t="s">
        <v>1192</v>
      </c>
      <c r="I1856" t="s">
        <v>9612</v>
      </c>
      <c r="J1856" t="s">
        <v>875</v>
      </c>
      <c r="K1856">
        <v>48359</v>
      </c>
      <c r="L1856" t="s">
        <v>1900</v>
      </c>
      <c r="M1856" t="s">
        <v>1519</v>
      </c>
      <c r="N1856">
        <v>45353</v>
      </c>
      <c r="O1856">
        <v>2</v>
      </c>
      <c r="P1856" t="s">
        <v>872</v>
      </c>
      <c r="Q1856" t="s">
        <v>873</v>
      </c>
      <c r="R1856" t="s">
        <v>8592</v>
      </c>
      <c r="S1856" t="s">
        <v>110</v>
      </c>
      <c r="U1856" t="s">
        <v>875</v>
      </c>
      <c r="W1856" s="247">
        <v>45002</v>
      </c>
      <c r="Y1856" t="s">
        <v>876</v>
      </c>
      <c r="Z1856">
        <v>0</v>
      </c>
      <c r="AB1856" t="s">
        <v>877</v>
      </c>
      <c r="AD1856">
        <f t="shared" ca="1" si="84"/>
        <v>13</v>
      </c>
      <c r="AE1856">
        <f t="shared" si="85"/>
        <v>3</v>
      </c>
      <c r="AF1856">
        <f t="shared" si="86"/>
        <v>17</v>
      </c>
    </row>
    <row r="1857" spans="1:32" x14ac:dyDescent="0.25">
      <c r="A1857" t="s">
        <v>9613</v>
      </c>
      <c r="B1857" t="s">
        <v>9614</v>
      </c>
      <c r="D1857">
        <v>2023</v>
      </c>
      <c r="E1857" t="s">
        <v>1061</v>
      </c>
      <c r="F1857" t="s">
        <v>1758</v>
      </c>
      <c r="G1857" t="s">
        <v>1384</v>
      </c>
      <c r="H1857" t="s">
        <v>1192</v>
      </c>
      <c r="I1857" t="s">
        <v>9615</v>
      </c>
      <c r="J1857" t="s">
        <v>1136</v>
      </c>
      <c r="K1857">
        <v>24236</v>
      </c>
      <c r="L1857" t="s">
        <v>869</v>
      </c>
      <c r="M1857" t="s">
        <v>1519</v>
      </c>
      <c r="N1857">
        <v>45353</v>
      </c>
      <c r="O1857">
        <v>2</v>
      </c>
      <c r="P1857" t="s">
        <v>872</v>
      </c>
      <c r="Q1857" t="s">
        <v>873</v>
      </c>
      <c r="R1857" t="s">
        <v>116</v>
      </c>
      <c r="S1857" t="s">
        <v>105</v>
      </c>
      <c r="U1857" t="s">
        <v>875</v>
      </c>
      <c r="W1857" s="247">
        <v>45001</v>
      </c>
      <c r="Y1857" t="s">
        <v>876</v>
      </c>
      <c r="Z1857">
        <v>0</v>
      </c>
      <c r="AB1857" t="s">
        <v>877</v>
      </c>
      <c r="AD1857">
        <f t="shared" ca="1" si="84"/>
        <v>13</v>
      </c>
      <c r="AE1857">
        <f t="shared" si="85"/>
        <v>3</v>
      </c>
      <c r="AF1857">
        <f t="shared" si="86"/>
        <v>16</v>
      </c>
    </row>
    <row r="1858" spans="1:32" x14ac:dyDescent="0.25">
      <c r="A1858" t="s">
        <v>9616</v>
      </c>
      <c r="B1858" t="s">
        <v>9617</v>
      </c>
      <c r="D1858">
        <v>2023</v>
      </c>
      <c r="E1858" t="s">
        <v>1061</v>
      </c>
      <c r="F1858" t="s">
        <v>1758</v>
      </c>
      <c r="G1858" t="s">
        <v>1384</v>
      </c>
      <c r="H1858" t="s">
        <v>866</v>
      </c>
      <c r="I1858" t="s">
        <v>9618</v>
      </c>
      <c r="J1858" t="s">
        <v>1906</v>
      </c>
      <c r="K1858">
        <v>21918</v>
      </c>
      <c r="L1858" t="s">
        <v>869</v>
      </c>
      <c r="M1858" t="s">
        <v>1519</v>
      </c>
      <c r="N1858">
        <v>45324</v>
      </c>
      <c r="O1858">
        <v>3</v>
      </c>
      <c r="P1858" t="s">
        <v>872</v>
      </c>
      <c r="Q1858" t="s">
        <v>873</v>
      </c>
      <c r="R1858" t="s">
        <v>116</v>
      </c>
      <c r="S1858" t="s">
        <v>116</v>
      </c>
      <c r="U1858" t="s">
        <v>875</v>
      </c>
      <c r="W1858" s="247">
        <v>45001</v>
      </c>
      <c r="Y1858" t="s">
        <v>876</v>
      </c>
      <c r="Z1858">
        <v>0</v>
      </c>
      <c r="AB1858" t="s">
        <v>877</v>
      </c>
      <c r="AD1858">
        <f t="shared" ref="AD1858:AD1921" ca="1" si="87">ROUND(YEARFRAC(W1858,TODAY(),3)*12,0)</f>
        <v>13</v>
      </c>
      <c r="AE1858">
        <f t="shared" ref="AE1858:AE1921" si="88">MONTH(W1858)</f>
        <v>3</v>
      </c>
      <c r="AF1858">
        <f t="shared" ref="AF1858:AF1921" si="89">DAY(W1858)</f>
        <v>16</v>
      </c>
    </row>
    <row r="1859" spans="1:32" x14ac:dyDescent="0.25">
      <c r="A1859" t="s">
        <v>9619</v>
      </c>
      <c r="B1859" t="s">
        <v>9620</v>
      </c>
      <c r="D1859">
        <v>2023</v>
      </c>
      <c r="E1859" t="s">
        <v>1049</v>
      </c>
      <c r="F1859" t="s">
        <v>1879</v>
      </c>
      <c r="G1859" t="s">
        <v>1917</v>
      </c>
      <c r="H1859" t="s">
        <v>1123</v>
      </c>
      <c r="I1859" t="s">
        <v>9621</v>
      </c>
      <c r="J1859" t="s">
        <v>868</v>
      </c>
      <c r="K1859">
        <v>21701</v>
      </c>
      <c r="L1859" t="s">
        <v>869</v>
      </c>
      <c r="M1859" t="s">
        <v>1519</v>
      </c>
      <c r="N1859">
        <v>45384</v>
      </c>
      <c r="O1859">
        <v>1</v>
      </c>
      <c r="P1859" t="s">
        <v>872</v>
      </c>
      <c r="Q1859" t="s">
        <v>873</v>
      </c>
      <c r="R1859" t="s">
        <v>116</v>
      </c>
      <c r="S1859" t="s">
        <v>105</v>
      </c>
      <c r="U1859" t="s">
        <v>1067</v>
      </c>
      <c r="W1859" s="247">
        <v>45001</v>
      </c>
      <c r="Y1859" t="s">
        <v>876</v>
      </c>
      <c r="Z1859">
        <v>0</v>
      </c>
      <c r="AA1859" t="s">
        <v>9622</v>
      </c>
      <c r="AB1859" t="s">
        <v>877</v>
      </c>
      <c r="AD1859">
        <f t="shared" ca="1" si="87"/>
        <v>13</v>
      </c>
      <c r="AE1859">
        <f t="shared" si="88"/>
        <v>3</v>
      </c>
      <c r="AF1859">
        <f t="shared" si="89"/>
        <v>16</v>
      </c>
    </row>
    <row r="1860" spans="1:32" x14ac:dyDescent="0.25">
      <c r="A1860" t="s">
        <v>9623</v>
      </c>
      <c r="B1860" t="s">
        <v>9624</v>
      </c>
      <c r="D1860">
        <v>2023</v>
      </c>
      <c r="E1860" t="s">
        <v>863</v>
      </c>
      <c r="F1860" t="s">
        <v>864</v>
      </c>
      <c r="G1860" t="s">
        <v>865</v>
      </c>
      <c r="H1860" t="s">
        <v>956</v>
      </c>
      <c r="I1860" t="s">
        <v>9625</v>
      </c>
      <c r="J1860" t="s">
        <v>1527</v>
      </c>
      <c r="K1860">
        <v>26979</v>
      </c>
      <c r="L1860" t="s">
        <v>1900</v>
      </c>
      <c r="M1860" t="s">
        <v>1519</v>
      </c>
      <c r="N1860" t="s">
        <v>913</v>
      </c>
      <c r="O1860">
        <v>5</v>
      </c>
      <c r="P1860" t="s">
        <v>872</v>
      </c>
      <c r="Q1860" t="s">
        <v>873</v>
      </c>
      <c r="R1860" t="s">
        <v>159</v>
      </c>
      <c r="S1860" t="s">
        <v>159</v>
      </c>
      <c r="U1860" t="s">
        <v>875</v>
      </c>
      <c r="W1860" s="247">
        <v>45007</v>
      </c>
      <c r="Y1860" t="s">
        <v>876</v>
      </c>
      <c r="Z1860">
        <v>0</v>
      </c>
      <c r="AB1860" t="s">
        <v>1103</v>
      </c>
      <c r="AD1860">
        <f t="shared" ca="1" si="87"/>
        <v>13</v>
      </c>
      <c r="AE1860">
        <f t="shared" si="88"/>
        <v>3</v>
      </c>
      <c r="AF1860">
        <f t="shared" si="89"/>
        <v>22</v>
      </c>
    </row>
    <row r="1861" spans="1:32" x14ac:dyDescent="0.25">
      <c r="A1861" t="s">
        <v>9626</v>
      </c>
      <c r="B1861" t="s">
        <v>9627</v>
      </c>
      <c r="D1861">
        <v>2023</v>
      </c>
      <c r="E1861" t="s">
        <v>1049</v>
      </c>
      <c r="F1861" t="s">
        <v>1050</v>
      </c>
      <c r="G1861" t="s">
        <v>1051</v>
      </c>
      <c r="H1861" t="s">
        <v>1052</v>
      </c>
      <c r="I1861" t="s">
        <v>9628</v>
      </c>
      <c r="J1861" t="s">
        <v>1054</v>
      </c>
      <c r="K1861">
        <v>4665</v>
      </c>
      <c r="L1861" t="s">
        <v>869</v>
      </c>
      <c r="M1861" t="s">
        <v>9629</v>
      </c>
      <c r="N1861" t="s">
        <v>1040</v>
      </c>
      <c r="O1861">
        <v>4</v>
      </c>
      <c r="P1861" t="s">
        <v>872</v>
      </c>
      <c r="Q1861" t="s">
        <v>873</v>
      </c>
      <c r="R1861" t="s">
        <v>105</v>
      </c>
      <c r="S1861" t="s">
        <v>105</v>
      </c>
      <c r="T1861" t="s">
        <v>5661</v>
      </c>
      <c r="U1861" t="s">
        <v>875</v>
      </c>
      <c r="V1861" t="s">
        <v>158</v>
      </c>
      <c r="W1861" s="247">
        <v>44953</v>
      </c>
      <c r="Y1861" t="s">
        <v>876</v>
      </c>
      <c r="Z1861">
        <v>0</v>
      </c>
      <c r="AB1861" t="s">
        <v>877</v>
      </c>
      <c r="AD1861">
        <f t="shared" ca="1" si="87"/>
        <v>15</v>
      </c>
      <c r="AE1861">
        <f t="shared" si="88"/>
        <v>1</v>
      </c>
      <c r="AF1861">
        <f t="shared" si="89"/>
        <v>27</v>
      </c>
    </row>
    <row r="1862" spans="1:32" x14ac:dyDescent="0.25">
      <c r="A1862" t="s">
        <v>9630</v>
      </c>
      <c r="B1862" t="s">
        <v>9631</v>
      </c>
      <c r="D1862">
        <v>2023</v>
      </c>
      <c r="E1862" t="s">
        <v>1049</v>
      </c>
      <c r="F1862" t="s">
        <v>1050</v>
      </c>
      <c r="G1862" t="s">
        <v>1051</v>
      </c>
      <c r="H1862" t="s">
        <v>1052</v>
      </c>
      <c r="I1862" t="s">
        <v>9632</v>
      </c>
      <c r="J1862" t="s">
        <v>1054</v>
      </c>
      <c r="K1862">
        <v>1</v>
      </c>
      <c r="L1862" t="s">
        <v>869</v>
      </c>
      <c r="M1862" t="s">
        <v>9633</v>
      </c>
      <c r="N1862" t="s">
        <v>1040</v>
      </c>
      <c r="O1862">
        <v>4</v>
      </c>
      <c r="P1862" t="s">
        <v>872</v>
      </c>
      <c r="Q1862" t="s">
        <v>873</v>
      </c>
      <c r="R1862" t="s">
        <v>105</v>
      </c>
      <c r="S1862" t="s">
        <v>105</v>
      </c>
      <c r="T1862" t="s">
        <v>9634</v>
      </c>
      <c r="U1862" t="s">
        <v>875</v>
      </c>
      <c r="V1862" t="s">
        <v>212</v>
      </c>
      <c r="W1862" s="247">
        <v>44953</v>
      </c>
      <c r="Y1862" t="s">
        <v>876</v>
      </c>
      <c r="Z1862">
        <v>0</v>
      </c>
      <c r="AB1862" t="s">
        <v>877</v>
      </c>
      <c r="AD1862">
        <f t="shared" ca="1" si="87"/>
        <v>15</v>
      </c>
      <c r="AE1862">
        <f t="shared" si="88"/>
        <v>1</v>
      </c>
      <c r="AF1862">
        <f t="shared" si="89"/>
        <v>27</v>
      </c>
    </row>
    <row r="1863" spans="1:32" x14ac:dyDescent="0.25">
      <c r="A1863" t="s">
        <v>9635</v>
      </c>
      <c r="B1863" t="s">
        <v>9636</v>
      </c>
      <c r="D1863">
        <v>2023</v>
      </c>
      <c r="E1863" t="s">
        <v>863</v>
      </c>
      <c r="F1863" t="s">
        <v>9637</v>
      </c>
      <c r="G1863" t="s">
        <v>9638</v>
      </c>
      <c r="H1863" t="s">
        <v>956</v>
      </c>
      <c r="I1863" t="s">
        <v>9639</v>
      </c>
      <c r="J1863" t="s">
        <v>1038</v>
      </c>
      <c r="K1863">
        <v>160</v>
      </c>
      <c r="L1863" t="s">
        <v>869</v>
      </c>
      <c r="M1863" t="s">
        <v>9640</v>
      </c>
      <c r="N1863" t="s">
        <v>1131</v>
      </c>
      <c r="O1863">
        <v>19</v>
      </c>
      <c r="P1863" t="s">
        <v>872</v>
      </c>
      <c r="Q1863" t="s">
        <v>873</v>
      </c>
      <c r="R1863" t="s">
        <v>105</v>
      </c>
      <c r="S1863" t="s">
        <v>105</v>
      </c>
      <c r="U1863" t="s">
        <v>1067</v>
      </c>
      <c r="W1863" s="247">
        <v>44971</v>
      </c>
      <c r="Y1863" t="s">
        <v>876</v>
      </c>
      <c r="Z1863">
        <v>0</v>
      </c>
      <c r="AB1863" t="s">
        <v>1856</v>
      </c>
      <c r="AD1863">
        <f t="shared" ca="1" si="87"/>
        <v>14</v>
      </c>
      <c r="AE1863">
        <f t="shared" si="88"/>
        <v>2</v>
      </c>
      <c r="AF1863">
        <f t="shared" si="89"/>
        <v>14</v>
      </c>
    </row>
    <row r="1864" spans="1:32" x14ac:dyDescent="0.25">
      <c r="A1864" t="s">
        <v>9641</v>
      </c>
      <c r="B1864" t="s">
        <v>9642</v>
      </c>
      <c r="D1864">
        <v>2023</v>
      </c>
      <c r="E1864" t="s">
        <v>9643</v>
      </c>
      <c r="F1864" t="s">
        <v>9644</v>
      </c>
      <c r="G1864" t="s">
        <v>1695</v>
      </c>
      <c r="H1864" t="s">
        <v>866</v>
      </c>
      <c r="I1864" t="s">
        <v>9645</v>
      </c>
      <c r="J1864" t="s">
        <v>1054</v>
      </c>
      <c r="K1864">
        <v>10725</v>
      </c>
      <c r="L1864" t="s">
        <v>869</v>
      </c>
      <c r="M1864" t="s">
        <v>9646</v>
      </c>
      <c r="N1864" t="s">
        <v>5035</v>
      </c>
      <c r="O1864">
        <v>159</v>
      </c>
      <c r="P1864" t="s">
        <v>872</v>
      </c>
      <c r="Q1864" t="s">
        <v>873</v>
      </c>
      <c r="R1864" t="s">
        <v>105</v>
      </c>
      <c r="S1864" t="s">
        <v>105</v>
      </c>
      <c r="T1864" t="s">
        <v>2845</v>
      </c>
      <c r="U1864" t="s">
        <v>1067</v>
      </c>
      <c r="V1864" t="s">
        <v>147</v>
      </c>
      <c r="W1864" s="247">
        <v>44973</v>
      </c>
      <c r="Y1864" t="s">
        <v>876</v>
      </c>
      <c r="Z1864">
        <v>0</v>
      </c>
      <c r="AA1864" t="s">
        <v>1700</v>
      </c>
      <c r="AD1864">
        <f t="shared" ca="1" si="87"/>
        <v>14</v>
      </c>
      <c r="AE1864">
        <f t="shared" si="88"/>
        <v>2</v>
      </c>
      <c r="AF1864">
        <f t="shared" si="89"/>
        <v>16</v>
      </c>
    </row>
    <row r="1865" spans="1:32" x14ac:dyDescent="0.25">
      <c r="A1865" t="s">
        <v>9647</v>
      </c>
      <c r="B1865" t="s">
        <v>9648</v>
      </c>
      <c r="D1865">
        <v>2023</v>
      </c>
      <c r="E1865" t="s">
        <v>9643</v>
      </c>
      <c r="F1865" t="s">
        <v>9644</v>
      </c>
      <c r="G1865" t="s">
        <v>1695</v>
      </c>
      <c r="H1865" t="s">
        <v>1192</v>
      </c>
      <c r="I1865" t="s">
        <v>9649</v>
      </c>
      <c r="J1865" t="s">
        <v>1038</v>
      </c>
      <c r="K1865">
        <v>241</v>
      </c>
      <c r="L1865" t="s">
        <v>869</v>
      </c>
      <c r="M1865" t="s">
        <v>9650</v>
      </c>
      <c r="N1865" t="s">
        <v>5035</v>
      </c>
      <c r="O1865">
        <v>310</v>
      </c>
      <c r="P1865" t="s">
        <v>872</v>
      </c>
      <c r="Q1865" t="s">
        <v>873</v>
      </c>
      <c r="R1865" t="s">
        <v>105</v>
      </c>
      <c r="S1865" t="s">
        <v>105</v>
      </c>
      <c r="T1865" t="s">
        <v>9651</v>
      </c>
      <c r="U1865" t="s">
        <v>1067</v>
      </c>
      <c r="V1865" t="s">
        <v>147</v>
      </c>
      <c r="W1865" s="247">
        <v>44973</v>
      </c>
      <c r="Y1865" t="s">
        <v>876</v>
      </c>
      <c r="Z1865">
        <v>0</v>
      </c>
      <c r="AA1865" t="s">
        <v>1700</v>
      </c>
      <c r="AB1865" t="s">
        <v>877</v>
      </c>
      <c r="AD1865">
        <f t="shared" ca="1" si="87"/>
        <v>14</v>
      </c>
      <c r="AE1865">
        <f t="shared" si="88"/>
        <v>2</v>
      </c>
      <c r="AF1865">
        <f t="shared" si="89"/>
        <v>16</v>
      </c>
    </row>
    <row r="1866" spans="1:32" x14ac:dyDescent="0.25">
      <c r="A1866" t="s">
        <v>9652</v>
      </c>
      <c r="B1866" t="s">
        <v>9653</v>
      </c>
      <c r="D1866">
        <v>2023</v>
      </c>
      <c r="E1866" t="s">
        <v>1049</v>
      </c>
      <c r="F1866" t="s">
        <v>1879</v>
      </c>
      <c r="G1866" t="s">
        <v>1917</v>
      </c>
      <c r="H1866" t="s">
        <v>3323</v>
      </c>
      <c r="I1866" t="s">
        <v>9654</v>
      </c>
      <c r="J1866" t="s">
        <v>3464</v>
      </c>
      <c r="K1866">
        <v>306</v>
      </c>
      <c r="L1866" t="s">
        <v>869</v>
      </c>
      <c r="M1866" t="s">
        <v>9655</v>
      </c>
      <c r="N1866" t="s">
        <v>9656</v>
      </c>
      <c r="O1866">
        <v>341</v>
      </c>
      <c r="P1866" t="s">
        <v>872</v>
      </c>
      <c r="Q1866" t="s">
        <v>873</v>
      </c>
      <c r="R1866" t="s">
        <v>105</v>
      </c>
      <c r="S1866" t="s">
        <v>105</v>
      </c>
      <c r="T1866" t="s">
        <v>7433</v>
      </c>
      <c r="U1866" t="s">
        <v>1067</v>
      </c>
      <c r="V1866" t="s">
        <v>132</v>
      </c>
      <c r="W1866" s="247">
        <v>44957</v>
      </c>
      <c r="Y1866" t="s">
        <v>876</v>
      </c>
      <c r="Z1866">
        <v>0</v>
      </c>
      <c r="AA1866" t="s">
        <v>9657</v>
      </c>
      <c r="AB1866" t="s">
        <v>9658</v>
      </c>
      <c r="AD1866">
        <f t="shared" ca="1" si="87"/>
        <v>15</v>
      </c>
      <c r="AE1866">
        <f t="shared" si="88"/>
        <v>1</v>
      </c>
      <c r="AF1866">
        <f t="shared" si="89"/>
        <v>31</v>
      </c>
    </row>
    <row r="1867" spans="1:32" x14ac:dyDescent="0.25">
      <c r="A1867" t="s">
        <v>9659</v>
      </c>
      <c r="B1867" t="s">
        <v>9660</v>
      </c>
      <c r="D1867">
        <v>2023</v>
      </c>
      <c r="E1867" t="s">
        <v>3273</v>
      </c>
      <c r="F1867" t="s">
        <v>9661</v>
      </c>
      <c r="G1867" t="s">
        <v>1081</v>
      </c>
      <c r="H1867" t="s">
        <v>1759</v>
      </c>
      <c r="I1867" t="s">
        <v>9662</v>
      </c>
      <c r="J1867" t="s">
        <v>1074</v>
      </c>
      <c r="K1867">
        <v>1</v>
      </c>
      <c r="L1867" t="s">
        <v>869</v>
      </c>
      <c r="M1867" t="s">
        <v>9663</v>
      </c>
      <c r="N1867">
        <v>46065</v>
      </c>
      <c r="O1867">
        <v>156</v>
      </c>
      <c r="P1867" t="s">
        <v>872</v>
      </c>
      <c r="Q1867" t="s">
        <v>873</v>
      </c>
      <c r="R1867" t="s">
        <v>105</v>
      </c>
      <c r="S1867" t="s">
        <v>105</v>
      </c>
      <c r="T1867" t="s">
        <v>9664</v>
      </c>
      <c r="U1867" t="s">
        <v>1067</v>
      </c>
      <c r="W1867" s="247">
        <v>44966</v>
      </c>
      <c r="Y1867" t="s">
        <v>876</v>
      </c>
      <c r="Z1867">
        <v>0</v>
      </c>
      <c r="AD1867">
        <f t="shared" ca="1" si="87"/>
        <v>15</v>
      </c>
      <c r="AE1867">
        <f t="shared" si="88"/>
        <v>2</v>
      </c>
      <c r="AF1867">
        <f t="shared" si="89"/>
        <v>9</v>
      </c>
    </row>
    <row r="1868" spans="1:32" x14ac:dyDescent="0.25">
      <c r="A1868" t="s">
        <v>9665</v>
      </c>
      <c r="B1868" t="s">
        <v>9666</v>
      </c>
      <c r="D1868">
        <v>2023</v>
      </c>
      <c r="E1868" t="s">
        <v>1049</v>
      </c>
      <c r="F1868" t="s">
        <v>1050</v>
      </c>
      <c r="G1868" t="s">
        <v>1051</v>
      </c>
      <c r="H1868" t="s">
        <v>1052</v>
      </c>
      <c r="I1868" t="s">
        <v>9667</v>
      </c>
      <c r="J1868" t="s">
        <v>1074</v>
      </c>
      <c r="K1868">
        <v>1</v>
      </c>
      <c r="L1868" t="s">
        <v>869</v>
      </c>
      <c r="M1868" t="s">
        <v>9668</v>
      </c>
      <c r="N1868">
        <v>45785</v>
      </c>
      <c r="O1868">
        <v>346</v>
      </c>
      <c r="P1868" t="s">
        <v>872</v>
      </c>
      <c r="Q1868" t="s">
        <v>873</v>
      </c>
      <c r="R1868" t="s">
        <v>105</v>
      </c>
      <c r="S1868" t="s">
        <v>105</v>
      </c>
      <c r="T1868" t="s">
        <v>9669</v>
      </c>
      <c r="U1868" t="s">
        <v>875</v>
      </c>
      <c r="V1868" t="s">
        <v>9670</v>
      </c>
      <c r="W1868" s="247">
        <v>44953</v>
      </c>
      <c r="Y1868" t="s">
        <v>876</v>
      </c>
      <c r="Z1868">
        <v>0</v>
      </c>
      <c r="AB1868" t="s">
        <v>877</v>
      </c>
      <c r="AD1868">
        <f t="shared" ca="1" si="87"/>
        <v>15</v>
      </c>
      <c r="AE1868">
        <f t="shared" si="88"/>
        <v>1</v>
      </c>
      <c r="AF1868">
        <f t="shared" si="89"/>
        <v>27</v>
      </c>
    </row>
    <row r="1869" spans="1:32" x14ac:dyDescent="0.25">
      <c r="A1869" t="s">
        <v>9671</v>
      </c>
      <c r="B1869" t="s">
        <v>9672</v>
      </c>
      <c r="D1869">
        <v>2023</v>
      </c>
      <c r="E1869" t="s">
        <v>1049</v>
      </c>
      <c r="F1869" t="s">
        <v>1050</v>
      </c>
      <c r="G1869" t="s">
        <v>1051</v>
      </c>
      <c r="H1869" t="s">
        <v>1052</v>
      </c>
      <c r="I1869" t="s">
        <v>9673</v>
      </c>
      <c r="J1869" t="s">
        <v>1074</v>
      </c>
      <c r="K1869">
        <v>1</v>
      </c>
      <c r="L1869" t="s">
        <v>1900</v>
      </c>
      <c r="M1869" t="s">
        <v>9674</v>
      </c>
      <c r="N1869">
        <v>45785</v>
      </c>
      <c r="O1869">
        <v>346</v>
      </c>
      <c r="P1869" t="s">
        <v>872</v>
      </c>
      <c r="Q1869" t="s">
        <v>873</v>
      </c>
      <c r="R1869" t="s">
        <v>105</v>
      </c>
      <c r="S1869" t="s">
        <v>105</v>
      </c>
      <c r="T1869" t="s">
        <v>9669</v>
      </c>
      <c r="U1869" t="s">
        <v>875</v>
      </c>
      <c r="V1869" t="s">
        <v>9670</v>
      </c>
      <c r="W1869" s="247">
        <v>44953</v>
      </c>
      <c r="Y1869" t="s">
        <v>876</v>
      </c>
      <c r="Z1869">
        <v>0</v>
      </c>
      <c r="AB1869" t="s">
        <v>877</v>
      </c>
      <c r="AD1869">
        <f t="shared" ca="1" si="87"/>
        <v>15</v>
      </c>
      <c r="AE1869">
        <f t="shared" si="88"/>
        <v>1</v>
      </c>
      <c r="AF1869">
        <f t="shared" si="89"/>
        <v>27</v>
      </c>
    </row>
    <row r="1870" spans="1:32" x14ac:dyDescent="0.25">
      <c r="A1870" t="s">
        <v>9675</v>
      </c>
      <c r="B1870" t="s">
        <v>9676</v>
      </c>
      <c r="D1870">
        <v>2024</v>
      </c>
      <c r="E1870" t="s">
        <v>1049</v>
      </c>
      <c r="F1870" t="s">
        <v>1106</v>
      </c>
      <c r="G1870" t="s">
        <v>1107</v>
      </c>
      <c r="H1870" t="s">
        <v>9677</v>
      </c>
      <c r="I1870" t="s">
        <v>9678</v>
      </c>
      <c r="J1870" t="s">
        <v>1074</v>
      </c>
      <c r="K1870">
        <v>1</v>
      </c>
      <c r="L1870" t="s">
        <v>869</v>
      </c>
      <c r="M1870" t="s">
        <v>9679</v>
      </c>
      <c r="N1870">
        <v>46031</v>
      </c>
      <c r="O1870">
        <v>156</v>
      </c>
      <c r="P1870" t="s">
        <v>872</v>
      </c>
      <c r="Q1870" t="s">
        <v>873</v>
      </c>
      <c r="R1870" t="s">
        <v>105</v>
      </c>
      <c r="S1870" t="s">
        <v>105</v>
      </c>
      <c r="T1870" t="s">
        <v>9680</v>
      </c>
      <c r="U1870" t="s">
        <v>1067</v>
      </c>
      <c r="W1870" s="247">
        <v>44966</v>
      </c>
      <c r="Y1870" t="s">
        <v>876</v>
      </c>
      <c r="Z1870">
        <v>0</v>
      </c>
      <c r="AD1870">
        <f t="shared" ca="1" si="87"/>
        <v>15</v>
      </c>
      <c r="AE1870">
        <f t="shared" si="88"/>
        <v>2</v>
      </c>
      <c r="AF1870">
        <f t="shared" si="89"/>
        <v>9</v>
      </c>
    </row>
    <row r="1871" spans="1:32" x14ac:dyDescent="0.25">
      <c r="A1871" t="s">
        <v>9681</v>
      </c>
      <c r="B1871" t="s">
        <v>9682</v>
      </c>
      <c r="D1871">
        <v>2023</v>
      </c>
      <c r="E1871" t="s">
        <v>863</v>
      </c>
      <c r="F1871" t="s">
        <v>9637</v>
      </c>
      <c r="G1871" t="s">
        <v>9638</v>
      </c>
      <c r="H1871" t="s">
        <v>956</v>
      </c>
      <c r="I1871" t="s">
        <v>9683</v>
      </c>
      <c r="J1871" t="s">
        <v>1074</v>
      </c>
      <c r="K1871">
        <v>50</v>
      </c>
      <c r="L1871" t="s">
        <v>869</v>
      </c>
      <c r="M1871" t="s">
        <v>9684</v>
      </c>
      <c r="N1871" t="s">
        <v>9685</v>
      </c>
      <c r="O1871">
        <v>347</v>
      </c>
      <c r="P1871" t="s">
        <v>872</v>
      </c>
      <c r="Q1871" t="s">
        <v>873</v>
      </c>
      <c r="R1871" t="s">
        <v>105</v>
      </c>
      <c r="S1871" t="s">
        <v>105</v>
      </c>
      <c r="T1871" t="s">
        <v>9686</v>
      </c>
      <c r="U1871" t="s">
        <v>1067</v>
      </c>
      <c r="V1871" t="s">
        <v>6681</v>
      </c>
      <c r="W1871" s="247">
        <v>44974</v>
      </c>
      <c r="Y1871" t="s">
        <v>876</v>
      </c>
      <c r="Z1871">
        <v>0</v>
      </c>
      <c r="AB1871" t="s">
        <v>1103</v>
      </c>
      <c r="AD1871">
        <f t="shared" ca="1" si="87"/>
        <v>14</v>
      </c>
      <c r="AE1871">
        <f t="shared" si="88"/>
        <v>2</v>
      </c>
      <c r="AF1871">
        <f t="shared" si="89"/>
        <v>17</v>
      </c>
    </row>
    <row r="1872" spans="1:32" x14ac:dyDescent="0.25">
      <c r="A1872" t="s">
        <v>9687</v>
      </c>
      <c r="B1872" t="s">
        <v>9688</v>
      </c>
      <c r="D1872">
        <v>2023</v>
      </c>
      <c r="E1872" t="s">
        <v>3289</v>
      </c>
      <c r="F1872" t="s">
        <v>6702</v>
      </c>
      <c r="G1872" t="s">
        <v>1071</v>
      </c>
      <c r="H1872" t="s">
        <v>3291</v>
      </c>
      <c r="I1872" t="s">
        <v>9689</v>
      </c>
      <c r="J1872" t="s">
        <v>1074</v>
      </c>
      <c r="K1872">
        <v>1</v>
      </c>
      <c r="L1872" t="s">
        <v>869</v>
      </c>
      <c r="M1872" t="s">
        <v>9690</v>
      </c>
      <c r="N1872">
        <v>46065</v>
      </c>
      <c r="O1872">
        <v>156</v>
      </c>
      <c r="P1872" t="s">
        <v>872</v>
      </c>
      <c r="Q1872" t="s">
        <v>873</v>
      </c>
      <c r="R1872" t="s">
        <v>105</v>
      </c>
      <c r="S1872" t="s">
        <v>105</v>
      </c>
      <c r="T1872" t="s">
        <v>9691</v>
      </c>
      <c r="U1872" t="s">
        <v>1074</v>
      </c>
      <c r="V1872" t="s">
        <v>3252</v>
      </c>
      <c r="W1872" s="247">
        <v>44966</v>
      </c>
      <c r="Y1872" t="s">
        <v>876</v>
      </c>
      <c r="Z1872">
        <v>0</v>
      </c>
      <c r="AD1872">
        <f t="shared" ca="1" si="87"/>
        <v>15</v>
      </c>
      <c r="AE1872">
        <f t="shared" si="88"/>
        <v>2</v>
      </c>
      <c r="AF1872">
        <f t="shared" si="89"/>
        <v>9</v>
      </c>
    </row>
    <row r="1873" spans="1:32" x14ac:dyDescent="0.25">
      <c r="A1873" t="s">
        <v>9692</v>
      </c>
      <c r="B1873" t="s">
        <v>9693</v>
      </c>
      <c r="D1873">
        <v>2024</v>
      </c>
      <c r="E1873" t="s">
        <v>1061</v>
      </c>
      <c r="F1873" t="s">
        <v>2233</v>
      </c>
      <c r="G1873" t="s">
        <v>865</v>
      </c>
      <c r="H1873" t="s">
        <v>2285</v>
      </c>
      <c r="I1873" t="s">
        <v>9694</v>
      </c>
      <c r="J1873" t="s">
        <v>918</v>
      </c>
      <c r="K1873">
        <v>25308</v>
      </c>
      <c r="L1873" t="s">
        <v>869</v>
      </c>
      <c r="M1873">
        <v>5449386</v>
      </c>
      <c r="N1873">
        <v>45628</v>
      </c>
      <c r="O1873">
        <v>3</v>
      </c>
      <c r="P1873" t="s">
        <v>872</v>
      </c>
      <c r="Q1873" t="s">
        <v>873</v>
      </c>
      <c r="R1873" t="s">
        <v>105</v>
      </c>
      <c r="S1873" t="s">
        <v>105</v>
      </c>
      <c r="T1873" t="s">
        <v>9695</v>
      </c>
      <c r="U1873" t="s">
        <v>875</v>
      </c>
      <c r="V1873" t="s">
        <v>108</v>
      </c>
      <c r="W1873" s="247">
        <v>44973</v>
      </c>
      <c r="Y1873" t="s">
        <v>876</v>
      </c>
      <c r="Z1873">
        <v>0</v>
      </c>
      <c r="AB1873" t="s">
        <v>877</v>
      </c>
      <c r="AD1873">
        <f t="shared" ca="1" si="87"/>
        <v>14</v>
      </c>
      <c r="AE1873">
        <f t="shared" si="88"/>
        <v>2</v>
      </c>
      <c r="AF1873">
        <f t="shared" si="89"/>
        <v>16</v>
      </c>
    </row>
    <row r="1874" spans="1:32" x14ac:dyDescent="0.25">
      <c r="A1874" t="s">
        <v>9696</v>
      </c>
      <c r="B1874" t="s">
        <v>9697</v>
      </c>
      <c r="D1874">
        <v>2024</v>
      </c>
      <c r="E1874" t="s">
        <v>1061</v>
      </c>
      <c r="F1874" t="s">
        <v>2233</v>
      </c>
      <c r="G1874" t="s">
        <v>865</v>
      </c>
      <c r="H1874" t="s">
        <v>2285</v>
      </c>
      <c r="I1874" t="s">
        <v>9698</v>
      </c>
      <c r="J1874" t="s">
        <v>918</v>
      </c>
      <c r="K1874">
        <v>25533</v>
      </c>
      <c r="L1874" t="s">
        <v>869</v>
      </c>
      <c r="M1874" t="s">
        <v>9699</v>
      </c>
      <c r="N1874">
        <v>45598</v>
      </c>
      <c r="O1874">
        <v>4</v>
      </c>
      <c r="P1874" t="s">
        <v>872</v>
      </c>
      <c r="Q1874" t="s">
        <v>873</v>
      </c>
      <c r="R1874" t="s">
        <v>105</v>
      </c>
      <c r="S1874" t="s">
        <v>105</v>
      </c>
      <c r="T1874" t="s">
        <v>9700</v>
      </c>
      <c r="U1874" t="s">
        <v>875</v>
      </c>
      <c r="V1874" t="s">
        <v>108</v>
      </c>
      <c r="W1874" s="247">
        <v>44973</v>
      </c>
      <c r="Y1874" t="s">
        <v>876</v>
      </c>
      <c r="Z1874">
        <v>0</v>
      </c>
      <c r="AB1874" t="s">
        <v>877</v>
      </c>
      <c r="AD1874">
        <f t="shared" ca="1" si="87"/>
        <v>14</v>
      </c>
      <c r="AE1874">
        <f t="shared" si="88"/>
        <v>2</v>
      </c>
      <c r="AF1874">
        <f t="shared" si="89"/>
        <v>16</v>
      </c>
    </row>
    <row r="1875" spans="1:32" x14ac:dyDescent="0.25">
      <c r="A1875" t="s">
        <v>9701</v>
      </c>
      <c r="B1875" t="s">
        <v>9702</v>
      </c>
      <c r="D1875">
        <v>2024</v>
      </c>
      <c r="E1875" t="s">
        <v>1061</v>
      </c>
      <c r="F1875" t="s">
        <v>2233</v>
      </c>
      <c r="G1875" t="s">
        <v>865</v>
      </c>
      <c r="H1875" t="s">
        <v>2285</v>
      </c>
      <c r="I1875" t="s">
        <v>9703</v>
      </c>
      <c r="J1875" t="s">
        <v>868</v>
      </c>
      <c r="K1875">
        <v>27687</v>
      </c>
      <c r="L1875" t="s">
        <v>869</v>
      </c>
      <c r="M1875" t="s">
        <v>9704</v>
      </c>
      <c r="N1875">
        <v>45445</v>
      </c>
      <c r="O1875">
        <v>1</v>
      </c>
      <c r="P1875" t="s">
        <v>872</v>
      </c>
      <c r="Q1875" t="s">
        <v>873</v>
      </c>
      <c r="R1875" t="s">
        <v>105</v>
      </c>
      <c r="S1875" t="s">
        <v>105</v>
      </c>
      <c r="T1875" t="s">
        <v>9705</v>
      </c>
      <c r="U1875" t="s">
        <v>875</v>
      </c>
      <c r="W1875" s="247">
        <v>44973</v>
      </c>
      <c r="Y1875" t="s">
        <v>876</v>
      </c>
      <c r="Z1875">
        <v>0</v>
      </c>
      <c r="AB1875" t="s">
        <v>877</v>
      </c>
      <c r="AD1875">
        <f t="shared" ca="1" si="87"/>
        <v>14</v>
      </c>
      <c r="AE1875">
        <f t="shared" si="88"/>
        <v>2</v>
      </c>
      <c r="AF1875">
        <f t="shared" si="89"/>
        <v>16</v>
      </c>
    </row>
    <row r="1876" spans="1:32" x14ac:dyDescent="0.25">
      <c r="A1876" t="s">
        <v>9706</v>
      </c>
      <c r="B1876" t="s">
        <v>9707</v>
      </c>
      <c r="D1876">
        <v>2024</v>
      </c>
      <c r="E1876" t="s">
        <v>1061</v>
      </c>
      <c r="F1876" t="s">
        <v>2233</v>
      </c>
      <c r="G1876" t="s">
        <v>865</v>
      </c>
      <c r="H1876" t="s">
        <v>866</v>
      </c>
      <c r="I1876" t="s">
        <v>9708</v>
      </c>
      <c r="J1876" t="s">
        <v>918</v>
      </c>
      <c r="K1876">
        <v>19769</v>
      </c>
      <c r="L1876" t="s">
        <v>869</v>
      </c>
      <c r="M1876">
        <v>5449186</v>
      </c>
      <c r="N1876">
        <v>45414</v>
      </c>
      <c r="O1876">
        <v>10</v>
      </c>
      <c r="P1876" t="s">
        <v>872</v>
      </c>
      <c r="Q1876" t="s">
        <v>873</v>
      </c>
      <c r="R1876" t="s">
        <v>105</v>
      </c>
      <c r="S1876" t="s">
        <v>105</v>
      </c>
      <c r="T1876" t="s">
        <v>9709</v>
      </c>
      <c r="U1876" t="s">
        <v>875</v>
      </c>
      <c r="V1876" t="s">
        <v>108</v>
      </c>
      <c r="W1876" s="247">
        <v>44973</v>
      </c>
      <c r="Y1876" t="s">
        <v>876</v>
      </c>
      <c r="Z1876">
        <v>0</v>
      </c>
      <c r="AB1876" t="s">
        <v>877</v>
      </c>
      <c r="AD1876">
        <f t="shared" ca="1" si="87"/>
        <v>14</v>
      </c>
      <c r="AE1876">
        <f t="shared" si="88"/>
        <v>2</v>
      </c>
      <c r="AF1876">
        <f t="shared" si="89"/>
        <v>16</v>
      </c>
    </row>
    <row r="1877" spans="1:32" x14ac:dyDescent="0.25">
      <c r="A1877" t="s">
        <v>9710</v>
      </c>
      <c r="B1877" t="s">
        <v>9711</v>
      </c>
      <c r="D1877">
        <v>2024</v>
      </c>
      <c r="E1877" t="s">
        <v>1061</v>
      </c>
      <c r="F1877" t="s">
        <v>2233</v>
      </c>
      <c r="G1877" t="s">
        <v>865</v>
      </c>
      <c r="H1877" t="s">
        <v>866</v>
      </c>
      <c r="I1877" t="s">
        <v>9712</v>
      </c>
      <c r="J1877" t="s">
        <v>945</v>
      </c>
      <c r="K1877">
        <v>24491</v>
      </c>
      <c r="L1877" t="s">
        <v>869</v>
      </c>
      <c r="M1877" t="s">
        <v>9713</v>
      </c>
      <c r="N1877" t="s">
        <v>3711</v>
      </c>
      <c r="O1877">
        <v>53</v>
      </c>
      <c r="P1877" t="s">
        <v>872</v>
      </c>
      <c r="Q1877" t="s">
        <v>873</v>
      </c>
      <c r="R1877" t="s">
        <v>105</v>
      </c>
      <c r="S1877" t="s">
        <v>105</v>
      </c>
      <c r="T1877" t="s">
        <v>9714</v>
      </c>
      <c r="U1877" t="s">
        <v>875</v>
      </c>
      <c r="V1877" t="s">
        <v>7309</v>
      </c>
      <c r="W1877" s="247">
        <v>44973</v>
      </c>
      <c r="Y1877" t="s">
        <v>876</v>
      </c>
      <c r="Z1877">
        <v>0</v>
      </c>
      <c r="AB1877" t="s">
        <v>877</v>
      </c>
      <c r="AD1877">
        <f t="shared" ca="1" si="87"/>
        <v>14</v>
      </c>
      <c r="AE1877">
        <f t="shared" si="88"/>
        <v>2</v>
      </c>
      <c r="AF1877">
        <f t="shared" si="89"/>
        <v>16</v>
      </c>
    </row>
    <row r="1878" spans="1:32" x14ac:dyDescent="0.25">
      <c r="A1878" t="s">
        <v>9715</v>
      </c>
      <c r="B1878" t="s">
        <v>9716</v>
      </c>
      <c r="D1878">
        <v>2024</v>
      </c>
      <c r="E1878" t="s">
        <v>1061</v>
      </c>
      <c r="F1878" t="s">
        <v>2233</v>
      </c>
      <c r="G1878" t="s">
        <v>865</v>
      </c>
      <c r="H1878" t="s">
        <v>866</v>
      </c>
      <c r="I1878" t="s">
        <v>9717</v>
      </c>
      <c r="J1878" t="s">
        <v>868</v>
      </c>
      <c r="K1878">
        <v>26099</v>
      </c>
      <c r="L1878" t="s">
        <v>869</v>
      </c>
      <c r="M1878" t="s">
        <v>9718</v>
      </c>
      <c r="N1878" t="s">
        <v>919</v>
      </c>
      <c r="O1878">
        <v>4</v>
      </c>
      <c r="P1878" t="s">
        <v>872</v>
      </c>
      <c r="Q1878" t="s">
        <v>873</v>
      </c>
      <c r="R1878" t="s">
        <v>105</v>
      </c>
      <c r="S1878" t="s">
        <v>105</v>
      </c>
      <c r="T1878" t="s">
        <v>9719</v>
      </c>
      <c r="U1878" t="s">
        <v>875</v>
      </c>
      <c r="V1878" t="s">
        <v>134</v>
      </c>
      <c r="W1878" s="247">
        <v>44973</v>
      </c>
      <c r="Y1878" t="s">
        <v>876</v>
      </c>
      <c r="Z1878">
        <v>0</v>
      </c>
      <c r="AB1878" t="s">
        <v>877</v>
      </c>
      <c r="AD1878">
        <f t="shared" ca="1" si="87"/>
        <v>14</v>
      </c>
      <c r="AE1878">
        <f t="shared" si="88"/>
        <v>2</v>
      </c>
      <c r="AF1878">
        <f t="shared" si="89"/>
        <v>16</v>
      </c>
    </row>
    <row r="1879" spans="1:32" x14ac:dyDescent="0.25">
      <c r="A1879" t="s">
        <v>9720</v>
      </c>
      <c r="B1879" t="s">
        <v>9721</v>
      </c>
      <c r="D1879">
        <v>2024</v>
      </c>
      <c r="E1879" t="s">
        <v>1061</v>
      </c>
      <c r="F1879" t="s">
        <v>2233</v>
      </c>
      <c r="G1879" t="s">
        <v>865</v>
      </c>
      <c r="H1879" t="s">
        <v>866</v>
      </c>
      <c r="I1879" t="s">
        <v>9722</v>
      </c>
      <c r="J1879" t="s">
        <v>868</v>
      </c>
      <c r="K1879">
        <v>20211</v>
      </c>
      <c r="L1879" t="s">
        <v>869</v>
      </c>
      <c r="M1879" t="s">
        <v>9723</v>
      </c>
      <c r="N1879">
        <v>45567</v>
      </c>
      <c r="O1879">
        <v>15</v>
      </c>
      <c r="P1879" t="s">
        <v>872</v>
      </c>
      <c r="Q1879" t="s">
        <v>873</v>
      </c>
      <c r="R1879" t="s">
        <v>105</v>
      </c>
      <c r="S1879" t="s">
        <v>105</v>
      </c>
      <c r="T1879" t="s">
        <v>9724</v>
      </c>
      <c r="U1879" t="s">
        <v>875</v>
      </c>
      <c r="V1879" t="s">
        <v>182</v>
      </c>
      <c r="W1879" s="247">
        <v>44973</v>
      </c>
      <c r="Y1879" t="s">
        <v>876</v>
      </c>
      <c r="Z1879">
        <v>0</v>
      </c>
      <c r="AB1879" t="s">
        <v>877</v>
      </c>
      <c r="AD1879">
        <f t="shared" ca="1" si="87"/>
        <v>14</v>
      </c>
      <c r="AE1879">
        <f t="shared" si="88"/>
        <v>2</v>
      </c>
      <c r="AF1879">
        <f t="shared" si="89"/>
        <v>16</v>
      </c>
    </row>
    <row r="1880" spans="1:32" x14ac:dyDescent="0.25">
      <c r="A1880" t="s">
        <v>9725</v>
      </c>
      <c r="B1880" t="s">
        <v>9726</v>
      </c>
      <c r="D1880">
        <v>2024</v>
      </c>
      <c r="E1880" t="s">
        <v>1061</v>
      </c>
      <c r="F1880" t="s">
        <v>2233</v>
      </c>
      <c r="G1880" t="s">
        <v>865</v>
      </c>
      <c r="H1880" t="s">
        <v>2285</v>
      </c>
      <c r="I1880" t="s">
        <v>9727</v>
      </c>
      <c r="J1880" t="s">
        <v>896</v>
      </c>
      <c r="K1880">
        <v>10021</v>
      </c>
      <c r="L1880" t="s">
        <v>869</v>
      </c>
      <c r="M1880" t="s">
        <v>9728</v>
      </c>
      <c r="N1880">
        <v>45414</v>
      </c>
      <c r="O1880">
        <v>2</v>
      </c>
      <c r="P1880" t="s">
        <v>872</v>
      </c>
      <c r="Q1880" t="s">
        <v>873</v>
      </c>
      <c r="R1880" t="s">
        <v>105</v>
      </c>
      <c r="S1880" t="s">
        <v>105</v>
      </c>
      <c r="T1880" t="s">
        <v>9729</v>
      </c>
      <c r="U1880" t="s">
        <v>875</v>
      </c>
      <c r="W1880" s="247">
        <v>44973</v>
      </c>
      <c r="Y1880" t="s">
        <v>876</v>
      </c>
      <c r="Z1880">
        <v>0</v>
      </c>
      <c r="AB1880" t="s">
        <v>877</v>
      </c>
      <c r="AD1880">
        <f t="shared" ca="1" si="87"/>
        <v>14</v>
      </c>
      <c r="AE1880">
        <f t="shared" si="88"/>
        <v>2</v>
      </c>
      <c r="AF1880">
        <f t="shared" si="89"/>
        <v>16</v>
      </c>
    </row>
    <row r="1881" spans="1:32" x14ac:dyDescent="0.25">
      <c r="A1881" t="s">
        <v>9730</v>
      </c>
      <c r="B1881" t="s">
        <v>9731</v>
      </c>
      <c r="D1881">
        <v>2024</v>
      </c>
      <c r="E1881" t="s">
        <v>1061</v>
      </c>
      <c r="F1881" t="s">
        <v>2233</v>
      </c>
      <c r="G1881" t="s">
        <v>865</v>
      </c>
      <c r="H1881" t="s">
        <v>866</v>
      </c>
      <c r="I1881" t="s">
        <v>9732</v>
      </c>
      <c r="J1881" t="s">
        <v>868</v>
      </c>
      <c r="K1881">
        <v>30882</v>
      </c>
      <c r="L1881" t="s">
        <v>869</v>
      </c>
      <c r="M1881" t="s">
        <v>9733</v>
      </c>
      <c r="N1881">
        <v>45506</v>
      </c>
      <c r="O1881">
        <v>1</v>
      </c>
      <c r="P1881" t="s">
        <v>872</v>
      </c>
      <c r="Q1881" t="s">
        <v>873</v>
      </c>
      <c r="R1881" t="s">
        <v>105</v>
      </c>
      <c r="S1881" t="s">
        <v>105</v>
      </c>
      <c r="T1881" t="s">
        <v>9734</v>
      </c>
      <c r="U1881" t="s">
        <v>875</v>
      </c>
      <c r="V1881" t="s">
        <v>118</v>
      </c>
      <c r="W1881" s="247">
        <v>44973</v>
      </c>
      <c r="Y1881" t="s">
        <v>876</v>
      </c>
      <c r="Z1881">
        <v>0</v>
      </c>
      <c r="AB1881" t="s">
        <v>877</v>
      </c>
      <c r="AD1881">
        <f t="shared" ca="1" si="87"/>
        <v>14</v>
      </c>
      <c r="AE1881">
        <f t="shared" si="88"/>
        <v>2</v>
      </c>
      <c r="AF1881">
        <f t="shared" si="89"/>
        <v>16</v>
      </c>
    </row>
    <row r="1882" spans="1:32" x14ac:dyDescent="0.25">
      <c r="A1882" t="s">
        <v>9735</v>
      </c>
      <c r="B1882" t="s">
        <v>9736</v>
      </c>
      <c r="D1882">
        <v>2024</v>
      </c>
      <c r="E1882" t="s">
        <v>1061</v>
      </c>
      <c r="F1882" t="s">
        <v>2233</v>
      </c>
      <c r="G1882" t="s">
        <v>865</v>
      </c>
      <c r="H1882" t="s">
        <v>2285</v>
      </c>
      <c r="I1882" t="s">
        <v>9737</v>
      </c>
      <c r="J1882" t="s">
        <v>918</v>
      </c>
      <c r="K1882">
        <v>24554</v>
      </c>
      <c r="L1882" t="s">
        <v>869</v>
      </c>
      <c r="M1882" t="s">
        <v>9738</v>
      </c>
      <c r="N1882">
        <v>45445</v>
      </c>
      <c r="O1882">
        <v>14</v>
      </c>
      <c r="P1882" t="s">
        <v>872</v>
      </c>
      <c r="Q1882" t="s">
        <v>873</v>
      </c>
      <c r="R1882" t="s">
        <v>105</v>
      </c>
      <c r="S1882" t="s">
        <v>105</v>
      </c>
      <c r="T1882" t="s">
        <v>9739</v>
      </c>
      <c r="U1882" t="s">
        <v>875</v>
      </c>
      <c r="V1882" t="s">
        <v>108</v>
      </c>
      <c r="W1882" s="247">
        <v>44973</v>
      </c>
      <c r="Y1882" t="s">
        <v>876</v>
      </c>
      <c r="Z1882">
        <v>0</v>
      </c>
      <c r="AB1882" t="s">
        <v>877</v>
      </c>
      <c r="AD1882">
        <f t="shared" ca="1" si="87"/>
        <v>14</v>
      </c>
      <c r="AE1882">
        <f t="shared" si="88"/>
        <v>2</v>
      </c>
      <c r="AF1882">
        <f t="shared" si="89"/>
        <v>16</v>
      </c>
    </row>
    <row r="1883" spans="1:32" x14ac:dyDescent="0.25">
      <c r="A1883" t="s">
        <v>9740</v>
      </c>
      <c r="B1883" t="s">
        <v>9741</v>
      </c>
      <c r="D1883">
        <v>2024</v>
      </c>
      <c r="E1883" t="s">
        <v>1061</v>
      </c>
      <c r="F1883" t="s">
        <v>2233</v>
      </c>
      <c r="G1883" t="s">
        <v>865</v>
      </c>
      <c r="H1883" t="s">
        <v>2285</v>
      </c>
      <c r="I1883" t="s">
        <v>9742</v>
      </c>
      <c r="J1883" t="s">
        <v>881</v>
      </c>
      <c r="K1883">
        <v>26119</v>
      </c>
      <c r="L1883" t="s">
        <v>869</v>
      </c>
      <c r="M1883">
        <v>5449354</v>
      </c>
      <c r="N1883">
        <v>45628</v>
      </c>
      <c r="O1883">
        <v>4</v>
      </c>
      <c r="P1883" t="s">
        <v>872</v>
      </c>
      <c r="Q1883" t="s">
        <v>873</v>
      </c>
      <c r="R1883" t="s">
        <v>105</v>
      </c>
      <c r="S1883" t="s">
        <v>105</v>
      </c>
      <c r="T1883" t="s">
        <v>9743</v>
      </c>
      <c r="U1883" t="s">
        <v>875</v>
      </c>
      <c r="W1883" s="247">
        <v>44973</v>
      </c>
      <c r="Y1883" t="s">
        <v>876</v>
      </c>
      <c r="Z1883">
        <v>0</v>
      </c>
      <c r="AB1883" t="s">
        <v>877</v>
      </c>
      <c r="AD1883">
        <f t="shared" ca="1" si="87"/>
        <v>14</v>
      </c>
      <c r="AE1883">
        <f t="shared" si="88"/>
        <v>2</v>
      </c>
      <c r="AF1883">
        <f t="shared" si="89"/>
        <v>16</v>
      </c>
    </row>
    <row r="1884" spans="1:32" x14ac:dyDescent="0.25">
      <c r="A1884" t="s">
        <v>9744</v>
      </c>
      <c r="B1884" t="s">
        <v>9745</v>
      </c>
      <c r="D1884">
        <v>2024</v>
      </c>
      <c r="E1884" t="s">
        <v>1061</v>
      </c>
      <c r="F1884" t="s">
        <v>2233</v>
      </c>
      <c r="G1884" t="s">
        <v>865</v>
      </c>
      <c r="H1884" t="s">
        <v>866</v>
      </c>
      <c r="I1884" t="s">
        <v>9746</v>
      </c>
      <c r="J1884" t="s">
        <v>1240</v>
      </c>
      <c r="K1884">
        <v>19514</v>
      </c>
      <c r="L1884" t="s">
        <v>869</v>
      </c>
      <c r="M1884" t="s">
        <v>9747</v>
      </c>
      <c r="N1884">
        <v>45537</v>
      </c>
      <c r="O1884">
        <v>4</v>
      </c>
      <c r="P1884" t="s">
        <v>872</v>
      </c>
      <c r="Q1884" t="s">
        <v>873</v>
      </c>
      <c r="R1884" t="s">
        <v>105</v>
      </c>
      <c r="S1884" t="s">
        <v>105</v>
      </c>
      <c r="T1884" t="s">
        <v>9748</v>
      </c>
      <c r="U1884" t="s">
        <v>875</v>
      </c>
      <c r="V1884" t="s">
        <v>108</v>
      </c>
      <c r="W1884" s="247">
        <v>44973</v>
      </c>
      <c r="Y1884" t="s">
        <v>876</v>
      </c>
      <c r="Z1884">
        <v>0</v>
      </c>
      <c r="AB1884" t="s">
        <v>877</v>
      </c>
      <c r="AD1884">
        <f t="shared" ca="1" si="87"/>
        <v>14</v>
      </c>
      <c r="AE1884">
        <f t="shared" si="88"/>
        <v>2</v>
      </c>
      <c r="AF1884">
        <f t="shared" si="89"/>
        <v>16</v>
      </c>
    </row>
    <row r="1885" spans="1:32" x14ac:dyDescent="0.25">
      <c r="A1885" t="s">
        <v>9749</v>
      </c>
      <c r="B1885" t="s">
        <v>9750</v>
      </c>
      <c r="D1885">
        <v>2024</v>
      </c>
      <c r="E1885" t="s">
        <v>1061</v>
      </c>
      <c r="F1885" t="s">
        <v>2233</v>
      </c>
      <c r="G1885" t="s">
        <v>865</v>
      </c>
      <c r="H1885" t="s">
        <v>866</v>
      </c>
      <c r="I1885" t="s">
        <v>9751</v>
      </c>
      <c r="J1885" t="s">
        <v>1054</v>
      </c>
      <c r="K1885">
        <v>24112</v>
      </c>
      <c r="L1885" t="s">
        <v>869</v>
      </c>
      <c r="M1885" t="s">
        <v>9752</v>
      </c>
      <c r="N1885" t="s">
        <v>1040</v>
      </c>
      <c r="O1885">
        <v>4</v>
      </c>
      <c r="P1885" t="s">
        <v>872</v>
      </c>
      <c r="Q1885" t="s">
        <v>873</v>
      </c>
      <c r="R1885" t="s">
        <v>105</v>
      </c>
      <c r="S1885" t="s">
        <v>105</v>
      </c>
      <c r="T1885" t="s">
        <v>9753</v>
      </c>
      <c r="U1885" t="s">
        <v>875</v>
      </c>
      <c r="V1885" t="s">
        <v>115</v>
      </c>
      <c r="W1885" s="247">
        <v>44973</v>
      </c>
      <c r="Y1885" t="s">
        <v>876</v>
      </c>
      <c r="Z1885">
        <v>0</v>
      </c>
      <c r="AB1885" t="s">
        <v>877</v>
      </c>
      <c r="AD1885">
        <f t="shared" ca="1" si="87"/>
        <v>14</v>
      </c>
      <c r="AE1885">
        <f t="shared" si="88"/>
        <v>2</v>
      </c>
      <c r="AF1885">
        <f t="shared" si="89"/>
        <v>16</v>
      </c>
    </row>
    <row r="1886" spans="1:32" x14ac:dyDescent="0.25">
      <c r="A1886" t="s">
        <v>9754</v>
      </c>
      <c r="B1886" t="s">
        <v>9755</v>
      </c>
      <c r="D1886">
        <v>2024</v>
      </c>
      <c r="E1886" t="s">
        <v>1061</v>
      </c>
      <c r="F1886" t="s">
        <v>2233</v>
      </c>
      <c r="G1886" t="s">
        <v>865</v>
      </c>
      <c r="H1886" t="s">
        <v>2285</v>
      </c>
      <c r="I1886" t="s">
        <v>9756</v>
      </c>
      <c r="J1886" t="s">
        <v>918</v>
      </c>
      <c r="K1886">
        <v>21224</v>
      </c>
      <c r="L1886" t="s">
        <v>869</v>
      </c>
      <c r="M1886" t="s">
        <v>9757</v>
      </c>
      <c r="N1886">
        <v>45506</v>
      </c>
      <c r="O1886">
        <v>7</v>
      </c>
      <c r="P1886" t="s">
        <v>872</v>
      </c>
      <c r="Q1886" t="s">
        <v>873</v>
      </c>
      <c r="R1886" t="s">
        <v>105</v>
      </c>
      <c r="S1886" t="s">
        <v>105</v>
      </c>
      <c r="T1886" t="s">
        <v>9758</v>
      </c>
      <c r="U1886" t="s">
        <v>875</v>
      </c>
      <c r="V1886" t="s">
        <v>108</v>
      </c>
      <c r="W1886" s="247">
        <v>44973</v>
      </c>
      <c r="Y1886" t="s">
        <v>876</v>
      </c>
      <c r="Z1886">
        <v>0</v>
      </c>
      <c r="AB1886" t="s">
        <v>877</v>
      </c>
      <c r="AD1886">
        <f t="shared" ca="1" si="87"/>
        <v>14</v>
      </c>
      <c r="AE1886">
        <f t="shared" si="88"/>
        <v>2</v>
      </c>
      <c r="AF1886">
        <f t="shared" si="89"/>
        <v>16</v>
      </c>
    </row>
    <row r="1887" spans="1:32" x14ac:dyDescent="0.25">
      <c r="A1887" t="s">
        <v>9759</v>
      </c>
      <c r="B1887" t="s">
        <v>9760</v>
      </c>
      <c r="D1887">
        <v>2024</v>
      </c>
      <c r="E1887" t="s">
        <v>1061</v>
      </c>
      <c r="F1887" t="s">
        <v>2233</v>
      </c>
      <c r="G1887" t="s">
        <v>865</v>
      </c>
      <c r="H1887" t="s">
        <v>866</v>
      </c>
      <c r="I1887" t="s">
        <v>9761</v>
      </c>
      <c r="J1887" t="s">
        <v>918</v>
      </c>
      <c r="K1887">
        <v>23923</v>
      </c>
      <c r="L1887" t="s">
        <v>1900</v>
      </c>
      <c r="M1887">
        <v>5449377</v>
      </c>
      <c r="N1887">
        <v>45628</v>
      </c>
      <c r="O1887">
        <v>3</v>
      </c>
      <c r="P1887" t="s">
        <v>872</v>
      </c>
      <c r="Q1887" t="s">
        <v>873</v>
      </c>
      <c r="R1887" t="s">
        <v>105</v>
      </c>
      <c r="S1887" t="s">
        <v>105</v>
      </c>
      <c r="T1887" t="s">
        <v>9762</v>
      </c>
      <c r="U1887" t="s">
        <v>875</v>
      </c>
      <c r="V1887" t="s">
        <v>108</v>
      </c>
      <c r="W1887" s="247">
        <v>44973</v>
      </c>
      <c r="Y1887" t="s">
        <v>876</v>
      </c>
      <c r="Z1887">
        <v>0</v>
      </c>
      <c r="AB1887" t="s">
        <v>877</v>
      </c>
      <c r="AD1887">
        <f t="shared" ca="1" si="87"/>
        <v>14</v>
      </c>
      <c r="AE1887">
        <f t="shared" si="88"/>
        <v>2</v>
      </c>
      <c r="AF1887">
        <f t="shared" si="89"/>
        <v>16</v>
      </c>
    </row>
    <row r="1888" spans="1:32" x14ac:dyDescent="0.25">
      <c r="A1888" t="s">
        <v>9763</v>
      </c>
      <c r="B1888" t="s">
        <v>9764</v>
      </c>
      <c r="D1888">
        <v>2024</v>
      </c>
      <c r="E1888" t="s">
        <v>1061</v>
      </c>
      <c r="F1888" t="s">
        <v>2233</v>
      </c>
      <c r="G1888" t="s">
        <v>865</v>
      </c>
      <c r="H1888" t="s">
        <v>2285</v>
      </c>
      <c r="I1888" t="s">
        <v>9765</v>
      </c>
      <c r="J1888" t="s">
        <v>868</v>
      </c>
      <c r="K1888">
        <v>25099</v>
      </c>
      <c r="L1888" t="s">
        <v>869</v>
      </c>
      <c r="M1888" t="s">
        <v>9766</v>
      </c>
      <c r="N1888">
        <v>45414</v>
      </c>
      <c r="O1888">
        <v>2</v>
      </c>
      <c r="P1888" t="s">
        <v>872</v>
      </c>
      <c r="Q1888" t="s">
        <v>873</v>
      </c>
      <c r="R1888" t="s">
        <v>105</v>
      </c>
      <c r="S1888" t="s">
        <v>110</v>
      </c>
      <c r="T1888" t="s">
        <v>9767</v>
      </c>
      <c r="U1888" t="s">
        <v>875</v>
      </c>
      <c r="W1888" s="247">
        <v>44973</v>
      </c>
      <c r="Y1888" t="s">
        <v>876</v>
      </c>
      <c r="Z1888">
        <v>0</v>
      </c>
      <c r="AB1888" t="s">
        <v>877</v>
      </c>
      <c r="AD1888">
        <f t="shared" ca="1" si="87"/>
        <v>14</v>
      </c>
      <c r="AE1888">
        <f t="shared" si="88"/>
        <v>2</v>
      </c>
      <c r="AF1888">
        <f t="shared" si="89"/>
        <v>16</v>
      </c>
    </row>
    <row r="1889" spans="1:32" x14ac:dyDescent="0.25">
      <c r="A1889" t="s">
        <v>9768</v>
      </c>
      <c r="B1889" t="s">
        <v>9769</v>
      </c>
      <c r="D1889">
        <v>2024</v>
      </c>
      <c r="E1889" t="s">
        <v>1061</v>
      </c>
      <c r="F1889" t="s">
        <v>2233</v>
      </c>
      <c r="G1889" t="s">
        <v>865</v>
      </c>
      <c r="H1889" t="s">
        <v>866</v>
      </c>
      <c r="I1889" t="s">
        <v>9770</v>
      </c>
      <c r="J1889" t="s">
        <v>868</v>
      </c>
      <c r="K1889">
        <v>26168</v>
      </c>
      <c r="L1889" t="s">
        <v>1900</v>
      </c>
      <c r="M1889" t="s">
        <v>9771</v>
      </c>
      <c r="N1889">
        <v>45598</v>
      </c>
      <c r="O1889">
        <v>1</v>
      </c>
      <c r="P1889" t="s">
        <v>872</v>
      </c>
      <c r="Q1889" t="s">
        <v>873</v>
      </c>
      <c r="R1889" t="s">
        <v>105</v>
      </c>
      <c r="S1889" t="s">
        <v>133</v>
      </c>
      <c r="T1889" t="s">
        <v>9772</v>
      </c>
      <c r="U1889" t="s">
        <v>875</v>
      </c>
      <c r="W1889" s="247">
        <v>44973</v>
      </c>
      <c r="Y1889" t="s">
        <v>876</v>
      </c>
      <c r="Z1889">
        <v>0</v>
      </c>
      <c r="AB1889" t="s">
        <v>877</v>
      </c>
      <c r="AD1889">
        <f t="shared" ca="1" si="87"/>
        <v>14</v>
      </c>
      <c r="AE1889">
        <f t="shared" si="88"/>
        <v>2</v>
      </c>
      <c r="AF1889">
        <f t="shared" si="89"/>
        <v>16</v>
      </c>
    </row>
    <row r="1890" spans="1:32" x14ac:dyDescent="0.25">
      <c r="A1890" t="s">
        <v>9773</v>
      </c>
      <c r="B1890" t="s">
        <v>9774</v>
      </c>
      <c r="D1890">
        <v>2024</v>
      </c>
      <c r="E1890" t="s">
        <v>1061</v>
      </c>
      <c r="F1890" t="s">
        <v>2233</v>
      </c>
      <c r="G1890" t="s">
        <v>865</v>
      </c>
      <c r="H1890" t="s">
        <v>866</v>
      </c>
      <c r="I1890" t="s">
        <v>9775</v>
      </c>
      <c r="J1890" t="s">
        <v>918</v>
      </c>
      <c r="K1890">
        <v>25650</v>
      </c>
      <c r="L1890" t="s">
        <v>869</v>
      </c>
      <c r="M1890" t="s">
        <v>9776</v>
      </c>
      <c r="N1890">
        <v>45475</v>
      </c>
      <c r="O1890">
        <v>9</v>
      </c>
      <c r="P1890" t="s">
        <v>872</v>
      </c>
      <c r="Q1890" t="s">
        <v>873</v>
      </c>
      <c r="R1890" t="s">
        <v>105</v>
      </c>
      <c r="S1890" t="s">
        <v>105</v>
      </c>
      <c r="T1890" t="s">
        <v>9777</v>
      </c>
      <c r="U1890" t="s">
        <v>875</v>
      </c>
      <c r="V1890" t="s">
        <v>153</v>
      </c>
      <c r="W1890" s="247">
        <v>44973</v>
      </c>
      <c r="Y1890" t="s">
        <v>876</v>
      </c>
      <c r="Z1890">
        <v>0</v>
      </c>
      <c r="AB1890" t="s">
        <v>877</v>
      </c>
      <c r="AD1890">
        <f t="shared" ca="1" si="87"/>
        <v>14</v>
      </c>
      <c r="AE1890">
        <f t="shared" si="88"/>
        <v>2</v>
      </c>
      <c r="AF1890">
        <f t="shared" si="89"/>
        <v>16</v>
      </c>
    </row>
    <row r="1891" spans="1:32" x14ac:dyDescent="0.25">
      <c r="A1891" t="s">
        <v>9778</v>
      </c>
      <c r="B1891" t="s">
        <v>9779</v>
      </c>
      <c r="D1891">
        <v>2024</v>
      </c>
      <c r="E1891" t="s">
        <v>1061</v>
      </c>
      <c r="F1891" t="s">
        <v>2233</v>
      </c>
      <c r="G1891" t="s">
        <v>865</v>
      </c>
      <c r="H1891" t="s">
        <v>1192</v>
      </c>
      <c r="I1891" t="s">
        <v>9780</v>
      </c>
      <c r="J1891" t="s">
        <v>1054</v>
      </c>
      <c r="K1891">
        <v>948</v>
      </c>
      <c r="L1891" t="s">
        <v>869</v>
      </c>
      <c r="M1891" t="s">
        <v>9781</v>
      </c>
      <c r="N1891" t="s">
        <v>1040</v>
      </c>
      <c r="O1891">
        <v>4</v>
      </c>
      <c r="P1891" t="s">
        <v>872</v>
      </c>
      <c r="Q1891" t="s">
        <v>873</v>
      </c>
      <c r="R1891" t="s">
        <v>105</v>
      </c>
      <c r="S1891" t="s">
        <v>105</v>
      </c>
      <c r="T1891" t="s">
        <v>9782</v>
      </c>
      <c r="U1891" t="s">
        <v>875</v>
      </c>
      <c r="V1891" t="s">
        <v>106</v>
      </c>
      <c r="W1891" s="247">
        <v>44973</v>
      </c>
      <c r="Y1891" t="s">
        <v>876</v>
      </c>
      <c r="Z1891">
        <v>0</v>
      </c>
      <c r="AB1891" t="s">
        <v>877</v>
      </c>
      <c r="AD1891">
        <f t="shared" ca="1" si="87"/>
        <v>14</v>
      </c>
      <c r="AE1891">
        <f t="shared" si="88"/>
        <v>2</v>
      </c>
      <c r="AF1891">
        <f t="shared" si="89"/>
        <v>16</v>
      </c>
    </row>
    <row r="1892" spans="1:32" x14ac:dyDescent="0.25">
      <c r="A1892" t="s">
        <v>9783</v>
      </c>
      <c r="B1892" t="s">
        <v>9784</v>
      </c>
      <c r="D1892">
        <v>2024</v>
      </c>
      <c r="E1892" t="s">
        <v>1061</v>
      </c>
      <c r="F1892" t="s">
        <v>2233</v>
      </c>
      <c r="G1892" t="s">
        <v>865</v>
      </c>
      <c r="H1892" t="s">
        <v>866</v>
      </c>
      <c r="I1892" t="s">
        <v>9785</v>
      </c>
      <c r="J1892" t="s">
        <v>868</v>
      </c>
      <c r="K1892">
        <v>24740</v>
      </c>
      <c r="L1892" t="s">
        <v>1900</v>
      </c>
      <c r="M1892" t="s">
        <v>9786</v>
      </c>
      <c r="N1892">
        <v>45445</v>
      </c>
      <c r="O1892">
        <v>2</v>
      </c>
      <c r="P1892" t="s">
        <v>872</v>
      </c>
      <c r="Q1892" t="s">
        <v>873</v>
      </c>
      <c r="R1892" t="s">
        <v>105</v>
      </c>
      <c r="S1892" t="s">
        <v>110</v>
      </c>
      <c r="T1892" t="s">
        <v>9787</v>
      </c>
      <c r="U1892" t="s">
        <v>875</v>
      </c>
      <c r="V1892" t="s">
        <v>134</v>
      </c>
      <c r="W1892" s="247">
        <v>44973</v>
      </c>
      <c r="Y1892" t="s">
        <v>876</v>
      </c>
      <c r="Z1892">
        <v>0</v>
      </c>
      <c r="AB1892" t="s">
        <v>877</v>
      </c>
      <c r="AD1892">
        <f t="shared" ca="1" si="87"/>
        <v>14</v>
      </c>
      <c r="AE1892">
        <f t="shared" si="88"/>
        <v>2</v>
      </c>
      <c r="AF1892">
        <f t="shared" si="89"/>
        <v>16</v>
      </c>
    </row>
    <row r="1893" spans="1:32" x14ac:dyDescent="0.25">
      <c r="A1893" t="s">
        <v>9788</v>
      </c>
      <c r="B1893" t="s">
        <v>9789</v>
      </c>
      <c r="D1893">
        <v>2023</v>
      </c>
      <c r="E1893" t="s">
        <v>1061</v>
      </c>
      <c r="F1893" t="s">
        <v>2233</v>
      </c>
      <c r="G1893" t="s">
        <v>865</v>
      </c>
      <c r="H1893" t="s">
        <v>2285</v>
      </c>
      <c r="I1893" t="s">
        <v>9790</v>
      </c>
      <c r="J1893" t="s">
        <v>1029</v>
      </c>
      <c r="K1893">
        <v>25118</v>
      </c>
      <c r="L1893" t="s">
        <v>869</v>
      </c>
      <c r="M1893" t="s">
        <v>9791</v>
      </c>
      <c r="N1893">
        <v>45598</v>
      </c>
      <c r="O1893">
        <v>4</v>
      </c>
      <c r="P1893" t="s">
        <v>872</v>
      </c>
      <c r="Q1893" t="s">
        <v>873</v>
      </c>
      <c r="R1893" t="s">
        <v>105</v>
      </c>
      <c r="S1893" t="s">
        <v>105</v>
      </c>
      <c r="T1893" t="s">
        <v>9792</v>
      </c>
      <c r="U1893" t="s">
        <v>875</v>
      </c>
      <c r="W1893" s="247">
        <v>44973</v>
      </c>
      <c r="Y1893" t="s">
        <v>876</v>
      </c>
      <c r="Z1893">
        <v>0</v>
      </c>
      <c r="AB1893" t="s">
        <v>877</v>
      </c>
      <c r="AD1893">
        <f t="shared" ca="1" si="87"/>
        <v>14</v>
      </c>
      <c r="AE1893">
        <f t="shared" si="88"/>
        <v>2</v>
      </c>
      <c r="AF1893">
        <f t="shared" si="89"/>
        <v>16</v>
      </c>
    </row>
    <row r="1894" spans="1:32" x14ac:dyDescent="0.25">
      <c r="A1894" t="s">
        <v>9793</v>
      </c>
      <c r="B1894" t="s">
        <v>9794</v>
      </c>
      <c r="D1894">
        <v>2023</v>
      </c>
      <c r="E1894" t="s">
        <v>1061</v>
      </c>
      <c r="F1894" t="s">
        <v>2233</v>
      </c>
      <c r="G1894" t="s">
        <v>865</v>
      </c>
      <c r="H1894" t="s">
        <v>2285</v>
      </c>
      <c r="I1894" t="s">
        <v>9795</v>
      </c>
      <c r="J1894" t="s">
        <v>868</v>
      </c>
      <c r="K1894">
        <v>26516</v>
      </c>
      <c r="L1894" t="s">
        <v>869</v>
      </c>
      <c r="M1894" t="s">
        <v>9796</v>
      </c>
      <c r="N1894">
        <v>45628</v>
      </c>
      <c r="O1894">
        <v>5</v>
      </c>
      <c r="P1894" t="s">
        <v>872</v>
      </c>
      <c r="Q1894" t="s">
        <v>873</v>
      </c>
      <c r="R1894" t="s">
        <v>105</v>
      </c>
      <c r="S1894" t="s">
        <v>105</v>
      </c>
      <c r="T1894" t="s">
        <v>9797</v>
      </c>
      <c r="U1894" t="s">
        <v>875</v>
      </c>
      <c r="V1894" t="s">
        <v>182</v>
      </c>
      <c r="W1894" s="247">
        <v>44973</v>
      </c>
      <c r="Y1894" t="s">
        <v>876</v>
      </c>
      <c r="Z1894">
        <v>0</v>
      </c>
      <c r="AB1894" t="s">
        <v>877</v>
      </c>
      <c r="AD1894">
        <f t="shared" ca="1" si="87"/>
        <v>14</v>
      </c>
      <c r="AE1894">
        <f t="shared" si="88"/>
        <v>2</v>
      </c>
      <c r="AF1894">
        <f t="shared" si="89"/>
        <v>16</v>
      </c>
    </row>
    <row r="1895" spans="1:32" x14ac:dyDescent="0.25">
      <c r="A1895" t="s">
        <v>9798</v>
      </c>
      <c r="B1895" t="s">
        <v>9799</v>
      </c>
      <c r="D1895">
        <v>2024</v>
      </c>
      <c r="E1895" t="s">
        <v>1061</v>
      </c>
      <c r="F1895" t="s">
        <v>2233</v>
      </c>
      <c r="G1895" t="s">
        <v>865</v>
      </c>
      <c r="H1895" t="s">
        <v>2285</v>
      </c>
      <c r="I1895" t="s">
        <v>9800</v>
      </c>
      <c r="J1895" t="s">
        <v>918</v>
      </c>
      <c r="K1895">
        <v>30597</v>
      </c>
      <c r="L1895" t="s">
        <v>869</v>
      </c>
      <c r="M1895">
        <v>5449419</v>
      </c>
      <c r="N1895" t="s">
        <v>919</v>
      </c>
      <c r="O1895">
        <v>2</v>
      </c>
      <c r="P1895" t="s">
        <v>872</v>
      </c>
      <c r="Q1895" t="s">
        <v>873</v>
      </c>
      <c r="R1895" t="s">
        <v>105</v>
      </c>
      <c r="S1895" t="s">
        <v>110</v>
      </c>
      <c r="T1895" t="s">
        <v>9801</v>
      </c>
      <c r="U1895" t="s">
        <v>875</v>
      </c>
      <c r="V1895" t="s">
        <v>108</v>
      </c>
      <c r="W1895" s="247">
        <v>44973</v>
      </c>
      <c r="Y1895" t="s">
        <v>876</v>
      </c>
      <c r="Z1895">
        <v>0</v>
      </c>
      <c r="AB1895" t="s">
        <v>877</v>
      </c>
      <c r="AD1895">
        <f t="shared" ca="1" si="87"/>
        <v>14</v>
      </c>
      <c r="AE1895">
        <f t="shared" si="88"/>
        <v>2</v>
      </c>
      <c r="AF1895">
        <f t="shared" si="89"/>
        <v>16</v>
      </c>
    </row>
    <row r="1896" spans="1:32" x14ac:dyDescent="0.25">
      <c r="A1896" t="s">
        <v>9802</v>
      </c>
      <c r="B1896" t="s">
        <v>9803</v>
      </c>
      <c r="D1896">
        <v>2024</v>
      </c>
      <c r="E1896" t="s">
        <v>1061</v>
      </c>
      <c r="F1896" t="s">
        <v>2233</v>
      </c>
      <c r="G1896" t="s">
        <v>865</v>
      </c>
      <c r="H1896" t="s">
        <v>2285</v>
      </c>
      <c r="I1896" t="s">
        <v>9804</v>
      </c>
      <c r="J1896" t="s">
        <v>1136</v>
      </c>
      <c r="K1896">
        <v>25092</v>
      </c>
      <c r="L1896" t="s">
        <v>869</v>
      </c>
      <c r="M1896" t="s">
        <v>9805</v>
      </c>
      <c r="N1896" t="s">
        <v>1040</v>
      </c>
      <c r="O1896">
        <v>3</v>
      </c>
      <c r="P1896" t="s">
        <v>872</v>
      </c>
      <c r="Q1896" t="s">
        <v>873</v>
      </c>
      <c r="R1896" t="s">
        <v>105</v>
      </c>
      <c r="S1896" t="s">
        <v>105</v>
      </c>
      <c r="T1896" t="s">
        <v>9806</v>
      </c>
      <c r="U1896" t="s">
        <v>875</v>
      </c>
      <c r="V1896" t="s">
        <v>118</v>
      </c>
      <c r="W1896" s="247">
        <v>44973</v>
      </c>
      <c r="Y1896" t="s">
        <v>876</v>
      </c>
      <c r="Z1896">
        <v>0</v>
      </c>
      <c r="AB1896" t="s">
        <v>877</v>
      </c>
      <c r="AD1896">
        <f t="shared" ca="1" si="87"/>
        <v>14</v>
      </c>
      <c r="AE1896">
        <f t="shared" si="88"/>
        <v>2</v>
      </c>
      <c r="AF1896">
        <f t="shared" si="89"/>
        <v>16</v>
      </c>
    </row>
    <row r="1897" spans="1:32" x14ac:dyDescent="0.25">
      <c r="A1897" t="s">
        <v>9807</v>
      </c>
      <c r="B1897" t="s">
        <v>9808</v>
      </c>
      <c r="D1897">
        <v>2024</v>
      </c>
      <c r="E1897" t="s">
        <v>1061</v>
      </c>
      <c r="F1897" t="s">
        <v>2233</v>
      </c>
      <c r="G1897" t="s">
        <v>865</v>
      </c>
      <c r="H1897" t="s">
        <v>2285</v>
      </c>
      <c r="I1897" t="s">
        <v>9809</v>
      </c>
      <c r="J1897" t="s">
        <v>918</v>
      </c>
      <c r="K1897">
        <v>21550</v>
      </c>
      <c r="L1897" t="s">
        <v>869</v>
      </c>
      <c r="M1897" t="s">
        <v>9810</v>
      </c>
      <c r="N1897" t="s">
        <v>1251</v>
      </c>
      <c r="O1897">
        <v>2</v>
      </c>
      <c r="P1897" t="s">
        <v>872</v>
      </c>
      <c r="Q1897" t="s">
        <v>873</v>
      </c>
      <c r="R1897" t="s">
        <v>105</v>
      </c>
      <c r="S1897" t="s">
        <v>110</v>
      </c>
      <c r="T1897" t="s">
        <v>9811</v>
      </c>
      <c r="U1897" t="s">
        <v>875</v>
      </c>
      <c r="V1897" t="s">
        <v>153</v>
      </c>
      <c r="W1897" s="247">
        <v>44973</v>
      </c>
      <c r="Y1897" t="s">
        <v>876</v>
      </c>
      <c r="Z1897">
        <v>0</v>
      </c>
      <c r="AB1897" t="s">
        <v>877</v>
      </c>
      <c r="AD1897">
        <f t="shared" ca="1" si="87"/>
        <v>14</v>
      </c>
      <c r="AE1897">
        <f t="shared" si="88"/>
        <v>2</v>
      </c>
      <c r="AF1897">
        <f t="shared" si="89"/>
        <v>16</v>
      </c>
    </row>
    <row r="1898" spans="1:32" x14ac:dyDescent="0.25">
      <c r="A1898" t="s">
        <v>9812</v>
      </c>
      <c r="B1898" t="s">
        <v>9813</v>
      </c>
      <c r="D1898">
        <v>2024</v>
      </c>
      <c r="E1898" t="s">
        <v>1061</v>
      </c>
      <c r="F1898" t="s">
        <v>2233</v>
      </c>
      <c r="G1898" t="s">
        <v>865</v>
      </c>
      <c r="H1898" t="s">
        <v>2285</v>
      </c>
      <c r="I1898" t="s">
        <v>9814</v>
      </c>
      <c r="J1898" t="s">
        <v>918</v>
      </c>
      <c r="K1898">
        <v>25065</v>
      </c>
      <c r="L1898" t="s">
        <v>869</v>
      </c>
      <c r="M1898" t="s">
        <v>9815</v>
      </c>
      <c r="N1898" t="s">
        <v>919</v>
      </c>
      <c r="O1898">
        <v>7</v>
      </c>
      <c r="P1898" t="s">
        <v>872</v>
      </c>
      <c r="Q1898" t="s">
        <v>873</v>
      </c>
      <c r="R1898" t="s">
        <v>105</v>
      </c>
      <c r="S1898" t="s">
        <v>105</v>
      </c>
      <c r="T1898" t="s">
        <v>9816</v>
      </c>
      <c r="U1898" t="s">
        <v>875</v>
      </c>
      <c r="V1898" t="s">
        <v>108</v>
      </c>
      <c r="W1898" s="247">
        <v>44973</v>
      </c>
      <c r="Y1898" t="s">
        <v>876</v>
      </c>
      <c r="Z1898">
        <v>0</v>
      </c>
      <c r="AB1898" t="s">
        <v>877</v>
      </c>
      <c r="AD1898">
        <f t="shared" ca="1" si="87"/>
        <v>14</v>
      </c>
      <c r="AE1898">
        <f t="shared" si="88"/>
        <v>2</v>
      </c>
      <c r="AF1898">
        <f t="shared" si="89"/>
        <v>16</v>
      </c>
    </row>
    <row r="1899" spans="1:32" x14ac:dyDescent="0.25">
      <c r="A1899" t="s">
        <v>9817</v>
      </c>
      <c r="B1899" t="s">
        <v>9818</v>
      </c>
      <c r="D1899">
        <v>2024</v>
      </c>
      <c r="E1899" t="s">
        <v>1061</v>
      </c>
      <c r="F1899" t="s">
        <v>2233</v>
      </c>
      <c r="G1899" t="s">
        <v>865</v>
      </c>
      <c r="H1899" t="s">
        <v>2285</v>
      </c>
      <c r="I1899" t="s">
        <v>9819</v>
      </c>
      <c r="J1899" t="s">
        <v>868</v>
      </c>
      <c r="K1899">
        <v>27409</v>
      </c>
      <c r="L1899" t="s">
        <v>869</v>
      </c>
      <c r="M1899" t="s">
        <v>9820</v>
      </c>
      <c r="N1899" t="s">
        <v>3454</v>
      </c>
      <c r="O1899">
        <v>1</v>
      </c>
      <c r="P1899" t="s">
        <v>872</v>
      </c>
      <c r="Q1899" t="s">
        <v>873</v>
      </c>
      <c r="R1899" t="s">
        <v>105</v>
      </c>
      <c r="S1899" t="s">
        <v>105</v>
      </c>
      <c r="T1899" t="s">
        <v>9821</v>
      </c>
      <c r="U1899" t="s">
        <v>875</v>
      </c>
      <c r="W1899" s="247">
        <v>44973</v>
      </c>
      <c r="Y1899" t="s">
        <v>876</v>
      </c>
      <c r="Z1899">
        <v>0</v>
      </c>
      <c r="AB1899" t="s">
        <v>877</v>
      </c>
      <c r="AD1899">
        <f t="shared" ca="1" si="87"/>
        <v>14</v>
      </c>
      <c r="AE1899">
        <f t="shared" si="88"/>
        <v>2</v>
      </c>
      <c r="AF1899">
        <f t="shared" si="89"/>
        <v>16</v>
      </c>
    </row>
    <row r="1900" spans="1:32" x14ac:dyDescent="0.25">
      <c r="A1900" t="s">
        <v>9822</v>
      </c>
      <c r="B1900" t="s">
        <v>9823</v>
      </c>
      <c r="D1900">
        <v>2024</v>
      </c>
      <c r="E1900" t="s">
        <v>1061</v>
      </c>
      <c r="F1900" t="s">
        <v>2233</v>
      </c>
      <c r="G1900" t="s">
        <v>865</v>
      </c>
      <c r="H1900" t="s">
        <v>2285</v>
      </c>
      <c r="I1900" t="s">
        <v>9824</v>
      </c>
      <c r="J1900" t="s">
        <v>896</v>
      </c>
      <c r="K1900">
        <v>25596</v>
      </c>
      <c r="L1900" t="s">
        <v>869</v>
      </c>
      <c r="M1900" t="s">
        <v>9825</v>
      </c>
      <c r="N1900">
        <v>45384</v>
      </c>
      <c r="O1900">
        <v>3</v>
      </c>
      <c r="P1900" t="s">
        <v>872</v>
      </c>
      <c r="Q1900" t="s">
        <v>873</v>
      </c>
      <c r="R1900" t="s">
        <v>105</v>
      </c>
      <c r="S1900" t="s">
        <v>105</v>
      </c>
      <c r="T1900" t="s">
        <v>9826</v>
      </c>
      <c r="U1900" t="s">
        <v>875</v>
      </c>
      <c r="W1900" s="247">
        <v>44973</v>
      </c>
      <c r="Y1900" t="s">
        <v>876</v>
      </c>
      <c r="Z1900">
        <v>0</v>
      </c>
      <c r="AB1900" t="s">
        <v>877</v>
      </c>
      <c r="AD1900">
        <f t="shared" ca="1" si="87"/>
        <v>14</v>
      </c>
      <c r="AE1900">
        <f t="shared" si="88"/>
        <v>2</v>
      </c>
      <c r="AF1900">
        <f t="shared" si="89"/>
        <v>16</v>
      </c>
    </row>
    <row r="1901" spans="1:32" x14ac:dyDescent="0.25">
      <c r="A1901" t="s">
        <v>9827</v>
      </c>
      <c r="B1901" t="s">
        <v>9828</v>
      </c>
      <c r="D1901">
        <v>2024</v>
      </c>
      <c r="E1901" t="s">
        <v>1061</v>
      </c>
      <c r="F1901" t="s">
        <v>2233</v>
      </c>
      <c r="G1901" t="s">
        <v>865</v>
      </c>
      <c r="H1901" t="s">
        <v>2285</v>
      </c>
      <c r="I1901" t="s">
        <v>9829</v>
      </c>
      <c r="J1901" t="s">
        <v>1054</v>
      </c>
      <c r="K1901">
        <v>27472</v>
      </c>
      <c r="L1901" t="s">
        <v>869</v>
      </c>
      <c r="M1901" t="s">
        <v>9830</v>
      </c>
      <c r="N1901">
        <v>45537</v>
      </c>
      <c r="O1901">
        <v>26</v>
      </c>
      <c r="P1901" t="s">
        <v>872</v>
      </c>
      <c r="Q1901" t="s">
        <v>873</v>
      </c>
      <c r="R1901" t="s">
        <v>105</v>
      </c>
      <c r="S1901" t="s">
        <v>105</v>
      </c>
      <c r="T1901" t="s">
        <v>9831</v>
      </c>
      <c r="U1901" t="s">
        <v>875</v>
      </c>
      <c r="V1901" t="s">
        <v>226</v>
      </c>
      <c r="W1901" s="247">
        <v>44973</v>
      </c>
      <c r="Y1901" t="s">
        <v>876</v>
      </c>
      <c r="Z1901">
        <v>0</v>
      </c>
      <c r="AB1901" t="s">
        <v>877</v>
      </c>
      <c r="AD1901">
        <f t="shared" ca="1" si="87"/>
        <v>14</v>
      </c>
      <c r="AE1901">
        <f t="shared" si="88"/>
        <v>2</v>
      </c>
      <c r="AF1901">
        <f t="shared" si="89"/>
        <v>16</v>
      </c>
    </row>
    <row r="1902" spans="1:32" x14ac:dyDescent="0.25">
      <c r="A1902" t="s">
        <v>9832</v>
      </c>
      <c r="B1902" t="s">
        <v>9833</v>
      </c>
      <c r="D1902">
        <v>2024</v>
      </c>
      <c r="E1902" t="s">
        <v>1061</v>
      </c>
      <c r="F1902" t="s">
        <v>2233</v>
      </c>
      <c r="G1902" t="s">
        <v>865</v>
      </c>
      <c r="H1902" t="s">
        <v>1192</v>
      </c>
      <c r="I1902" t="s">
        <v>9834</v>
      </c>
      <c r="J1902" t="s">
        <v>881</v>
      </c>
      <c r="K1902">
        <v>25955</v>
      </c>
      <c r="L1902" t="s">
        <v>869</v>
      </c>
      <c r="M1902">
        <v>5449415</v>
      </c>
      <c r="N1902">
        <v>45445</v>
      </c>
      <c r="O1902">
        <v>2</v>
      </c>
      <c r="P1902" t="s">
        <v>872</v>
      </c>
      <c r="Q1902" t="s">
        <v>873</v>
      </c>
      <c r="R1902" t="s">
        <v>105</v>
      </c>
      <c r="S1902" t="s">
        <v>110</v>
      </c>
      <c r="T1902" t="s">
        <v>9835</v>
      </c>
      <c r="U1902" t="s">
        <v>875</v>
      </c>
      <c r="W1902" s="247">
        <v>44973</v>
      </c>
      <c r="Y1902" t="s">
        <v>876</v>
      </c>
      <c r="Z1902">
        <v>0</v>
      </c>
      <c r="AB1902" t="s">
        <v>877</v>
      </c>
      <c r="AD1902">
        <f t="shared" ca="1" si="87"/>
        <v>14</v>
      </c>
      <c r="AE1902">
        <f t="shared" si="88"/>
        <v>2</v>
      </c>
      <c r="AF1902">
        <f t="shared" si="89"/>
        <v>16</v>
      </c>
    </row>
    <row r="1903" spans="1:32" x14ac:dyDescent="0.25">
      <c r="A1903" t="s">
        <v>9836</v>
      </c>
      <c r="B1903" t="s">
        <v>9837</v>
      </c>
      <c r="D1903">
        <v>2024</v>
      </c>
      <c r="E1903" t="s">
        <v>1061</v>
      </c>
      <c r="F1903" t="s">
        <v>2233</v>
      </c>
      <c r="G1903" t="s">
        <v>865</v>
      </c>
      <c r="H1903" t="s">
        <v>1192</v>
      </c>
      <c r="I1903" t="s">
        <v>9838</v>
      </c>
      <c r="J1903" t="s">
        <v>1054</v>
      </c>
      <c r="K1903">
        <v>20604</v>
      </c>
      <c r="L1903" t="s">
        <v>1900</v>
      </c>
      <c r="M1903" t="s">
        <v>9839</v>
      </c>
      <c r="N1903" t="s">
        <v>1040</v>
      </c>
      <c r="O1903">
        <v>4</v>
      </c>
      <c r="P1903" t="s">
        <v>872</v>
      </c>
      <c r="Q1903" t="s">
        <v>873</v>
      </c>
      <c r="R1903" t="s">
        <v>105</v>
      </c>
      <c r="S1903" t="s">
        <v>105</v>
      </c>
      <c r="T1903" t="s">
        <v>9840</v>
      </c>
      <c r="U1903" t="s">
        <v>875</v>
      </c>
      <c r="V1903" t="s">
        <v>2096</v>
      </c>
      <c r="W1903" s="247">
        <v>44973</v>
      </c>
      <c r="Y1903" t="s">
        <v>876</v>
      </c>
      <c r="Z1903">
        <v>0</v>
      </c>
      <c r="AB1903" t="s">
        <v>877</v>
      </c>
      <c r="AD1903">
        <f t="shared" ca="1" si="87"/>
        <v>14</v>
      </c>
      <c r="AE1903">
        <f t="shared" si="88"/>
        <v>2</v>
      </c>
      <c r="AF1903">
        <f t="shared" si="89"/>
        <v>16</v>
      </c>
    </row>
    <row r="1904" spans="1:32" x14ac:dyDescent="0.25">
      <c r="A1904" t="s">
        <v>9841</v>
      </c>
      <c r="B1904" t="s">
        <v>9842</v>
      </c>
      <c r="D1904">
        <v>2024</v>
      </c>
      <c r="E1904" t="s">
        <v>1061</v>
      </c>
      <c r="F1904" t="s">
        <v>2233</v>
      </c>
      <c r="G1904" t="s">
        <v>865</v>
      </c>
      <c r="H1904" t="s">
        <v>1192</v>
      </c>
      <c r="I1904" t="s">
        <v>9843</v>
      </c>
      <c r="J1904" t="s">
        <v>1054</v>
      </c>
      <c r="K1904">
        <v>5991</v>
      </c>
      <c r="L1904" t="s">
        <v>869</v>
      </c>
      <c r="M1904" t="s">
        <v>9844</v>
      </c>
      <c r="N1904" t="s">
        <v>1040</v>
      </c>
      <c r="O1904">
        <v>4</v>
      </c>
      <c r="P1904" t="s">
        <v>872</v>
      </c>
      <c r="Q1904" t="s">
        <v>873</v>
      </c>
      <c r="R1904" t="s">
        <v>105</v>
      </c>
      <c r="S1904" t="s">
        <v>105</v>
      </c>
      <c r="T1904" t="s">
        <v>2095</v>
      </c>
      <c r="U1904" t="s">
        <v>875</v>
      </c>
      <c r="V1904" t="s">
        <v>2096</v>
      </c>
      <c r="W1904" s="247">
        <v>44973</v>
      </c>
      <c r="Y1904" t="s">
        <v>876</v>
      </c>
      <c r="Z1904">
        <v>0</v>
      </c>
      <c r="AB1904" t="s">
        <v>877</v>
      </c>
      <c r="AD1904">
        <f t="shared" ca="1" si="87"/>
        <v>14</v>
      </c>
      <c r="AE1904">
        <f t="shared" si="88"/>
        <v>2</v>
      </c>
      <c r="AF1904">
        <f t="shared" si="89"/>
        <v>16</v>
      </c>
    </row>
    <row r="1905" spans="1:32" x14ac:dyDescent="0.25">
      <c r="A1905" t="s">
        <v>9845</v>
      </c>
      <c r="B1905" t="s">
        <v>9846</v>
      </c>
      <c r="D1905">
        <v>2024</v>
      </c>
      <c r="E1905" t="s">
        <v>1061</v>
      </c>
      <c r="F1905" t="s">
        <v>2233</v>
      </c>
      <c r="G1905" t="s">
        <v>865</v>
      </c>
      <c r="H1905" t="s">
        <v>866</v>
      </c>
      <c r="I1905" t="s">
        <v>9847</v>
      </c>
      <c r="J1905" t="s">
        <v>1029</v>
      </c>
      <c r="K1905">
        <v>25197</v>
      </c>
      <c r="L1905" t="s">
        <v>869</v>
      </c>
      <c r="M1905" t="s">
        <v>9848</v>
      </c>
      <c r="N1905">
        <v>45414</v>
      </c>
      <c r="O1905">
        <v>1</v>
      </c>
      <c r="P1905" t="s">
        <v>872</v>
      </c>
      <c r="Q1905" t="s">
        <v>873</v>
      </c>
      <c r="R1905" t="s">
        <v>105</v>
      </c>
      <c r="S1905" t="s">
        <v>105</v>
      </c>
      <c r="T1905" t="s">
        <v>9849</v>
      </c>
      <c r="U1905" t="s">
        <v>875</v>
      </c>
      <c r="W1905" s="247">
        <v>44973</v>
      </c>
      <c r="Y1905" t="s">
        <v>876</v>
      </c>
      <c r="Z1905">
        <v>0</v>
      </c>
      <c r="AB1905" t="s">
        <v>877</v>
      </c>
      <c r="AD1905">
        <f t="shared" ca="1" si="87"/>
        <v>14</v>
      </c>
      <c r="AE1905">
        <f t="shared" si="88"/>
        <v>2</v>
      </c>
      <c r="AF1905">
        <f t="shared" si="89"/>
        <v>16</v>
      </c>
    </row>
    <row r="1906" spans="1:32" x14ac:dyDescent="0.25">
      <c r="A1906" t="s">
        <v>9850</v>
      </c>
      <c r="B1906" t="s">
        <v>9851</v>
      </c>
      <c r="D1906">
        <v>2024</v>
      </c>
      <c r="E1906" t="s">
        <v>1061</v>
      </c>
      <c r="F1906" t="s">
        <v>2233</v>
      </c>
      <c r="G1906" t="s">
        <v>865</v>
      </c>
      <c r="H1906" t="s">
        <v>1192</v>
      </c>
      <c r="I1906" t="s">
        <v>9852</v>
      </c>
      <c r="J1906" t="s">
        <v>918</v>
      </c>
      <c r="K1906">
        <v>24477</v>
      </c>
      <c r="L1906" t="s">
        <v>869</v>
      </c>
      <c r="M1906" t="s">
        <v>9853</v>
      </c>
      <c r="N1906">
        <v>45598</v>
      </c>
      <c r="O1906">
        <v>5</v>
      </c>
      <c r="P1906" t="s">
        <v>872</v>
      </c>
      <c r="Q1906" t="s">
        <v>873</v>
      </c>
      <c r="R1906" t="s">
        <v>105</v>
      </c>
      <c r="S1906" t="s">
        <v>105</v>
      </c>
      <c r="T1906" t="s">
        <v>9854</v>
      </c>
      <c r="U1906" t="s">
        <v>875</v>
      </c>
      <c r="V1906" t="s">
        <v>153</v>
      </c>
      <c r="W1906" s="247">
        <v>44973</v>
      </c>
      <c r="Y1906" t="s">
        <v>876</v>
      </c>
      <c r="Z1906">
        <v>0</v>
      </c>
      <c r="AB1906" t="s">
        <v>877</v>
      </c>
      <c r="AD1906">
        <f t="shared" ca="1" si="87"/>
        <v>14</v>
      </c>
      <c r="AE1906">
        <f t="shared" si="88"/>
        <v>2</v>
      </c>
      <c r="AF1906">
        <f t="shared" si="89"/>
        <v>16</v>
      </c>
    </row>
    <row r="1907" spans="1:32" x14ac:dyDescent="0.25">
      <c r="A1907" t="s">
        <v>9855</v>
      </c>
      <c r="B1907" t="s">
        <v>9856</v>
      </c>
      <c r="D1907">
        <v>2024</v>
      </c>
      <c r="E1907" t="s">
        <v>1061</v>
      </c>
      <c r="F1907" t="s">
        <v>2233</v>
      </c>
      <c r="G1907" t="s">
        <v>865</v>
      </c>
      <c r="H1907" t="s">
        <v>1192</v>
      </c>
      <c r="I1907" t="s">
        <v>9857</v>
      </c>
      <c r="J1907" t="s">
        <v>918</v>
      </c>
      <c r="K1907">
        <v>26434</v>
      </c>
      <c r="L1907" t="s">
        <v>869</v>
      </c>
      <c r="M1907" t="s">
        <v>9858</v>
      </c>
      <c r="N1907">
        <v>45537</v>
      </c>
      <c r="O1907">
        <v>6</v>
      </c>
      <c r="P1907" t="s">
        <v>872</v>
      </c>
      <c r="Q1907" t="s">
        <v>873</v>
      </c>
      <c r="R1907" t="s">
        <v>105</v>
      </c>
      <c r="S1907" t="s">
        <v>105</v>
      </c>
      <c r="T1907" t="s">
        <v>9859</v>
      </c>
      <c r="U1907" t="s">
        <v>875</v>
      </c>
      <c r="V1907" t="s">
        <v>119</v>
      </c>
      <c r="W1907" s="247">
        <v>44973</v>
      </c>
      <c r="Y1907" t="s">
        <v>876</v>
      </c>
      <c r="Z1907">
        <v>0</v>
      </c>
      <c r="AB1907" t="s">
        <v>877</v>
      </c>
      <c r="AD1907">
        <f t="shared" ca="1" si="87"/>
        <v>14</v>
      </c>
      <c r="AE1907">
        <f t="shared" si="88"/>
        <v>2</v>
      </c>
      <c r="AF1907">
        <f t="shared" si="89"/>
        <v>16</v>
      </c>
    </row>
    <row r="1908" spans="1:32" x14ac:dyDescent="0.25">
      <c r="A1908" t="s">
        <v>9860</v>
      </c>
      <c r="B1908" t="s">
        <v>9861</v>
      </c>
      <c r="D1908">
        <v>2024</v>
      </c>
      <c r="E1908" t="s">
        <v>1061</v>
      </c>
      <c r="F1908" t="s">
        <v>2233</v>
      </c>
      <c r="G1908" t="s">
        <v>865</v>
      </c>
      <c r="H1908" t="s">
        <v>1192</v>
      </c>
      <c r="I1908" t="s">
        <v>9862</v>
      </c>
      <c r="J1908" t="s">
        <v>1054</v>
      </c>
      <c r="K1908">
        <v>17836</v>
      </c>
      <c r="L1908" t="s">
        <v>869</v>
      </c>
      <c r="M1908" t="s">
        <v>9863</v>
      </c>
      <c r="N1908" t="s">
        <v>1040</v>
      </c>
      <c r="O1908">
        <v>4</v>
      </c>
      <c r="P1908" t="s">
        <v>872</v>
      </c>
      <c r="Q1908" t="s">
        <v>873</v>
      </c>
      <c r="R1908" t="s">
        <v>105</v>
      </c>
      <c r="S1908" t="s">
        <v>105</v>
      </c>
      <c r="T1908" t="s">
        <v>2095</v>
      </c>
      <c r="U1908" t="s">
        <v>875</v>
      </c>
      <c r="V1908" t="s">
        <v>2096</v>
      </c>
      <c r="W1908" s="247">
        <v>44973</v>
      </c>
      <c r="Y1908" t="s">
        <v>876</v>
      </c>
      <c r="Z1908">
        <v>0</v>
      </c>
      <c r="AB1908" t="s">
        <v>877</v>
      </c>
      <c r="AD1908">
        <f t="shared" ca="1" si="87"/>
        <v>14</v>
      </c>
      <c r="AE1908">
        <f t="shared" si="88"/>
        <v>2</v>
      </c>
      <c r="AF1908">
        <f t="shared" si="89"/>
        <v>16</v>
      </c>
    </row>
    <row r="1909" spans="1:32" x14ac:dyDescent="0.25">
      <c r="A1909" t="s">
        <v>9864</v>
      </c>
      <c r="B1909" t="s">
        <v>9865</v>
      </c>
      <c r="D1909">
        <v>2024</v>
      </c>
      <c r="E1909" t="s">
        <v>1061</v>
      </c>
      <c r="F1909" t="s">
        <v>2233</v>
      </c>
      <c r="G1909" t="s">
        <v>865</v>
      </c>
      <c r="H1909" t="s">
        <v>2285</v>
      </c>
      <c r="I1909" t="s">
        <v>9866</v>
      </c>
      <c r="J1909" t="s">
        <v>1054</v>
      </c>
      <c r="K1909">
        <v>5315</v>
      </c>
      <c r="L1909" t="s">
        <v>869</v>
      </c>
      <c r="M1909" t="s">
        <v>9867</v>
      </c>
      <c r="N1909" t="s">
        <v>1040</v>
      </c>
      <c r="O1909">
        <v>4</v>
      </c>
      <c r="P1909" t="s">
        <v>872</v>
      </c>
      <c r="Q1909" t="s">
        <v>873</v>
      </c>
      <c r="R1909" t="s">
        <v>105</v>
      </c>
      <c r="S1909" t="s">
        <v>105</v>
      </c>
      <c r="T1909" t="s">
        <v>2095</v>
      </c>
      <c r="U1909" t="s">
        <v>875</v>
      </c>
      <c r="V1909" t="s">
        <v>2096</v>
      </c>
      <c r="W1909" s="247">
        <v>44973</v>
      </c>
      <c r="Y1909" t="s">
        <v>876</v>
      </c>
      <c r="Z1909">
        <v>0</v>
      </c>
      <c r="AB1909" t="s">
        <v>877</v>
      </c>
      <c r="AD1909">
        <f t="shared" ca="1" si="87"/>
        <v>14</v>
      </c>
      <c r="AE1909">
        <f t="shared" si="88"/>
        <v>2</v>
      </c>
      <c r="AF1909">
        <f t="shared" si="89"/>
        <v>16</v>
      </c>
    </row>
    <row r="1910" spans="1:32" x14ac:dyDescent="0.25">
      <c r="A1910" t="s">
        <v>9868</v>
      </c>
      <c r="B1910" t="s">
        <v>9869</v>
      </c>
      <c r="D1910">
        <v>2024</v>
      </c>
      <c r="E1910" t="s">
        <v>1061</v>
      </c>
      <c r="F1910" t="s">
        <v>2233</v>
      </c>
      <c r="G1910" t="s">
        <v>865</v>
      </c>
      <c r="H1910" t="s">
        <v>2285</v>
      </c>
      <c r="I1910" t="s">
        <v>9870</v>
      </c>
      <c r="J1910" t="s">
        <v>868</v>
      </c>
      <c r="K1910">
        <v>25111</v>
      </c>
      <c r="L1910" t="s">
        <v>1900</v>
      </c>
      <c r="M1910" t="s">
        <v>9871</v>
      </c>
      <c r="N1910">
        <v>45506</v>
      </c>
      <c r="O1910">
        <v>1</v>
      </c>
      <c r="P1910" t="s">
        <v>872</v>
      </c>
      <c r="Q1910" t="s">
        <v>873</v>
      </c>
      <c r="R1910" t="s">
        <v>105</v>
      </c>
      <c r="S1910" t="s">
        <v>105</v>
      </c>
      <c r="T1910" t="s">
        <v>9872</v>
      </c>
      <c r="U1910" t="s">
        <v>875</v>
      </c>
      <c r="W1910" s="247">
        <v>44973</v>
      </c>
      <c r="Y1910" t="s">
        <v>876</v>
      </c>
      <c r="Z1910">
        <v>0</v>
      </c>
      <c r="AB1910" t="s">
        <v>877</v>
      </c>
      <c r="AD1910">
        <f t="shared" ca="1" si="87"/>
        <v>14</v>
      </c>
      <c r="AE1910">
        <f t="shared" si="88"/>
        <v>2</v>
      </c>
      <c r="AF1910">
        <f t="shared" si="89"/>
        <v>16</v>
      </c>
    </row>
    <row r="1911" spans="1:32" x14ac:dyDescent="0.25">
      <c r="A1911" t="s">
        <v>9873</v>
      </c>
      <c r="B1911" t="s">
        <v>9874</v>
      </c>
      <c r="D1911">
        <v>2024</v>
      </c>
      <c r="E1911" t="s">
        <v>1061</v>
      </c>
      <c r="F1911" t="s">
        <v>2233</v>
      </c>
      <c r="G1911" t="s">
        <v>865</v>
      </c>
      <c r="H1911" t="s">
        <v>2285</v>
      </c>
      <c r="I1911" t="s">
        <v>9875</v>
      </c>
      <c r="J1911" t="s">
        <v>1240</v>
      </c>
      <c r="K1911">
        <v>20704</v>
      </c>
      <c r="L1911" t="s">
        <v>869</v>
      </c>
      <c r="M1911" t="s">
        <v>9876</v>
      </c>
      <c r="N1911">
        <v>45598</v>
      </c>
      <c r="O1911">
        <v>4</v>
      </c>
      <c r="P1911" t="s">
        <v>872</v>
      </c>
      <c r="Q1911" t="s">
        <v>873</v>
      </c>
      <c r="R1911" t="s">
        <v>105</v>
      </c>
      <c r="S1911" t="s">
        <v>105</v>
      </c>
      <c r="T1911" t="s">
        <v>9877</v>
      </c>
      <c r="U1911" t="s">
        <v>875</v>
      </c>
      <c r="V1911" t="s">
        <v>108</v>
      </c>
      <c r="W1911" s="247">
        <v>44973</v>
      </c>
      <c r="Y1911" t="s">
        <v>876</v>
      </c>
      <c r="Z1911">
        <v>0</v>
      </c>
      <c r="AB1911" t="s">
        <v>877</v>
      </c>
      <c r="AD1911">
        <f t="shared" ca="1" si="87"/>
        <v>14</v>
      </c>
      <c r="AE1911">
        <f t="shared" si="88"/>
        <v>2</v>
      </c>
      <c r="AF1911">
        <f t="shared" si="89"/>
        <v>16</v>
      </c>
    </row>
    <row r="1912" spans="1:32" x14ac:dyDescent="0.25">
      <c r="A1912" t="s">
        <v>9878</v>
      </c>
      <c r="B1912" t="s">
        <v>9879</v>
      </c>
      <c r="D1912">
        <v>2024</v>
      </c>
      <c r="E1912" t="s">
        <v>1061</v>
      </c>
      <c r="F1912" t="s">
        <v>2233</v>
      </c>
      <c r="G1912" t="s">
        <v>865</v>
      </c>
      <c r="H1912" t="s">
        <v>1192</v>
      </c>
      <c r="I1912" t="s">
        <v>9880</v>
      </c>
      <c r="J1912" t="s">
        <v>918</v>
      </c>
      <c r="K1912">
        <v>25430</v>
      </c>
      <c r="L1912" t="s">
        <v>869</v>
      </c>
      <c r="M1912" t="s">
        <v>9881</v>
      </c>
      <c r="N1912">
        <v>45537</v>
      </c>
      <c r="O1912">
        <v>6</v>
      </c>
      <c r="P1912" t="s">
        <v>872</v>
      </c>
      <c r="Q1912" t="s">
        <v>873</v>
      </c>
      <c r="R1912" t="s">
        <v>105</v>
      </c>
      <c r="S1912" t="s">
        <v>105</v>
      </c>
      <c r="T1912" t="s">
        <v>9882</v>
      </c>
      <c r="U1912" t="s">
        <v>875</v>
      </c>
      <c r="V1912" t="s">
        <v>108</v>
      </c>
      <c r="W1912" s="247">
        <v>44973</v>
      </c>
      <c r="Y1912" t="s">
        <v>876</v>
      </c>
      <c r="Z1912">
        <v>0</v>
      </c>
      <c r="AB1912" t="s">
        <v>877</v>
      </c>
      <c r="AD1912">
        <f t="shared" ca="1" si="87"/>
        <v>14</v>
      </c>
      <c r="AE1912">
        <f t="shared" si="88"/>
        <v>2</v>
      </c>
      <c r="AF1912">
        <f t="shared" si="89"/>
        <v>16</v>
      </c>
    </row>
    <row r="1913" spans="1:32" x14ac:dyDescent="0.25">
      <c r="A1913" t="s">
        <v>9883</v>
      </c>
      <c r="B1913" t="s">
        <v>9884</v>
      </c>
      <c r="D1913">
        <v>2024</v>
      </c>
      <c r="E1913" t="s">
        <v>1061</v>
      </c>
      <c r="F1913" t="s">
        <v>2233</v>
      </c>
      <c r="G1913" t="s">
        <v>865</v>
      </c>
      <c r="H1913" t="s">
        <v>2285</v>
      </c>
      <c r="I1913" t="s">
        <v>9885</v>
      </c>
      <c r="J1913" t="s">
        <v>945</v>
      </c>
      <c r="K1913">
        <v>24419</v>
      </c>
      <c r="L1913" t="s">
        <v>1900</v>
      </c>
      <c r="M1913" t="s">
        <v>9886</v>
      </c>
      <c r="N1913">
        <v>45445</v>
      </c>
      <c r="O1913">
        <v>1</v>
      </c>
      <c r="P1913" t="s">
        <v>872</v>
      </c>
      <c r="Q1913" t="s">
        <v>873</v>
      </c>
      <c r="R1913" t="s">
        <v>105</v>
      </c>
      <c r="S1913" t="s">
        <v>105</v>
      </c>
      <c r="T1913" t="s">
        <v>9887</v>
      </c>
      <c r="U1913" t="s">
        <v>875</v>
      </c>
      <c r="V1913" t="s">
        <v>245</v>
      </c>
      <c r="W1913" s="247">
        <v>44973</v>
      </c>
      <c r="Y1913" t="s">
        <v>876</v>
      </c>
      <c r="Z1913">
        <v>0</v>
      </c>
      <c r="AB1913" t="s">
        <v>877</v>
      </c>
      <c r="AD1913">
        <f t="shared" ca="1" si="87"/>
        <v>14</v>
      </c>
      <c r="AE1913">
        <f t="shared" si="88"/>
        <v>2</v>
      </c>
      <c r="AF1913">
        <f t="shared" si="89"/>
        <v>16</v>
      </c>
    </row>
    <row r="1914" spans="1:32" x14ac:dyDescent="0.25">
      <c r="A1914" t="s">
        <v>9888</v>
      </c>
      <c r="B1914" t="s">
        <v>9889</v>
      </c>
      <c r="D1914">
        <v>2024</v>
      </c>
      <c r="E1914" t="s">
        <v>1061</v>
      </c>
      <c r="F1914" t="s">
        <v>2233</v>
      </c>
      <c r="G1914" t="s">
        <v>865</v>
      </c>
      <c r="H1914" t="s">
        <v>2285</v>
      </c>
      <c r="I1914" t="s">
        <v>9890</v>
      </c>
      <c r="J1914" t="s">
        <v>1029</v>
      </c>
      <c r="K1914">
        <v>23981</v>
      </c>
      <c r="L1914" t="s">
        <v>869</v>
      </c>
      <c r="M1914" t="s">
        <v>9891</v>
      </c>
      <c r="N1914">
        <v>45384</v>
      </c>
      <c r="O1914">
        <v>2</v>
      </c>
      <c r="P1914" t="s">
        <v>872</v>
      </c>
      <c r="Q1914" t="s">
        <v>873</v>
      </c>
      <c r="R1914" t="s">
        <v>105</v>
      </c>
      <c r="S1914" t="s">
        <v>110</v>
      </c>
      <c r="T1914" t="s">
        <v>9892</v>
      </c>
      <c r="U1914" t="s">
        <v>875</v>
      </c>
      <c r="W1914" s="247">
        <v>44973</v>
      </c>
      <c r="Y1914" t="s">
        <v>876</v>
      </c>
      <c r="Z1914">
        <v>0</v>
      </c>
      <c r="AB1914" t="s">
        <v>877</v>
      </c>
      <c r="AD1914">
        <f t="shared" ca="1" si="87"/>
        <v>14</v>
      </c>
      <c r="AE1914">
        <f t="shared" si="88"/>
        <v>2</v>
      </c>
      <c r="AF1914">
        <f t="shared" si="89"/>
        <v>16</v>
      </c>
    </row>
    <row r="1915" spans="1:32" x14ac:dyDescent="0.25">
      <c r="A1915" t="s">
        <v>9893</v>
      </c>
      <c r="B1915" t="s">
        <v>9894</v>
      </c>
      <c r="D1915">
        <v>2024</v>
      </c>
      <c r="E1915" t="s">
        <v>1061</v>
      </c>
      <c r="F1915" t="s">
        <v>2233</v>
      </c>
      <c r="G1915" t="s">
        <v>865</v>
      </c>
      <c r="H1915" t="s">
        <v>2285</v>
      </c>
      <c r="I1915" t="s">
        <v>9895</v>
      </c>
      <c r="J1915" t="s">
        <v>918</v>
      </c>
      <c r="K1915">
        <v>32449</v>
      </c>
      <c r="L1915" t="s">
        <v>1900</v>
      </c>
      <c r="M1915">
        <v>5449383</v>
      </c>
      <c r="N1915" t="s">
        <v>986</v>
      </c>
      <c r="O1915">
        <v>3</v>
      </c>
      <c r="P1915" t="s">
        <v>872</v>
      </c>
      <c r="Q1915" t="s">
        <v>873</v>
      </c>
      <c r="R1915" t="s">
        <v>105</v>
      </c>
      <c r="S1915" t="s">
        <v>105</v>
      </c>
      <c r="T1915" t="s">
        <v>9896</v>
      </c>
      <c r="U1915" t="s">
        <v>875</v>
      </c>
      <c r="V1915" t="s">
        <v>3571</v>
      </c>
      <c r="W1915" s="247">
        <v>44973</v>
      </c>
      <c r="Y1915" t="s">
        <v>876</v>
      </c>
      <c r="Z1915">
        <v>0</v>
      </c>
      <c r="AB1915" t="s">
        <v>877</v>
      </c>
      <c r="AD1915">
        <f t="shared" ca="1" si="87"/>
        <v>14</v>
      </c>
      <c r="AE1915">
        <f t="shared" si="88"/>
        <v>2</v>
      </c>
      <c r="AF1915">
        <f t="shared" si="89"/>
        <v>16</v>
      </c>
    </row>
    <row r="1916" spans="1:32" x14ac:dyDescent="0.25">
      <c r="A1916" t="s">
        <v>9897</v>
      </c>
      <c r="B1916" t="s">
        <v>9898</v>
      </c>
      <c r="D1916">
        <v>2024</v>
      </c>
      <c r="E1916" t="s">
        <v>1061</v>
      </c>
      <c r="F1916" t="s">
        <v>2233</v>
      </c>
      <c r="G1916" t="s">
        <v>865</v>
      </c>
      <c r="H1916" t="s">
        <v>2285</v>
      </c>
      <c r="I1916" t="s">
        <v>9899</v>
      </c>
      <c r="J1916" t="s">
        <v>918</v>
      </c>
      <c r="K1916">
        <v>24836</v>
      </c>
      <c r="L1916" t="s">
        <v>869</v>
      </c>
      <c r="M1916" t="s">
        <v>9900</v>
      </c>
      <c r="N1916">
        <v>45506</v>
      </c>
      <c r="O1916">
        <v>7</v>
      </c>
      <c r="P1916" t="s">
        <v>872</v>
      </c>
      <c r="Q1916" t="s">
        <v>873</v>
      </c>
      <c r="R1916" t="s">
        <v>105</v>
      </c>
      <c r="S1916" t="s">
        <v>105</v>
      </c>
      <c r="T1916" t="s">
        <v>9901</v>
      </c>
      <c r="U1916" t="s">
        <v>875</v>
      </c>
      <c r="V1916" t="s">
        <v>108</v>
      </c>
      <c r="W1916" s="247">
        <v>44973</v>
      </c>
      <c r="Y1916" t="s">
        <v>876</v>
      </c>
      <c r="Z1916">
        <v>0</v>
      </c>
      <c r="AB1916" t="s">
        <v>877</v>
      </c>
      <c r="AD1916">
        <f t="shared" ca="1" si="87"/>
        <v>14</v>
      </c>
      <c r="AE1916">
        <f t="shared" si="88"/>
        <v>2</v>
      </c>
      <c r="AF1916">
        <f t="shared" si="89"/>
        <v>16</v>
      </c>
    </row>
    <row r="1917" spans="1:32" x14ac:dyDescent="0.25">
      <c r="A1917" t="s">
        <v>9902</v>
      </c>
      <c r="B1917" t="s">
        <v>9903</v>
      </c>
      <c r="D1917">
        <v>2024</v>
      </c>
      <c r="E1917" t="s">
        <v>1061</v>
      </c>
      <c r="F1917" t="s">
        <v>2233</v>
      </c>
      <c r="G1917" t="s">
        <v>865</v>
      </c>
      <c r="H1917" t="s">
        <v>2285</v>
      </c>
      <c r="I1917" t="s">
        <v>9904</v>
      </c>
      <c r="J1917" t="s">
        <v>1054</v>
      </c>
      <c r="K1917">
        <v>27350</v>
      </c>
      <c r="L1917" t="s">
        <v>869</v>
      </c>
      <c r="M1917" t="s">
        <v>9905</v>
      </c>
      <c r="N1917" t="s">
        <v>1291</v>
      </c>
      <c r="O1917">
        <v>12</v>
      </c>
      <c r="P1917" t="s">
        <v>872</v>
      </c>
      <c r="Q1917" t="s">
        <v>873</v>
      </c>
      <c r="R1917" t="s">
        <v>105</v>
      </c>
      <c r="S1917" t="s">
        <v>105</v>
      </c>
      <c r="T1917" t="s">
        <v>9906</v>
      </c>
      <c r="U1917" t="s">
        <v>875</v>
      </c>
      <c r="V1917" t="s">
        <v>9907</v>
      </c>
      <c r="W1917" s="247">
        <v>44973</v>
      </c>
      <c r="Y1917" t="s">
        <v>876</v>
      </c>
      <c r="Z1917">
        <v>0</v>
      </c>
      <c r="AB1917" t="s">
        <v>877</v>
      </c>
      <c r="AD1917">
        <f t="shared" ca="1" si="87"/>
        <v>14</v>
      </c>
      <c r="AE1917">
        <f t="shared" si="88"/>
        <v>2</v>
      </c>
      <c r="AF1917">
        <f t="shared" si="89"/>
        <v>16</v>
      </c>
    </row>
    <row r="1918" spans="1:32" x14ac:dyDescent="0.25">
      <c r="A1918" t="s">
        <v>9908</v>
      </c>
      <c r="B1918" t="s">
        <v>9909</v>
      </c>
      <c r="D1918">
        <v>2024</v>
      </c>
      <c r="E1918" t="s">
        <v>1061</v>
      </c>
      <c r="F1918" t="s">
        <v>2233</v>
      </c>
      <c r="G1918" t="s">
        <v>865</v>
      </c>
      <c r="H1918" t="s">
        <v>866</v>
      </c>
      <c r="I1918" t="s">
        <v>9910</v>
      </c>
      <c r="J1918" t="s">
        <v>896</v>
      </c>
      <c r="K1918">
        <v>23000</v>
      </c>
      <c r="L1918" t="s">
        <v>869</v>
      </c>
      <c r="M1918" t="s">
        <v>9911</v>
      </c>
      <c r="N1918">
        <v>45384</v>
      </c>
      <c r="O1918">
        <v>6</v>
      </c>
      <c r="P1918" t="s">
        <v>872</v>
      </c>
      <c r="Q1918" t="s">
        <v>873</v>
      </c>
      <c r="R1918" t="s">
        <v>105</v>
      </c>
      <c r="S1918" t="s">
        <v>105</v>
      </c>
      <c r="T1918" t="s">
        <v>9912</v>
      </c>
      <c r="U1918" t="s">
        <v>875</v>
      </c>
      <c r="W1918" s="247">
        <v>44973</v>
      </c>
      <c r="Y1918" t="s">
        <v>876</v>
      </c>
      <c r="Z1918">
        <v>0</v>
      </c>
      <c r="AB1918" t="s">
        <v>877</v>
      </c>
      <c r="AD1918">
        <f t="shared" ca="1" si="87"/>
        <v>14</v>
      </c>
      <c r="AE1918">
        <f t="shared" si="88"/>
        <v>2</v>
      </c>
      <c r="AF1918">
        <f t="shared" si="89"/>
        <v>16</v>
      </c>
    </row>
    <row r="1919" spans="1:32" x14ac:dyDescent="0.25">
      <c r="A1919" t="s">
        <v>9913</v>
      </c>
      <c r="B1919" t="s">
        <v>9914</v>
      </c>
      <c r="D1919">
        <v>2024</v>
      </c>
      <c r="E1919" t="s">
        <v>1061</v>
      </c>
      <c r="F1919" t="s">
        <v>2233</v>
      </c>
      <c r="G1919" t="s">
        <v>865</v>
      </c>
      <c r="H1919" t="s">
        <v>1192</v>
      </c>
      <c r="I1919" t="s">
        <v>9915</v>
      </c>
      <c r="J1919" t="s">
        <v>2082</v>
      </c>
      <c r="K1919">
        <v>37036</v>
      </c>
      <c r="L1919" t="s">
        <v>1900</v>
      </c>
      <c r="M1919" t="s">
        <v>9916</v>
      </c>
      <c r="N1919" t="s">
        <v>3075</v>
      </c>
      <c r="O1919">
        <v>5</v>
      </c>
      <c r="P1919" t="s">
        <v>872</v>
      </c>
      <c r="Q1919" t="s">
        <v>873</v>
      </c>
      <c r="R1919" t="s">
        <v>105</v>
      </c>
      <c r="S1919" t="s">
        <v>105</v>
      </c>
      <c r="T1919" t="s">
        <v>9917</v>
      </c>
      <c r="U1919" t="s">
        <v>875</v>
      </c>
      <c r="V1919" t="s">
        <v>142</v>
      </c>
      <c r="W1919" s="247">
        <v>44973</v>
      </c>
      <c r="Y1919" t="s">
        <v>876</v>
      </c>
      <c r="Z1919">
        <v>0</v>
      </c>
      <c r="AB1919" t="s">
        <v>877</v>
      </c>
      <c r="AD1919">
        <f t="shared" ca="1" si="87"/>
        <v>14</v>
      </c>
      <c r="AE1919">
        <f t="shared" si="88"/>
        <v>2</v>
      </c>
      <c r="AF1919">
        <f t="shared" si="89"/>
        <v>16</v>
      </c>
    </row>
    <row r="1920" spans="1:32" x14ac:dyDescent="0.25">
      <c r="A1920" t="s">
        <v>9918</v>
      </c>
      <c r="B1920" t="s">
        <v>9919</v>
      </c>
      <c r="D1920">
        <v>2024</v>
      </c>
      <c r="E1920" t="s">
        <v>1061</v>
      </c>
      <c r="F1920" t="s">
        <v>2233</v>
      </c>
      <c r="G1920" t="s">
        <v>865</v>
      </c>
      <c r="H1920" t="s">
        <v>2285</v>
      </c>
      <c r="I1920" t="s">
        <v>9920</v>
      </c>
      <c r="J1920" t="s">
        <v>1029</v>
      </c>
      <c r="K1920">
        <v>27352</v>
      </c>
      <c r="L1920" t="s">
        <v>869</v>
      </c>
      <c r="M1920" t="s">
        <v>9921</v>
      </c>
      <c r="N1920">
        <v>45414</v>
      </c>
      <c r="O1920">
        <v>2</v>
      </c>
      <c r="P1920" t="s">
        <v>872</v>
      </c>
      <c r="Q1920" t="s">
        <v>873</v>
      </c>
      <c r="R1920" t="s">
        <v>105</v>
      </c>
      <c r="S1920" t="s">
        <v>110</v>
      </c>
      <c r="T1920" t="s">
        <v>9922</v>
      </c>
      <c r="U1920" t="s">
        <v>875</v>
      </c>
      <c r="W1920" s="247">
        <v>44973</v>
      </c>
      <c r="Y1920" t="s">
        <v>876</v>
      </c>
      <c r="Z1920">
        <v>0</v>
      </c>
      <c r="AB1920" t="s">
        <v>877</v>
      </c>
      <c r="AD1920">
        <f t="shared" ca="1" si="87"/>
        <v>14</v>
      </c>
      <c r="AE1920">
        <f t="shared" si="88"/>
        <v>2</v>
      </c>
      <c r="AF1920">
        <f t="shared" si="89"/>
        <v>16</v>
      </c>
    </row>
    <row r="1921" spans="1:32" x14ac:dyDescent="0.25">
      <c r="A1921" t="s">
        <v>9923</v>
      </c>
      <c r="B1921" t="s">
        <v>9924</v>
      </c>
      <c r="D1921">
        <v>2023</v>
      </c>
      <c r="E1921" t="s">
        <v>1061</v>
      </c>
      <c r="F1921" t="s">
        <v>2233</v>
      </c>
      <c r="G1921" t="s">
        <v>865</v>
      </c>
      <c r="H1921" t="s">
        <v>2285</v>
      </c>
      <c r="I1921" t="s">
        <v>9925</v>
      </c>
      <c r="J1921" t="s">
        <v>1054</v>
      </c>
      <c r="K1921">
        <v>1800</v>
      </c>
      <c r="L1921" t="s">
        <v>869</v>
      </c>
      <c r="M1921" t="s">
        <v>9926</v>
      </c>
      <c r="N1921" t="s">
        <v>1040</v>
      </c>
      <c r="O1921">
        <v>4</v>
      </c>
      <c r="P1921" t="s">
        <v>872</v>
      </c>
      <c r="Q1921" t="s">
        <v>873</v>
      </c>
      <c r="R1921" t="s">
        <v>105</v>
      </c>
      <c r="S1921" t="s">
        <v>105</v>
      </c>
      <c r="T1921" t="s">
        <v>2095</v>
      </c>
      <c r="U1921" t="s">
        <v>875</v>
      </c>
      <c r="V1921" t="s">
        <v>2096</v>
      </c>
      <c r="W1921" s="247">
        <v>44973</v>
      </c>
      <c r="Y1921" t="s">
        <v>876</v>
      </c>
      <c r="Z1921">
        <v>0</v>
      </c>
      <c r="AB1921" t="s">
        <v>877</v>
      </c>
      <c r="AD1921">
        <f t="shared" ca="1" si="87"/>
        <v>14</v>
      </c>
      <c r="AE1921">
        <f t="shared" si="88"/>
        <v>2</v>
      </c>
      <c r="AF1921">
        <f t="shared" si="89"/>
        <v>16</v>
      </c>
    </row>
    <row r="1922" spans="1:32" x14ac:dyDescent="0.25">
      <c r="A1922" t="s">
        <v>9927</v>
      </c>
      <c r="B1922" t="s">
        <v>9928</v>
      </c>
      <c r="D1922">
        <v>2024</v>
      </c>
      <c r="E1922" t="s">
        <v>1061</v>
      </c>
      <c r="F1922" t="s">
        <v>2233</v>
      </c>
      <c r="G1922" t="s">
        <v>865</v>
      </c>
      <c r="H1922" t="s">
        <v>1192</v>
      </c>
      <c r="I1922" t="s">
        <v>9929</v>
      </c>
      <c r="J1922" t="s">
        <v>918</v>
      </c>
      <c r="K1922">
        <v>23608</v>
      </c>
      <c r="L1922" t="s">
        <v>869</v>
      </c>
      <c r="M1922" t="s">
        <v>9930</v>
      </c>
      <c r="N1922">
        <v>45414</v>
      </c>
      <c r="O1922">
        <v>10</v>
      </c>
      <c r="P1922" t="s">
        <v>872</v>
      </c>
      <c r="Q1922" t="s">
        <v>873</v>
      </c>
      <c r="R1922" t="s">
        <v>105</v>
      </c>
      <c r="S1922" t="s">
        <v>105</v>
      </c>
      <c r="T1922" t="s">
        <v>9931</v>
      </c>
      <c r="U1922" t="s">
        <v>875</v>
      </c>
      <c r="V1922" t="s">
        <v>108</v>
      </c>
      <c r="W1922" s="247">
        <v>44973</v>
      </c>
      <c r="Y1922" t="s">
        <v>876</v>
      </c>
      <c r="Z1922">
        <v>0</v>
      </c>
      <c r="AB1922" t="s">
        <v>877</v>
      </c>
      <c r="AD1922">
        <f t="shared" ref="AD1922:AD1985" ca="1" si="90">ROUND(YEARFRAC(W1922,TODAY(),3)*12,0)</f>
        <v>14</v>
      </c>
      <c r="AE1922">
        <f t="shared" ref="AE1922:AE1985" si="91">MONTH(W1922)</f>
        <v>2</v>
      </c>
      <c r="AF1922">
        <f t="shared" ref="AF1922:AF1985" si="92">DAY(W1922)</f>
        <v>16</v>
      </c>
    </row>
    <row r="1923" spans="1:32" x14ac:dyDescent="0.25">
      <c r="A1923" t="s">
        <v>9932</v>
      </c>
      <c r="B1923" t="s">
        <v>9933</v>
      </c>
      <c r="D1923">
        <v>2024</v>
      </c>
      <c r="E1923" t="s">
        <v>1061</v>
      </c>
      <c r="F1923" t="s">
        <v>2233</v>
      </c>
      <c r="G1923" t="s">
        <v>865</v>
      </c>
      <c r="H1923" t="s">
        <v>1192</v>
      </c>
      <c r="I1923" t="s">
        <v>9934</v>
      </c>
      <c r="J1923" t="s">
        <v>1240</v>
      </c>
      <c r="K1923">
        <v>22821</v>
      </c>
      <c r="L1923" t="s">
        <v>869</v>
      </c>
      <c r="M1923" t="s">
        <v>9935</v>
      </c>
      <c r="N1923">
        <v>45475</v>
      </c>
      <c r="O1923">
        <v>11</v>
      </c>
      <c r="P1923" t="s">
        <v>872</v>
      </c>
      <c r="Q1923" t="s">
        <v>873</v>
      </c>
      <c r="R1923" t="s">
        <v>105</v>
      </c>
      <c r="S1923" t="s">
        <v>105</v>
      </c>
      <c r="T1923" t="s">
        <v>9936</v>
      </c>
      <c r="U1923" t="s">
        <v>875</v>
      </c>
      <c r="V1923" t="s">
        <v>118</v>
      </c>
      <c r="W1923" s="247">
        <v>44973</v>
      </c>
      <c r="Y1923" t="s">
        <v>876</v>
      </c>
      <c r="Z1923">
        <v>0</v>
      </c>
      <c r="AB1923" t="s">
        <v>877</v>
      </c>
      <c r="AD1923">
        <f t="shared" ca="1" si="90"/>
        <v>14</v>
      </c>
      <c r="AE1923">
        <f t="shared" si="91"/>
        <v>2</v>
      </c>
      <c r="AF1923">
        <f t="shared" si="92"/>
        <v>16</v>
      </c>
    </row>
    <row r="1924" spans="1:32" x14ac:dyDescent="0.25">
      <c r="A1924" t="s">
        <v>9937</v>
      </c>
      <c r="B1924" t="s">
        <v>9938</v>
      </c>
      <c r="D1924">
        <v>2024</v>
      </c>
      <c r="E1924" t="s">
        <v>1061</v>
      </c>
      <c r="F1924" t="s">
        <v>2233</v>
      </c>
      <c r="G1924" t="s">
        <v>865</v>
      </c>
      <c r="H1924" t="s">
        <v>2285</v>
      </c>
      <c r="I1924" t="s">
        <v>9939</v>
      </c>
      <c r="J1924" t="s">
        <v>918</v>
      </c>
      <c r="K1924">
        <v>25662</v>
      </c>
      <c r="L1924" t="s">
        <v>869</v>
      </c>
      <c r="M1924" t="s">
        <v>9940</v>
      </c>
      <c r="N1924">
        <v>45537</v>
      </c>
      <c r="O1924">
        <v>6</v>
      </c>
      <c r="P1924" t="s">
        <v>872</v>
      </c>
      <c r="Q1924" t="s">
        <v>873</v>
      </c>
      <c r="R1924" t="s">
        <v>105</v>
      </c>
      <c r="S1924" t="s">
        <v>105</v>
      </c>
      <c r="T1924" t="s">
        <v>9941</v>
      </c>
      <c r="U1924" t="s">
        <v>875</v>
      </c>
      <c r="V1924" t="s">
        <v>108</v>
      </c>
      <c r="W1924" s="247">
        <v>44973</v>
      </c>
      <c r="Y1924" t="s">
        <v>876</v>
      </c>
      <c r="Z1924">
        <v>0</v>
      </c>
      <c r="AB1924" t="s">
        <v>877</v>
      </c>
      <c r="AD1924">
        <f t="shared" ca="1" si="90"/>
        <v>14</v>
      </c>
      <c r="AE1924">
        <f t="shared" si="91"/>
        <v>2</v>
      </c>
      <c r="AF1924">
        <f t="shared" si="92"/>
        <v>16</v>
      </c>
    </row>
    <row r="1925" spans="1:32" x14ac:dyDescent="0.25">
      <c r="A1925" t="s">
        <v>9942</v>
      </c>
      <c r="B1925" t="s">
        <v>9943</v>
      </c>
      <c r="D1925">
        <v>2024</v>
      </c>
      <c r="E1925" t="s">
        <v>1061</v>
      </c>
      <c r="F1925" t="s">
        <v>2233</v>
      </c>
      <c r="G1925" t="s">
        <v>865</v>
      </c>
      <c r="H1925" t="s">
        <v>1192</v>
      </c>
      <c r="I1925" t="s">
        <v>9944</v>
      </c>
      <c r="J1925" t="s">
        <v>868</v>
      </c>
      <c r="K1925">
        <v>22941</v>
      </c>
      <c r="L1925" t="s">
        <v>869</v>
      </c>
      <c r="M1925" t="s">
        <v>9945</v>
      </c>
      <c r="N1925">
        <v>45475</v>
      </c>
      <c r="O1925">
        <v>25</v>
      </c>
      <c r="P1925" t="s">
        <v>872</v>
      </c>
      <c r="Q1925" t="s">
        <v>873</v>
      </c>
      <c r="R1925" t="s">
        <v>105</v>
      </c>
      <c r="S1925" t="s">
        <v>105</v>
      </c>
      <c r="T1925" t="s">
        <v>9946</v>
      </c>
      <c r="U1925" t="s">
        <v>875</v>
      </c>
      <c r="W1925" s="247">
        <v>44973</v>
      </c>
      <c r="Y1925" t="s">
        <v>876</v>
      </c>
      <c r="Z1925">
        <v>0</v>
      </c>
      <c r="AB1925" t="s">
        <v>877</v>
      </c>
      <c r="AD1925">
        <f t="shared" ca="1" si="90"/>
        <v>14</v>
      </c>
      <c r="AE1925">
        <f t="shared" si="91"/>
        <v>2</v>
      </c>
      <c r="AF1925">
        <f t="shared" si="92"/>
        <v>16</v>
      </c>
    </row>
    <row r="1926" spans="1:32" x14ac:dyDescent="0.25">
      <c r="A1926" t="s">
        <v>9947</v>
      </c>
      <c r="B1926" t="s">
        <v>9948</v>
      </c>
      <c r="D1926">
        <v>2024</v>
      </c>
      <c r="E1926" t="s">
        <v>1061</v>
      </c>
      <c r="F1926" t="s">
        <v>2233</v>
      </c>
      <c r="G1926" t="s">
        <v>865</v>
      </c>
      <c r="H1926" t="s">
        <v>866</v>
      </c>
      <c r="I1926" t="s">
        <v>9949</v>
      </c>
      <c r="J1926" t="s">
        <v>1906</v>
      </c>
      <c r="K1926">
        <v>10384</v>
      </c>
      <c r="L1926" t="s">
        <v>869</v>
      </c>
      <c r="M1926" t="s">
        <v>9950</v>
      </c>
      <c r="N1926">
        <v>45414</v>
      </c>
      <c r="O1926">
        <v>2</v>
      </c>
      <c r="P1926" t="s">
        <v>872</v>
      </c>
      <c r="Q1926" t="s">
        <v>873</v>
      </c>
      <c r="R1926" t="s">
        <v>105</v>
      </c>
      <c r="S1926" t="s">
        <v>141</v>
      </c>
      <c r="T1926" t="s">
        <v>9951</v>
      </c>
      <c r="U1926" t="s">
        <v>875</v>
      </c>
      <c r="W1926" s="247">
        <v>44965</v>
      </c>
      <c r="Y1926" t="s">
        <v>876</v>
      </c>
      <c r="Z1926">
        <v>0</v>
      </c>
      <c r="AB1926" t="s">
        <v>877</v>
      </c>
      <c r="AD1926">
        <f t="shared" ca="1" si="90"/>
        <v>15</v>
      </c>
      <c r="AE1926">
        <f t="shared" si="91"/>
        <v>2</v>
      </c>
      <c r="AF1926">
        <f t="shared" si="92"/>
        <v>8</v>
      </c>
    </row>
    <row r="1927" spans="1:32" x14ac:dyDescent="0.25">
      <c r="A1927" t="s">
        <v>9952</v>
      </c>
      <c r="B1927" t="s">
        <v>9953</v>
      </c>
      <c r="D1927">
        <v>2023</v>
      </c>
      <c r="E1927" t="s">
        <v>1061</v>
      </c>
      <c r="F1927" t="s">
        <v>1190</v>
      </c>
      <c r="G1927" t="s">
        <v>1191</v>
      </c>
      <c r="H1927" t="s">
        <v>2654</v>
      </c>
      <c r="I1927" t="s">
        <v>9954</v>
      </c>
      <c r="J1927" t="s">
        <v>1054</v>
      </c>
      <c r="K1927">
        <v>14838</v>
      </c>
      <c r="L1927" t="s">
        <v>869</v>
      </c>
      <c r="M1927" t="s">
        <v>9955</v>
      </c>
      <c r="N1927">
        <v>45537</v>
      </c>
      <c r="O1927">
        <v>26</v>
      </c>
      <c r="P1927" t="s">
        <v>872</v>
      </c>
      <c r="Q1927" t="s">
        <v>873</v>
      </c>
      <c r="R1927" t="s">
        <v>105</v>
      </c>
      <c r="S1927" t="s">
        <v>105</v>
      </c>
      <c r="T1927" t="s">
        <v>6313</v>
      </c>
      <c r="U1927" t="s">
        <v>875</v>
      </c>
      <c r="V1927" t="s">
        <v>190</v>
      </c>
      <c r="W1927" s="247">
        <v>44972</v>
      </c>
      <c r="Y1927" t="s">
        <v>876</v>
      </c>
      <c r="Z1927">
        <v>0</v>
      </c>
      <c r="AB1927" t="s">
        <v>877</v>
      </c>
      <c r="AD1927">
        <f t="shared" ca="1" si="90"/>
        <v>14</v>
      </c>
      <c r="AE1927">
        <f t="shared" si="91"/>
        <v>2</v>
      </c>
      <c r="AF1927">
        <f t="shared" si="92"/>
        <v>15</v>
      </c>
    </row>
    <row r="1928" spans="1:32" x14ac:dyDescent="0.25">
      <c r="A1928" t="s">
        <v>9956</v>
      </c>
      <c r="B1928" t="s">
        <v>9957</v>
      </c>
      <c r="D1928">
        <v>2023</v>
      </c>
      <c r="E1928" t="s">
        <v>1061</v>
      </c>
      <c r="F1928" t="s">
        <v>1190</v>
      </c>
      <c r="G1928" t="s">
        <v>1191</v>
      </c>
      <c r="H1928" t="s">
        <v>956</v>
      </c>
      <c r="I1928" t="s">
        <v>9958</v>
      </c>
      <c r="J1928" t="s">
        <v>1054</v>
      </c>
      <c r="K1928">
        <v>9135</v>
      </c>
      <c r="L1928" t="s">
        <v>869</v>
      </c>
      <c r="M1928" t="s">
        <v>9959</v>
      </c>
      <c r="N1928">
        <v>45294</v>
      </c>
      <c r="O1928">
        <v>258</v>
      </c>
      <c r="P1928" t="s">
        <v>872</v>
      </c>
      <c r="Q1928" t="s">
        <v>873</v>
      </c>
      <c r="R1928" t="s">
        <v>105</v>
      </c>
      <c r="S1928" t="s">
        <v>105</v>
      </c>
      <c r="T1928" t="s">
        <v>3449</v>
      </c>
      <c r="U1928" t="s">
        <v>875</v>
      </c>
      <c r="V1928" t="s">
        <v>157</v>
      </c>
      <c r="W1928" s="247">
        <v>44972</v>
      </c>
      <c r="Y1928" t="s">
        <v>876</v>
      </c>
      <c r="Z1928">
        <v>0</v>
      </c>
      <c r="AB1928" t="s">
        <v>877</v>
      </c>
      <c r="AD1928">
        <f t="shared" ca="1" si="90"/>
        <v>14</v>
      </c>
      <c r="AE1928">
        <f t="shared" si="91"/>
        <v>2</v>
      </c>
      <c r="AF1928">
        <f t="shared" si="92"/>
        <v>15</v>
      </c>
    </row>
    <row r="1929" spans="1:32" x14ac:dyDescent="0.25">
      <c r="A1929" t="s">
        <v>9960</v>
      </c>
      <c r="B1929" t="s">
        <v>9961</v>
      </c>
      <c r="D1929">
        <v>2023</v>
      </c>
      <c r="E1929" t="s">
        <v>1061</v>
      </c>
      <c r="F1929" t="s">
        <v>1190</v>
      </c>
      <c r="G1929" t="s">
        <v>1191</v>
      </c>
      <c r="H1929" t="s">
        <v>1192</v>
      </c>
      <c r="I1929" t="s">
        <v>9962</v>
      </c>
      <c r="J1929" t="s">
        <v>1054</v>
      </c>
      <c r="K1929">
        <v>8249</v>
      </c>
      <c r="L1929" t="s">
        <v>869</v>
      </c>
      <c r="M1929" t="s">
        <v>9963</v>
      </c>
      <c r="N1929" t="s">
        <v>3825</v>
      </c>
      <c r="O1929">
        <v>263</v>
      </c>
      <c r="P1929" t="s">
        <v>872</v>
      </c>
      <c r="Q1929" t="s">
        <v>873</v>
      </c>
      <c r="R1929" t="s">
        <v>105</v>
      </c>
      <c r="S1929" t="s">
        <v>105</v>
      </c>
      <c r="T1929" t="s">
        <v>3449</v>
      </c>
      <c r="U1929" t="s">
        <v>875</v>
      </c>
      <c r="V1929" t="s">
        <v>157</v>
      </c>
      <c r="W1929" s="247">
        <v>44972</v>
      </c>
      <c r="Y1929" t="s">
        <v>876</v>
      </c>
      <c r="Z1929">
        <v>0</v>
      </c>
      <c r="AB1929" t="s">
        <v>877</v>
      </c>
      <c r="AD1929">
        <f t="shared" ca="1" si="90"/>
        <v>14</v>
      </c>
      <c r="AE1929">
        <f t="shared" si="91"/>
        <v>2</v>
      </c>
      <c r="AF1929">
        <f t="shared" si="92"/>
        <v>15</v>
      </c>
    </row>
    <row r="1930" spans="1:32" x14ac:dyDescent="0.25">
      <c r="A1930" t="s">
        <v>9964</v>
      </c>
      <c r="B1930" t="s">
        <v>9965</v>
      </c>
      <c r="D1930">
        <v>2023</v>
      </c>
      <c r="E1930" t="s">
        <v>1061</v>
      </c>
      <c r="F1930" t="s">
        <v>1190</v>
      </c>
      <c r="G1930" t="s">
        <v>1191</v>
      </c>
      <c r="H1930" t="s">
        <v>1192</v>
      </c>
      <c r="I1930" t="s">
        <v>9966</v>
      </c>
      <c r="J1930" t="s">
        <v>1054</v>
      </c>
      <c r="K1930">
        <v>8633</v>
      </c>
      <c r="L1930" t="s">
        <v>869</v>
      </c>
      <c r="M1930" t="s">
        <v>9967</v>
      </c>
      <c r="N1930" t="s">
        <v>1040</v>
      </c>
      <c r="O1930">
        <v>4</v>
      </c>
      <c r="P1930" t="s">
        <v>872</v>
      </c>
      <c r="Q1930" t="s">
        <v>873</v>
      </c>
      <c r="R1930" t="s">
        <v>105</v>
      </c>
      <c r="S1930" t="s">
        <v>105</v>
      </c>
      <c r="T1930" t="s">
        <v>9968</v>
      </c>
      <c r="U1930" t="s">
        <v>875</v>
      </c>
      <c r="V1930" t="s">
        <v>207</v>
      </c>
      <c r="W1930" s="247">
        <v>44972</v>
      </c>
      <c r="Y1930" t="s">
        <v>876</v>
      </c>
      <c r="Z1930">
        <v>0</v>
      </c>
      <c r="AB1930" t="s">
        <v>877</v>
      </c>
      <c r="AD1930">
        <f t="shared" ca="1" si="90"/>
        <v>14</v>
      </c>
      <c r="AE1930">
        <f t="shared" si="91"/>
        <v>2</v>
      </c>
      <c r="AF1930">
        <f t="shared" si="92"/>
        <v>15</v>
      </c>
    </row>
    <row r="1931" spans="1:32" x14ac:dyDescent="0.25">
      <c r="A1931" t="s">
        <v>9969</v>
      </c>
      <c r="B1931" t="s">
        <v>9970</v>
      </c>
      <c r="D1931">
        <v>2023</v>
      </c>
      <c r="E1931" t="s">
        <v>1061</v>
      </c>
      <c r="F1931" t="s">
        <v>1190</v>
      </c>
      <c r="G1931" t="s">
        <v>1191</v>
      </c>
      <c r="H1931" t="s">
        <v>1192</v>
      </c>
      <c r="I1931" t="s">
        <v>9971</v>
      </c>
      <c r="J1931" t="s">
        <v>1054</v>
      </c>
      <c r="K1931">
        <v>14735</v>
      </c>
      <c r="L1931" t="s">
        <v>869</v>
      </c>
      <c r="M1931" t="s">
        <v>9972</v>
      </c>
      <c r="N1931" t="s">
        <v>9973</v>
      </c>
      <c r="O1931">
        <v>191</v>
      </c>
      <c r="P1931" t="s">
        <v>872</v>
      </c>
      <c r="Q1931" t="s">
        <v>873</v>
      </c>
      <c r="R1931" t="s">
        <v>105</v>
      </c>
      <c r="S1931" t="s">
        <v>105</v>
      </c>
      <c r="T1931" t="s">
        <v>3449</v>
      </c>
      <c r="U1931" t="s">
        <v>875</v>
      </c>
      <c r="V1931" t="s">
        <v>157</v>
      </c>
      <c r="W1931" s="247">
        <v>44972</v>
      </c>
      <c r="Y1931" t="s">
        <v>876</v>
      </c>
      <c r="Z1931">
        <v>0</v>
      </c>
      <c r="AB1931" t="s">
        <v>877</v>
      </c>
      <c r="AD1931">
        <f t="shared" ca="1" si="90"/>
        <v>14</v>
      </c>
      <c r="AE1931">
        <f t="shared" si="91"/>
        <v>2</v>
      </c>
      <c r="AF1931">
        <f t="shared" si="92"/>
        <v>15</v>
      </c>
    </row>
    <row r="1932" spans="1:32" x14ac:dyDescent="0.25">
      <c r="A1932" t="s">
        <v>9974</v>
      </c>
      <c r="B1932" t="s">
        <v>9975</v>
      </c>
      <c r="D1932">
        <v>2023</v>
      </c>
      <c r="E1932" t="s">
        <v>1061</v>
      </c>
      <c r="F1932" t="s">
        <v>1190</v>
      </c>
      <c r="G1932" t="s">
        <v>1191</v>
      </c>
      <c r="H1932" t="s">
        <v>1192</v>
      </c>
      <c r="I1932" t="s">
        <v>9976</v>
      </c>
      <c r="J1932" t="s">
        <v>1054</v>
      </c>
      <c r="K1932">
        <v>2390</v>
      </c>
      <c r="L1932" t="s">
        <v>869</v>
      </c>
      <c r="M1932" t="s">
        <v>9977</v>
      </c>
      <c r="N1932" t="s">
        <v>9973</v>
      </c>
      <c r="O1932">
        <v>326</v>
      </c>
      <c r="P1932" t="s">
        <v>872</v>
      </c>
      <c r="Q1932" t="s">
        <v>873</v>
      </c>
      <c r="R1932" t="s">
        <v>105</v>
      </c>
      <c r="S1932" t="s">
        <v>105</v>
      </c>
      <c r="T1932" t="s">
        <v>3799</v>
      </c>
      <c r="U1932" t="s">
        <v>875</v>
      </c>
      <c r="V1932" t="s">
        <v>157</v>
      </c>
      <c r="W1932" s="247">
        <v>44972</v>
      </c>
      <c r="Y1932" t="s">
        <v>876</v>
      </c>
      <c r="Z1932">
        <v>0</v>
      </c>
      <c r="AB1932" t="s">
        <v>877</v>
      </c>
      <c r="AD1932">
        <f t="shared" ca="1" si="90"/>
        <v>14</v>
      </c>
      <c r="AE1932">
        <f t="shared" si="91"/>
        <v>2</v>
      </c>
      <c r="AF1932">
        <f t="shared" si="92"/>
        <v>15</v>
      </c>
    </row>
    <row r="1933" spans="1:32" x14ac:dyDescent="0.25">
      <c r="A1933" t="s">
        <v>9978</v>
      </c>
      <c r="B1933" t="s">
        <v>9979</v>
      </c>
      <c r="D1933">
        <v>2023</v>
      </c>
      <c r="E1933" t="s">
        <v>1061</v>
      </c>
      <c r="F1933" t="s">
        <v>1190</v>
      </c>
      <c r="G1933" t="s">
        <v>1191</v>
      </c>
      <c r="H1933" t="s">
        <v>2654</v>
      </c>
      <c r="I1933" t="s">
        <v>9980</v>
      </c>
      <c r="J1933" t="s">
        <v>881</v>
      </c>
      <c r="K1933">
        <v>27930</v>
      </c>
      <c r="L1933" t="s">
        <v>869</v>
      </c>
      <c r="M1933">
        <v>5449460</v>
      </c>
      <c r="N1933">
        <v>45414</v>
      </c>
      <c r="O1933">
        <v>1</v>
      </c>
      <c r="P1933" t="s">
        <v>872</v>
      </c>
      <c r="Q1933" t="s">
        <v>873</v>
      </c>
      <c r="R1933" t="s">
        <v>105</v>
      </c>
      <c r="S1933" t="s">
        <v>159</v>
      </c>
      <c r="T1933" t="s">
        <v>9981</v>
      </c>
      <c r="U1933" t="s">
        <v>875</v>
      </c>
      <c r="W1933" s="247">
        <v>44972</v>
      </c>
      <c r="Y1933" t="s">
        <v>876</v>
      </c>
      <c r="Z1933">
        <v>0</v>
      </c>
      <c r="AB1933" t="s">
        <v>877</v>
      </c>
      <c r="AD1933">
        <f t="shared" ca="1" si="90"/>
        <v>14</v>
      </c>
      <c r="AE1933">
        <f t="shared" si="91"/>
        <v>2</v>
      </c>
      <c r="AF1933">
        <f t="shared" si="92"/>
        <v>15</v>
      </c>
    </row>
    <row r="1934" spans="1:32" x14ac:dyDescent="0.25">
      <c r="A1934" t="s">
        <v>9982</v>
      </c>
      <c r="B1934" t="s">
        <v>9983</v>
      </c>
      <c r="D1934">
        <v>2023</v>
      </c>
      <c r="E1934" t="s">
        <v>1061</v>
      </c>
      <c r="F1934" t="s">
        <v>1190</v>
      </c>
      <c r="G1934" t="s">
        <v>1191</v>
      </c>
      <c r="H1934" t="s">
        <v>1192</v>
      </c>
      <c r="I1934" t="s">
        <v>9984</v>
      </c>
      <c r="J1934" t="s">
        <v>1054</v>
      </c>
      <c r="K1934">
        <v>3364</v>
      </c>
      <c r="L1934" t="s">
        <v>869</v>
      </c>
      <c r="M1934" t="s">
        <v>9985</v>
      </c>
      <c r="N1934">
        <v>45506</v>
      </c>
      <c r="O1934">
        <v>27</v>
      </c>
      <c r="P1934" t="s">
        <v>872</v>
      </c>
      <c r="Q1934" t="s">
        <v>873</v>
      </c>
      <c r="R1934" t="s">
        <v>105</v>
      </c>
      <c r="S1934" t="s">
        <v>105</v>
      </c>
      <c r="T1934" t="s">
        <v>9986</v>
      </c>
      <c r="U1934" t="s">
        <v>875</v>
      </c>
      <c r="V1934" t="s">
        <v>246</v>
      </c>
      <c r="W1934" s="247">
        <v>44972</v>
      </c>
      <c r="Y1934" t="s">
        <v>876</v>
      </c>
      <c r="Z1934">
        <v>0</v>
      </c>
      <c r="AB1934" t="s">
        <v>877</v>
      </c>
      <c r="AD1934">
        <f t="shared" ca="1" si="90"/>
        <v>14</v>
      </c>
      <c r="AE1934">
        <f t="shared" si="91"/>
        <v>2</v>
      </c>
      <c r="AF1934">
        <f t="shared" si="92"/>
        <v>15</v>
      </c>
    </row>
    <row r="1935" spans="1:32" x14ac:dyDescent="0.25">
      <c r="A1935" t="s">
        <v>9987</v>
      </c>
      <c r="B1935" t="s">
        <v>9988</v>
      </c>
      <c r="D1935">
        <v>2023</v>
      </c>
      <c r="E1935" t="s">
        <v>1061</v>
      </c>
      <c r="F1935" t="s">
        <v>1190</v>
      </c>
      <c r="G1935" t="s">
        <v>1191</v>
      </c>
      <c r="H1935" t="s">
        <v>1192</v>
      </c>
      <c r="I1935" t="s">
        <v>9989</v>
      </c>
      <c r="J1935" t="s">
        <v>868</v>
      </c>
      <c r="K1935">
        <v>26200</v>
      </c>
      <c r="L1935" t="s">
        <v>869</v>
      </c>
      <c r="M1935" t="s">
        <v>9990</v>
      </c>
      <c r="N1935" t="s">
        <v>913</v>
      </c>
      <c r="O1935">
        <v>6</v>
      </c>
      <c r="P1935" t="s">
        <v>872</v>
      </c>
      <c r="Q1935" t="s">
        <v>873</v>
      </c>
      <c r="R1935" t="s">
        <v>105</v>
      </c>
      <c r="S1935" t="s">
        <v>105</v>
      </c>
      <c r="T1935" t="s">
        <v>9991</v>
      </c>
      <c r="U1935" t="s">
        <v>875</v>
      </c>
      <c r="W1935" s="247">
        <v>44972</v>
      </c>
      <c r="Y1935" t="s">
        <v>876</v>
      </c>
      <c r="Z1935">
        <v>0</v>
      </c>
      <c r="AB1935" t="s">
        <v>877</v>
      </c>
      <c r="AD1935">
        <f t="shared" ca="1" si="90"/>
        <v>14</v>
      </c>
      <c r="AE1935">
        <f t="shared" si="91"/>
        <v>2</v>
      </c>
      <c r="AF1935">
        <f t="shared" si="92"/>
        <v>15</v>
      </c>
    </row>
    <row r="1936" spans="1:32" x14ac:dyDescent="0.25">
      <c r="A1936" t="s">
        <v>9992</v>
      </c>
      <c r="B1936" t="s">
        <v>9993</v>
      </c>
      <c r="D1936">
        <v>2023</v>
      </c>
      <c r="E1936" t="s">
        <v>1061</v>
      </c>
      <c r="F1936" t="s">
        <v>1190</v>
      </c>
      <c r="G1936" t="s">
        <v>1191</v>
      </c>
      <c r="H1936" t="s">
        <v>1192</v>
      </c>
      <c r="I1936" t="s">
        <v>9994</v>
      </c>
      <c r="J1936" t="s">
        <v>1136</v>
      </c>
      <c r="K1936">
        <v>21136</v>
      </c>
      <c r="L1936" t="s">
        <v>869</v>
      </c>
      <c r="M1936" t="s">
        <v>9995</v>
      </c>
      <c r="N1936">
        <v>45537</v>
      </c>
      <c r="O1936">
        <v>1</v>
      </c>
      <c r="P1936" t="s">
        <v>872</v>
      </c>
      <c r="Q1936" t="s">
        <v>873</v>
      </c>
      <c r="R1936" t="s">
        <v>105</v>
      </c>
      <c r="S1936" t="s">
        <v>110</v>
      </c>
      <c r="T1936" t="s">
        <v>9996</v>
      </c>
      <c r="U1936" t="s">
        <v>875</v>
      </c>
      <c r="W1936" s="247">
        <v>44972</v>
      </c>
      <c r="Y1936" t="s">
        <v>876</v>
      </c>
      <c r="Z1936">
        <v>0</v>
      </c>
      <c r="AB1936" t="s">
        <v>877</v>
      </c>
      <c r="AD1936">
        <f t="shared" ca="1" si="90"/>
        <v>14</v>
      </c>
      <c r="AE1936">
        <f t="shared" si="91"/>
        <v>2</v>
      </c>
      <c r="AF1936">
        <f t="shared" si="92"/>
        <v>15</v>
      </c>
    </row>
    <row r="1937" spans="1:32" x14ac:dyDescent="0.25">
      <c r="A1937" t="s">
        <v>9997</v>
      </c>
      <c r="B1937" t="s">
        <v>9998</v>
      </c>
      <c r="D1937">
        <v>2023</v>
      </c>
      <c r="E1937" t="s">
        <v>1061</v>
      </c>
      <c r="F1937" t="s">
        <v>1190</v>
      </c>
      <c r="G1937" t="s">
        <v>1191</v>
      </c>
      <c r="H1937" t="s">
        <v>1192</v>
      </c>
      <c r="I1937" t="s">
        <v>9999</v>
      </c>
      <c r="J1937" t="s">
        <v>1240</v>
      </c>
      <c r="K1937">
        <v>27185</v>
      </c>
      <c r="L1937" t="s">
        <v>869</v>
      </c>
      <c r="M1937" t="s">
        <v>10000</v>
      </c>
      <c r="N1937">
        <v>45506</v>
      </c>
      <c r="O1937">
        <v>7</v>
      </c>
      <c r="P1937" t="s">
        <v>872</v>
      </c>
      <c r="Q1937" t="s">
        <v>873</v>
      </c>
      <c r="R1937" t="s">
        <v>105</v>
      </c>
      <c r="S1937" t="s">
        <v>105</v>
      </c>
      <c r="T1937" t="s">
        <v>10001</v>
      </c>
      <c r="U1937" t="s">
        <v>875</v>
      </c>
      <c r="V1937" t="s">
        <v>152</v>
      </c>
      <c r="W1937" s="247">
        <v>44972</v>
      </c>
      <c r="Y1937" t="s">
        <v>876</v>
      </c>
      <c r="Z1937">
        <v>0</v>
      </c>
      <c r="AB1937" t="s">
        <v>877</v>
      </c>
      <c r="AD1937">
        <f t="shared" ca="1" si="90"/>
        <v>14</v>
      </c>
      <c r="AE1937">
        <f t="shared" si="91"/>
        <v>2</v>
      </c>
      <c r="AF1937">
        <f t="shared" si="92"/>
        <v>15</v>
      </c>
    </row>
    <row r="1938" spans="1:32" x14ac:dyDescent="0.25">
      <c r="A1938" t="s">
        <v>10002</v>
      </c>
      <c r="B1938" t="s">
        <v>10003</v>
      </c>
      <c r="D1938">
        <v>2023</v>
      </c>
      <c r="E1938" t="s">
        <v>1061</v>
      </c>
      <c r="F1938" t="s">
        <v>1190</v>
      </c>
      <c r="G1938" t="s">
        <v>1191</v>
      </c>
      <c r="H1938" t="s">
        <v>866</v>
      </c>
      <c r="I1938" t="s">
        <v>10004</v>
      </c>
      <c r="J1938" t="s">
        <v>868</v>
      </c>
      <c r="K1938">
        <v>32632</v>
      </c>
      <c r="L1938" t="s">
        <v>869</v>
      </c>
      <c r="M1938" t="s">
        <v>10005</v>
      </c>
      <c r="N1938">
        <v>45567</v>
      </c>
      <c r="O1938">
        <v>2</v>
      </c>
      <c r="P1938" t="s">
        <v>872</v>
      </c>
      <c r="Q1938" t="s">
        <v>873</v>
      </c>
      <c r="R1938" t="s">
        <v>105</v>
      </c>
      <c r="S1938" t="s">
        <v>133</v>
      </c>
      <c r="T1938" t="s">
        <v>10006</v>
      </c>
      <c r="U1938" t="s">
        <v>875</v>
      </c>
      <c r="W1938" s="247">
        <v>44972</v>
      </c>
      <c r="Y1938" t="s">
        <v>876</v>
      </c>
      <c r="Z1938">
        <v>0</v>
      </c>
      <c r="AB1938" t="s">
        <v>877</v>
      </c>
      <c r="AD1938">
        <f t="shared" ca="1" si="90"/>
        <v>14</v>
      </c>
      <c r="AE1938">
        <f t="shared" si="91"/>
        <v>2</v>
      </c>
      <c r="AF1938">
        <f t="shared" si="92"/>
        <v>15</v>
      </c>
    </row>
    <row r="1939" spans="1:32" x14ac:dyDescent="0.25">
      <c r="A1939" t="s">
        <v>10007</v>
      </c>
      <c r="B1939" t="s">
        <v>10008</v>
      </c>
      <c r="D1939">
        <v>2023</v>
      </c>
      <c r="E1939" t="s">
        <v>1061</v>
      </c>
      <c r="F1939" t="s">
        <v>1190</v>
      </c>
      <c r="G1939" t="s">
        <v>1191</v>
      </c>
      <c r="H1939" t="s">
        <v>1192</v>
      </c>
      <c r="I1939" t="s">
        <v>10009</v>
      </c>
      <c r="J1939" t="s">
        <v>1054</v>
      </c>
      <c r="K1939">
        <v>14598</v>
      </c>
      <c r="L1939" t="s">
        <v>869</v>
      </c>
      <c r="M1939" t="s">
        <v>10010</v>
      </c>
      <c r="N1939">
        <v>45506</v>
      </c>
      <c r="O1939">
        <v>27</v>
      </c>
      <c r="P1939" t="s">
        <v>872</v>
      </c>
      <c r="Q1939" t="s">
        <v>873</v>
      </c>
      <c r="R1939" t="s">
        <v>105</v>
      </c>
      <c r="S1939" t="s">
        <v>105</v>
      </c>
      <c r="T1939" t="s">
        <v>1066</v>
      </c>
      <c r="U1939" t="s">
        <v>875</v>
      </c>
      <c r="V1939" t="s">
        <v>190</v>
      </c>
      <c r="W1939" s="247">
        <v>44972</v>
      </c>
      <c r="Y1939" t="s">
        <v>876</v>
      </c>
      <c r="Z1939">
        <v>0</v>
      </c>
      <c r="AB1939" t="s">
        <v>877</v>
      </c>
      <c r="AD1939">
        <f t="shared" ca="1" si="90"/>
        <v>14</v>
      </c>
      <c r="AE1939">
        <f t="shared" si="91"/>
        <v>2</v>
      </c>
      <c r="AF1939">
        <f t="shared" si="92"/>
        <v>15</v>
      </c>
    </row>
    <row r="1940" spans="1:32" x14ac:dyDescent="0.25">
      <c r="A1940" t="s">
        <v>10011</v>
      </c>
      <c r="B1940" t="s">
        <v>10012</v>
      </c>
      <c r="D1940">
        <v>2023</v>
      </c>
      <c r="E1940" t="s">
        <v>1061</v>
      </c>
      <c r="F1940" t="s">
        <v>1190</v>
      </c>
      <c r="G1940" t="s">
        <v>1191</v>
      </c>
      <c r="H1940" t="s">
        <v>866</v>
      </c>
      <c r="I1940" t="s">
        <v>10013</v>
      </c>
      <c r="J1940" t="s">
        <v>1054</v>
      </c>
      <c r="K1940">
        <v>9261</v>
      </c>
      <c r="L1940" t="s">
        <v>869</v>
      </c>
      <c r="M1940" t="s">
        <v>10014</v>
      </c>
      <c r="N1940" t="s">
        <v>1040</v>
      </c>
      <c r="O1940">
        <v>4</v>
      </c>
      <c r="P1940" t="s">
        <v>872</v>
      </c>
      <c r="Q1940" t="s">
        <v>873</v>
      </c>
      <c r="R1940" t="s">
        <v>105</v>
      </c>
      <c r="S1940" t="s">
        <v>105</v>
      </c>
      <c r="T1940" t="s">
        <v>10015</v>
      </c>
      <c r="U1940" t="s">
        <v>875</v>
      </c>
      <c r="V1940" t="s">
        <v>207</v>
      </c>
      <c r="W1940" s="247">
        <v>44972</v>
      </c>
      <c r="Y1940" t="s">
        <v>876</v>
      </c>
      <c r="Z1940">
        <v>0</v>
      </c>
      <c r="AB1940" t="s">
        <v>877</v>
      </c>
      <c r="AD1940">
        <f t="shared" ca="1" si="90"/>
        <v>14</v>
      </c>
      <c r="AE1940">
        <f t="shared" si="91"/>
        <v>2</v>
      </c>
      <c r="AF1940">
        <f t="shared" si="92"/>
        <v>15</v>
      </c>
    </row>
    <row r="1941" spans="1:32" x14ac:dyDescent="0.25">
      <c r="A1941" t="s">
        <v>10016</v>
      </c>
      <c r="B1941" t="s">
        <v>10017</v>
      </c>
      <c r="D1941">
        <v>2023</v>
      </c>
      <c r="E1941" t="s">
        <v>1061</v>
      </c>
      <c r="F1941" t="s">
        <v>1190</v>
      </c>
      <c r="G1941" t="s">
        <v>1191</v>
      </c>
      <c r="H1941" t="s">
        <v>1192</v>
      </c>
      <c r="I1941" t="s">
        <v>10018</v>
      </c>
      <c r="J1941" t="s">
        <v>1054</v>
      </c>
      <c r="K1941">
        <v>15979</v>
      </c>
      <c r="L1941" t="s">
        <v>1900</v>
      </c>
      <c r="M1941" t="s">
        <v>10019</v>
      </c>
      <c r="N1941" t="s">
        <v>1040</v>
      </c>
      <c r="O1941">
        <v>4</v>
      </c>
      <c r="P1941" t="s">
        <v>872</v>
      </c>
      <c r="Q1941" t="s">
        <v>873</v>
      </c>
      <c r="R1941" t="s">
        <v>105</v>
      </c>
      <c r="S1941" t="s">
        <v>105</v>
      </c>
      <c r="T1941" t="s">
        <v>8503</v>
      </c>
      <c r="U1941" t="s">
        <v>875</v>
      </c>
      <c r="V1941" t="s">
        <v>1459</v>
      </c>
      <c r="W1941" s="247">
        <v>44972</v>
      </c>
      <c r="Y1941" t="s">
        <v>876</v>
      </c>
      <c r="Z1941">
        <v>0</v>
      </c>
      <c r="AB1941" t="s">
        <v>877</v>
      </c>
      <c r="AD1941">
        <f t="shared" ca="1" si="90"/>
        <v>14</v>
      </c>
      <c r="AE1941">
        <f t="shared" si="91"/>
        <v>2</v>
      </c>
      <c r="AF1941">
        <f t="shared" si="92"/>
        <v>15</v>
      </c>
    </row>
    <row r="1942" spans="1:32" x14ac:dyDescent="0.25">
      <c r="A1942" t="s">
        <v>10020</v>
      </c>
      <c r="B1942" t="s">
        <v>10021</v>
      </c>
      <c r="D1942">
        <v>2023</v>
      </c>
      <c r="E1942" t="s">
        <v>1061</v>
      </c>
      <c r="F1942" t="s">
        <v>1190</v>
      </c>
      <c r="G1942" t="s">
        <v>1191</v>
      </c>
      <c r="H1942" t="s">
        <v>2654</v>
      </c>
      <c r="I1942" t="s">
        <v>10022</v>
      </c>
      <c r="J1942" t="s">
        <v>1054</v>
      </c>
      <c r="K1942">
        <v>19124</v>
      </c>
      <c r="L1942" t="s">
        <v>869</v>
      </c>
      <c r="M1942" t="s">
        <v>10023</v>
      </c>
      <c r="N1942">
        <v>45537</v>
      </c>
      <c r="O1942">
        <v>26</v>
      </c>
      <c r="P1942" t="s">
        <v>872</v>
      </c>
      <c r="Q1942" t="s">
        <v>873</v>
      </c>
      <c r="R1942" t="s">
        <v>105</v>
      </c>
      <c r="S1942" t="s">
        <v>105</v>
      </c>
      <c r="T1942" t="s">
        <v>6313</v>
      </c>
      <c r="U1942" t="s">
        <v>875</v>
      </c>
      <c r="V1942" t="s">
        <v>190</v>
      </c>
      <c r="W1942" s="247">
        <v>44972</v>
      </c>
      <c r="Y1942" t="s">
        <v>876</v>
      </c>
      <c r="Z1942">
        <v>0</v>
      </c>
      <c r="AB1942" t="s">
        <v>877</v>
      </c>
      <c r="AD1942">
        <f t="shared" ca="1" si="90"/>
        <v>14</v>
      </c>
      <c r="AE1942">
        <f t="shared" si="91"/>
        <v>2</v>
      </c>
      <c r="AF1942">
        <f t="shared" si="92"/>
        <v>15</v>
      </c>
    </row>
    <row r="1943" spans="1:32" x14ac:dyDescent="0.25">
      <c r="A1943" t="s">
        <v>10024</v>
      </c>
      <c r="B1943" t="s">
        <v>10025</v>
      </c>
      <c r="D1943">
        <v>2023</v>
      </c>
      <c r="E1943" t="s">
        <v>1049</v>
      </c>
      <c r="F1943" t="s">
        <v>1070</v>
      </c>
      <c r="G1943" t="s">
        <v>1071</v>
      </c>
      <c r="H1943" t="s">
        <v>3323</v>
      </c>
      <c r="I1943" t="s">
        <v>10026</v>
      </c>
      <c r="J1943" t="s">
        <v>1054</v>
      </c>
      <c r="K1943">
        <v>16785</v>
      </c>
      <c r="L1943" t="s">
        <v>869</v>
      </c>
      <c r="M1943" t="s">
        <v>10027</v>
      </c>
      <c r="N1943" t="s">
        <v>2994</v>
      </c>
      <c r="O1943">
        <v>16</v>
      </c>
      <c r="P1943" t="s">
        <v>872</v>
      </c>
      <c r="Q1943" t="s">
        <v>873</v>
      </c>
      <c r="R1943" t="s">
        <v>105</v>
      </c>
      <c r="S1943" t="s">
        <v>105</v>
      </c>
      <c r="T1943" t="s">
        <v>10028</v>
      </c>
      <c r="U1943" t="s">
        <v>1067</v>
      </c>
      <c r="V1943" t="s">
        <v>137</v>
      </c>
      <c r="W1943" s="247">
        <v>44953</v>
      </c>
      <c r="Y1943" t="s">
        <v>876</v>
      </c>
      <c r="Z1943">
        <v>0</v>
      </c>
      <c r="AB1943" t="s">
        <v>877</v>
      </c>
      <c r="AD1943">
        <f t="shared" ca="1" si="90"/>
        <v>15</v>
      </c>
      <c r="AE1943">
        <f t="shared" si="91"/>
        <v>1</v>
      </c>
      <c r="AF1943">
        <f t="shared" si="92"/>
        <v>27</v>
      </c>
    </row>
    <row r="1944" spans="1:32" x14ac:dyDescent="0.25">
      <c r="A1944" t="s">
        <v>10029</v>
      </c>
      <c r="B1944" t="s">
        <v>10030</v>
      </c>
      <c r="D1944">
        <v>2023</v>
      </c>
      <c r="E1944" t="s">
        <v>1049</v>
      </c>
      <c r="F1944" t="s">
        <v>1070</v>
      </c>
      <c r="G1944" t="s">
        <v>1071</v>
      </c>
      <c r="H1944" t="s">
        <v>3323</v>
      </c>
      <c r="I1944" t="s">
        <v>10031</v>
      </c>
      <c r="J1944" t="s">
        <v>1054</v>
      </c>
      <c r="K1944">
        <v>14963</v>
      </c>
      <c r="L1944" t="s">
        <v>869</v>
      </c>
      <c r="M1944" t="s">
        <v>10032</v>
      </c>
      <c r="N1944">
        <v>45384</v>
      </c>
      <c r="O1944">
        <v>31</v>
      </c>
      <c r="P1944" t="s">
        <v>872</v>
      </c>
      <c r="Q1944" t="s">
        <v>873</v>
      </c>
      <c r="R1944" t="s">
        <v>105</v>
      </c>
      <c r="S1944" t="s">
        <v>105</v>
      </c>
      <c r="T1944" t="s">
        <v>10033</v>
      </c>
      <c r="U1944" t="s">
        <v>1067</v>
      </c>
      <c r="V1944" t="s">
        <v>10034</v>
      </c>
      <c r="W1944" s="247">
        <v>44953</v>
      </c>
      <c r="Y1944" t="s">
        <v>876</v>
      </c>
      <c r="Z1944">
        <v>0</v>
      </c>
      <c r="AB1944" t="s">
        <v>877</v>
      </c>
      <c r="AD1944">
        <f t="shared" ca="1" si="90"/>
        <v>15</v>
      </c>
      <c r="AE1944">
        <f t="shared" si="91"/>
        <v>1</v>
      </c>
      <c r="AF1944">
        <f t="shared" si="92"/>
        <v>27</v>
      </c>
    </row>
    <row r="1945" spans="1:32" x14ac:dyDescent="0.25">
      <c r="A1945" t="s">
        <v>10035</v>
      </c>
      <c r="B1945" t="s">
        <v>10036</v>
      </c>
      <c r="D1945">
        <v>2023</v>
      </c>
      <c r="E1945" t="s">
        <v>1049</v>
      </c>
      <c r="F1945" t="s">
        <v>1070</v>
      </c>
      <c r="G1945" t="s">
        <v>1071</v>
      </c>
      <c r="H1945" t="s">
        <v>1123</v>
      </c>
      <c r="I1945" t="s">
        <v>10037</v>
      </c>
      <c r="J1945" t="s">
        <v>1054</v>
      </c>
      <c r="K1945">
        <v>27229</v>
      </c>
      <c r="L1945" t="s">
        <v>869</v>
      </c>
      <c r="M1945" t="s">
        <v>10038</v>
      </c>
      <c r="N1945" t="s">
        <v>2077</v>
      </c>
      <c r="O1945">
        <v>7</v>
      </c>
      <c r="P1945" t="s">
        <v>872</v>
      </c>
      <c r="Q1945" t="s">
        <v>873</v>
      </c>
      <c r="R1945" t="s">
        <v>105</v>
      </c>
      <c r="S1945" t="s">
        <v>105</v>
      </c>
      <c r="T1945" t="s">
        <v>10039</v>
      </c>
      <c r="U1945" t="s">
        <v>1067</v>
      </c>
      <c r="V1945" t="s">
        <v>3163</v>
      </c>
      <c r="W1945" s="247">
        <v>44953</v>
      </c>
      <c r="Y1945" t="s">
        <v>876</v>
      </c>
      <c r="Z1945">
        <v>0</v>
      </c>
      <c r="AB1945" t="s">
        <v>877</v>
      </c>
      <c r="AD1945">
        <f t="shared" ca="1" si="90"/>
        <v>15</v>
      </c>
      <c r="AE1945">
        <f t="shared" si="91"/>
        <v>1</v>
      </c>
      <c r="AF1945">
        <f t="shared" si="92"/>
        <v>27</v>
      </c>
    </row>
    <row r="1946" spans="1:32" x14ac:dyDescent="0.25">
      <c r="A1946" t="s">
        <v>10040</v>
      </c>
      <c r="B1946" t="s">
        <v>10041</v>
      </c>
      <c r="D1946">
        <v>2023</v>
      </c>
      <c r="E1946" t="s">
        <v>1049</v>
      </c>
      <c r="F1946" t="s">
        <v>1070</v>
      </c>
      <c r="G1946" t="s">
        <v>1071</v>
      </c>
      <c r="H1946" t="s">
        <v>1123</v>
      </c>
      <c r="I1946" t="s">
        <v>10042</v>
      </c>
      <c r="J1946" t="s">
        <v>896</v>
      </c>
      <c r="K1946">
        <v>23816</v>
      </c>
      <c r="L1946" t="s">
        <v>869</v>
      </c>
      <c r="M1946" t="s">
        <v>10043</v>
      </c>
      <c r="N1946">
        <v>45293</v>
      </c>
      <c r="O1946">
        <v>14</v>
      </c>
      <c r="P1946" t="s">
        <v>872</v>
      </c>
      <c r="Q1946" t="s">
        <v>873</v>
      </c>
      <c r="R1946" t="s">
        <v>105</v>
      </c>
      <c r="S1946" t="s">
        <v>105</v>
      </c>
      <c r="T1946" t="s">
        <v>10044</v>
      </c>
      <c r="U1946" t="s">
        <v>1067</v>
      </c>
      <c r="V1946" t="s">
        <v>108</v>
      </c>
      <c r="W1946" s="247">
        <v>44953</v>
      </c>
      <c r="Y1946" t="s">
        <v>876</v>
      </c>
      <c r="Z1946">
        <v>0</v>
      </c>
      <c r="AB1946" t="s">
        <v>877</v>
      </c>
      <c r="AD1946">
        <f t="shared" ca="1" si="90"/>
        <v>15</v>
      </c>
      <c r="AE1946">
        <f t="shared" si="91"/>
        <v>1</v>
      </c>
      <c r="AF1946">
        <f t="shared" si="92"/>
        <v>27</v>
      </c>
    </row>
    <row r="1947" spans="1:32" x14ac:dyDescent="0.25">
      <c r="A1947" t="s">
        <v>10045</v>
      </c>
      <c r="B1947" t="s">
        <v>10046</v>
      </c>
      <c r="D1947">
        <v>2023</v>
      </c>
      <c r="E1947" t="s">
        <v>1049</v>
      </c>
      <c r="F1947" t="s">
        <v>1070</v>
      </c>
      <c r="G1947" t="s">
        <v>1071</v>
      </c>
      <c r="H1947" t="s">
        <v>3323</v>
      </c>
      <c r="I1947" t="s">
        <v>10047</v>
      </c>
      <c r="J1947" t="s">
        <v>1054</v>
      </c>
      <c r="K1947">
        <v>23303</v>
      </c>
      <c r="L1947" t="s">
        <v>869</v>
      </c>
      <c r="M1947" t="s">
        <v>10048</v>
      </c>
      <c r="N1947" t="s">
        <v>2994</v>
      </c>
      <c r="O1947">
        <v>16</v>
      </c>
      <c r="P1947" t="s">
        <v>872</v>
      </c>
      <c r="Q1947" t="s">
        <v>873</v>
      </c>
      <c r="R1947" t="s">
        <v>105</v>
      </c>
      <c r="S1947" t="s">
        <v>105</v>
      </c>
      <c r="T1947" t="s">
        <v>10049</v>
      </c>
      <c r="U1947" t="s">
        <v>1067</v>
      </c>
      <c r="V1947" t="s">
        <v>10050</v>
      </c>
      <c r="W1947" s="247">
        <v>44953</v>
      </c>
      <c r="Y1947" t="s">
        <v>876</v>
      </c>
      <c r="Z1947">
        <v>0</v>
      </c>
      <c r="AB1947" t="s">
        <v>877</v>
      </c>
      <c r="AD1947">
        <f t="shared" ca="1" si="90"/>
        <v>15</v>
      </c>
      <c r="AE1947">
        <f t="shared" si="91"/>
        <v>1</v>
      </c>
      <c r="AF1947">
        <f t="shared" si="92"/>
        <v>27</v>
      </c>
    </row>
    <row r="1948" spans="1:32" x14ac:dyDescent="0.25">
      <c r="A1948" t="s">
        <v>10051</v>
      </c>
      <c r="B1948" t="s">
        <v>10052</v>
      </c>
      <c r="D1948">
        <v>2023</v>
      </c>
      <c r="E1948" t="s">
        <v>1049</v>
      </c>
      <c r="F1948" t="s">
        <v>1070</v>
      </c>
      <c r="G1948" t="s">
        <v>1071</v>
      </c>
      <c r="H1948" t="s">
        <v>3323</v>
      </c>
      <c r="I1948" t="s">
        <v>10053</v>
      </c>
      <c r="J1948" t="s">
        <v>918</v>
      </c>
      <c r="K1948">
        <v>32135</v>
      </c>
      <c r="L1948" t="s">
        <v>1900</v>
      </c>
      <c r="M1948">
        <v>5449422</v>
      </c>
      <c r="N1948" t="s">
        <v>3454</v>
      </c>
      <c r="O1948">
        <v>2</v>
      </c>
      <c r="P1948" t="s">
        <v>872</v>
      </c>
      <c r="Q1948" t="s">
        <v>873</v>
      </c>
      <c r="R1948" t="s">
        <v>105</v>
      </c>
      <c r="S1948" t="s">
        <v>110</v>
      </c>
      <c r="T1948" t="s">
        <v>10054</v>
      </c>
      <c r="U1948" t="s">
        <v>1067</v>
      </c>
      <c r="V1948" t="s">
        <v>143</v>
      </c>
      <c r="W1948" s="247">
        <v>44953</v>
      </c>
      <c r="Y1948" t="s">
        <v>876</v>
      </c>
      <c r="Z1948">
        <v>0</v>
      </c>
      <c r="AB1948" t="s">
        <v>877</v>
      </c>
      <c r="AD1948">
        <f t="shared" ca="1" si="90"/>
        <v>15</v>
      </c>
      <c r="AE1948">
        <f t="shared" si="91"/>
        <v>1</v>
      </c>
      <c r="AF1948">
        <f t="shared" si="92"/>
        <v>27</v>
      </c>
    </row>
    <row r="1949" spans="1:32" x14ac:dyDescent="0.25">
      <c r="A1949" t="s">
        <v>10055</v>
      </c>
      <c r="B1949" t="s">
        <v>10056</v>
      </c>
      <c r="D1949">
        <v>2023</v>
      </c>
      <c r="E1949" t="s">
        <v>1049</v>
      </c>
      <c r="F1949" t="s">
        <v>1080</v>
      </c>
      <c r="G1949" t="s">
        <v>1081</v>
      </c>
      <c r="H1949" t="s">
        <v>10057</v>
      </c>
      <c r="I1949" t="s">
        <v>10058</v>
      </c>
      <c r="J1949" t="s">
        <v>868</v>
      </c>
      <c r="K1949">
        <v>31319</v>
      </c>
      <c r="L1949" t="s">
        <v>869</v>
      </c>
      <c r="M1949" t="s">
        <v>10059</v>
      </c>
      <c r="N1949">
        <v>45414</v>
      </c>
      <c r="O1949">
        <v>3</v>
      </c>
      <c r="P1949" t="s">
        <v>872</v>
      </c>
      <c r="Q1949" t="s">
        <v>873</v>
      </c>
      <c r="R1949" t="s">
        <v>105</v>
      </c>
      <c r="S1949" t="s">
        <v>105</v>
      </c>
      <c r="T1949" t="s">
        <v>10060</v>
      </c>
      <c r="U1949" t="s">
        <v>875</v>
      </c>
      <c r="W1949" s="247">
        <v>44953</v>
      </c>
      <c r="Y1949" t="s">
        <v>876</v>
      </c>
      <c r="Z1949">
        <v>0</v>
      </c>
      <c r="AB1949" t="s">
        <v>877</v>
      </c>
      <c r="AD1949">
        <f t="shared" ca="1" si="90"/>
        <v>15</v>
      </c>
      <c r="AE1949">
        <f t="shared" si="91"/>
        <v>1</v>
      </c>
      <c r="AF1949">
        <f t="shared" si="92"/>
        <v>27</v>
      </c>
    </row>
    <row r="1950" spans="1:32" x14ac:dyDescent="0.25">
      <c r="A1950" t="s">
        <v>10061</v>
      </c>
      <c r="B1950" t="s">
        <v>10062</v>
      </c>
      <c r="D1950">
        <v>2023</v>
      </c>
      <c r="E1950" t="s">
        <v>1049</v>
      </c>
      <c r="F1950" t="s">
        <v>1080</v>
      </c>
      <c r="G1950" t="s">
        <v>1081</v>
      </c>
      <c r="H1950" t="s">
        <v>3323</v>
      </c>
      <c r="I1950" t="s">
        <v>10063</v>
      </c>
      <c r="J1950" t="s">
        <v>1054</v>
      </c>
      <c r="K1950">
        <v>2736</v>
      </c>
      <c r="L1950" t="s">
        <v>869</v>
      </c>
      <c r="M1950" t="s">
        <v>10064</v>
      </c>
      <c r="N1950" t="s">
        <v>1040</v>
      </c>
      <c r="O1950">
        <v>4</v>
      </c>
      <c r="P1950" t="s">
        <v>872</v>
      </c>
      <c r="Q1950" t="s">
        <v>873</v>
      </c>
      <c r="R1950" t="s">
        <v>105</v>
      </c>
      <c r="S1950" t="s">
        <v>105</v>
      </c>
      <c r="T1950" t="s">
        <v>2241</v>
      </c>
      <c r="U1950" t="s">
        <v>875</v>
      </c>
      <c r="V1950" t="s">
        <v>2096</v>
      </c>
      <c r="W1950" s="247">
        <v>44953</v>
      </c>
      <c r="Y1950" t="s">
        <v>876</v>
      </c>
      <c r="Z1950">
        <v>0</v>
      </c>
      <c r="AB1950" t="s">
        <v>877</v>
      </c>
      <c r="AD1950">
        <f t="shared" ca="1" si="90"/>
        <v>15</v>
      </c>
      <c r="AE1950">
        <f t="shared" si="91"/>
        <v>1</v>
      </c>
      <c r="AF1950">
        <f t="shared" si="92"/>
        <v>27</v>
      </c>
    </row>
    <row r="1951" spans="1:32" x14ac:dyDescent="0.25">
      <c r="A1951" t="s">
        <v>10065</v>
      </c>
      <c r="B1951" t="s">
        <v>10066</v>
      </c>
      <c r="D1951">
        <v>2023</v>
      </c>
      <c r="E1951" t="s">
        <v>1049</v>
      </c>
      <c r="F1951" t="s">
        <v>1080</v>
      </c>
      <c r="G1951" t="s">
        <v>1081</v>
      </c>
      <c r="H1951" t="s">
        <v>3323</v>
      </c>
      <c r="I1951" t="s">
        <v>10067</v>
      </c>
      <c r="J1951" t="s">
        <v>1038</v>
      </c>
      <c r="K1951">
        <v>34418</v>
      </c>
      <c r="L1951" t="s">
        <v>869</v>
      </c>
      <c r="M1951" t="s">
        <v>10068</v>
      </c>
      <c r="N1951" t="s">
        <v>5580</v>
      </c>
      <c r="O1951">
        <v>20</v>
      </c>
      <c r="P1951" t="s">
        <v>872</v>
      </c>
      <c r="Q1951" t="s">
        <v>873</v>
      </c>
      <c r="R1951" t="s">
        <v>105</v>
      </c>
      <c r="S1951" t="s">
        <v>105</v>
      </c>
      <c r="T1951" t="s">
        <v>10069</v>
      </c>
      <c r="U1951" t="s">
        <v>875</v>
      </c>
      <c r="V1951" t="s">
        <v>138</v>
      </c>
      <c r="W1951" s="247">
        <v>44953</v>
      </c>
      <c r="Y1951" t="s">
        <v>876</v>
      </c>
      <c r="Z1951">
        <v>0</v>
      </c>
      <c r="AB1951" t="s">
        <v>877</v>
      </c>
      <c r="AD1951">
        <f t="shared" ca="1" si="90"/>
        <v>15</v>
      </c>
      <c r="AE1951">
        <f t="shared" si="91"/>
        <v>1</v>
      </c>
      <c r="AF1951">
        <f t="shared" si="92"/>
        <v>27</v>
      </c>
    </row>
    <row r="1952" spans="1:32" x14ac:dyDescent="0.25">
      <c r="A1952" t="s">
        <v>10070</v>
      </c>
      <c r="B1952" t="s">
        <v>10071</v>
      </c>
      <c r="D1952">
        <v>2023</v>
      </c>
      <c r="E1952" t="s">
        <v>1049</v>
      </c>
      <c r="F1952" t="s">
        <v>1080</v>
      </c>
      <c r="G1952" t="s">
        <v>1081</v>
      </c>
      <c r="H1952" t="s">
        <v>10057</v>
      </c>
      <c r="I1952" t="s">
        <v>10072</v>
      </c>
      <c r="J1952" t="s">
        <v>1054</v>
      </c>
      <c r="K1952">
        <v>3602</v>
      </c>
      <c r="L1952" t="s">
        <v>869</v>
      </c>
      <c r="M1952" t="s">
        <v>10073</v>
      </c>
      <c r="N1952" t="s">
        <v>6074</v>
      </c>
      <c r="O1952">
        <v>188</v>
      </c>
      <c r="P1952" t="s">
        <v>872</v>
      </c>
      <c r="Q1952" t="s">
        <v>873</v>
      </c>
      <c r="R1952" t="s">
        <v>105</v>
      </c>
      <c r="S1952" t="s">
        <v>105</v>
      </c>
      <c r="T1952" t="s">
        <v>10074</v>
      </c>
      <c r="U1952" t="s">
        <v>875</v>
      </c>
      <c r="V1952" t="s">
        <v>4955</v>
      </c>
      <c r="W1952" s="247">
        <v>44953</v>
      </c>
      <c r="Y1952" t="s">
        <v>876</v>
      </c>
      <c r="Z1952">
        <v>0</v>
      </c>
      <c r="AB1952" t="s">
        <v>877</v>
      </c>
      <c r="AD1952">
        <f t="shared" ca="1" si="90"/>
        <v>15</v>
      </c>
      <c r="AE1952">
        <f t="shared" si="91"/>
        <v>1</v>
      </c>
      <c r="AF1952">
        <f t="shared" si="92"/>
        <v>27</v>
      </c>
    </row>
    <row r="1953" spans="1:32" x14ac:dyDescent="0.25">
      <c r="A1953" t="s">
        <v>10075</v>
      </c>
      <c r="B1953" t="s">
        <v>10076</v>
      </c>
      <c r="D1953">
        <v>2023</v>
      </c>
      <c r="E1953" t="s">
        <v>1049</v>
      </c>
      <c r="F1953" t="s">
        <v>1080</v>
      </c>
      <c r="G1953" t="s">
        <v>1081</v>
      </c>
      <c r="H1953" t="s">
        <v>3796</v>
      </c>
      <c r="I1953" t="s">
        <v>10077</v>
      </c>
      <c r="J1953" t="s">
        <v>868</v>
      </c>
      <c r="K1953">
        <v>32177</v>
      </c>
      <c r="L1953" t="s">
        <v>869</v>
      </c>
      <c r="M1953" t="s">
        <v>10078</v>
      </c>
      <c r="N1953">
        <v>45414</v>
      </c>
      <c r="O1953">
        <v>3</v>
      </c>
      <c r="P1953" t="s">
        <v>872</v>
      </c>
      <c r="Q1953" t="s">
        <v>873</v>
      </c>
      <c r="R1953" t="s">
        <v>105</v>
      </c>
      <c r="S1953" t="s">
        <v>105</v>
      </c>
      <c r="T1953" t="s">
        <v>10079</v>
      </c>
      <c r="U1953" t="s">
        <v>875</v>
      </c>
      <c r="W1953" s="247">
        <v>44953</v>
      </c>
      <c r="Y1953" t="s">
        <v>876</v>
      </c>
      <c r="Z1953">
        <v>0</v>
      </c>
      <c r="AB1953" t="s">
        <v>877</v>
      </c>
      <c r="AD1953">
        <f t="shared" ca="1" si="90"/>
        <v>15</v>
      </c>
      <c r="AE1953">
        <f t="shared" si="91"/>
        <v>1</v>
      </c>
      <c r="AF1953">
        <f t="shared" si="92"/>
        <v>27</v>
      </c>
    </row>
    <row r="1954" spans="1:32" x14ac:dyDescent="0.25">
      <c r="A1954" t="s">
        <v>10080</v>
      </c>
      <c r="B1954" t="s">
        <v>10081</v>
      </c>
      <c r="D1954">
        <v>2023</v>
      </c>
      <c r="E1954" t="s">
        <v>1049</v>
      </c>
      <c r="F1954" t="s">
        <v>1080</v>
      </c>
      <c r="G1954" t="s">
        <v>1081</v>
      </c>
      <c r="H1954" t="s">
        <v>3323</v>
      </c>
      <c r="I1954" t="s">
        <v>10082</v>
      </c>
      <c r="J1954" t="s">
        <v>881</v>
      </c>
      <c r="K1954">
        <v>31615</v>
      </c>
      <c r="L1954" t="s">
        <v>869</v>
      </c>
      <c r="M1954">
        <v>5449399</v>
      </c>
      <c r="N1954">
        <v>45414</v>
      </c>
      <c r="O1954">
        <v>3</v>
      </c>
      <c r="P1954" t="s">
        <v>872</v>
      </c>
      <c r="Q1954" t="s">
        <v>873</v>
      </c>
      <c r="R1954" t="s">
        <v>105</v>
      </c>
      <c r="S1954" t="s">
        <v>105</v>
      </c>
      <c r="T1954" t="s">
        <v>10083</v>
      </c>
      <c r="U1954" t="s">
        <v>875</v>
      </c>
      <c r="W1954" s="247">
        <v>44953</v>
      </c>
      <c r="Y1954" t="s">
        <v>876</v>
      </c>
      <c r="Z1954">
        <v>0</v>
      </c>
      <c r="AB1954" t="s">
        <v>877</v>
      </c>
      <c r="AD1954">
        <f t="shared" ca="1" si="90"/>
        <v>15</v>
      </c>
      <c r="AE1954">
        <f t="shared" si="91"/>
        <v>1</v>
      </c>
      <c r="AF1954">
        <f t="shared" si="92"/>
        <v>27</v>
      </c>
    </row>
    <row r="1955" spans="1:32" x14ac:dyDescent="0.25">
      <c r="A1955" t="s">
        <v>10084</v>
      </c>
      <c r="B1955" t="s">
        <v>10085</v>
      </c>
      <c r="D1955">
        <v>2023</v>
      </c>
      <c r="E1955" t="s">
        <v>1049</v>
      </c>
      <c r="F1955" t="s">
        <v>1080</v>
      </c>
      <c r="G1955" t="s">
        <v>1081</v>
      </c>
      <c r="H1955" t="s">
        <v>3323</v>
      </c>
      <c r="I1955" t="s">
        <v>10086</v>
      </c>
      <c r="J1955" t="s">
        <v>1054</v>
      </c>
      <c r="K1955">
        <v>6398</v>
      </c>
      <c r="L1955" t="s">
        <v>869</v>
      </c>
      <c r="M1955" t="s">
        <v>10087</v>
      </c>
      <c r="N1955" t="s">
        <v>10088</v>
      </c>
      <c r="O1955">
        <v>318</v>
      </c>
      <c r="P1955" t="s">
        <v>872</v>
      </c>
      <c r="Q1955" t="s">
        <v>873</v>
      </c>
      <c r="R1955" t="s">
        <v>105</v>
      </c>
      <c r="S1955" t="s">
        <v>105</v>
      </c>
      <c r="T1955" t="s">
        <v>10089</v>
      </c>
      <c r="U1955" t="s">
        <v>875</v>
      </c>
      <c r="V1955" t="s">
        <v>4955</v>
      </c>
      <c r="W1955" s="247">
        <v>44956</v>
      </c>
      <c r="Y1955" t="s">
        <v>876</v>
      </c>
      <c r="Z1955">
        <v>0</v>
      </c>
      <c r="AB1955" t="s">
        <v>877</v>
      </c>
      <c r="AD1955">
        <f t="shared" ca="1" si="90"/>
        <v>15</v>
      </c>
      <c r="AE1955">
        <f t="shared" si="91"/>
        <v>1</v>
      </c>
      <c r="AF1955">
        <f t="shared" si="92"/>
        <v>30</v>
      </c>
    </row>
    <row r="1956" spans="1:32" x14ac:dyDescent="0.25">
      <c r="A1956" t="s">
        <v>10090</v>
      </c>
      <c r="B1956" t="s">
        <v>10091</v>
      </c>
      <c r="D1956">
        <v>2023</v>
      </c>
      <c r="E1956" t="s">
        <v>1049</v>
      </c>
      <c r="F1956" t="s">
        <v>1080</v>
      </c>
      <c r="G1956" t="s">
        <v>1081</v>
      </c>
      <c r="H1956" t="s">
        <v>3323</v>
      </c>
      <c r="I1956" t="s">
        <v>10092</v>
      </c>
      <c r="J1956" t="s">
        <v>1054</v>
      </c>
      <c r="K1956">
        <v>26980</v>
      </c>
      <c r="L1956" t="s">
        <v>869</v>
      </c>
      <c r="M1956" t="s">
        <v>10093</v>
      </c>
      <c r="N1956" t="s">
        <v>2183</v>
      </c>
      <c r="O1956">
        <v>13</v>
      </c>
      <c r="P1956" t="s">
        <v>872</v>
      </c>
      <c r="Q1956" t="s">
        <v>873</v>
      </c>
      <c r="R1956" t="s">
        <v>105</v>
      </c>
      <c r="S1956" t="s">
        <v>105</v>
      </c>
      <c r="T1956" t="s">
        <v>10094</v>
      </c>
      <c r="U1956" t="s">
        <v>875</v>
      </c>
      <c r="V1956" t="s">
        <v>3163</v>
      </c>
      <c r="W1956" s="247">
        <v>44953</v>
      </c>
      <c r="Y1956" t="s">
        <v>876</v>
      </c>
      <c r="Z1956">
        <v>0</v>
      </c>
      <c r="AB1956" t="s">
        <v>877</v>
      </c>
      <c r="AD1956">
        <f t="shared" ca="1" si="90"/>
        <v>15</v>
      </c>
      <c r="AE1956">
        <f t="shared" si="91"/>
        <v>1</v>
      </c>
      <c r="AF1956">
        <f t="shared" si="92"/>
        <v>27</v>
      </c>
    </row>
    <row r="1957" spans="1:32" x14ac:dyDescent="0.25">
      <c r="A1957" t="s">
        <v>10095</v>
      </c>
      <c r="B1957" t="s">
        <v>10096</v>
      </c>
      <c r="D1957">
        <v>2023</v>
      </c>
      <c r="E1957" t="s">
        <v>1049</v>
      </c>
      <c r="F1957" t="s">
        <v>1080</v>
      </c>
      <c r="G1957" t="s">
        <v>1081</v>
      </c>
      <c r="H1957" t="s">
        <v>3323</v>
      </c>
      <c r="I1957" t="s">
        <v>10097</v>
      </c>
      <c r="J1957" t="s">
        <v>881</v>
      </c>
      <c r="K1957">
        <v>19383</v>
      </c>
      <c r="L1957" t="s">
        <v>869</v>
      </c>
      <c r="M1957">
        <v>5448785</v>
      </c>
      <c r="N1957">
        <v>45537</v>
      </c>
      <c r="O1957">
        <v>26</v>
      </c>
      <c r="P1957" t="s">
        <v>872</v>
      </c>
      <c r="Q1957" t="s">
        <v>873</v>
      </c>
      <c r="R1957" t="s">
        <v>105</v>
      </c>
      <c r="S1957" t="s">
        <v>105</v>
      </c>
      <c r="T1957" t="s">
        <v>10098</v>
      </c>
      <c r="U1957" t="s">
        <v>875</v>
      </c>
      <c r="W1957" s="247">
        <v>44953</v>
      </c>
      <c r="Y1957" t="s">
        <v>876</v>
      </c>
      <c r="Z1957">
        <v>0</v>
      </c>
      <c r="AB1957" t="s">
        <v>877</v>
      </c>
      <c r="AD1957">
        <f t="shared" ca="1" si="90"/>
        <v>15</v>
      </c>
      <c r="AE1957">
        <f t="shared" si="91"/>
        <v>1</v>
      </c>
      <c r="AF1957">
        <f t="shared" si="92"/>
        <v>27</v>
      </c>
    </row>
    <row r="1958" spans="1:32" x14ac:dyDescent="0.25">
      <c r="A1958" t="s">
        <v>10099</v>
      </c>
      <c r="B1958" t="s">
        <v>10100</v>
      </c>
      <c r="D1958">
        <v>2023</v>
      </c>
      <c r="E1958" t="s">
        <v>1049</v>
      </c>
      <c r="F1958" t="s">
        <v>1080</v>
      </c>
      <c r="G1958" t="s">
        <v>1081</v>
      </c>
      <c r="H1958" t="s">
        <v>3323</v>
      </c>
      <c r="I1958" t="s">
        <v>10101</v>
      </c>
      <c r="J1958" t="s">
        <v>945</v>
      </c>
      <c r="K1958">
        <v>39419</v>
      </c>
      <c r="L1958" t="s">
        <v>869</v>
      </c>
      <c r="M1958" t="s">
        <v>10102</v>
      </c>
      <c r="N1958">
        <v>45414</v>
      </c>
      <c r="O1958">
        <v>5</v>
      </c>
      <c r="P1958" t="s">
        <v>872</v>
      </c>
      <c r="Q1958" t="s">
        <v>873</v>
      </c>
      <c r="R1958" t="s">
        <v>105</v>
      </c>
      <c r="S1958" t="s">
        <v>105</v>
      </c>
      <c r="T1958" t="s">
        <v>10103</v>
      </c>
      <c r="U1958" t="s">
        <v>875</v>
      </c>
      <c r="V1958" t="s">
        <v>245</v>
      </c>
      <c r="W1958" s="247">
        <v>44953</v>
      </c>
      <c r="Y1958" t="s">
        <v>876</v>
      </c>
      <c r="Z1958">
        <v>0</v>
      </c>
      <c r="AB1958" t="s">
        <v>877</v>
      </c>
      <c r="AD1958">
        <f t="shared" ca="1" si="90"/>
        <v>15</v>
      </c>
      <c r="AE1958">
        <f t="shared" si="91"/>
        <v>1</v>
      </c>
      <c r="AF1958">
        <f t="shared" si="92"/>
        <v>27</v>
      </c>
    </row>
    <row r="1959" spans="1:32" x14ac:dyDescent="0.25">
      <c r="A1959" t="s">
        <v>10104</v>
      </c>
      <c r="B1959" t="s">
        <v>10105</v>
      </c>
      <c r="D1959">
        <v>2023</v>
      </c>
      <c r="E1959" t="s">
        <v>1049</v>
      </c>
      <c r="F1959" t="s">
        <v>1080</v>
      </c>
      <c r="G1959" t="s">
        <v>1081</v>
      </c>
      <c r="H1959" t="s">
        <v>10106</v>
      </c>
      <c r="I1959" t="s">
        <v>10107</v>
      </c>
      <c r="J1959" t="s">
        <v>868</v>
      </c>
      <c r="K1959">
        <v>35230</v>
      </c>
      <c r="L1959" t="s">
        <v>1900</v>
      </c>
      <c r="M1959" t="s">
        <v>10108</v>
      </c>
      <c r="N1959">
        <v>45598</v>
      </c>
      <c r="O1959">
        <v>5</v>
      </c>
      <c r="P1959" t="s">
        <v>872</v>
      </c>
      <c r="Q1959" t="s">
        <v>873</v>
      </c>
      <c r="R1959" t="s">
        <v>105</v>
      </c>
      <c r="S1959" t="s">
        <v>105</v>
      </c>
      <c r="T1959" t="s">
        <v>10109</v>
      </c>
      <c r="U1959" t="s">
        <v>875</v>
      </c>
      <c r="V1959" t="s">
        <v>118</v>
      </c>
      <c r="W1959" s="247">
        <v>44953</v>
      </c>
      <c r="Y1959" t="s">
        <v>876</v>
      </c>
      <c r="Z1959">
        <v>0</v>
      </c>
      <c r="AB1959" t="s">
        <v>877</v>
      </c>
      <c r="AD1959">
        <f t="shared" ca="1" si="90"/>
        <v>15</v>
      </c>
      <c r="AE1959">
        <f t="shared" si="91"/>
        <v>1</v>
      </c>
      <c r="AF1959">
        <f t="shared" si="92"/>
        <v>27</v>
      </c>
    </row>
    <row r="1960" spans="1:32" x14ac:dyDescent="0.25">
      <c r="A1960" t="s">
        <v>10110</v>
      </c>
      <c r="B1960" t="s">
        <v>10111</v>
      </c>
      <c r="D1960">
        <v>2023</v>
      </c>
      <c r="E1960" t="s">
        <v>1049</v>
      </c>
      <c r="F1960" t="s">
        <v>1080</v>
      </c>
      <c r="G1960" t="s">
        <v>1081</v>
      </c>
      <c r="H1960" t="s">
        <v>3396</v>
      </c>
      <c r="I1960" t="s">
        <v>10112</v>
      </c>
      <c r="J1960" t="s">
        <v>1054</v>
      </c>
      <c r="K1960">
        <v>1241</v>
      </c>
      <c r="L1960" t="s">
        <v>869</v>
      </c>
      <c r="M1960" t="s">
        <v>10113</v>
      </c>
      <c r="N1960" t="s">
        <v>5000</v>
      </c>
      <c r="O1960">
        <v>342</v>
      </c>
      <c r="P1960" t="s">
        <v>872</v>
      </c>
      <c r="Q1960" t="s">
        <v>873</v>
      </c>
      <c r="R1960" t="s">
        <v>105</v>
      </c>
      <c r="S1960" t="s">
        <v>105</v>
      </c>
      <c r="T1960" t="s">
        <v>4954</v>
      </c>
      <c r="U1960" t="s">
        <v>875</v>
      </c>
      <c r="V1960" t="s">
        <v>4955</v>
      </c>
      <c r="W1960" s="247">
        <v>44973</v>
      </c>
      <c r="Y1960" t="s">
        <v>876</v>
      </c>
      <c r="Z1960">
        <v>0</v>
      </c>
      <c r="AB1960" t="s">
        <v>877</v>
      </c>
      <c r="AD1960">
        <f t="shared" ca="1" si="90"/>
        <v>14</v>
      </c>
      <c r="AE1960">
        <f t="shared" si="91"/>
        <v>2</v>
      </c>
      <c r="AF1960">
        <f t="shared" si="92"/>
        <v>16</v>
      </c>
    </row>
    <row r="1961" spans="1:32" x14ac:dyDescent="0.25">
      <c r="A1961" t="s">
        <v>10114</v>
      </c>
      <c r="B1961" t="s">
        <v>10115</v>
      </c>
      <c r="D1961">
        <v>2023</v>
      </c>
      <c r="E1961" t="s">
        <v>1049</v>
      </c>
      <c r="F1961" t="s">
        <v>1080</v>
      </c>
      <c r="G1961" t="s">
        <v>1081</v>
      </c>
      <c r="H1961" t="s">
        <v>10116</v>
      </c>
      <c r="I1961" t="s">
        <v>10117</v>
      </c>
      <c r="J1961" t="s">
        <v>1555</v>
      </c>
      <c r="K1961">
        <v>50692</v>
      </c>
      <c r="L1961" t="s">
        <v>1900</v>
      </c>
      <c r="M1961" t="s">
        <v>10118</v>
      </c>
      <c r="N1961">
        <v>45384</v>
      </c>
      <c r="O1961">
        <v>3</v>
      </c>
      <c r="P1961" t="s">
        <v>872</v>
      </c>
      <c r="Q1961" t="s">
        <v>873</v>
      </c>
      <c r="R1961" t="s">
        <v>105</v>
      </c>
      <c r="S1961" t="s">
        <v>105</v>
      </c>
      <c r="T1961" t="s">
        <v>10119</v>
      </c>
      <c r="U1961" t="s">
        <v>875</v>
      </c>
      <c r="W1961" s="247">
        <v>44973</v>
      </c>
      <c r="Y1961" t="s">
        <v>876</v>
      </c>
      <c r="Z1961">
        <v>0</v>
      </c>
      <c r="AB1961" t="s">
        <v>877</v>
      </c>
      <c r="AD1961">
        <f t="shared" ca="1" si="90"/>
        <v>14</v>
      </c>
      <c r="AE1961">
        <f t="shared" si="91"/>
        <v>2</v>
      </c>
      <c r="AF1961">
        <f t="shared" si="92"/>
        <v>16</v>
      </c>
    </row>
    <row r="1962" spans="1:32" x14ac:dyDescent="0.25">
      <c r="A1962" t="s">
        <v>10120</v>
      </c>
      <c r="B1962" t="s">
        <v>10121</v>
      </c>
      <c r="D1962">
        <v>2023</v>
      </c>
      <c r="E1962" t="s">
        <v>1049</v>
      </c>
      <c r="F1962" t="s">
        <v>1080</v>
      </c>
      <c r="G1962" t="s">
        <v>1081</v>
      </c>
      <c r="H1962" t="s">
        <v>10116</v>
      </c>
      <c r="I1962" t="s">
        <v>10122</v>
      </c>
      <c r="J1962" t="s">
        <v>881</v>
      </c>
      <c r="K1962">
        <v>41310</v>
      </c>
      <c r="L1962" t="s">
        <v>1900</v>
      </c>
      <c r="M1962">
        <v>5449443</v>
      </c>
      <c r="N1962">
        <v>45414</v>
      </c>
      <c r="O1962">
        <v>2</v>
      </c>
      <c r="P1962" t="s">
        <v>872</v>
      </c>
      <c r="Q1962" t="s">
        <v>873</v>
      </c>
      <c r="R1962" t="s">
        <v>105</v>
      </c>
      <c r="S1962" t="s">
        <v>110</v>
      </c>
      <c r="T1962" t="s">
        <v>10123</v>
      </c>
      <c r="U1962" t="s">
        <v>875</v>
      </c>
      <c r="W1962" s="247">
        <v>44973</v>
      </c>
      <c r="Y1962" t="s">
        <v>876</v>
      </c>
      <c r="Z1962">
        <v>0</v>
      </c>
      <c r="AB1962" t="s">
        <v>877</v>
      </c>
      <c r="AD1962">
        <f t="shared" ca="1" si="90"/>
        <v>14</v>
      </c>
      <c r="AE1962">
        <f t="shared" si="91"/>
        <v>2</v>
      </c>
      <c r="AF1962">
        <f t="shared" si="92"/>
        <v>16</v>
      </c>
    </row>
    <row r="1963" spans="1:32" x14ac:dyDescent="0.25">
      <c r="A1963" t="s">
        <v>10124</v>
      </c>
      <c r="B1963" t="s">
        <v>10125</v>
      </c>
      <c r="D1963">
        <v>2023</v>
      </c>
      <c r="E1963" t="s">
        <v>1049</v>
      </c>
      <c r="F1963" t="s">
        <v>1080</v>
      </c>
      <c r="G1963" t="s">
        <v>1081</v>
      </c>
      <c r="H1963" t="s">
        <v>10116</v>
      </c>
      <c r="I1963" t="s">
        <v>10126</v>
      </c>
      <c r="J1963" t="s">
        <v>1054</v>
      </c>
      <c r="K1963">
        <v>1091</v>
      </c>
      <c r="L1963" t="s">
        <v>869</v>
      </c>
      <c r="M1963" t="s">
        <v>10127</v>
      </c>
      <c r="N1963">
        <v>45414</v>
      </c>
      <c r="O1963">
        <v>341</v>
      </c>
      <c r="P1963" t="s">
        <v>872</v>
      </c>
      <c r="Q1963" t="s">
        <v>873</v>
      </c>
      <c r="R1963" t="s">
        <v>105</v>
      </c>
      <c r="S1963" t="s">
        <v>105</v>
      </c>
      <c r="T1963" t="s">
        <v>4954</v>
      </c>
      <c r="U1963" t="s">
        <v>875</v>
      </c>
      <c r="V1963" t="s">
        <v>4955</v>
      </c>
      <c r="W1963" s="247">
        <v>44973</v>
      </c>
      <c r="Y1963" t="s">
        <v>876</v>
      </c>
      <c r="Z1963">
        <v>0</v>
      </c>
      <c r="AB1963" t="s">
        <v>877</v>
      </c>
      <c r="AD1963">
        <f t="shared" ca="1" si="90"/>
        <v>14</v>
      </c>
      <c r="AE1963">
        <f t="shared" si="91"/>
        <v>2</v>
      </c>
      <c r="AF1963">
        <f t="shared" si="92"/>
        <v>16</v>
      </c>
    </row>
    <row r="1964" spans="1:32" x14ac:dyDescent="0.25">
      <c r="A1964" t="s">
        <v>10128</v>
      </c>
      <c r="B1964" t="s">
        <v>10129</v>
      </c>
      <c r="D1964">
        <v>2023</v>
      </c>
      <c r="E1964" t="s">
        <v>1049</v>
      </c>
      <c r="F1964" t="s">
        <v>1080</v>
      </c>
      <c r="G1964" t="s">
        <v>1081</v>
      </c>
      <c r="H1964" t="s">
        <v>2154</v>
      </c>
      <c r="I1964" t="s">
        <v>10130</v>
      </c>
      <c r="J1964" t="s">
        <v>1029</v>
      </c>
      <c r="K1964">
        <v>24672</v>
      </c>
      <c r="L1964" t="s">
        <v>869</v>
      </c>
      <c r="M1964" t="s">
        <v>10131</v>
      </c>
      <c r="N1964">
        <v>45414</v>
      </c>
      <c r="O1964">
        <v>3</v>
      </c>
      <c r="P1964" t="s">
        <v>872</v>
      </c>
      <c r="Q1964" t="s">
        <v>873</v>
      </c>
      <c r="R1964" t="s">
        <v>105</v>
      </c>
      <c r="S1964" t="s">
        <v>105</v>
      </c>
      <c r="T1964" t="s">
        <v>10132</v>
      </c>
      <c r="U1964" t="s">
        <v>875</v>
      </c>
      <c r="W1964" s="247">
        <v>44973</v>
      </c>
      <c r="Y1964" t="s">
        <v>876</v>
      </c>
      <c r="Z1964">
        <v>0</v>
      </c>
      <c r="AB1964" t="s">
        <v>877</v>
      </c>
      <c r="AD1964">
        <f t="shared" ca="1" si="90"/>
        <v>14</v>
      </c>
      <c r="AE1964">
        <f t="shared" si="91"/>
        <v>2</v>
      </c>
      <c r="AF1964">
        <f t="shared" si="92"/>
        <v>16</v>
      </c>
    </row>
    <row r="1965" spans="1:32" x14ac:dyDescent="0.25">
      <c r="A1965" t="s">
        <v>10133</v>
      </c>
      <c r="B1965" t="s">
        <v>10134</v>
      </c>
      <c r="D1965">
        <v>2023</v>
      </c>
      <c r="E1965" t="s">
        <v>1049</v>
      </c>
      <c r="F1965" t="s">
        <v>1080</v>
      </c>
      <c r="G1965" t="s">
        <v>1081</v>
      </c>
      <c r="H1965" t="s">
        <v>10116</v>
      </c>
      <c r="I1965" t="s">
        <v>10135</v>
      </c>
      <c r="J1965" t="s">
        <v>1054</v>
      </c>
      <c r="K1965">
        <v>1412</v>
      </c>
      <c r="L1965" t="s">
        <v>869</v>
      </c>
      <c r="M1965" t="s">
        <v>10136</v>
      </c>
      <c r="N1965" t="s">
        <v>5035</v>
      </c>
      <c r="O1965">
        <v>326</v>
      </c>
      <c r="P1965" t="s">
        <v>872</v>
      </c>
      <c r="Q1965" t="s">
        <v>873</v>
      </c>
      <c r="R1965" t="s">
        <v>105</v>
      </c>
      <c r="S1965" t="s">
        <v>105</v>
      </c>
      <c r="T1965" t="s">
        <v>4954</v>
      </c>
      <c r="U1965" t="s">
        <v>875</v>
      </c>
      <c r="V1965" t="s">
        <v>4955</v>
      </c>
      <c r="W1965" s="247">
        <v>44973</v>
      </c>
      <c r="Y1965" t="s">
        <v>876</v>
      </c>
      <c r="Z1965">
        <v>0</v>
      </c>
      <c r="AB1965" t="s">
        <v>877</v>
      </c>
      <c r="AD1965">
        <f t="shared" ca="1" si="90"/>
        <v>14</v>
      </c>
      <c r="AE1965">
        <f t="shared" si="91"/>
        <v>2</v>
      </c>
      <c r="AF1965">
        <f t="shared" si="92"/>
        <v>16</v>
      </c>
    </row>
    <row r="1966" spans="1:32" x14ac:dyDescent="0.25">
      <c r="A1966" t="s">
        <v>10137</v>
      </c>
      <c r="B1966" t="s">
        <v>10138</v>
      </c>
      <c r="D1966">
        <v>2023</v>
      </c>
      <c r="E1966" t="s">
        <v>1049</v>
      </c>
      <c r="F1966" t="s">
        <v>1080</v>
      </c>
      <c r="G1966" t="s">
        <v>1081</v>
      </c>
      <c r="H1966" t="s">
        <v>3396</v>
      </c>
      <c r="I1966" t="s">
        <v>10139</v>
      </c>
      <c r="J1966" t="s">
        <v>945</v>
      </c>
      <c r="K1966">
        <v>32734</v>
      </c>
      <c r="L1966" t="s">
        <v>869</v>
      </c>
      <c r="M1966" t="s">
        <v>10140</v>
      </c>
      <c r="N1966" t="s">
        <v>1040</v>
      </c>
      <c r="O1966">
        <v>6</v>
      </c>
      <c r="P1966" t="s">
        <v>872</v>
      </c>
      <c r="Q1966" t="s">
        <v>873</v>
      </c>
      <c r="R1966" t="s">
        <v>105</v>
      </c>
      <c r="S1966" t="s">
        <v>105</v>
      </c>
      <c r="T1966" t="s">
        <v>10141</v>
      </c>
      <c r="U1966" t="s">
        <v>875</v>
      </c>
      <c r="V1966" t="s">
        <v>125</v>
      </c>
      <c r="W1966" s="247">
        <v>44973</v>
      </c>
      <c r="Y1966" t="s">
        <v>876</v>
      </c>
      <c r="Z1966">
        <v>0</v>
      </c>
      <c r="AB1966" t="s">
        <v>877</v>
      </c>
      <c r="AD1966">
        <f t="shared" ca="1" si="90"/>
        <v>14</v>
      </c>
      <c r="AE1966">
        <f t="shared" si="91"/>
        <v>2</v>
      </c>
      <c r="AF1966">
        <f t="shared" si="92"/>
        <v>16</v>
      </c>
    </row>
    <row r="1967" spans="1:32" x14ac:dyDescent="0.25">
      <c r="A1967" t="s">
        <v>10142</v>
      </c>
      <c r="B1967" t="s">
        <v>10143</v>
      </c>
      <c r="D1967">
        <v>2023</v>
      </c>
      <c r="E1967" t="s">
        <v>1049</v>
      </c>
      <c r="F1967" t="s">
        <v>1080</v>
      </c>
      <c r="G1967" t="s">
        <v>1081</v>
      </c>
      <c r="H1967" t="s">
        <v>2154</v>
      </c>
      <c r="I1967" t="s">
        <v>10144</v>
      </c>
      <c r="J1967" t="s">
        <v>1054</v>
      </c>
      <c r="K1967">
        <v>24978</v>
      </c>
      <c r="L1967" t="s">
        <v>1900</v>
      </c>
      <c r="M1967" t="s">
        <v>10145</v>
      </c>
      <c r="N1967" t="s">
        <v>1040</v>
      </c>
      <c r="O1967">
        <v>4</v>
      </c>
      <c r="P1967" t="s">
        <v>872</v>
      </c>
      <c r="Q1967" t="s">
        <v>873</v>
      </c>
      <c r="R1967" t="s">
        <v>105</v>
      </c>
      <c r="S1967" t="s">
        <v>105</v>
      </c>
      <c r="T1967" t="s">
        <v>10146</v>
      </c>
      <c r="U1967" t="s">
        <v>875</v>
      </c>
      <c r="V1967" t="s">
        <v>3163</v>
      </c>
      <c r="W1967" s="247">
        <v>44973</v>
      </c>
      <c r="Y1967" t="s">
        <v>876</v>
      </c>
      <c r="Z1967">
        <v>0</v>
      </c>
      <c r="AB1967" t="s">
        <v>877</v>
      </c>
      <c r="AD1967">
        <f t="shared" ca="1" si="90"/>
        <v>14</v>
      </c>
      <c r="AE1967">
        <f t="shared" si="91"/>
        <v>2</v>
      </c>
      <c r="AF1967">
        <f t="shared" si="92"/>
        <v>16</v>
      </c>
    </row>
    <row r="1968" spans="1:32" x14ac:dyDescent="0.25">
      <c r="A1968" t="s">
        <v>10147</v>
      </c>
      <c r="B1968" t="s">
        <v>10148</v>
      </c>
      <c r="D1968">
        <v>2023</v>
      </c>
      <c r="E1968" t="s">
        <v>1049</v>
      </c>
      <c r="F1968" t="s">
        <v>1080</v>
      </c>
      <c r="G1968" t="s">
        <v>1081</v>
      </c>
      <c r="H1968" t="s">
        <v>3396</v>
      </c>
      <c r="I1968" t="s">
        <v>10149</v>
      </c>
      <c r="J1968" t="s">
        <v>945</v>
      </c>
      <c r="K1968">
        <v>36029</v>
      </c>
      <c r="L1968" t="s">
        <v>1900</v>
      </c>
      <c r="M1968">
        <v>5449340</v>
      </c>
      <c r="N1968">
        <v>45414</v>
      </c>
      <c r="O1968">
        <v>5</v>
      </c>
      <c r="P1968" t="s">
        <v>872</v>
      </c>
      <c r="Q1968" t="s">
        <v>873</v>
      </c>
      <c r="R1968" t="s">
        <v>105</v>
      </c>
      <c r="S1968" t="s">
        <v>105</v>
      </c>
      <c r="T1968" t="s">
        <v>10150</v>
      </c>
      <c r="U1968" t="s">
        <v>875</v>
      </c>
      <c r="V1968" t="s">
        <v>4376</v>
      </c>
      <c r="W1968" s="247">
        <v>44973</v>
      </c>
      <c r="Y1968" t="s">
        <v>876</v>
      </c>
      <c r="Z1968">
        <v>0</v>
      </c>
      <c r="AA1968" t="s">
        <v>4493</v>
      </c>
      <c r="AB1968" t="s">
        <v>877</v>
      </c>
      <c r="AD1968">
        <f t="shared" ca="1" si="90"/>
        <v>14</v>
      </c>
      <c r="AE1968">
        <f t="shared" si="91"/>
        <v>2</v>
      </c>
      <c r="AF1968">
        <f t="shared" si="92"/>
        <v>16</v>
      </c>
    </row>
    <row r="1969" spans="1:32" x14ac:dyDescent="0.25">
      <c r="A1969" t="s">
        <v>10151</v>
      </c>
      <c r="B1969" t="s">
        <v>10152</v>
      </c>
      <c r="D1969">
        <v>2023</v>
      </c>
      <c r="E1969" t="s">
        <v>1049</v>
      </c>
      <c r="F1969" t="s">
        <v>1080</v>
      </c>
      <c r="G1969" t="s">
        <v>1081</v>
      </c>
      <c r="H1969" t="s">
        <v>3396</v>
      </c>
      <c r="I1969" t="s">
        <v>10153</v>
      </c>
      <c r="J1969" t="s">
        <v>1054</v>
      </c>
      <c r="K1969">
        <v>44519</v>
      </c>
      <c r="L1969" t="s">
        <v>1900</v>
      </c>
      <c r="M1969" t="s">
        <v>10154</v>
      </c>
      <c r="N1969">
        <v>45293</v>
      </c>
      <c r="O1969">
        <v>34</v>
      </c>
      <c r="P1969" t="s">
        <v>872</v>
      </c>
      <c r="Q1969" t="s">
        <v>873</v>
      </c>
      <c r="R1969" t="s">
        <v>105</v>
      </c>
      <c r="S1969" t="s">
        <v>105</v>
      </c>
      <c r="T1969" t="s">
        <v>10155</v>
      </c>
      <c r="U1969" t="s">
        <v>875</v>
      </c>
      <c r="V1969" t="s">
        <v>10156</v>
      </c>
      <c r="W1969" s="247">
        <v>44973</v>
      </c>
      <c r="Y1969" t="s">
        <v>876</v>
      </c>
      <c r="Z1969">
        <v>0</v>
      </c>
      <c r="AB1969" t="s">
        <v>877</v>
      </c>
      <c r="AD1969">
        <f t="shared" ca="1" si="90"/>
        <v>14</v>
      </c>
      <c r="AE1969">
        <f t="shared" si="91"/>
        <v>2</v>
      </c>
      <c r="AF1969">
        <f t="shared" si="92"/>
        <v>16</v>
      </c>
    </row>
    <row r="1970" spans="1:32" x14ac:dyDescent="0.25">
      <c r="A1970" t="s">
        <v>10157</v>
      </c>
      <c r="B1970" t="s">
        <v>10158</v>
      </c>
      <c r="D1970">
        <v>2023</v>
      </c>
      <c r="E1970" t="s">
        <v>1049</v>
      </c>
      <c r="F1970" t="s">
        <v>1080</v>
      </c>
      <c r="G1970" t="s">
        <v>1081</v>
      </c>
      <c r="H1970" t="s">
        <v>3396</v>
      </c>
      <c r="I1970" t="s">
        <v>10159</v>
      </c>
      <c r="J1970" t="s">
        <v>1054</v>
      </c>
      <c r="K1970">
        <v>867</v>
      </c>
      <c r="L1970" t="s">
        <v>869</v>
      </c>
      <c r="M1970" t="s">
        <v>10160</v>
      </c>
      <c r="N1970" t="s">
        <v>5074</v>
      </c>
      <c r="O1970">
        <v>345</v>
      </c>
      <c r="P1970" t="s">
        <v>872</v>
      </c>
      <c r="Q1970" t="s">
        <v>873</v>
      </c>
      <c r="R1970" t="s">
        <v>105</v>
      </c>
      <c r="S1970" t="s">
        <v>105</v>
      </c>
      <c r="T1970" t="s">
        <v>4954</v>
      </c>
      <c r="U1970" t="s">
        <v>875</v>
      </c>
      <c r="V1970" t="s">
        <v>4955</v>
      </c>
      <c r="W1970" s="247">
        <v>44973</v>
      </c>
      <c r="Y1970" t="s">
        <v>876</v>
      </c>
      <c r="Z1970">
        <v>0</v>
      </c>
      <c r="AB1970" t="s">
        <v>877</v>
      </c>
      <c r="AD1970">
        <f t="shared" ca="1" si="90"/>
        <v>14</v>
      </c>
      <c r="AE1970">
        <f t="shared" si="91"/>
        <v>2</v>
      </c>
      <c r="AF1970">
        <f t="shared" si="92"/>
        <v>16</v>
      </c>
    </row>
    <row r="1971" spans="1:32" x14ac:dyDescent="0.25">
      <c r="A1971" t="s">
        <v>10161</v>
      </c>
      <c r="B1971" t="s">
        <v>10162</v>
      </c>
      <c r="D1971">
        <v>2023</v>
      </c>
      <c r="E1971" t="s">
        <v>1049</v>
      </c>
      <c r="F1971" t="s">
        <v>1080</v>
      </c>
      <c r="G1971" t="s">
        <v>1081</v>
      </c>
      <c r="H1971" t="s">
        <v>3396</v>
      </c>
      <c r="I1971" t="s">
        <v>10163</v>
      </c>
      <c r="J1971" t="s">
        <v>945</v>
      </c>
      <c r="K1971">
        <v>25532</v>
      </c>
      <c r="L1971" t="s">
        <v>869</v>
      </c>
      <c r="M1971" t="s">
        <v>10164</v>
      </c>
      <c r="N1971" t="s">
        <v>1251</v>
      </c>
      <c r="O1971">
        <v>21</v>
      </c>
      <c r="P1971" t="s">
        <v>872</v>
      </c>
      <c r="Q1971" t="s">
        <v>873</v>
      </c>
      <c r="R1971" t="s">
        <v>105</v>
      </c>
      <c r="S1971" t="s">
        <v>105</v>
      </c>
      <c r="T1971" t="s">
        <v>10165</v>
      </c>
      <c r="U1971" t="s">
        <v>875</v>
      </c>
      <c r="V1971" t="s">
        <v>106</v>
      </c>
      <c r="W1971" s="247">
        <v>44973</v>
      </c>
      <c r="Y1971" t="s">
        <v>876</v>
      </c>
      <c r="Z1971">
        <v>0</v>
      </c>
      <c r="AB1971" t="s">
        <v>877</v>
      </c>
      <c r="AD1971">
        <f t="shared" ca="1" si="90"/>
        <v>14</v>
      </c>
      <c r="AE1971">
        <f t="shared" si="91"/>
        <v>2</v>
      </c>
      <c r="AF1971">
        <f t="shared" si="92"/>
        <v>16</v>
      </c>
    </row>
    <row r="1972" spans="1:32" x14ac:dyDescent="0.25">
      <c r="A1972" t="s">
        <v>10166</v>
      </c>
      <c r="B1972" t="s">
        <v>10167</v>
      </c>
      <c r="D1972">
        <v>2023</v>
      </c>
      <c r="E1972" t="s">
        <v>1049</v>
      </c>
      <c r="F1972" t="s">
        <v>1080</v>
      </c>
      <c r="G1972" t="s">
        <v>1081</v>
      </c>
      <c r="H1972" t="s">
        <v>3396</v>
      </c>
      <c r="I1972" t="s">
        <v>10168</v>
      </c>
      <c r="J1972" t="s">
        <v>1054</v>
      </c>
      <c r="K1972">
        <v>3704</v>
      </c>
      <c r="L1972" t="s">
        <v>869</v>
      </c>
      <c r="M1972" t="s">
        <v>10169</v>
      </c>
      <c r="N1972" t="s">
        <v>6074</v>
      </c>
      <c r="O1972">
        <v>188</v>
      </c>
      <c r="P1972" t="s">
        <v>872</v>
      </c>
      <c r="Q1972" t="s">
        <v>873</v>
      </c>
      <c r="R1972" t="s">
        <v>105</v>
      </c>
      <c r="S1972" t="s">
        <v>105</v>
      </c>
      <c r="T1972" t="s">
        <v>10170</v>
      </c>
      <c r="U1972" t="s">
        <v>875</v>
      </c>
      <c r="V1972" t="s">
        <v>4955</v>
      </c>
      <c r="W1972" s="247">
        <v>44973</v>
      </c>
      <c r="Y1972" t="s">
        <v>876</v>
      </c>
      <c r="Z1972">
        <v>0</v>
      </c>
      <c r="AB1972" t="s">
        <v>877</v>
      </c>
      <c r="AD1972">
        <f t="shared" ca="1" si="90"/>
        <v>14</v>
      </c>
      <c r="AE1972">
        <f t="shared" si="91"/>
        <v>2</v>
      </c>
      <c r="AF1972">
        <f t="shared" si="92"/>
        <v>16</v>
      </c>
    </row>
    <row r="1973" spans="1:32" x14ac:dyDescent="0.25">
      <c r="A1973" t="s">
        <v>10171</v>
      </c>
      <c r="B1973" t="s">
        <v>10172</v>
      </c>
      <c r="D1973">
        <v>2023</v>
      </c>
      <c r="E1973" t="s">
        <v>1049</v>
      </c>
      <c r="F1973" t="s">
        <v>1080</v>
      </c>
      <c r="G1973" t="s">
        <v>1081</v>
      </c>
      <c r="H1973" t="s">
        <v>3396</v>
      </c>
      <c r="I1973" t="s">
        <v>10173</v>
      </c>
      <c r="J1973" t="s">
        <v>945</v>
      </c>
      <c r="K1973">
        <v>26201</v>
      </c>
      <c r="L1973" t="s">
        <v>869</v>
      </c>
      <c r="M1973" t="s">
        <v>10174</v>
      </c>
      <c r="N1973" t="s">
        <v>1186</v>
      </c>
      <c r="O1973">
        <v>110</v>
      </c>
      <c r="P1973" t="s">
        <v>872</v>
      </c>
      <c r="Q1973" t="s">
        <v>873</v>
      </c>
      <c r="R1973" t="s">
        <v>105</v>
      </c>
      <c r="S1973" t="s">
        <v>105</v>
      </c>
      <c r="T1973" t="s">
        <v>10175</v>
      </c>
      <c r="U1973" t="s">
        <v>875</v>
      </c>
      <c r="W1973" s="247">
        <v>44973</v>
      </c>
      <c r="Y1973" t="s">
        <v>876</v>
      </c>
      <c r="Z1973">
        <v>0</v>
      </c>
      <c r="AB1973" t="s">
        <v>877</v>
      </c>
      <c r="AD1973">
        <f t="shared" ca="1" si="90"/>
        <v>14</v>
      </c>
      <c r="AE1973">
        <f t="shared" si="91"/>
        <v>2</v>
      </c>
      <c r="AF1973">
        <f t="shared" si="92"/>
        <v>16</v>
      </c>
    </row>
    <row r="1974" spans="1:32" x14ac:dyDescent="0.25">
      <c r="A1974" t="s">
        <v>10176</v>
      </c>
      <c r="B1974" t="s">
        <v>10177</v>
      </c>
      <c r="D1974">
        <v>2023</v>
      </c>
      <c r="E1974" t="s">
        <v>1049</v>
      </c>
      <c r="F1974" t="s">
        <v>1080</v>
      </c>
      <c r="G1974" t="s">
        <v>1081</v>
      </c>
      <c r="H1974" t="s">
        <v>2154</v>
      </c>
      <c r="I1974" t="s">
        <v>10178</v>
      </c>
      <c r="J1974" t="s">
        <v>1054</v>
      </c>
      <c r="K1974">
        <v>9867</v>
      </c>
      <c r="L1974" t="s">
        <v>869</v>
      </c>
      <c r="M1974" t="s">
        <v>10179</v>
      </c>
      <c r="N1974" t="s">
        <v>1040</v>
      </c>
      <c r="O1974">
        <v>4</v>
      </c>
      <c r="P1974" t="s">
        <v>872</v>
      </c>
      <c r="Q1974" t="s">
        <v>873</v>
      </c>
      <c r="R1974" t="s">
        <v>105</v>
      </c>
      <c r="S1974" t="s">
        <v>105</v>
      </c>
      <c r="T1974" t="s">
        <v>10180</v>
      </c>
      <c r="U1974" t="s">
        <v>875</v>
      </c>
      <c r="V1974" t="s">
        <v>10181</v>
      </c>
      <c r="W1974" s="247">
        <v>44973</v>
      </c>
      <c r="Y1974" t="s">
        <v>876</v>
      </c>
      <c r="Z1974">
        <v>0</v>
      </c>
      <c r="AB1974" t="s">
        <v>877</v>
      </c>
      <c r="AD1974">
        <f t="shared" ca="1" si="90"/>
        <v>14</v>
      </c>
      <c r="AE1974">
        <f t="shared" si="91"/>
        <v>2</v>
      </c>
      <c r="AF1974">
        <f t="shared" si="92"/>
        <v>16</v>
      </c>
    </row>
    <row r="1975" spans="1:32" x14ac:dyDescent="0.25">
      <c r="A1975" t="s">
        <v>10182</v>
      </c>
      <c r="B1975" t="s">
        <v>10183</v>
      </c>
      <c r="D1975">
        <v>2023</v>
      </c>
      <c r="E1975" t="s">
        <v>1049</v>
      </c>
      <c r="F1975" t="s">
        <v>1080</v>
      </c>
      <c r="G1975" t="s">
        <v>1081</v>
      </c>
      <c r="H1975" t="s">
        <v>10116</v>
      </c>
      <c r="I1975" t="s">
        <v>10184</v>
      </c>
      <c r="J1975" t="s">
        <v>1136</v>
      </c>
      <c r="K1975">
        <v>25911</v>
      </c>
      <c r="L1975" t="s">
        <v>869</v>
      </c>
      <c r="M1975" t="s">
        <v>10185</v>
      </c>
      <c r="N1975">
        <v>45414</v>
      </c>
      <c r="O1975">
        <v>3</v>
      </c>
      <c r="P1975" t="s">
        <v>872</v>
      </c>
      <c r="Q1975" t="s">
        <v>873</v>
      </c>
      <c r="R1975" t="s">
        <v>105</v>
      </c>
      <c r="S1975" t="s">
        <v>105</v>
      </c>
      <c r="T1975" t="s">
        <v>10186</v>
      </c>
      <c r="U1975" t="s">
        <v>875</v>
      </c>
      <c r="V1975" t="s">
        <v>134</v>
      </c>
      <c r="W1975" s="247">
        <v>44973</v>
      </c>
      <c r="Y1975" t="s">
        <v>876</v>
      </c>
      <c r="Z1975">
        <v>0</v>
      </c>
      <c r="AB1975" t="s">
        <v>877</v>
      </c>
      <c r="AD1975">
        <f t="shared" ca="1" si="90"/>
        <v>14</v>
      </c>
      <c r="AE1975">
        <f t="shared" si="91"/>
        <v>2</v>
      </c>
      <c r="AF1975">
        <f t="shared" si="92"/>
        <v>16</v>
      </c>
    </row>
    <row r="1976" spans="1:32" x14ac:dyDescent="0.25">
      <c r="A1976" t="s">
        <v>10187</v>
      </c>
      <c r="B1976" t="s">
        <v>10188</v>
      </c>
      <c r="D1976">
        <v>2023</v>
      </c>
      <c r="E1976" t="s">
        <v>1049</v>
      </c>
      <c r="F1976" t="s">
        <v>1080</v>
      </c>
      <c r="G1976" t="s">
        <v>1081</v>
      </c>
      <c r="H1976" t="s">
        <v>3396</v>
      </c>
      <c r="I1976" t="s">
        <v>10189</v>
      </c>
      <c r="J1976" t="s">
        <v>1054</v>
      </c>
      <c r="K1976">
        <v>35772</v>
      </c>
      <c r="L1976" t="s">
        <v>869</v>
      </c>
      <c r="M1976" t="s">
        <v>10190</v>
      </c>
      <c r="N1976" t="s">
        <v>1040</v>
      </c>
      <c r="O1976">
        <v>4</v>
      </c>
      <c r="P1976" t="s">
        <v>872</v>
      </c>
      <c r="Q1976" t="s">
        <v>873</v>
      </c>
      <c r="R1976" t="s">
        <v>105</v>
      </c>
      <c r="S1976" t="s">
        <v>105</v>
      </c>
      <c r="T1976" t="s">
        <v>10191</v>
      </c>
      <c r="U1976" t="s">
        <v>875</v>
      </c>
      <c r="V1976" t="s">
        <v>10192</v>
      </c>
      <c r="W1976" s="247">
        <v>44973</v>
      </c>
      <c r="Y1976" t="s">
        <v>876</v>
      </c>
      <c r="Z1976">
        <v>0</v>
      </c>
      <c r="AB1976" t="s">
        <v>877</v>
      </c>
      <c r="AD1976">
        <f t="shared" ca="1" si="90"/>
        <v>14</v>
      </c>
      <c r="AE1976">
        <f t="shared" si="91"/>
        <v>2</v>
      </c>
      <c r="AF1976">
        <f t="shared" si="92"/>
        <v>16</v>
      </c>
    </row>
    <row r="1977" spans="1:32" x14ac:dyDescent="0.25">
      <c r="A1977" t="s">
        <v>10193</v>
      </c>
      <c r="B1977" t="s">
        <v>10194</v>
      </c>
      <c r="D1977">
        <v>2023</v>
      </c>
      <c r="E1977" t="s">
        <v>1049</v>
      </c>
      <c r="F1977" t="s">
        <v>1080</v>
      </c>
      <c r="G1977" t="s">
        <v>1081</v>
      </c>
      <c r="H1977" t="s">
        <v>2154</v>
      </c>
      <c r="I1977" t="s">
        <v>10195</v>
      </c>
      <c r="J1977" t="s">
        <v>1054</v>
      </c>
      <c r="K1977">
        <v>16139</v>
      </c>
      <c r="L1977" t="s">
        <v>869</v>
      </c>
      <c r="M1977" t="s">
        <v>10196</v>
      </c>
      <c r="N1977" t="s">
        <v>7026</v>
      </c>
      <c r="O1977">
        <v>216</v>
      </c>
      <c r="P1977" t="s">
        <v>872</v>
      </c>
      <c r="Q1977" t="s">
        <v>873</v>
      </c>
      <c r="R1977" t="s">
        <v>105</v>
      </c>
      <c r="S1977" t="s">
        <v>105</v>
      </c>
      <c r="T1977" t="s">
        <v>6999</v>
      </c>
      <c r="U1977" t="s">
        <v>875</v>
      </c>
      <c r="V1977" t="s">
        <v>4955</v>
      </c>
      <c r="W1977" s="247">
        <v>44973</v>
      </c>
      <c r="Y1977" t="s">
        <v>876</v>
      </c>
      <c r="Z1977">
        <v>0</v>
      </c>
      <c r="AB1977" t="s">
        <v>877</v>
      </c>
      <c r="AD1977">
        <f t="shared" ca="1" si="90"/>
        <v>14</v>
      </c>
      <c r="AE1977">
        <f t="shared" si="91"/>
        <v>2</v>
      </c>
      <c r="AF1977">
        <f t="shared" si="92"/>
        <v>16</v>
      </c>
    </row>
    <row r="1978" spans="1:32" x14ac:dyDescent="0.25">
      <c r="A1978" t="s">
        <v>10197</v>
      </c>
      <c r="B1978" t="s">
        <v>10198</v>
      </c>
      <c r="D1978">
        <v>2023</v>
      </c>
      <c r="E1978" t="s">
        <v>1049</v>
      </c>
      <c r="F1978" t="s">
        <v>1080</v>
      </c>
      <c r="G1978" t="s">
        <v>1081</v>
      </c>
      <c r="H1978" t="s">
        <v>2154</v>
      </c>
      <c r="I1978" t="s">
        <v>10199</v>
      </c>
      <c r="J1978" t="s">
        <v>881</v>
      </c>
      <c r="K1978">
        <v>29470</v>
      </c>
      <c r="L1978" t="s">
        <v>869</v>
      </c>
      <c r="M1978">
        <v>5449398</v>
      </c>
      <c r="N1978">
        <v>45384</v>
      </c>
      <c r="O1978">
        <v>3</v>
      </c>
      <c r="P1978" t="s">
        <v>872</v>
      </c>
      <c r="Q1978" t="s">
        <v>873</v>
      </c>
      <c r="R1978" t="s">
        <v>105</v>
      </c>
      <c r="S1978" t="s">
        <v>105</v>
      </c>
      <c r="T1978" t="s">
        <v>10200</v>
      </c>
      <c r="U1978" t="s">
        <v>875</v>
      </c>
      <c r="W1978" s="247">
        <v>44973</v>
      </c>
      <c r="Y1978" t="s">
        <v>876</v>
      </c>
      <c r="Z1978">
        <v>0</v>
      </c>
      <c r="AB1978" t="s">
        <v>877</v>
      </c>
      <c r="AD1978">
        <f t="shared" ca="1" si="90"/>
        <v>14</v>
      </c>
      <c r="AE1978">
        <f t="shared" si="91"/>
        <v>2</v>
      </c>
      <c r="AF1978">
        <f t="shared" si="92"/>
        <v>16</v>
      </c>
    </row>
    <row r="1979" spans="1:32" x14ac:dyDescent="0.25">
      <c r="A1979" t="s">
        <v>10201</v>
      </c>
      <c r="B1979" t="s">
        <v>10202</v>
      </c>
      <c r="D1979">
        <v>2023</v>
      </c>
      <c r="E1979" t="s">
        <v>1049</v>
      </c>
      <c r="F1979" t="s">
        <v>10203</v>
      </c>
      <c r="G1979" t="s">
        <v>1384</v>
      </c>
      <c r="H1979" t="s">
        <v>1052</v>
      </c>
      <c r="I1979" t="s">
        <v>10204</v>
      </c>
      <c r="J1979" t="s">
        <v>1038</v>
      </c>
      <c r="K1979">
        <v>177</v>
      </c>
      <c r="L1979" t="s">
        <v>869</v>
      </c>
      <c r="M1979" t="s">
        <v>10205</v>
      </c>
      <c r="N1979" t="s">
        <v>1040</v>
      </c>
      <c r="O1979">
        <v>4</v>
      </c>
      <c r="P1979" t="s">
        <v>872</v>
      </c>
      <c r="Q1979" t="s">
        <v>873</v>
      </c>
      <c r="R1979" t="s">
        <v>105</v>
      </c>
      <c r="S1979" t="s">
        <v>105</v>
      </c>
      <c r="T1979" t="s">
        <v>4428</v>
      </c>
      <c r="U1979" t="s">
        <v>875</v>
      </c>
      <c r="V1979" t="s">
        <v>208</v>
      </c>
      <c r="W1979" s="247">
        <v>44973</v>
      </c>
      <c r="Y1979" t="s">
        <v>876</v>
      </c>
      <c r="Z1979">
        <v>0</v>
      </c>
      <c r="AA1979" t="s">
        <v>10206</v>
      </c>
      <c r="AB1979" t="s">
        <v>877</v>
      </c>
      <c r="AD1979">
        <f t="shared" ca="1" si="90"/>
        <v>14</v>
      </c>
      <c r="AE1979">
        <f t="shared" si="91"/>
        <v>2</v>
      </c>
      <c r="AF1979">
        <f t="shared" si="92"/>
        <v>16</v>
      </c>
    </row>
    <row r="1980" spans="1:32" x14ac:dyDescent="0.25">
      <c r="A1980" t="s">
        <v>10207</v>
      </c>
      <c r="B1980" t="s">
        <v>10208</v>
      </c>
      <c r="D1980">
        <v>2023</v>
      </c>
      <c r="E1980" t="s">
        <v>1049</v>
      </c>
      <c r="F1980" t="s">
        <v>10203</v>
      </c>
      <c r="G1980" t="s">
        <v>1384</v>
      </c>
      <c r="H1980" t="s">
        <v>1052</v>
      </c>
      <c r="I1980" t="s">
        <v>10209</v>
      </c>
      <c r="J1980" t="s">
        <v>1038</v>
      </c>
      <c r="K1980">
        <v>21517</v>
      </c>
      <c r="L1980" t="s">
        <v>869</v>
      </c>
      <c r="M1980" t="s">
        <v>10210</v>
      </c>
      <c r="N1980" t="s">
        <v>1040</v>
      </c>
      <c r="O1980">
        <v>4</v>
      </c>
      <c r="P1980" t="s">
        <v>872</v>
      </c>
      <c r="Q1980" t="s">
        <v>873</v>
      </c>
      <c r="R1980" t="s">
        <v>105</v>
      </c>
      <c r="S1980" t="s">
        <v>105</v>
      </c>
      <c r="T1980" t="s">
        <v>10211</v>
      </c>
      <c r="U1980" t="s">
        <v>875</v>
      </c>
      <c r="V1980" t="s">
        <v>208</v>
      </c>
      <c r="W1980" s="247">
        <v>44973</v>
      </c>
      <c r="Y1980" t="s">
        <v>876</v>
      </c>
      <c r="Z1980">
        <v>0</v>
      </c>
      <c r="AA1980" t="s">
        <v>10206</v>
      </c>
      <c r="AB1980" t="s">
        <v>877</v>
      </c>
      <c r="AD1980">
        <f t="shared" ca="1" si="90"/>
        <v>14</v>
      </c>
      <c r="AE1980">
        <f t="shared" si="91"/>
        <v>2</v>
      </c>
      <c r="AF1980">
        <f t="shared" si="92"/>
        <v>16</v>
      </c>
    </row>
    <row r="1981" spans="1:32" x14ac:dyDescent="0.25">
      <c r="A1981" t="s">
        <v>10212</v>
      </c>
      <c r="B1981" t="s">
        <v>10213</v>
      </c>
      <c r="D1981">
        <v>2023</v>
      </c>
      <c r="E1981" t="s">
        <v>1049</v>
      </c>
      <c r="F1981" t="s">
        <v>10203</v>
      </c>
      <c r="G1981" t="s">
        <v>1384</v>
      </c>
      <c r="H1981" t="s">
        <v>1052</v>
      </c>
      <c r="I1981" t="s">
        <v>10214</v>
      </c>
      <c r="J1981" t="s">
        <v>1038</v>
      </c>
      <c r="K1981">
        <v>1</v>
      </c>
      <c r="L1981" t="s">
        <v>869</v>
      </c>
      <c r="M1981" t="s">
        <v>10215</v>
      </c>
      <c r="N1981" t="s">
        <v>1040</v>
      </c>
      <c r="O1981">
        <v>4</v>
      </c>
      <c r="P1981" t="s">
        <v>872</v>
      </c>
      <c r="Q1981" t="s">
        <v>873</v>
      </c>
      <c r="R1981" t="s">
        <v>105</v>
      </c>
      <c r="S1981" t="s">
        <v>105</v>
      </c>
      <c r="T1981" t="s">
        <v>10216</v>
      </c>
      <c r="U1981" t="s">
        <v>875</v>
      </c>
      <c r="V1981" t="s">
        <v>208</v>
      </c>
      <c r="W1981" s="247">
        <v>44973</v>
      </c>
      <c r="Y1981" t="s">
        <v>876</v>
      </c>
      <c r="Z1981">
        <v>0</v>
      </c>
      <c r="AA1981" t="s">
        <v>10206</v>
      </c>
      <c r="AB1981" t="s">
        <v>877</v>
      </c>
      <c r="AD1981">
        <f t="shared" ca="1" si="90"/>
        <v>14</v>
      </c>
      <c r="AE1981">
        <f t="shared" si="91"/>
        <v>2</v>
      </c>
      <c r="AF1981">
        <f t="shared" si="92"/>
        <v>16</v>
      </c>
    </row>
    <row r="1982" spans="1:32" x14ac:dyDescent="0.25">
      <c r="A1982" t="s">
        <v>10217</v>
      </c>
      <c r="B1982" t="s">
        <v>10218</v>
      </c>
      <c r="D1982">
        <v>2023</v>
      </c>
      <c r="E1982" t="s">
        <v>1049</v>
      </c>
      <c r="F1982" t="s">
        <v>10203</v>
      </c>
      <c r="G1982" t="s">
        <v>1384</v>
      </c>
      <c r="H1982" t="s">
        <v>1123</v>
      </c>
      <c r="I1982" t="s">
        <v>10219</v>
      </c>
      <c r="J1982" t="s">
        <v>1038</v>
      </c>
      <c r="K1982">
        <v>187</v>
      </c>
      <c r="L1982" t="s">
        <v>869</v>
      </c>
      <c r="M1982" t="s">
        <v>10220</v>
      </c>
      <c r="N1982" t="s">
        <v>1040</v>
      </c>
      <c r="O1982">
        <v>4</v>
      </c>
      <c r="P1982" t="s">
        <v>872</v>
      </c>
      <c r="Q1982" t="s">
        <v>873</v>
      </c>
      <c r="R1982" t="s">
        <v>105</v>
      </c>
      <c r="S1982" t="s">
        <v>105</v>
      </c>
      <c r="T1982" t="s">
        <v>10221</v>
      </c>
      <c r="U1982" t="s">
        <v>875</v>
      </c>
      <c r="V1982" t="s">
        <v>208</v>
      </c>
      <c r="W1982" s="247">
        <v>44973</v>
      </c>
      <c r="Y1982" t="s">
        <v>876</v>
      </c>
      <c r="Z1982">
        <v>0</v>
      </c>
      <c r="AA1982" t="s">
        <v>10206</v>
      </c>
      <c r="AB1982" t="s">
        <v>877</v>
      </c>
      <c r="AD1982">
        <f t="shared" ca="1" si="90"/>
        <v>14</v>
      </c>
      <c r="AE1982">
        <f t="shared" si="91"/>
        <v>2</v>
      </c>
      <c r="AF1982">
        <f t="shared" si="92"/>
        <v>16</v>
      </c>
    </row>
    <row r="1983" spans="1:32" x14ac:dyDescent="0.25">
      <c r="A1983" t="s">
        <v>10222</v>
      </c>
      <c r="B1983" t="s">
        <v>10223</v>
      </c>
      <c r="D1983">
        <v>2023</v>
      </c>
      <c r="E1983" t="s">
        <v>863</v>
      </c>
      <c r="F1983" t="s">
        <v>3562</v>
      </c>
      <c r="G1983" t="s">
        <v>1191</v>
      </c>
      <c r="H1983" t="s">
        <v>956</v>
      </c>
      <c r="I1983" t="s">
        <v>10224</v>
      </c>
      <c r="J1983" t="s">
        <v>1054</v>
      </c>
      <c r="K1983">
        <v>8245</v>
      </c>
      <c r="L1983" t="s">
        <v>869</v>
      </c>
      <c r="M1983" t="s">
        <v>10225</v>
      </c>
      <c r="N1983" t="s">
        <v>10226</v>
      </c>
      <c r="O1983">
        <v>283</v>
      </c>
      <c r="P1983" t="s">
        <v>872</v>
      </c>
      <c r="Q1983" t="s">
        <v>873</v>
      </c>
      <c r="R1983" t="s">
        <v>105</v>
      </c>
      <c r="S1983" t="s">
        <v>105</v>
      </c>
      <c r="T1983" t="s">
        <v>3799</v>
      </c>
      <c r="U1983" t="s">
        <v>875</v>
      </c>
      <c r="V1983" t="s">
        <v>157</v>
      </c>
      <c r="W1983" s="247">
        <v>44973</v>
      </c>
      <c r="Y1983" t="s">
        <v>876</v>
      </c>
      <c r="Z1983">
        <v>0</v>
      </c>
      <c r="AB1983" t="s">
        <v>877</v>
      </c>
      <c r="AD1983">
        <f t="shared" ca="1" si="90"/>
        <v>14</v>
      </c>
      <c r="AE1983">
        <f t="shared" si="91"/>
        <v>2</v>
      </c>
      <c r="AF1983">
        <f t="shared" si="92"/>
        <v>16</v>
      </c>
    </row>
    <row r="1984" spans="1:32" x14ac:dyDescent="0.25">
      <c r="A1984" t="s">
        <v>10227</v>
      </c>
      <c r="B1984" t="s">
        <v>10228</v>
      </c>
      <c r="D1984">
        <v>2023</v>
      </c>
      <c r="E1984" t="s">
        <v>863</v>
      </c>
      <c r="F1984" t="s">
        <v>3562</v>
      </c>
      <c r="G1984" t="s">
        <v>1191</v>
      </c>
      <c r="H1984" t="s">
        <v>956</v>
      </c>
      <c r="I1984" t="s">
        <v>10229</v>
      </c>
      <c r="J1984" t="s">
        <v>1136</v>
      </c>
      <c r="K1984">
        <v>28107</v>
      </c>
      <c r="L1984" t="s">
        <v>869</v>
      </c>
      <c r="M1984" t="s">
        <v>10230</v>
      </c>
      <c r="N1984">
        <v>45445</v>
      </c>
      <c r="O1984">
        <v>2</v>
      </c>
      <c r="P1984" t="s">
        <v>872</v>
      </c>
      <c r="Q1984" t="s">
        <v>873</v>
      </c>
      <c r="R1984" t="s">
        <v>105</v>
      </c>
      <c r="S1984" t="s">
        <v>110</v>
      </c>
      <c r="T1984" t="s">
        <v>10231</v>
      </c>
      <c r="U1984" t="s">
        <v>875</v>
      </c>
      <c r="V1984" t="s">
        <v>118</v>
      </c>
      <c r="W1984" s="247">
        <v>44973</v>
      </c>
      <c r="Y1984" t="s">
        <v>876</v>
      </c>
      <c r="Z1984">
        <v>0</v>
      </c>
      <c r="AB1984" t="s">
        <v>877</v>
      </c>
      <c r="AD1984">
        <f t="shared" ca="1" si="90"/>
        <v>14</v>
      </c>
      <c r="AE1984">
        <f t="shared" si="91"/>
        <v>2</v>
      </c>
      <c r="AF1984">
        <f t="shared" si="92"/>
        <v>16</v>
      </c>
    </row>
    <row r="1985" spans="1:32" x14ac:dyDescent="0.25">
      <c r="A1985" t="s">
        <v>10232</v>
      </c>
      <c r="B1985" t="s">
        <v>10233</v>
      </c>
      <c r="D1985">
        <v>2023</v>
      </c>
      <c r="E1985" t="s">
        <v>863</v>
      </c>
      <c r="F1985" t="s">
        <v>3562</v>
      </c>
      <c r="G1985" t="s">
        <v>1191</v>
      </c>
      <c r="H1985" t="s">
        <v>956</v>
      </c>
      <c r="I1985" t="s">
        <v>10234</v>
      </c>
      <c r="J1985" t="s">
        <v>1054</v>
      </c>
      <c r="K1985">
        <v>22707</v>
      </c>
      <c r="L1985" t="s">
        <v>869</v>
      </c>
      <c r="M1985" t="s">
        <v>10235</v>
      </c>
      <c r="N1985">
        <v>45475</v>
      </c>
      <c r="O1985">
        <v>28</v>
      </c>
      <c r="P1985" t="s">
        <v>872</v>
      </c>
      <c r="Q1985" t="s">
        <v>873</v>
      </c>
      <c r="R1985" t="s">
        <v>105</v>
      </c>
      <c r="S1985" t="s">
        <v>105</v>
      </c>
      <c r="T1985" t="s">
        <v>4151</v>
      </c>
      <c r="U1985" t="s">
        <v>875</v>
      </c>
      <c r="V1985" t="s">
        <v>190</v>
      </c>
      <c r="W1985" s="247">
        <v>44973</v>
      </c>
      <c r="Y1985" t="s">
        <v>876</v>
      </c>
      <c r="Z1985">
        <v>0</v>
      </c>
      <c r="AB1985" t="s">
        <v>877</v>
      </c>
      <c r="AD1985">
        <f t="shared" ca="1" si="90"/>
        <v>14</v>
      </c>
      <c r="AE1985">
        <f t="shared" si="91"/>
        <v>2</v>
      </c>
      <c r="AF1985">
        <f t="shared" si="92"/>
        <v>16</v>
      </c>
    </row>
    <row r="1986" spans="1:32" x14ac:dyDescent="0.25">
      <c r="A1986" t="s">
        <v>10236</v>
      </c>
      <c r="B1986" t="s">
        <v>10237</v>
      </c>
      <c r="D1986">
        <v>2023</v>
      </c>
      <c r="E1986" t="s">
        <v>863</v>
      </c>
      <c r="F1986" t="s">
        <v>3562</v>
      </c>
      <c r="G1986" t="s">
        <v>1191</v>
      </c>
      <c r="H1986" t="s">
        <v>956</v>
      </c>
      <c r="I1986" t="s">
        <v>10238</v>
      </c>
      <c r="J1986" t="s">
        <v>896</v>
      </c>
      <c r="K1986">
        <v>24919</v>
      </c>
      <c r="L1986" t="s">
        <v>869</v>
      </c>
      <c r="M1986" t="s">
        <v>10239</v>
      </c>
      <c r="N1986">
        <v>45567</v>
      </c>
      <c r="O1986">
        <v>9</v>
      </c>
      <c r="P1986" t="s">
        <v>872</v>
      </c>
      <c r="Q1986" t="s">
        <v>873</v>
      </c>
      <c r="R1986" t="s">
        <v>105</v>
      </c>
      <c r="S1986" t="s">
        <v>105</v>
      </c>
      <c r="T1986" t="s">
        <v>10240</v>
      </c>
      <c r="U1986" t="s">
        <v>875</v>
      </c>
      <c r="V1986" t="s">
        <v>118</v>
      </c>
      <c r="W1986" s="247">
        <v>44973</v>
      </c>
      <c r="Y1986" t="s">
        <v>876</v>
      </c>
      <c r="Z1986">
        <v>0</v>
      </c>
      <c r="AB1986" t="s">
        <v>877</v>
      </c>
      <c r="AD1986">
        <f t="shared" ref="AD1986:AD2049" ca="1" si="93">ROUND(YEARFRAC(W1986,TODAY(),3)*12,0)</f>
        <v>14</v>
      </c>
      <c r="AE1986">
        <f t="shared" ref="AE1986:AE2049" si="94">MONTH(W1986)</f>
        <v>2</v>
      </c>
      <c r="AF1986">
        <f t="shared" ref="AF1986:AF2049" si="95">DAY(W1986)</f>
        <v>16</v>
      </c>
    </row>
    <row r="1987" spans="1:32" x14ac:dyDescent="0.25">
      <c r="A1987" t="s">
        <v>10241</v>
      </c>
      <c r="B1987" t="s">
        <v>10242</v>
      </c>
      <c r="D1987">
        <v>2023</v>
      </c>
      <c r="E1987" t="s">
        <v>863</v>
      </c>
      <c r="F1987" t="s">
        <v>3562</v>
      </c>
      <c r="G1987" t="s">
        <v>1191</v>
      </c>
      <c r="H1987" t="s">
        <v>956</v>
      </c>
      <c r="I1987" t="s">
        <v>10243</v>
      </c>
      <c r="J1987" t="s">
        <v>881</v>
      </c>
      <c r="K1987">
        <v>25244</v>
      </c>
      <c r="L1987" t="s">
        <v>869</v>
      </c>
      <c r="M1987">
        <v>5449066</v>
      </c>
      <c r="N1987">
        <v>45598</v>
      </c>
      <c r="O1987">
        <v>15</v>
      </c>
      <c r="P1987" t="s">
        <v>872</v>
      </c>
      <c r="Q1987" t="s">
        <v>873</v>
      </c>
      <c r="R1987" t="s">
        <v>105</v>
      </c>
      <c r="S1987" t="s">
        <v>105</v>
      </c>
      <c r="T1987" t="s">
        <v>10244</v>
      </c>
      <c r="U1987" t="s">
        <v>875</v>
      </c>
      <c r="V1987" t="s">
        <v>142</v>
      </c>
      <c r="W1987" s="247">
        <v>44973</v>
      </c>
      <c r="Y1987" t="s">
        <v>876</v>
      </c>
      <c r="Z1987">
        <v>0</v>
      </c>
      <c r="AB1987" t="s">
        <v>877</v>
      </c>
      <c r="AD1987">
        <f t="shared" ca="1" si="93"/>
        <v>14</v>
      </c>
      <c r="AE1987">
        <f t="shared" si="94"/>
        <v>2</v>
      </c>
      <c r="AF1987">
        <f t="shared" si="95"/>
        <v>16</v>
      </c>
    </row>
    <row r="1988" spans="1:32" x14ac:dyDescent="0.25">
      <c r="A1988" t="s">
        <v>10245</v>
      </c>
      <c r="B1988" t="s">
        <v>10246</v>
      </c>
      <c r="D1988">
        <v>2023</v>
      </c>
      <c r="E1988" t="s">
        <v>863</v>
      </c>
      <c r="F1988" t="s">
        <v>3562</v>
      </c>
      <c r="G1988" t="s">
        <v>1191</v>
      </c>
      <c r="H1988" t="s">
        <v>956</v>
      </c>
      <c r="I1988" t="s">
        <v>10247</v>
      </c>
      <c r="J1988" t="s">
        <v>1054</v>
      </c>
      <c r="K1988">
        <v>23008</v>
      </c>
      <c r="L1988" t="s">
        <v>869</v>
      </c>
      <c r="M1988" t="s">
        <v>10248</v>
      </c>
      <c r="N1988" t="s">
        <v>1040</v>
      </c>
      <c r="O1988">
        <v>4</v>
      </c>
      <c r="P1988" t="s">
        <v>872</v>
      </c>
      <c r="Q1988" t="s">
        <v>873</v>
      </c>
      <c r="R1988" t="s">
        <v>105</v>
      </c>
      <c r="S1988" t="s">
        <v>105</v>
      </c>
      <c r="T1988" t="s">
        <v>1215</v>
      </c>
      <c r="U1988" t="s">
        <v>875</v>
      </c>
      <c r="V1988" t="s">
        <v>190</v>
      </c>
      <c r="W1988" s="247">
        <v>44973</v>
      </c>
      <c r="Y1988" t="s">
        <v>876</v>
      </c>
      <c r="Z1988">
        <v>0</v>
      </c>
      <c r="AB1988" t="s">
        <v>877</v>
      </c>
      <c r="AD1988">
        <f t="shared" ca="1" si="93"/>
        <v>14</v>
      </c>
      <c r="AE1988">
        <f t="shared" si="94"/>
        <v>2</v>
      </c>
      <c r="AF1988">
        <f t="shared" si="95"/>
        <v>16</v>
      </c>
    </row>
    <row r="1989" spans="1:32" x14ac:dyDescent="0.25">
      <c r="A1989" t="s">
        <v>10249</v>
      </c>
      <c r="B1989" t="s">
        <v>10250</v>
      </c>
      <c r="D1989">
        <v>2023</v>
      </c>
      <c r="E1989" t="s">
        <v>863</v>
      </c>
      <c r="F1989" t="s">
        <v>3562</v>
      </c>
      <c r="G1989" t="s">
        <v>1191</v>
      </c>
      <c r="H1989" t="s">
        <v>956</v>
      </c>
      <c r="I1989" t="s">
        <v>10251</v>
      </c>
      <c r="J1989" t="s">
        <v>868</v>
      </c>
      <c r="K1989">
        <v>27649</v>
      </c>
      <c r="L1989" t="s">
        <v>1900</v>
      </c>
      <c r="M1989" t="s">
        <v>10252</v>
      </c>
      <c r="N1989" t="s">
        <v>919</v>
      </c>
      <c r="O1989">
        <v>4</v>
      </c>
      <c r="P1989" t="s">
        <v>872</v>
      </c>
      <c r="Q1989" t="s">
        <v>873</v>
      </c>
      <c r="R1989" t="s">
        <v>105</v>
      </c>
      <c r="S1989" t="s">
        <v>105</v>
      </c>
      <c r="T1989" t="s">
        <v>10253</v>
      </c>
      <c r="U1989" t="s">
        <v>875</v>
      </c>
      <c r="V1989" t="s">
        <v>118</v>
      </c>
      <c r="W1989" s="247">
        <v>44973</v>
      </c>
      <c r="Y1989" t="s">
        <v>876</v>
      </c>
      <c r="Z1989">
        <v>0</v>
      </c>
      <c r="AB1989" t="s">
        <v>877</v>
      </c>
      <c r="AD1989">
        <f t="shared" ca="1" si="93"/>
        <v>14</v>
      </c>
      <c r="AE1989">
        <f t="shared" si="94"/>
        <v>2</v>
      </c>
      <c r="AF1989">
        <f t="shared" si="95"/>
        <v>16</v>
      </c>
    </row>
    <row r="1990" spans="1:32" x14ac:dyDescent="0.25">
      <c r="A1990" t="s">
        <v>10254</v>
      </c>
      <c r="B1990" t="s">
        <v>10255</v>
      </c>
      <c r="D1990">
        <v>2023</v>
      </c>
      <c r="E1990" t="s">
        <v>863</v>
      </c>
      <c r="F1990" t="s">
        <v>3562</v>
      </c>
      <c r="G1990" t="s">
        <v>1191</v>
      </c>
      <c r="H1990" t="s">
        <v>956</v>
      </c>
      <c r="I1990" t="s">
        <v>10256</v>
      </c>
      <c r="J1990" t="s">
        <v>1054</v>
      </c>
      <c r="K1990">
        <v>12000</v>
      </c>
      <c r="L1990" t="s">
        <v>869</v>
      </c>
      <c r="M1990" t="s">
        <v>10257</v>
      </c>
      <c r="N1990">
        <v>45506</v>
      </c>
      <c r="O1990">
        <v>10</v>
      </c>
      <c r="P1990" t="s">
        <v>872</v>
      </c>
      <c r="Q1990" t="s">
        <v>873</v>
      </c>
      <c r="R1990" t="s">
        <v>105</v>
      </c>
      <c r="S1990" t="s">
        <v>105</v>
      </c>
      <c r="T1990" t="s">
        <v>2668</v>
      </c>
      <c r="U1990" t="s">
        <v>875</v>
      </c>
      <c r="V1990" t="s">
        <v>190</v>
      </c>
      <c r="W1990" s="247">
        <v>44973</v>
      </c>
      <c r="Y1990" t="s">
        <v>876</v>
      </c>
      <c r="Z1990">
        <v>0</v>
      </c>
      <c r="AB1990" t="s">
        <v>877</v>
      </c>
      <c r="AD1990">
        <f t="shared" ca="1" si="93"/>
        <v>14</v>
      </c>
      <c r="AE1990">
        <f t="shared" si="94"/>
        <v>2</v>
      </c>
      <c r="AF1990">
        <f t="shared" si="95"/>
        <v>16</v>
      </c>
    </row>
    <row r="1991" spans="1:32" x14ac:dyDescent="0.25">
      <c r="A1991" t="s">
        <v>10258</v>
      </c>
      <c r="B1991" t="s">
        <v>10259</v>
      </c>
      <c r="D1991">
        <v>2023</v>
      </c>
      <c r="E1991" t="s">
        <v>863</v>
      </c>
      <c r="F1991" t="s">
        <v>3562</v>
      </c>
      <c r="G1991" t="s">
        <v>1191</v>
      </c>
      <c r="H1991" t="s">
        <v>956</v>
      </c>
      <c r="I1991" t="s">
        <v>10260</v>
      </c>
      <c r="J1991" t="s">
        <v>868</v>
      </c>
      <c r="K1991">
        <v>24387</v>
      </c>
      <c r="L1991" t="s">
        <v>869</v>
      </c>
      <c r="M1991" t="s">
        <v>10261</v>
      </c>
      <c r="N1991">
        <v>45445</v>
      </c>
      <c r="O1991">
        <v>9</v>
      </c>
      <c r="P1991" t="s">
        <v>872</v>
      </c>
      <c r="Q1991" t="s">
        <v>873</v>
      </c>
      <c r="R1991" t="s">
        <v>105</v>
      </c>
      <c r="S1991" t="s">
        <v>105</v>
      </c>
      <c r="T1991" t="s">
        <v>10262</v>
      </c>
      <c r="U1991" t="s">
        <v>875</v>
      </c>
      <c r="V1991" t="s">
        <v>142</v>
      </c>
      <c r="W1991" s="247">
        <v>44973</v>
      </c>
      <c r="Y1991" t="s">
        <v>876</v>
      </c>
      <c r="Z1991">
        <v>0</v>
      </c>
      <c r="AB1991" t="s">
        <v>877</v>
      </c>
      <c r="AD1991">
        <f t="shared" ca="1" si="93"/>
        <v>14</v>
      </c>
      <c r="AE1991">
        <f t="shared" si="94"/>
        <v>2</v>
      </c>
      <c r="AF1991">
        <f t="shared" si="95"/>
        <v>16</v>
      </c>
    </row>
    <row r="1992" spans="1:32" x14ac:dyDescent="0.25">
      <c r="A1992" t="s">
        <v>10263</v>
      </c>
      <c r="B1992" t="s">
        <v>10264</v>
      </c>
      <c r="D1992">
        <v>2023</v>
      </c>
      <c r="E1992" t="s">
        <v>863</v>
      </c>
      <c r="F1992" t="s">
        <v>3562</v>
      </c>
      <c r="G1992" t="s">
        <v>1191</v>
      </c>
      <c r="H1992" t="s">
        <v>956</v>
      </c>
      <c r="I1992" t="s">
        <v>10265</v>
      </c>
      <c r="J1992" t="s">
        <v>1054</v>
      </c>
      <c r="K1992">
        <v>21706</v>
      </c>
      <c r="L1992" t="s">
        <v>869</v>
      </c>
      <c r="M1992" t="s">
        <v>10266</v>
      </c>
      <c r="N1992" t="s">
        <v>1131</v>
      </c>
      <c r="O1992">
        <v>19</v>
      </c>
      <c r="P1992" t="s">
        <v>872</v>
      </c>
      <c r="Q1992" t="s">
        <v>873</v>
      </c>
      <c r="R1992" t="s">
        <v>105</v>
      </c>
      <c r="S1992" t="s">
        <v>105</v>
      </c>
      <c r="T1992" t="s">
        <v>4151</v>
      </c>
      <c r="U1992" t="s">
        <v>875</v>
      </c>
      <c r="V1992" t="s">
        <v>190</v>
      </c>
      <c r="W1992" s="247">
        <v>44973</v>
      </c>
      <c r="Y1992" t="s">
        <v>876</v>
      </c>
      <c r="Z1992">
        <v>0</v>
      </c>
      <c r="AB1992" t="s">
        <v>877</v>
      </c>
      <c r="AD1992">
        <f t="shared" ca="1" si="93"/>
        <v>14</v>
      </c>
      <c r="AE1992">
        <f t="shared" si="94"/>
        <v>2</v>
      </c>
      <c r="AF1992">
        <f t="shared" si="95"/>
        <v>16</v>
      </c>
    </row>
    <row r="1993" spans="1:32" x14ac:dyDescent="0.25">
      <c r="A1993" t="s">
        <v>10267</v>
      </c>
      <c r="B1993" t="s">
        <v>10268</v>
      </c>
      <c r="D1993">
        <v>2023</v>
      </c>
      <c r="E1993" t="s">
        <v>863</v>
      </c>
      <c r="F1993" t="s">
        <v>3562</v>
      </c>
      <c r="G1993" t="s">
        <v>1191</v>
      </c>
      <c r="H1993" t="s">
        <v>866</v>
      </c>
      <c r="I1993" t="s">
        <v>10269</v>
      </c>
      <c r="J1993" t="s">
        <v>1054</v>
      </c>
      <c r="K1993">
        <v>5461</v>
      </c>
      <c r="L1993" t="s">
        <v>869</v>
      </c>
      <c r="M1993" t="s">
        <v>10270</v>
      </c>
      <c r="N1993" t="s">
        <v>1040</v>
      </c>
      <c r="O1993">
        <v>4</v>
      </c>
      <c r="P1993" t="s">
        <v>872</v>
      </c>
      <c r="Q1993" t="s">
        <v>873</v>
      </c>
      <c r="R1993" t="s">
        <v>105</v>
      </c>
      <c r="S1993" t="s">
        <v>105</v>
      </c>
      <c r="T1993" t="s">
        <v>8765</v>
      </c>
      <c r="U1993" t="s">
        <v>875</v>
      </c>
      <c r="V1993" t="s">
        <v>190</v>
      </c>
      <c r="W1993" s="247">
        <v>44973</v>
      </c>
      <c r="Y1993" t="s">
        <v>876</v>
      </c>
      <c r="Z1993">
        <v>0</v>
      </c>
      <c r="AB1993" t="s">
        <v>877</v>
      </c>
      <c r="AD1993">
        <f t="shared" ca="1" si="93"/>
        <v>14</v>
      </c>
      <c r="AE1993">
        <f t="shared" si="94"/>
        <v>2</v>
      </c>
      <c r="AF1993">
        <f t="shared" si="95"/>
        <v>16</v>
      </c>
    </row>
    <row r="1994" spans="1:32" x14ac:dyDescent="0.25">
      <c r="A1994" t="s">
        <v>10271</v>
      </c>
      <c r="B1994" t="s">
        <v>10272</v>
      </c>
      <c r="D1994">
        <v>2023</v>
      </c>
      <c r="E1994" t="s">
        <v>863</v>
      </c>
      <c r="F1994" t="s">
        <v>3562</v>
      </c>
      <c r="G1994" t="s">
        <v>1191</v>
      </c>
      <c r="H1994" t="s">
        <v>956</v>
      </c>
      <c r="I1994" t="s">
        <v>10273</v>
      </c>
      <c r="J1994" t="s">
        <v>1054</v>
      </c>
      <c r="K1994">
        <v>11427</v>
      </c>
      <c r="L1994" t="s">
        <v>869</v>
      </c>
      <c r="M1994" t="s">
        <v>10274</v>
      </c>
      <c r="N1994">
        <v>45537</v>
      </c>
      <c r="O1994">
        <v>26</v>
      </c>
      <c r="P1994" t="s">
        <v>872</v>
      </c>
      <c r="Q1994" t="s">
        <v>873</v>
      </c>
      <c r="R1994" t="s">
        <v>105</v>
      </c>
      <c r="S1994" t="s">
        <v>105</v>
      </c>
      <c r="T1994" t="s">
        <v>2680</v>
      </c>
      <c r="U1994" t="s">
        <v>875</v>
      </c>
      <c r="V1994" t="s">
        <v>190</v>
      </c>
      <c r="W1994" s="247">
        <v>44973</v>
      </c>
      <c r="Y1994" t="s">
        <v>876</v>
      </c>
      <c r="Z1994">
        <v>0</v>
      </c>
      <c r="AB1994" t="s">
        <v>877</v>
      </c>
      <c r="AD1994">
        <f t="shared" ca="1" si="93"/>
        <v>14</v>
      </c>
      <c r="AE1994">
        <f t="shared" si="94"/>
        <v>2</v>
      </c>
      <c r="AF1994">
        <f t="shared" si="95"/>
        <v>16</v>
      </c>
    </row>
    <row r="1995" spans="1:32" x14ac:dyDescent="0.25">
      <c r="A1995" t="s">
        <v>10275</v>
      </c>
      <c r="B1995" t="s">
        <v>10276</v>
      </c>
      <c r="D1995">
        <v>2023</v>
      </c>
      <c r="E1995" t="s">
        <v>863</v>
      </c>
      <c r="F1995" t="s">
        <v>3562</v>
      </c>
      <c r="G1995" t="s">
        <v>1191</v>
      </c>
      <c r="H1995" t="s">
        <v>956</v>
      </c>
      <c r="I1995" t="s">
        <v>10277</v>
      </c>
      <c r="J1995" t="s">
        <v>881</v>
      </c>
      <c r="K1995">
        <v>26645</v>
      </c>
      <c r="L1995" t="s">
        <v>869</v>
      </c>
      <c r="M1995">
        <v>5449180</v>
      </c>
      <c r="N1995">
        <v>45353</v>
      </c>
      <c r="O1995">
        <v>11</v>
      </c>
      <c r="P1995" t="s">
        <v>872</v>
      </c>
      <c r="Q1995" t="s">
        <v>873</v>
      </c>
      <c r="R1995" t="s">
        <v>105</v>
      </c>
      <c r="S1995" t="s">
        <v>105</v>
      </c>
      <c r="T1995" t="s">
        <v>10278</v>
      </c>
      <c r="U1995" t="s">
        <v>875</v>
      </c>
      <c r="V1995" t="s">
        <v>142</v>
      </c>
      <c r="W1995" s="247">
        <v>44973</v>
      </c>
      <c r="Y1995" t="s">
        <v>876</v>
      </c>
      <c r="Z1995">
        <v>0</v>
      </c>
      <c r="AB1995" t="s">
        <v>877</v>
      </c>
      <c r="AD1995">
        <f t="shared" ca="1" si="93"/>
        <v>14</v>
      </c>
      <c r="AE1995">
        <f t="shared" si="94"/>
        <v>2</v>
      </c>
      <c r="AF1995">
        <f t="shared" si="95"/>
        <v>16</v>
      </c>
    </row>
    <row r="1996" spans="1:32" x14ac:dyDescent="0.25">
      <c r="A1996" t="s">
        <v>10279</v>
      </c>
      <c r="B1996" t="s">
        <v>10280</v>
      </c>
      <c r="D1996">
        <v>2023</v>
      </c>
      <c r="E1996" t="s">
        <v>863</v>
      </c>
      <c r="F1996" t="s">
        <v>3562</v>
      </c>
      <c r="G1996" t="s">
        <v>1191</v>
      </c>
      <c r="H1996" t="s">
        <v>956</v>
      </c>
      <c r="I1996" t="s">
        <v>10281</v>
      </c>
      <c r="J1996" t="s">
        <v>1527</v>
      </c>
      <c r="K1996">
        <v>19921</v>
      </c>
      <c r="L1996" t="s">
        <v>869</v>
      </c>
      <c r="M1996" t="s">
        <v>10282</v>
      </c>
      <c r="N1996" t="s">
        <v>10283</v>
      </c>
      <c r="O1996">
        <v>44</v>
      </c>
      <c r="P1996" t="s">
        <v>872</v>
      </c>
      <c r="Q1996" t="s">
        <v>873</v>
      </c>
      <c r="R1996" t="s">
        <v>105</v>
      </c>
      <c r="S1996" t="s">
        <v>105</v>
      </c>
      <c r="T1996" t="s">
        <v>10284</v>
      </c>
      <c r="U1996" t="s">
        <v>875</v>
      </c>
      <c r="W1996" s="247">
        <v>44973</v>
      </c>
      <c r="Y1996" t="s">
        <v>876</v>
      </c>
      <c r="Z1996">
        <v>0</v>
      </c>
      <c r="AB1996" t="s">
        <v>877</v>
      </c>
      <c r="AD1996">
        <f t="shared" ca="1" si="93"/>
        <v>14</v>
      </c>
      <c r="AE1996">
        <f t="shared" si="94"/>
        <v>2</v>
      </c>
      <c r="AF1996">
        <f t="shared" si="95"/>
        <v>16</v>
      </c>
    </row>
    <row r="1997" spans="1:32" x14ac:dyDescent="0.25">
      <c r="A1997" t="s">
        <v>10285</v>
      </c>
      <c r="B1997" t="s">
        <v>10286</v>
      </c>
      <c r="D1997">
        <v>2023</v>
      </c>
      <c r="E1997" t="s">
        <v>863</v>
      </c>
      <c r="F1997" t="s">
        <v>3562</v>
      </c>
      <c r="G1997" t="s">
        <v>1191</v>
      </c>
      <c r="H1997" t="s">
        <v>956</v>
      </c>
      <c r="I1997" t="s">
        <v>10287</v>
      </c>
      <c r="J1997" t="s">
        <v>868</v>
      </c>
      <c r="K1997">
        <v>21294</v>
      </c>
      <c r="L1997" t="s">
        <v>869</v>
      </c>
      <c r="M1997" t="s">
        <v>10288</v>
      </c>
      <c r="N1997">
        <v>45598</v>
      </c>
      <c r="O1997">
        <v>23</v>
      </c>
      <c r="P1997" t="s">
        <v>872</v>
      </c>
      <c r="Q1997" t="s">
        <v>873</v>
      </c>
      <c r="R1997" t="s">
        <v>105</v>
      </c>
      <c r="S1997" t="s">
        <v>105</v>
      </c>
      <c r="T1997" t="s">
        <v>10289</v>
      </c>
      <c r="U1997" t="s">
        <v>875</v>
      </c>
      <c r="V1997" t="s">
        <v>118</v>
      </c>
      <c r="W1997" s="247">
        <v>44973</v>
      </c>
      <c r="Y1997" t="s">
        <v>876</v>
      </c>
      <c r="Z1997">
        <v>0</v>
      </c>
      <c r="AB1997" t="s">
        <v>877</v>
      </c>
      <c r="AD1997">
        <f t="shared" ca="1" si="93"/>
        <v>14</v>
      </c>
      <c r="AE1997">
        <f t="shared" si="94"/>
        <v>2</v>
      </c>
      <c r="AF1997">
        <f t="shared" si="95"/>
        <v>16</v>
      </c>
    </row>
    <row r="1998" spans="1:32" x14ac:dyDescent="0.25">
      <c r="A1998" t="s">
        <v>10290</v>
      </c>
      <c r="B1998" t="s">
        <v>10291</v>
      </c>
      <c r="D1998">
        <v>2023</v>
      </c>
      <c r="E1998" t="s">
        <v>863</v>
      </c>
      <c r="F1998" t="s">
        <v>3562</v>
      </c>
      <c r="G1998" t="s">
        <v>1191</v>
      </c>
      <c r="H1998" t="s">
        <v>866</v>
      </c>
      <c r="I1998" t="s">
        <v>10292</v>
      </c>
      <c r="J1998" t="s">
        <v>1240</v>
      </c>
      <c r="K1998">
        <v>21706</v>
      </c>
      <c r="L1998" t="s">
        <v>869</v>
      </c>
      <c r="M1998" t="s">
        <v>10293</v>
      </c>
      <c r="N1998">
        <v>45414</v>
      </c>
      <c r="O1998">
        <v>7</v>
      </c>
      <c r="P1998" t="s">
        <v>872</v>
      </c>
      <c r="Q1998" t="s">
        <v>873</v>
      </c>
      <c r="R1998" t="s">
        <v>105</v>
      </c>
      <c r="S1998" t="s">
        <v>105</v>
      </c>
      <c r="T1998" t="s">
        <v>10294</v>
      </c>
      <c r="U1998" t="s">
        <v>875</v>
      </c>
      <c r="W1998" s="247">
        <v>44973</v>
      </c>
      <c r="Y1998" t="s">
        <v>876</v>
      </c>
      <c r="Z1998">
        <v>0</v>
      </c>
      <c r="AB1998" t="s">
        <v>10295</v>
      </c>
      <c r="AD1998">
        <f t="shared" ca="1" si="93"/>
        <v>14</v>
      </c>
      <c r="AE1998">
        <f t="shared" si="94"/>
        <v>2</v>
      </c>
      <c r="AF1998">
        <f t="shared" si="95"/>
        <v>16</v>
      </c>
    </row>
    <row r="1999" spans="1:32" x14ac:dyDescent="0.25">
      <c r="A1999" t="s">
        <v>10296</v>
      </c>
      <c r="B1999" t="s">
        <v>10297</v>
      </c>
      <c r="D1999">
        <v>2023</v>
      </c>
      <c r="E1999" t="s">
        <v>863</v>
      </c>
      <c r="F1999" t="s">
        <v>3562</v>
      </c>
      <c r="G1999" t="s">
        <v>1191</v>
      </c>
      <c r="H1999" t="s">
        <v>866</v>
      </c>
      <c r="I1999" t="s">
        <v>10298</v>
      </c>
      <c r="J1999" t="s">
        <v>1054</v>
      </c>
      <c r="K1999">
        <v>4334</v>
      </c>
      <c r="L1999" t="s">
        <v>869</v>
      </c>
      <c r="M1999" t="s">
        <v>10299</v>
      </c>
      <c r="N1999" t="s">
        <v>2077</v>
      </c>
      <c r="O1999">
        <v>4</v>
      </c>
      <c r="P1999" t="s">
        <v>872</v>
      </c>
      <c r="Q1999" t="s">
        <v>873</v>
      </c>
      <c r="R1999" t="s">
        <v>105</v>
      </c>
      <c r="S1999" t="s">
        <v>105</v>
      </c>
      <c r="T1999" t="s">
        <v>10300</v>
      </c>
      <c r="U1999" t="s">
        <v>875</v>
      </c>
      <c r="V1999" t="s">
        <v>207</v>
      </c>
      <c r="W1999" s="247">
        <v>44973</v>
      </c>
      <c r="Y1999" t="s">
        <v>876</v>
      </c>
      <c r="Z1999">
        <v>0</v>
      </c>
      <c r="AB1999" t="s">
        <v>877</v>
      </c>
      <c r="AD1999">
        <f t="shared" ca="1" si="93"/>
        <v>14</v>
      </c>
      <c r="AE1999">
        <f t="shared" si="94"/>
        <v>2</v>
      </c>
      <c r="AF1999">
        <f t="shared" si="95"/>
        <v>16</v>
      </c>
    </row>
    <row r="2000" spans="1:32" x14ac:dyDescent="0.25">
      <c r="A2000" t="s">
        <v>10301</v>
      </c>
      <c r="B2000" t="s">
        <v>10302</v>
      </c>
      <c r="D2000">
        <v>2023</v>
      </c>
      <c r="E2000" t="s">
        <v>863</v>
      </c>
      <c r="F2000" t="s">
        <v>3562</v>
      </c>
      <c r="G2000" t="s">
        <v>1191</v>
      </c>
      <c r="H2000" t="s">
        <v>866</v>
      </c>
      <c r="I2000" t="s">
        <v>10303</v>
      </c>
      <c r="J2000" t="s">
        <v>1054</v>
      </c>
      <c r="K2000">
        <v>21408</v>
      </c>
      <c r="L2000" t="s">
        <v>1900</v>
      </c>
      <c r="M2000" t="s">
        <v>10304</v>
      </c>
      <c r="N2000" t="s">
        <v>1040</v>
      </c>
      <c r="O2000">
        <v>6</v>
      </c>
      <c r="P2000" t="s">
        <v>872</v>
      </c>
      <c r="Q2000" t="s">
        <v>873</v>
      </c>
      <c r="R2000" t="s">
        <v>105</v>
      </c>
      <c r="S2000" t="s">
        <v>105</v>
      </c>
      <c r="T2000" t="s">
        <v>10305</v>
      </c>
      <c r="U2000" t="s">
        <v>875</v>
      </c>
      <c r="V2000" t="s">
        <v>10306</v>
      </c>
      <c r="W2000" s="247">
        <v>44973</v>
      </c>
      <c r="Y2000" t="s">
        <v>876</v>
      </c>
      <c r="Z2000">
        <v>0</v>
      </c>
      <c r="AB2000" t="s">
        <v>877</v>
      </c>
      <c r="AD2000">
        <f t="shared" ca="1" si="93"/>
        <v>14</v>
      </c>
      <c r="AE2000">
        <f t="shared" si="94"/>
        <v>2</v>
      </c>
      <c r="AF2000">
        <f t="shared" si="95"/>
        <v>16</v>
      </c>
    </row>
    <row r="2001" spans="1:32" x14ac:dyDescent="0.25">
      <c r="A2001" t="s">
        <v>10307</v>
      </c>
      <c r="B2001" t="s">
        <v>10308</v>
      </c>
      <c r="C2001" t="s">
        <v>1799</v>
      </c>
      <c r="D2001">
        <v>2023</v>
      </c>
      <c r="E2001" t="s">
        <v>1049</v>
      </c>
      <c r="F2001" t="s">
        <v>3079</v>
      </c>
      <c r="G2001" t="s">
        <v>2087</v>
      </c>
      <c r="H2001" t="s">
        <v>3323</v>
      </c>
      <c r="I2001" t="s">
        <v>10309</v>
      </c>
      <c r="J2001" t="s">
        <v>881</v>
      </c>
      <c r="K2001">
        <v>37762</v>
      </c>
      <c r="L2001" t="s">
        <v>1900</v>
      </c>
      <c r="M2001" t="s">
        <v>1519</v>
      </c>
      <c r="N2001">
        <v>45384</v>
      </c>
      <c r="O2001">
        <v>1</v>
      </c>
      <c r="P2001" t="s">
        <v>872</v>
      </c>
      <c r="Q2001" t="s">
        <v>873</v>
      </c>
      <c r="R2001" t="s">
        <v>110</v>
      </c>
      <c r="S2001" t="s">
        <v>110</v>
      </c>
      <c r="U2001" t="s">
        <v>875</v>
      </c>
      <c r="W2001" s="247">
        <v>44957</v>
      </c>
      <c r="Y2001" t="s">
        <v>876</v>
      </c>
      <c r="Z2001">
        <v>0</v>
      </c>
      <c r="AB2001" t="s">
        <v>877</v>
      </c>
      <c r="AD2001">
        <f t="shared" ca="1" si="93"/>
        <v>15</v>
      </c>
      <c r="AE2001">
        <f t="shared" si="94"/>
        <v>1</v>
      </c>
      <c r="AF2001">
        <f t="shared" si="95"/>
        <v>31</v>
      </c>
    </row>
    <row r="2002" spans="1:32" x14ac:dyDescent="0.25">
      <c r="A2002" t="s">
        <v>10310</v>
      </c>
      <c r="B2002" t="s">
        <v>10311</v>
      </c>
      <c r="D2002">
        <v>2024</v>
      </c>
      <c r="E2002" t="s">
        <v>1061</v>
      </c>
      <c r="F2002" t="s">
        <v>2233</v>
      </c>
      <c r="G2002" t="s">
        <v>865</v>
      </c>
      <c r="H2002" t="s">
        <v>2285</v>
      </c>
      <c r="I2002" t="s">
        <v>10312</v>
      </c>
      <c r="J2002" t="s">
        <v>1555</v>
      </c>
      <c r="K2002">
        <v>26169</v>
      </c>
      <c r="L2002" t="s">
        <v>869</v>
      </c>
      <c r="M2002" t="s">
        <v>1519</v>
      </c>
      <c r="N2002">
        <v>45353</v>
      </c>
      <c r="O2002">
        <v>2</v>
      </c>
      <c r="P2002" t="s">
        <v>872</v>
      </c>
      <c r="Q2002" t="s">
        <v>873</v>
      </c>
      <c r="R2002" t="s">
        <v>110</v>
      </c>
      <c r="S2002" t="s">
        <v>105</v>
      </c>
      <c r="U2002" t="s">
        <v>875</v>
      </c>
      <c r="W2002" s="247">
        <v>44973</v>
      </c>
      <c r="Y2002" t="s">
        <v>876</v>
      </c>
      <c r="Z2002">
        <v>0</v>
      </c>
      <c r="AB2002" t="s">
        <v>877</v>
      </c>
      <c r="AD2002">
        <f t="shared" ca="1" si="93"/>
        <v>14</v>
      </c>
      <c r="AE2002">
        <f t="shared" si="94"/>
        <v>2</v>
      </c>
      <c r="AF2002">
        <f t="shared" si="95"/>
        <v>16</v>
      </c>
    </row>
    <row r="2003" spans="1:32" x14ac:dyDescent="0.25">
      <c r="A2003" t="s">
        <v>10313</v>
      </c>
      <c r="B2003" t="s">
        <v>10314</v>
      </c>
      <c r="D2003">
        <v>2024</v>
      </c>
      <c r="E2003" t="s">
        <v>1061</v>
      </c>
      <c r="F2003" t="s">
        <v>2233</v>
      </c>
      <c r="G2003" t="s">
        <v>865</v>
      </c>
      <c r="H2003" t="s">
        <v>866</v>
      </c>
      <c r="I2003" t="s">
        <v>10315</v>
      </c>
      <c r="J2003" t="s">
        <v>896</v>
      </c>
      <c r="K2003">
        <v>18793</v>
      </c>
      <c r="L2003" t="s">
        <v>869</v>
      </c>
      <c r="M2003" t="s">
        <v>1519</v>
      </c>
      <c r="N2003">
        <v>45384</v>
      </c>
      <c r="O2003">
        <v>1</v>
      </c>
      <c r="P2003" t="s">
        <v>872</v>
      </c>
      <c r="Q2003" t="s">
        <v>873</v>
      </c>
      <c r="R2003" t="s">
        <v>110</v>
      </c>
      <c r="S2003" t="s">
        <v>105</v>
      </c>
      <c r="U2003" t="s">
        <v>875</v>
      </c>
      <c r="W2003" s="247">
        <v>44973</v>
      </c>
      <c r="Y2003" t="s">
        <v>876</v>
      </c>
      <c r="Z2003">
        <v>0</v>
      </c>
      <c r="AB2003" t="s">
        <v>877</v>
      </c>
      <c r="AD2003">
        <f t="shared" ca="1" si="93"/>
        <v>14</v>
      </c>
      <c r="AE2003">
        <f t="shared" si="94"/>
        <v>2</v>
      </c>
      <c r="AF2003">
        <f t="shared" si="95"/>
        <v>16</v>
      </c>
    </row>
    <row r="2004" spans="1:32" x14ac:dyDescent="0.25">
      <c r="A2004" t="s">
        <v>10316</v>
      </c>
      <c r="B2004" t="s">
        <v>10317</v>
      </c>
      <c r="D2004">
        <v>2024</v>
      </c>
      <c r="E2004" t="s">
        <v>1061</v>
      </c>
      <c r="F2004" t="s">
        <v>2233</v>
      </c>
      <c r="G2004" t="s">
        <v>865</v>
      </c>
      <c r="H2004" t="s">
        <v>866</v>
      </c>
      <c r="I2004" t="s">
        <v>10318</v>
      </c>
      <c r="J2004" t="s">
        <v>1029</v>
      </c>
      <c r="K2004">
        <v>29140</v>
      </c>
      <c r="L2004" t="s">
        <v>869</v>
      </c>
      <c r="M2004" t="s">
        <v>1519</v>
      </c>
      <c r="N2004">
        <v>45384</v>
      </c>
      <c r="O2004">
        <v>1</v>
      </c>
      <c r="P2004" t="s">
        <v>872</v>
      </c>
      <c r="Q2004" t="s">
        <v>873</v>
      </c>
      <c r="R2004" t="s">
        <v>110</v>
      </c>
      <c r="S2004" t="s">
        <v>105</v>
      </c>
      <c r="U2004" t="s">
        <v>875</v>
      </c>
      <c r="W2004" s="247">
        <v>44973</v>
      </c>
      <c r="Y2004" t="s">
        <v>876</v>
      </c>
      <c r="Z2004">
        <v>0</v>
      </c>
      <c r="AB2004" t="s">
        <v>877</v>
      </c>
      <c r="AD2004">
        <f t="shared" ca="1" si="93"/>
        <v>14</v>
      </c>
      <c r="AE2004">
        <f t="shared" si="94"/>
        <v>2</v>
      </c>
      <c r="AF2004">
        <f t="shared" si="95"/>
        <v>16</v>
      </c>
    </row>
    <row r="2005" spans="1:32" x14ac:dyDescent="0.25">
      <c r="A2005" t="s">
        <v>10319</v>
      </c>
      <c r="B2005" t="s">
        <v>10320</v>
      </c>
      <c r="D2005">
        <v>2024</v>
      </c>
      <c r="E2005" t="s">
        <v>1061</v>
      </c>
      <c r="F2005" t="s">
        <v>2233</v>
      </c>
      <c r="G2005" t="s">
        <v>865</v>
      </c>
      <c r="H2005" t="s">
        <v>866</v>
      </c>
      <c r="I2005" t="s">
        <v>10321</v>
      </c>
      <c r="J2005" t="s">
        <v>868</v>
      </c>
      <c r="K2005">
        <v>27826</v>
      </c>
      <c r="L2005" t="s">
        <v>869</v>
      </c>
      <c r="M2005" t="s">
        <v>1519</v>
      </c>
      <c r="N2005">
        <v>45384</v>
      </c>
      <c r="O2005">
        <v>1</v>
      </c>
      <c r="P2005" t="s">
        <v>872</v>
      </c>
      <c r="Q2005" t="s">
        <v>873</v>
      </c>
      <c r="R2005" t="s">
        <v>110</v>
      </c>
      <c r="S2005" t="s">
        <v>105</v>
      </c>
      <c r="U2005" t="s">
        <v>875</v>
      </c>
      <c r="W2005" s="247">
        <v>44973</v>
      </c>
      <c r="Y2005" t="s">
        <v>876</v>
      </c>
      <c r="Z2005">
        <v>0</v>
      </c>
      <c r="AB2005" t="s">
        <v>877</v>
      </c>
      <c r="AD2005">
        <f t="shared" ca="1" si="93"/>
        <v>14</v>
      </c>
      <c r="AE2005">
        <f t="shared" si="94"/>
        <v>2</v>
      </c>
      <c r="AF2005">
        <f t="shared" si="95"/>
        <v>16</v>
      </c>
    </row>
    <row r="2006" spans="1:32" x14ac:dyDescent="0.25">
      <c r="A2006" t="s">
        <v>10322</v>
      </c>
      <c r="B2006" t="s">
        <v>10323</v>
      </c>
      <c r="D2006">
        <v>2024</v>
      </c>
      <c r="E2006" t="s">
        <v>1061</v>
      </c>
      <c r="F2006" t="s">
        <v>2233</v>
      </c>
      <c r="G2006" t="s">
        <v>865</v>
      </c>
      <c r="H2006" t="s">
        <v>1192</v>
      </c>
      <c r="I2006" t="s">
        <v>10324</v>
      </c>
      <c r="J2006" t="s">
        <v>1240</v>
      </c>
      <c r="K2006">
        <v>25928</v>
      </c>
      <c r="L2006" t="s">
        <v>869</v>
      </c>
      <c r="M2006" t="s">
        <v>1519</v>
      </c>
      <c r="N2006">
        <v>45353</v>
      </c>
      <c r="O2006">
        <v>2</v>
      </c>
      <c r="P2006" t="s">
        <v>872</v>
      </c>
      <c r="Q2006" t="s">
        <v>873</v>
      </c>
      <c r="R2006" t="s">
        <v>110</v>
      </c>
      <c r="S2006" t="s">
        <v>105</v>
      </c>
      <c r="U2006" t="s">
        <v>875</v>
      </c>
      <c r="W2006" s="247">
        <v>44973</v>
      </c>
      <c r="Y2006" t="s">
        <v>876</v>
      </c>
      <c r="Z2006">
        <v>0</v>
      </c>
      <c r="AB2006" t="s">
        <v>877</v>
      </c>
      <c r="AD2006">
        <f t="shared" ca="1" si="93"/>
        <v>14</v>
      </c>
      <c r="AE2006">
        <f t="shared" si="94"/>
        <v>2</v>
      </c>
      <c r="AF2006">
        <f t="shared" si="95"/>
        <v>16</v>
      </c>
    </row>
    <row r="2007" spans="1:32" x14ac:dyDescent="0.25">
      <c r="A2007" t="s">
        <v>10325</v>
      </c>
      <c r="B2007" t="s">
        <v>10326</v>
      </c>
      <c r="D2007">
        <v>2024</v>
      </c>
      <c r="E2007" t="s">
        <v>1061</v>
      </c>
      <c r="F2007" t="s">
        <v>2233</v>
      </c>
      <c r="G2007" t="s">
        <v>865</v>
      </c>
      <c r="H2007" t="s">
        <v>866</v>
      </c>
      <c r="I2007" t="s">
        <v>10327</v>
      </c>
      <c r="J2007" t="s">
        <v>881</v>
      </c>
      <c r="K2007">
        <v>25341</v>
      </c>
      <c r="L2007" t="s">
        <v>1900</v>
      </c>
      <c r="M2007" t="s">
        <v>1519</v>
      </c>
      <c r="N2007">
        <v>45384</v>
      </c>
      <c r="O2007">
        <v>1</v>
      </c>
      <c r="P2007" t="s">
        <v>872</v>
      </c>
      <c r="Q2007" t="s">
        <v>873</v>
      </c>
      <c r="R2007" t="s">
        <v>110</v>
      </c>
      <c r="S2007" t="s">
        <v>105</v>
      </c>
      <c r="U2007" t="s">
        <v>875</v>
      </c>
      <c r="W2007" s="247">
        <v>44973</v>
      </c>
      <c r="Y2007" t="s">
        <v>876</v>
      </c>
      <c r="Z2007">
        <v>0</v>
      </c>
      <c r="AB2007" t="s">
        <v>877</v>
      </c>
      <c r="AD2007">
        <f t="shared" ca="1" si="93"/>
        <v>14</v>
      </c>
      <c r="AE2007">
        <f t="shared" si="94"/>
        <v>2</v>
      </c>
      <c r="AF2007">
        <f t="shared" si="95"/>
        <v>16</v>
      </c>
    </row>
    <row r="2008" spans="1:32" x14ac:dyDescent="0.25">
      <c r="A2008" t="s">
        <v>10328</v>
      </c>
      <c r="B2008" t="s">
        <v>10329</v>
      </c>
      <c r="D2008">
        <v>2024</v>
      </c>
      <c r="E2008" t="s">
        <v>1061</v>
      </c>
      <c r="F2008" t="s">
        <v>2233</v>
      </c>
      <c r="G2008" t="s">
        <v>865</v>
      </c>
      <c r="H2008" t="s">
        <v>2285</v>
      </c>
      <c r="I2008" t="s">
        <v>10330</v>
      </c>
      <c r="J2008" t="s">
        <v>1555</v>
      </c>
      <c r="K2008">
        <v>28032</v>
      </c>
      <c r="L2008" t="s">
        <v>869</v>
      </c>
      <c r="M2008" t="s">
        <v>1519</v>
      </c>
      <c r="N2008">
        <v>45384</v>
      </c>
      <c r="O2008">
        <v>1</v>
      </c>
      <c r="P2008" t="s">
        <v>872</v>
      </c>
      <c r="Q2008" t="s">
        <v>873</v>
      </c>
      <c r="R2008" t="s">
        <v>110</v>
      </c>
      <c r="S2008" t="s">
        <v>105</v>
      </c>
      <c r="U2008" t="s">
        <v>875</v>
      </c>
      <c r="W2008" s="247">
        <v>44973</v>
      </c>
      <c r="Y2008" t="s">
        <v>876</v>
      </c>
      <c r="Z2008">
        <v>0</v>
      </c>
      <c r="AB2008" t="s">
        <v>877</v>
      </c>
      <c r="AD2008">
        <f t="shared" ca="1" si="93"/>
        <v>14</v>
      </c>
      <c r="AE2008">
        <f t="shared" si="94"/>
        <v>2</v>
      </c>
      <c r="AF2008">
        <f t="shared" si="95"/>
        <v>16</v>
      </c>
    </row>
    <row r="2009" spans="1:32" x14ac:dyDescent="0.25">
      <c r="A2009" t="s">
        <v>10331</v>
      </c>
      <c r="B2009" t="s">
        <v>10332</v>
      </c>
      <c r="D2009">
        <v>2024</v>
      </c>
      <c r="E2009" t="s">
        <v>1061</v>
      </c>
      <c r="F2009" t="s">
        <v>2233</v>
      </c>
      <c r="G2009" t="s">
        <v>865</v>
      </c>
      <c r="H2009" t="s">
        <v>2285</v>
      </c>
      <c r="I2009" t="s">
        <v>10333</v>
      </c>
      <c r="J2009" t="s">
        <v>868</v>
      </c>
      <c r="K2009">
        <v>20923</v>
      </c>
      <c r="L2009" t="s">
        <v>869</v>
      </c>
      <c r="M2009" t="s">
        <v>1519</v>
      </c>
      <c r="N2009">
        <v>45324</v>
      </c>
      <c r="O2009">
        <v>3</v>
      </c>
      <c r="P2009" t="s">
        <v>872</v>
      </c>
      <c r="Q2009" t="s">
        <v>873</v>
      </c>
      <c r="R2009" t="s">
        <v>110</v>
      </c>
      <c r="S2009" t="s">
        <v>110</v>
      </c>
      <c r="U2009" t="s">
        <v>875</v>
      </c>
      <c r="W2009" s="247">
        <v>44973</v>
      </c>
      <c r="Y2009" t="s">
        <v>876</v>
      </c>
      <c r="Z2009">
        <v>0</v>
      </c>
      <c r="AB2009" t="s">
        <v>877</v>
      </c>
      <c r="AD2009">
        <f t="shared" ca="1" si="93"/>
        <v>14</v>
      </c>
      <c r="AE2009">
        <f t="shared" si="94"/>
        <v>2</v>
      </c>
      <c r="AF2009">
        <f t="shared" si="95"/>
        <v>16</v>
      </c>
    </row>
    <row r="2010" spans="1:32" x14ac:dyDescent="0.25">
      <c r="A2010" t="s">
        <v>10334</v>
      </c>
      <c r="B2010" t="s">
        <v>10335</v>
      </c>
      <c r="D2010">
        <v>2024</v>
      </c>
      <c r="E2010" t="s">
        <v>1061</v>
      </c>
      <c r="F2010" t="s">
        <v>2233</v>
      </c>
      <c r="G2010" t="s">
        <v>865</v>
      </c>
      <c r="H2010" t="s">
        <v>866</v>
      </c>
      <c r="I2010" t="s">
        <v>10336</v>
      </c>
      <c r="J2010" t="s">
        <v>1029</v>
      </c>
      <c r="K2010">
        <v>25798</v>
      </c>
      <c r="L2010" t="s">
        <v>869</v>
      </c>
      <c r="M2010" t="s">
        <v>1519</v>
      </c>
      <c r="N2010">
        <v>45384</v>
      </c>
      <c r="O2010">
        <v>1</v>
      </c>
      <c r="P2010" t="s">
        <v>872</v>
      </c>
      <c r="Q2010" t="s">
        <v>873</v>
      </c>
      <c r="R2010" t="s">
        <v>110</v>
      </c>
      <c r="S2010" t="s">
        <v>105</v>
      </c>
      <c r="U2010" t="s">
        <v>875</v>
      </c>
      <c r="W2010" s="247">
        <v>44973</v>
      </c>
      <c r="Y2010" t="s">
        <v>876</v>
      </c>
      <c r="Z2010">
        <v>0</v>
      </c>
      <c r="AB2010" t="s">
        <v>877</v>
      </c>
      <c r="AD2010">
        <f t="shared" ca="1" si="93"/>
        <v>14</v>
      </c>
      <c r="AE2010">
        <f t="shared" si="94"/>
        <v>2</v>
      </c>
      <c r="AF2010">
        <f t="shared" si="95"/>
        <v>16</v>
      </c>
    </row>
    <row r="2011" spans="1:32" x14ac:dyDescent="0.25">
      <c r="A2011" t="s">
        <v>10337</v>
      </c>
      <c r="B2011" t="s">
        <v>10338</v>
      </c>
      <c r="D2011">
        <v>2024</v>
      </c>
      <c r="E2011" t="s">
        <v>1061</v>
      </c>
      <c r="F2011" t="s">
        <v>2233</v>
      </c>
      <c r="G2011" t="s">
        <v>865</v>
      </c>
      <c r="H2011" t="s">
        <v>866</v>
      </c>
      <c r="I2011" t="s">
        <v>10339</v>
      </c>
      <c r="J2011" t="s">
        <v>881</v>
      </c>
      <c r="K2011">
        <v>25054</v>
      </c>
      <c r="L2011" t="s">
        <v>869</v>
      </c>
      <c r="M2011" t="s">
        <v>1519</v>
      </c>
      <c r="N2011">
        <v>45384</v>
      </c>
      <c r="O2011">
        <v>1</v>
      </c>
      <c r="P2011" t="s">
        <v>872</v>
      </c>
      <c r="Q2011" t="s">
        <v>873</v>
      </c>
      <c r="R2011" t="s">
        <v>110</v>
      </c>
      <c r="S2011" t="s">
        <v>105</v>
      </c>
      <c r="U2011" t="s">
        <v>875</v>
      </c>
      <c r="W2011" s="247">
        <v>44973</v>
      </c>
      <c r="Y2011" t="s">
        <v>876</v>
      </c>
      <c r="Z2011">
        <v>0</v>
      </c>
      <c r="AB2011" t="s">
        <v>877</v>
      </c>
      <c r="AD2011">
        <f t="shared" ca="1" si="93"/>
        <v>14</v>
      </c>
      <c r="AE2011">
        <f t="shared" si="94"/>
        <v>2</v>
      </c>
      <c r="AF2011">
        <f t="shared" si="95"/>
        <v>16</v>
      </c>
    </row>
    <row r="2012" spans="1:32" x14ac:dyDescent="0.25">
      <c r="A2012" t="s">
        <v>10340</v>
      </c>
      <c r="B2012" t="s">
        <v>10341</v>
      </c>
      <c r="D2012">
        <v>2024</v>
      </c>
      <c r="E2012" t="s">
        <v>1061</v>
      </c>
      <c r="F2012" t="s">
        <v>2233</v>
      </c>
      <c r="G2012" t="s">
        <v>865</v>
      </c>
      <c r="H2012" t="s">
        <v>866</v>
      </c>
      <c r="I2012" t="s">
        <v>10342</v>
      </c>
      <c r="J2012" t="s">
        <v>881</v>
      </c>
      <c r="K2012">
        <v>25445</v>
      </c>
      <c r="L2012" t="s">
        <v>869</v>
      </c>
      <c r="M2012" t="s">
        <v>1519</v>
      </c>
      <c r="N2012">
        <v>45353</v>
      </c>
      <c r="O2012">
        <v>2</v>
      </c>
      <c r="P2012" t="s">
        <v>872</v>
      </c>
      <c r="Q2012" t="s">
        <v>873</v>
      </c>
      <c r="R2012" t="s">
        <v>110</v>
      </c>
      <c r="S2012" t="s">
        <v>105</v>
      </c>
      <c r="U2012" t="s">
        <v>875</v>
      </c>
      <c r="W2012" s="247">
        <v>44973</v>
      </c>
      <c r="Y2012" t="s">
        <v>876</v>
      </c>
      <c r="Z2012">
        <v>0</v>
      </c>
      <c r="AB2012" t="s">
        <v>877</v>
      </c>
      <c r="AD2012">
        <f t="shared" ca="1" si="93"/>
        <v>14</v>
      </c>
      <c r="AE2012">
        <f t="shared" si="94"/>
        <v>2</v>
      </c>
      <c r="AF2012">
        <f t="shared" si="95"/>
        <v>16</v>
      </c>
    </row>
    <row r="2013" spans="1:32" x14ac:dyDescent="0.25">
      <c r="A2013" t="s">
        <v>10343</v>
      </c>
      <c r="B2013" t="s">
        <v>10344</v>
      </c>
      <c r="D2013">
        <v>2024</v>
      </c>
      <c r="E2013" t="s">
        <v>1061</v>
      </c>
      <c r="F2013" t="s">
        <v>2233</v>
      </c>
      <c r="G2013" t="s">
        <v>865</v>
      </c>
      <c r="H2013" t="s">
        <v>866</v>
      </c>
      <c r="I2013" t="s">
        <v>10345</v>
      </c>
      <c r="J2013" t="s">
        <v>896</v>
      </c>
      <c r="K2013">
        <v>25097</v>
      </c>
      <c r="L2013" t="s">
        <v>869</v>
      </c>
      <c r="M2013" t="s">
        <v>1519</v>
      </c>
      <c r="N2013">
        <v>45353</v>
      </c>
      <c r="O2013">
        <v>2</v>
      </c>
      <c r="P2013" t="s">
        <v>872</v>
      </c>
      <c r="Q2013" t="s">
        <v>873</v>
      </c>
      <c r="R2013" t="s">
        <v>110</v>
      </c>
      <c r="S2013" t="s">
        <v>105</v>
      </c>
      <c r="U2013" t="s">
        <v>875</v>
      </c>
      <c r="W2013" s="247">
        <v>44973</v>
      </c>
      <c r="Y2013" t="s">
        <v>876</v>
      </c>
      <c r="Z2013">
        <v>0</v>
      </c>
      <c r="AB2013" t="s">
        <v>877</v>
      </c>
      <c r="AD2013">
        <f t="shared" ca="1" si="93"/>
        <v>14</v>
      </c>
      <c r="AE2013">
        <f t="shared" si="94"/>
        <v>2</v>
      </c>
      <c r="AF2013">
        <f t="shared" si="95"/>
        <v>16</v>
      </c>
    </row>
    <row r="2014" spans="1:32" x14ac:dyDescent="0.25">
      <c r="A2014" t="s">
        <v>10346</v>
      </c>
      <c r="B2014" t="s">
        <v>10347</v>
      </c>
      <c r="D2014">
        <v>2023</v>
      </c>
      <c r="E2014" t="s">
        <v>1061</v>
      </c>
      <c r="F2014" t="s">
        <v>2233</v>
      </c>
      <c r="G2014" t="s">
        <v>865</v>
      </c>
      <c r="H2014" t="s">
        <v>2285</v>
      </c>
      <c r="I2014" t="s">
        <v>10348</v>
      </c>
      <c r="J2014" t="s">
        <v>896</v>
      </c>
      <c r="K2014">
        <v>23875</v>
      </c>
      <c r="L2014" t="s">
        <v>869</v>
      </c>
      <c r="M2014" t="s">
        <v>1519</v>
      </c>
      <c r="N2014">
        <v>45384</v>
      </c>
      <c r="O2014">
        <v>1</v>
      </c>
      <c r="P2014" t="s">
        <v>872</v>
      </c>
      <c r="Q2014" t="s">
        <v>873</v>
      </c>
      <c r="R2014" t="s">
        <v>110</v>
      </c>
      <c r="S2014" t="s">
        <v>105</v>
      </c>
      <c r="U2014" t="s">
        <v>875</v>
      </c>
      <c r="W2014" s="247">
        <v>44973</v>
      </c>
      <c r="Y2014" t="s">
        <v>876</v>
      </c>
      <c r="Z2014">
        <v>0</v>
      </c>
      <c r="AB2014" t="s">
        <v>877</v>
      </c>
      <c r="AD2014">
        <f t="shared" ca="1" si="93"/>
        <v>14</v>
      </c>
      <c r="AE2014">
        <f t="shared" si="94"/>
        <v>2</v>
      </c>
      <c r="AF2014">
        <f t="shared" si="95"/>
        <v>16</v>
      </c>
    </row>
    <row r="2015" spans="1:32" x14ac:dyDescent="0.25">
      <c r="A2015" t="s">
        <v>10349</v>
      </c>
      <c r="B2015" t="s">
        <v>10350</v>
      </c>
      <c r="D2015">
        <v>2024</v>
      </c>
      <c r="E2015" t="s">
        <v>1061</v>
      </c>
      <c r="F2015" t="s">
        <v>2233</v>
      </c>
      <c r="G2015" t="s">
        <v>865</v>
      </c>
      <c r="H2015" t="s">
        <v>1192</v>
      </c>
      <c r="I2015" t="s">
        <v>10351</v>
      </c>
      <c r="J2015" t="s">
        <v>896</v>
      </c>
      <c r="K2015">
        <v>24636</v>
      </c>
      <c r="L2015" t="s">
        <v>869</v>
      </c>
      <c r="M2015" t="s">
        <v>1519</v>
      </c>
      <c r="N2015">
        <v>45353</v>
      </c>
      <c r="O2015">
        <v>2</v>
      </c>
      <c r="P2015" t="s">
        <v>872</v>
      </c>
      <c r="Q2015" t="s">
        <v>873</v>
      </c>
      <c r="R2015" t="s">
        <v>110</v>
      </c>
      <c r="S2015" t="s">
        <v>105</v>
      </c>
      <c r="U2015" t="s">
        <v>875</v>
      </c>
      <c r="W2015" s="247">
        <v>44973</v>
      </c>
      <c r="Y2015" t="s">
        <v>876</v>
      </c>
      <c r="Z2015">
        <v>0</v>
      </c>
      <c r="AB2015" t="s">
        <v>877</v>
      </c>
      <c r="AD2015">
        <f t="shared" ca="1" si="93"/>
        <v>14</v>
      </c>
      <c r="AE2015">
        <f t="shared" si="94"/>
        <v>2</v>
      </c>
      <c r="AF2015">
        <f t="shared" si="95"/>
        <v>16</v>
      </c>
    </row>
    <row r="2016" spans="1:32" x14ac:dyDescent="0.25">
      <c r="A2016" t="s">
        <v>10352</v>
      </c>
      <c r="B2016" t="s">
        <v>10353</v>
      </c>
      <c r="D2016">
        <v>2024</v>
      </c>
      <c r="E2016" t="s">
        <v>1061</v>
      </c>
      <c r="F2016" t="s">
        <v>2233</v>
      </c>
      <c r="G2016" t="s">
        <v>865</v>
      </c>
      <c r="H2016" t="s">
        <v>2285</v>
      </c>
      <c r="I2016" t="s">
        <v>10354</v>
      </c>
      <c r="J2016" t="s">
        <v>1527</v>
      </c>
      <c r="K2016">
        <v>22557</v>
      </c>
      <c r="L2016" t="s">
        <v>1900</v>
      </c>
      <c r="M2016" t="s">
        <v>1519</v>
      </c>
      <c r="N2016" t="s">
        <v>913</v>
      </c>
      <c r="O2016">
        <v>5</v>
      </c>
      <c r="P2016" t="s">
        <v>872</v>
      </c>
      <c r="Q2016" t="s">
        <v>873</v>
      </c>
      <c r="R2016" t="s">
        <v>110</v>
      </c>
      <c r="S2016" t="s">
        <v>110</v>
      </c>
      <c r="U2016" t="s">
        <v>875</v>
      </c>
      <c r="W2016" s="247">
        <v>44973</v>
      </c>
      <c r="Y2016" t="s">
        <v>876</v>
      </c>
      <c r="Z2016">
        <v>0</v>
      </c>
      <c r="AB2016" t="s">
        <v>877</v>
      </c>
      <c r="AD2016">
        <f t="shared" ca="1" si="93"/>
        <v>14</v>
      </c>
      <c r="AE2016">
        <f t="shared" si="94"/>
        <v>2</v>
      </c>
      <c r="AF2016">
        <f t="shared" si="95"/>
        <v>16</v>
      </c>
    </row>
    <row r="2017" spans="1:32" x14ac:dyDescent="0.25">
      <c r="A2017" t="s">
        <v>10355</v>
      </c>
      <c r="B2017" t="s">
        <v>10356</v>
      </c>
      <c r="D2017">
        <v>2024</v>
      </c>
      <c r="E2017" t="s">
        <v>1061</v>
      </c>
      <c r="F2017" t="s">
        <v>2233</v>
      </c>
      <c r="G2017" t="s">
        <v>865</v>
      </c>
      <c r="H2017" t="s">
        <v>1192</v>
      </c>
      <c r="I2017" t="s">
        <v>10357</v>
      </c>
      <c r="J2017" t="s">
        <v>868</v>
      </c>
      <c r="K2017">
        <v>27140</v>
      </c>
      <c r="L2017" t="s">
        <v>869</v>
      </c>
      <c r="M2017" t="s">
        <v>1519</v>
      </c>
      <c r="N2017">
        <v>45384</v>
      </c>
      <c r="O2017">
        <v>1</v>
      </c>
      <c r="P2017" t="s">
        <v>872</v>
      </c>
      <c r="Q2017" t="s">
        <v>873</v>
      </c>
      <c r="R2017" t="s">
        <v>110</v>
      </c>
      <c r="S2017" t="s">
        <v>105</v>
      </c>
      <c r="U2017" t="s">
        <v>875</v>
      </c>
      <c r="W2017" s="247">
        <v>44973</v>
      </c>
      <c r="Y2017" t="s">
        <v>876</v>
      </c>
      <c r="Z2017">
        <v>0</v>
      </c>
      <c r="AB2017" t="s">
        <v>877</v>
      </c>
      <c r="AD2017">
        <f t="shared" ca="1" si="93"/>
        <v>14</v>
      </c>
      <c r="AE2017">
        <f t="shared" si="94"/>
        <v>2</v>
      </c>
      <c r="AF2017">
        <f t="shared" si="95"/>
        <v>16</v>
      </c>
    </row>
    <row r="2018" spans="1:32" x14ac:dyDescent="0.25">
      <c r="A2018" t="s">
        <v>10358</v>
      </c>
      <c r="B2018" t="s">
        <v>10359</v>
      </c>
      <c r="D2018">
        <v>2023</v>
      </c>
      <c r="E2018" t="s">
        <v>1061</v>
      </c>
      <c r="F2018" t="s">
        <v>1190</v>
      </c>
      <c r="G2018" t="s">
        <v>1191</v>
      </c>
      <c r="H2018" t="s">
        <v>1192</v>
      </c>
      <c r="I2018" t="s">
        <v>10360</v>
      </c>
      <c r="J2018" t="s">
        <v>2637</v>
      </c>
      <c r="K2018">
        <v>26855</v>
      </c>
      <c r="L2018" t="s">
        <v>869</v>
      </c>
      <c r="M2018" t="s">
        <v>1519</v>
      </c>
      <c r="N2018">
        <v>45353</v>
      </c>
      <c r="O2018">
        <v>2</v>
      </c>
      <c r="P2018" t="s">
        <v>872</v>
      </c>
      <c r="Q2018" t="s">
        <v>873</v>
      </c>
      <c r="R2018" t="s">
        <v>110</v>
      </c>
      <c r="S2018" t="s">
        <v>110</v>
      </c>
      <c r="U2018" t="s">
        <v>875</v>
      </c>
      <c r="W2018" s="247">
        <v>44972</v>
      </c>
      <c r="Y2018" t="s">
        <v>876</v>
      </c>
      <c r="Z2018">
        <v>0</v>
      </c>
      <c r="AB2018" t="s">
        <v>877</v>
      </c>
      <c r="AD2018">
        <f t="shared" ca="1" si="93"/>
        <v>14</v>
      </c>
      <c r="AE2018">
        <f t="shared" si="94"/>
        <v>2</v>
      </c>
      <c r="AF2018">
        <f t="shared" si="95"/>
        <v>15</v>
      </c>
    </row>
    <row r="2019" spans="1:32" x14ac:dyDescent="0.25">
      <c r="A2019" t="s">
        <v>10361</v>
      </c>
      <c r="B2019" t="s">
        <v>10362</v>
      </c>
      <c r="D2019">
        <v>2023</v>
      </c>
      <c r="E2019" t="s">
        <v>1049</v>
      </c>
      <c r="F2019" t="s">
        <v>1070</v>
      </c>
      <c r="G2019" t="s">
        <v>1071</v>
      </c>
      <c r="H2019" t="s">
        <v>1123</v>
      </c>
      <c r="I2019" t="s">
        <v>10363</v>
      </c>
      <c r="J2019" t="s">
        <v>2082</v>
      </c>
      <c r="K2019">
        <v>43521</v>
      </c>
      <c r="L2019" t="s">
        <v>1900</v>
      </c>
      <c r="M2019" t="s">
        <v>1519</v>
      </c>
      <c r="N2019" t="s">
        <v>9005</v>
      </c>
      <c r="O2019">
        <v>11</v>
      </c>
      <c r="P2019" t="s">
        <v>872</v>
      </c>
      <c r="Q2019" t="s">
        <v>873</v>
      </c>
      <c r="R2019" t="s">
        <v>110</v>
      </c>
      <c r="S2019" t="s">
        <v>110</v>
      </c>
      <c r="U2019" t="s">
        <v>1067</v>
      </c>
      <c r="W2019" s="247">
        <v>44953</v>
      </c>
      <c r="Y2019" t="s">
        <v>876</v>
      </c>
      <c r="Z2019">
        <v>0</v>
      </c>
      <c r="AB2019" t="s">
        <v>877</v>
      </c>
      <c r="AD2019">
        <f t="shared" ca="1" si="93"/>
        <v>15</v>
      </c>
      <c r="AE2019">
        <f t="shared" si="94"/>
        <v>1</v>
      </c>
      <c r="AF2019">
        <f t="shared" si="95"/>
        <v>27</v>
      </c>
    </row>
    <row r="2020" spans="1:32" x14ac:dyDescent="0.25">
      <c r="A2020" t="s">
        <v>10364</v>
      </c>
      <c r="B2020" t="s">
        <v>10365</v>
      </c>
      <c r="D2020">
        <v>2023</v>
      </c>
      <c r="E2020" t="s">
        <v>1049</v>
      </c>
      <c r="F2020" t="s">
        <v>1070</v>
      </c>
      <c r="G2020" t="s">
        <v>1071</v>
      </c>
      <c r="H2020" t="s">
        <v>3796</v>
      </c>
      <c r="I2020" t="s">
        <v>10366</v>
      </c>
      <c r="J2020" t="s">
        <v>868</v>
      </c>
      <c r="K2020">
        <v>33929</v>
      </c>
      <c r="L2020" t="s">
        <v>869</v>
      </c>
      <c r="M2020" t="s">
        <v>1519</v>
      </c>
      <c r="N2020">
        <v>45384</v>
      </c>
      <c r="O2020">
        <v>1</v>
      </c>
      <c r="P2020" t="s">
        <v>872</v>
      </c>
      <c r="Q2020" t="s">
        <v>873</v>
      </c>
      <c r="R2020" t="s">
        <v>110</v>
      </c>
      <c r="S2020" t="s">
        <v>105</v>
      </c>
      <c r="U2020" t="s">
        <v>1067</v>
      </c>
      <c r="W2020" s="247">
        <v>44953</v>
      </c>
      <c r="Y2020" t="s">
        <v>876</v>
      </c>
      <c r="Z2020">
        <v>0</v>
      </c>
      <c r="AB2020" t="s">
        <v>877</v>
      </c>
      <c r="AD2020">
        <f t="shared" ca="1" si="93"/>
        <v>15</v>
      </c>
      <c r="AE2020">
        <f t="shared" si="94"/>
        <v>1</v>
      </c>
      <c r="AF2020">
        <f t="shared" si="95"/>
        <v>27</v>
      </c>
    </row>
    <row r="2021" spans="1:32" x14ac:dyDescent="0.25">
      <c r="A2021" t="s">
        <v>10367</v>
      </c>
      <c r="B2021" t="s">
        <v>10368</v>
      </c>
      <c r="D2021">
        <v>2023</v>
      </c>
      <c r="E2021" t="s">
        <v>1049</v>
      </c>
      <c r="F2021" t="s">
        <v>1080</v>
      </c>
      <c r="G2021" t="s">
        <v>1081</v>
      </c>
      <c r="H2021" t="s">
        <v>3796</v>
      </c>
      <c r="I2021" t="s">
        <v>10369</v>
      </c>
      <c r="J2021" t="s">
        <v>1527</v>
      </c>
      <c r="K2021">
        <v>23987</v>
      </c>
      <c r="L2021" t="s">
        <v>1900</v>
      </c>
      <c r="M2021" t="s">
        <v>1519</v>
      </c>
      <c r="N2021" t="s">
        <v>4903</v>
      </c>
      <c r="O2021">
        <v>14</v>
      </c>
      <c r="P2021" t="s">
        <v>872</v>
      </c>
      <c r="Q2021" t="s">
        <v>873</v>
      </c>
      <c r="R2021" t="s">
        <v>110</v>
      </c>
      <c r="S2021" t="s">
        <v>110</v>
      </c>
      <c r="U2021" t="s">
        <v>875</v>
      </c>
      <c r="W2021" s="247">
        <v>44953</v>
      </c>
      <c r="Y2021" t="s">
        <v>876</v>
      </c>
      <c r="Z2021">
        <v>0</v>
      </c>
      <c r="AB2021" t="s">
        <v>877</v>
      </c>
      <c r="AD2021">
        <f t="shared" ca="1" si="93"/>
        <v>15</v>
      </c>
      <c r="AE2021">
        <f t="shared" si="94"/>
        <v>1</v>
      </c>
      <c r="AF2021">
        <f t="shared" si="95"/>
        <v>27</v>
      </c>
    </row>
    <row r="2022" spans="1:32" x14ac:dyDescent="0.25">
      <c r="A2022" t="s">
        <v>10370</v>
      </c>
      <c r="B2022" t="s">
        <v>10371</v>
      </c>
      <c r="D2022">
        <v>2023</v>
      </c>
      <c r="E2022" t="s">
        <v>1049</v>
      </c>
      <c r="F2022" t="s">
        <v>1080</v>
      </c>
      <c r="G2022" t="s">
        <v>1081</v>
      </c>
      <c r="H2022" t="s">
        <v>10057</v>
      </c>
      <c r="I2022" t="s">
        <v>10372</v>
      </c>
      <c r="J2022" t="s">
        <v>1067</v>
      </c>
      <c r="K2022">
        <v>33851</v>
      </c>
      <c r="L2022" t="s">
        <v>869</v>
      </c>
      <c r="M2022" t="s">
        <v>1519</v>
      </c>
      <c r="N2022">
        <v>45293</v>
      </c>
      <c r="O2022">
        <v>4</v>
      </c>
      <c r="P2022" t="s">
        <v>872</v>
      </c>
      <c r="Q2022" t="s">
        <v>873</v>
      </c>
      <c r="R2022" t="s">
        <v>110</v>
      </c>
      <c r="S2022" t="s">
        <v>110</v>
      </c>
      <c r="U2022" t="s">
        <v>875</v>
      </c>
      <c r="W2022" s="247">
        <v>44953</v>
      </c>
      <c r="Y2022" t="s">
        <v>876</v>
      </c>
      <c r="Z2022">
        <v>0</v>
      </c>
      <c r="AB2022" t="s">
        <v>877</v>
      </c>
      <c r="AD2022">
        <f t="shared" ca="1" si="93"/>
        <v>15</v>
      </c>
      <c r="AE2022">
        <f t="shared" si="94"/>
        <v>1</v>
      </c>
      <c r="AF2022">
        <f t="shared" si="95"/>
        <v>27</v>
      </c>
    </row>
    <row r="2023" spans="1:32" x14ac:dyDescent="0.25">
      <c r="A2023" t="s">
        <v>10373</v>
      </c>
      <c r="B2023" t="s">
        <v>10374</v>
      </c>
      <c r="D2023">
        <v>2023</v>
      </c>
      <c r="E2023" t="s">
        <v>1049</v>
      </c>
      <c r="F2023" t="s">
        <v>1080</v>
      </c>
      <c r="G2023" t="s">
        <v>1081</v>
      </c>
      <c r="H2023" t="s">
        <v>3796</v>
      </c>
      <c r="I2023" t="s">
        <v>10375</v>
      </c>
      <c r="J2023" t="s">
        <v>881</v>
      </c>
      <c r="K2023">
        <v>39811</v>
      </c>
      <c r="L2023" t="s">
        <v>1900</v>
      </c>
      <c r="M2023" t="s">
        <v>1519</v>
      </c>
      <c r="N2023">
        <v>45384</v>
      </c>
      <c r="O2023">
        <v>1</v>
      </c>
      <c r="P2023" t="s">
        <v>872</v>
      </c>
      <c r="Q2023" t="s">
        <v>873</v>
      </c>
      <c r="R2023" t="s">
        <v>110</v>
      </c>
      <c r="S2023" t="s">
        <v>110</v>
      </c>
      <c r="U2023" t="s">
        <v>875</v>
      </c>
      <c r="W2023" s="247">
        <v>44953</v>
      </c>
      <c r="Y2023" t="s">
        <v>876</v>
      </c>
      <c r="Z2023">
        <v>0</v>
      </c>
      <c r="AB2023" t="s">
        <v>877</v>
      </c>
      <c r="AD2023">
        <f t="shared" ca="1" si="93"/>
        <v>15</v>
      </c>
      <c r="AE2023">
        <f t="shared" si="94"/>
        <v>1</v>
      </c>
      <c r="AF2023">
        <f t="shared" si="95"/>
        <v>27</v>
      </c>
    </row>
    <row r="2024" spans="1:32" x14ac:dyDescent="0.25">
      <c r="A2024" t="s">
        <v>10376</v>
      </c>
      <c r="B2024" t="s">
        <v>10377</v>
      </c>
      <c r="D2024">
        <v>2023</v>
      </c>
      <c r="E2024" t="s">
        <v>1049</v>
      </c>
      <c r="F2024" t="s">
        <v>1080</v>
      </c>
      <c r="G2024" t="s">
        <v>1081</v>
      </c>
      <c r="H2024" t="s">
        <v>3796</v>
      </c>
      <c r="I2024" t="s">
        <v>10378</v>
      </c>
      <c r="J2024" t="s">
        <v>1136</v>
      </c>
      <c r="K2024">
        <v>30854</v>
      </c>
      <c r="L2024" t="s">
        <v>869</v>
      </c>
      <c r="M2024" t="s">
        <v>1519</v>
      </c>
      <c r="N2024">
        <v>45384</v>
      </c>
      <c r="O2024">
        <v>1</v>
      </c>
      <c r="P2024" t="s">
        <v>872</v>
      </c>
      <c r="Q2024" t="s">
        <v>873</v>
      </c>
      <c r="R2024" t="s">
        <v>110</v>
      </c>
      <c r="S2024" t="s">
        <v>110</v>
      </c>
      <c r="U2024" t="s">
        <v>875</v>
      </c>
      <c r="W2024" s="247">
        <v>44953</v>
      </c>
      <c r="Y2024" t="s">
        <v>876</v>
      </c>
      <c r="Z2024">
        <v>0</v>
      </c>
      <c r="AB2024" t="s">
        <v>877</v>
      </c>
      <c r="AD2024">
        <f t="shared" ca="1" si="93"/>
        <v>15</v>
      </c>
      <c r="AE2024">
        <f t="shared" si="94"/>
        <v>1</v>
      </c>
      <c r="AF2024">
        <f t="shared" si="95"/>
        <v>27</v>
      </c>
    </row>
    <row r="2025" spans="1:32" x14ac:dyDescent="0.25">
      <c r="A2025" t="s">
        <v>10379</v>
      </c>
      <c r="B2025" t="s">
        <v>10380</v>
      </c>
      <c r="D2025">
        <v>2023</v>
      </c>
      <c r="E2025" t="s">
        <v>1049</v>
      </c>
      <c r="F2025" t="s">
        <v>1080</v>
      </c>
      <c r="G2025" t="s">
        <v>1081</v>
      </c>
      <c r="H2025" t="s">
        <v>3323</v>
      </c>
      <c r="I2025" t="s">
        <v>10381</v>
      </c>
      <c r="J2025" t="s">
        <v>868</v>
      </c>
      <c r="K2025">
        <v>29441</v>
      </c>
      <c r="L2025" t="s">
        <v>869</v>
      </c>
      <c r="M2025" t="s">
        <v>1519</v>
      </c>
      <c r="N2025">
        <v>45384</v>
      </c>
      <c r="O2025">
        <v>1</v>
      </c>
      <c r="P2025" t="s">
        <v>872</v>
      </c>
      <c r="Q2025" t="s">
        <v>873</v>
      </c>
      <c r="R2025" t="s">
        <v>110</v>
      </c>
      <c r="S2025" t="s">
        <v>110</v>
      </c>
      <c r="U2025" t="s">
        <v>875</v>
      </c>
      <c r="W2025" s="247">
        <v>44953</v>
      </c>
      <c r="Y2025" t="s">
        <v>876</v>
      </c>
      <c r="Z2025">
        <v>0</v>
      </c>
      <c r="AB2025" t="s">
        <v>10382</v>
      </c>
      <c r="AD2025">
        <f t="shared" ca="1" si="93"/>
        <v>15</v>
      </c>
      <c r="AE2025">
        <f t="shared" si="94"/>
        <v>1</v>
      </c>
      <c r="AF2025">
        <f t="shared" si="95"/>
        <v>27</v>
      </c>
    </row>
    <row r="2026" spans="1:32" x14ac:dyDescent="0.25">
      <c r="A2026" t="s">
        <v>10383</v>
      </c>
      <c r="B2026" t="s">
        <v>10384</v>
      </c>
      <c r="D2026">
        <v>2023</v>
      </c>
      <c r="E2026" t="s">
        <v>1049</v>
      </c>
      <c r="F2026" t="s">
        <v>1080</v>
      </c>
      <c r="G2026" t="s">
        <v>1081</v>
      </c>
      <c r="H2026" t="s">
        <v>3396</v>
      </c>
      <c r="I2026" t="s">
        <v>10385</v>
      </c>
      <c r="J2026" t="s">
        <v>881</v>
      </c>
      <c r="K2026">
        <v>30852</v>
      </c>
      <c r="L2026" t="s">
        <v>869</v>
      </c>
      <c r="M2026" t="s">
        <v>1519</v>
      </c>
      <c r="N2026">
        <v>45384</v>
      </c>
      <c r="O2026">
        <v>1</v>
      </c>
      <c r="P2026" t="s">
        <v>872</v>
      </c>
      <c r="Q2026" t="s">
        <v>873</v>
      </c>
      <c r="R2026" t="s">
        <v>110</v>
      </c>
      <c r="S2026" t="s">
        <v>105</v>
      </c>
      <c r="U2026" t="s">
        <v>875</v>
      </c>
      <c r="W2026" s="247">
        <v>44973</v>
      </c>
      <c r="Y2026" t="s">
        <v>876</v>
      </c>
      <c r="Z2026">
        <v>0</v>
      </c>
      <c r="AB2026" t="s">
        <v>877</v>
      </c>
      <c r="AD2026">
        <f t="shared" ca="1" si="93"/>
        <v>14</v>
      </c>
      <c r="AE2026">
        <f t="shared" si="94"/>
        <v>2</v>
      </c>
      <c r="AF2026">
        <f t="shared" si="95"/>
        <v>16</v>
      </c>
    </row>
    <row r="2027" spans="1:32" x14ac:dyDescent="0.25">
      <c r="A2027" t="s">
        <v>10386</v>
      </c>
      <c r="B2027" t="s">
        <v>10387</v>
      </c>
      <c r="D2027">
        <v>2023</v>
      </c>
      <c r="E2027" t="s">
        <v>863</v>
      </c>
      <c r="F2027" t="s">
        <v>3562</v>
      </c>
      <c r="G2027" t="s">
        <v>1191</v>
      </c>
      <c r="H2027" t="s">
        <v>956</v>
      </c>
      <c r="I2027" t="s">
        <v>10388</v>
      </c>
      <c r="J2027" t="s">
        <v>1527</v>
      </c>
      <c r="K2027">
        <v>24079</v>
      </c>
      <c r="L2027" t="s">
        <v>869</v>
      </c>
      <c r="M2027" t="s">
        <v>1519</v>
      </c>
      <c r="N2027">
        <v>45353</v>
      </c>
      <c r="O2027">
        <v>2</v>
      </c>
      <c r="P2027" t="s">
        <v>872</v>
      </c>
      <c r="Q2027" t="s">
        <v>873</v>
      </c>
      <c r="R2027" t="s">
        <v>110</v>
      </c>
      <c r="S2027" t="s">
        <v>116</v>
      </c>
      <c r="U2027" t="s">
        <v>875</v>
      </c>
      <c r="W2027" s="247">
        <v>44973</v>
      </c>
      <c r="Y2027" t="s">
        <v>876</v>
      </c>
      <c r="Z2027">
        <v>0</v>
      </c>
      <c r="AB2027" t="s">
        <v>877</v>
      </c>
      <c r="AD2027">
        <f t="shared" ca="1" si="93"/>
        <v>14</v>
      </c>
      <c r="AE2027">
        <f t="shared" si="94"/>
        <v>2</v>
      </c>
      <c r="AF2027">
        <f t="shared" si="95"/>
        <v>16</v>
      </c>
    </row>
    <row r="2028" spans="1:32" x14ac:dyDescent="0.25">
      <c r="A2028" t="s">
        <v>10389</v>
      </c>
      <c r="B2028" t="s">
        <v>10390</v>
      </c>
      <c r="D2028">
        <v>2023</v>
      </c>
      <c r="E2028" t="s">
        <v>1049</v>
      </c>
      <c r="F2028" t="s">
        <v>1080</v>
      </c>
      <c r="G2028" t="s">
        <v>1081</v>
      </c>
      <c r="H2028" t="s">
        <v>10057</v>
      </c>
      <c r="I2028" t="s">
        <v>10391</v>
      </c>
      <c r="J2028" t="s">
        <v>1067</v>
      </c>
      <c r="K2028">
        <v>26751</v>
      </c>
      <c r="L2028" t="s">
        <v>869</v>
      </c>
      <c r="M2028" t="s">
        <v>1519</v>
      </c>
      <c r="N2028" t="s">
        <v>1640</v>
      </c>
      <c r="O2028">
        <v>6</v>
      </c>
      <c r="P2028" t="s">
        <v>872</v>
      </c>
      <c r="Q2028" t="s">
        <v>873</v>
      </c>
      <c r="R2028" t="s">
        <v>194</v>
      </c>
      <c r="S2028" t="s">
        <v>194</v>
      </c>
      <c r="U2028" t="s">
        <v>875</v>
      </c>
      <c r="W2028" s="247">
        <v>44953</v>
      </c>
      <c r="Y2028" t="s">
        <v>876</v>
      </c>
      <c r="Z2028">
        <v>0</v>
      </c>
      <c r="AB2028" t="s">
        <v>877</v>
      </c>
      <c r="AD2028">
        <f t="shared" ca="1" si="93"/>
        <v>15</v>
      </c>
      <c r="AE2028">
        <f t="shared" si="94"/>
        <v>1</v>
      </c>
      <c r="AF2028">
        <f t="shared" si="95"/>
        <v>27</v>
      </c>
    </row>
    <row r="2029" spans="1:32" x14ac:dyDescent="0.25">
      <c r="A2029" t="s">
        <v>10392</v>
      </c>
      <c r="B2029" t="s">
        <v>10393</v>
      </c>
      <c r="D2029">
        <v>2024</v>
      </c>
      <c r="E2029" t="s">
        <v>1061</v>
      </c>
      <c r="F2029" t="s">
        <v>2233</v>
      </c>
      <c r="G2029" t="s">
        <v>865</v>
      </c>
      <c r="H2029" t="s">
        <v>866</v>
      </c>
      <c r="I2029" t="s">
        <v>10394</v>
      </c>
      <c r="J2029" t="s">
        <v>1067</v>
      </c>
      <c r="K2029">
        <v>28449</v>
      </c>
      <c r="L2029" t="s">
        <v>869</v>
      </c>
      <c r="M2029" t="s">
        <v>1519</v>
      </c>
      <c r="N2029">
        <v>45414</v>
      </c>
      <c r="O2029">
        <v>1</v>
      </c>
      <c r="P2029" t="s">
        <v>872</v>
      </c>
      <c r="Q2029" t="s">
        <v>873</v>
      </c>
      <c r="R2029" t="s">
        <v>133</v>
      </c>
      <c r="S2029" t="s">
        <v>105</v>
      </c>
      <c r="U2029" t="s">
        <v>875</v>
      </c>
      <c r="W2029" s="247">
        <v>44973</v>
      </c>
      <c r="Y2029" t="s">
        <v>876</v>
      </c>
      <c r="Z2029">
        <v>0</v>
      </c>
      <c r="AB2029" t="s">
        <v>877</v>
      </c>
      <c r="AD2029">
        <f t="shared" ca="1" si="93"/>
        <v>14</v>
      </c>
      <c r="AE2029">
        <f t="shared" si="94"/>
        <v>2</v>
      </c>
      <c r="AF2029">
        <f t="shared" si="95"/>
        <v>16</v>
      </c>
    </row>
    <row r="2030" spans="1:32" x14ac:dyDescent="0.25">
      <c r="A2030" t="s">
        <v>10395</v>
      </c>
      <c r="B2030" t="s">
        <v>10396</v>
      </c>
      <c r="D2030">
        <v>2023</v>
      </c>
      <c r="E2030" t="s">
        <v>1049</v>
      </c>
      <c r="F2030" t="s">
        <v>1080</v>
      </c>
      <c r="G2030" t="s">
        <v>1081</v>
      </c>
      <c r="H2030" t="s">
        <v>3323</v>
      </c>
      <c r="I2030" t="s">
        <v>10397</v>
      </c>
      <c r="J2030" t="s">
        <v>1067</v>
      </c>
      <c r="K2030">
        <v>37299</v>
      </c>
      <c r="L2030" t="s">
        <v>1900</v>
      </c>
      <c r="M2030" t="s">
        <v>1519</v>
      </c>
      <c r="N2030">
        <v>45384</v>
      </c>
      <c r="O2030">
        <v>1</v>
      </c>
      <c r="P2030" t="s">
        <v>872</v>
      </c>
      <c r="Q2030" t="s">
        <v>873</v>
      </c>
      <c r="R2030" t="s">
        <v>133</v>
      </c>
      <c r="S2030" t="s">
        <v>105</v>
      </c>
      <c r="U2030" t="s">
        <v>875</v>
      </c>
      <c r="W2030" s="247">
        <v>44953</v>
      </c>
      <c r="Y2030" t="s">
        <v>876</v>
      </c>
      <c r="Z2030">
        <v>0</v>
      </c>
      <c r="AB2030" t="s">
        <v>877</v>
      </c>
      <c r="AD2030">
        <f t="shared" ca="1" si="93"/>
        <v>15</v>
      </c>
      <c r="AE2030">
        <f t="shared" si="94"/>
        <v>1</v>
      </c>
      <c r="AF2030">
        <f t="shared" si="95"/>
        <v>27</v>
      </c>
    </row>
    <row r="2031" spans="1:32" x14ac:dyDescent="0.25">
      <c r="A2031" t="s">
        <v>10398</v>
      </c>
      <c r="B2031" t="s">
        <v>10399</v>
      </c>
      <c r="D2031">
        <v>2023</v>
      </c>
      <c r="E2031" t="s">
        <v>1049</v>
      </c>
      <c r="F2031" t="s">
        <v>1070</v>
      </c>
      <c r="G2031" t="s">
        <v>1071</v>
      </c>
      <c r="H2031" t="s">
        <v>3796</v>
      </c>
      <c r="I2031" t="s">
        <v>10400</v>
      </c>
      <c r="J2031" t="s">
        <v>896</v>
      </c>
      <c r="K2031">
        <v>31020</v>
      </c>
      <c r="L2031" t="s">
        <v>1900</v>
      </c>
      <c r="M2031" t="s">
        <v>1519</v>
      </c>
      <c r="N2031" t="s">
        <v>913</v>
      </c>
      <c r="O2031">
        <v>5</v>
      </c>
      <c r="P2031" t="s">
        <v>872</v>
      </c>
      <c r="Q2031" t="s">
        <v>873</v>
      </c>
      <c r="R2031" t="s">
        <v>121</v>
      </c>
      <c r="S2031" t="s">
        <v>121</v>
      </c>
      <c r="U2031" t="s">
        <v>1067</v>
      </c>
      <c r="W2031" s="247">
        <v>44953</v>
      </c>
      <c r="Y2031" t="s">
        <v>876</v>
      </c>
      <c r="Z2031">
        <v>0</v>
      </c>
      <c r="AA2031" t="s">
        <v>10401</v>
      </c>
      <c r="AB2031" t="s">
        <v>877</v>
      </c>
      <c r="AD2031">
        <f t="shared" ca="1" si="93"/>
        <v>15</v>
      </c>
      <c r="AE2031">
        <f t="shared" si="94"/>
        <v>1</v>
      </c>
      <c r="AF2031">
        <f t="shared" si="95"/>
        <v>27</v>
      </c>
    </row>
    <row r="2032" spans="1:32" x14ac:dyDescent="0.25">
      <c r="A2032" t="s">
        <v>10402</v>
      </c>
      <c r="B2032" t="s">
        <v>10403</v>
      </c>
      <c r="D2032">
        <v>2024</v>
      </c>
      <c r="E2032" t="s">
        <v>1061</v>
      </c>
      <c r="F2032" t="s">
        <v>2233</v>
      </c>
      <c r="G2032" t="s">
        <v>865</v>
      </c>
      <c r="H2032" t="s">
        <v>866</v>
      </c>
      <c r="I2032" t="s">
        <v>10404</v>
      </c>
      <c r="J2032" t="s">
        <v>1906</v>
      </c>
      <c r="K2032">
        <v>27565</v>
      </c>
      <c r="L2032" t="s">
        <v>869</v>
      </c>
      <c r="M2032" t="s">
        <v>1519</v>
      </c>
      <c r="N2032">
        <v>45353</v>
      </c>
      <c r="O2032">
        <v>2</v>
      </c>
      <c r="P2032" t="s">
        <v>872</v>
      </c>
      <c r="Q2032" t="s">
        <v>873</v>
      </c>
      <c r="R2032" t="s">
        <v>141</v>
      </c>
      <c r="S2032" t="s">
        <v>116</v>
      </c>
      <c r="U2032" t="s">
        <v>875</v>
      </c>
      <c r="W2032" s="247">
        <v>44973</v>
      </c>
      <c r="Y2032" t="s">
        <v>876</v>
      </c>
      <c r="Z2032">
        <v>0</v>
      </c>
      <c r="AB2032" t="s">
        <v>877</v>
      </c>
      <c r="AD2032">
        <f t="shared" ca="1" si="93"/>
        <v>14</v>
      </c>
      <c r="AE2032">
        <f t="shared" si="94"/>
        <v>2</v>
      </c>
      <c r="AF2032">
        <f t="shared" si="95"/>
        <v>16</v>
      </c>
    </row>
    <row r="2033" spans="1:32" x14ac:dyDescent="0.25">
      <c r="A2033" t="s">
        <v>10405</v>
      </c>
      <c r="B2033" t="s">
        <v>10406</v>
      </c>
      <c r="D2033">
        <v>2024</v>
      </c>
      <c r="E2033" t="s">
        <v>1061</v>
      </c>
      <c r="F2033" t="s">
        <v>2233</v>
      </c>
      <c r="G2033" t="s">
        <v>865</v>
      </c>
      <c r="H2033" t="s">
        <v>2285</v>
      </c>
      <c r="I2033" t="s">
        <v>10407</v>
      </c>
      <c r="J2033" t="s">
        <v>1906</v>
      </c>
      <c r="K2033">
        <v>22669</v>
      </c>
      <c r="L2033" t="s">
        <v>869</v>
      </c>
      <c r="M2033" t="s">
        <v>1519</v>
      </c>
      <c r="N2033">
        <v>45353</v>
      </c>
      <c r="O2033">
        <v>2</v>
      </c>
      <c r="P2033" t="s">
        <v>872</v>
      </c>
      <c r="Q2033" t="s">
        <v>873</v>
      </c>
      <c r="R2033" t="s">
        <v>141</v>
      </c>
      <c r="S2033" t="s">
        <v>105</v>
      </c>
      <c r="U2033" t="s">
        <v>875</v>
      </c>
      <c r="W2033" s="247">
        <v>44973</v>
      </c>
      <c r="Y2033" t="s">
        <v>876</v>
      </c>
      <c r="Z2033">
        <v>0</v>
      </c>
      <c r="AB2033" t="s">
        <v>877</v>
      </c>
      <c r="AD2033">
        <f t="shared" ca="1" si="93"/>
        <v>14</v>
      </c>
      <c r="AE2033">
        <f t="shared" si="94"/>
        <v>2</v>
      </c>
      <c r="AF2033">
        <f t="shared" si="95"/>
        <v>16</v>
      </c>
    </row>
    <row r="2034" spans="1:32" x14ac:dyDescent="0.25">
      <c r="A2034" t="s">
        <v>10408</v>
      </c>
      <c r="B2034" t="s">
        <v>10409</v>
      </c>
      <c r="D2034">
        <v>2024</v>
      </c>
      <c r="E2034" t="s">
        <v>1061</v>
      </c>
      <c r="F2034" t="s">
        <v>2233</v>
      </c>
      <c r="G2034" t="s">
        <v>865</v>
      </c>
      <c r="H2034" t="s">
        <v>1192</v>
      </c>
      <c r="I2034" t="s">
        <v>10410</v>
      </c>
      <c r="J2034" t="s">
        <v>1067</v>
      </c>
      <c r="K2034">
        <v>5713</v>
      </c>
      <c r="L2034" t="s">
        <v>869</v>
      </c>
      <c r="M2034" t="s">
        <v>1519</v>
      </c>
      <c r="N2034">
        <v>44990</v>
      </c>
      <c r="O2034">
        <v>278</v>
      </c>
      <c r="P2034" t="s">
        <v>872</v>
      </c>
      <c r="Q2034" t="s">
        <v>873</v>
      </c>
      <c r="R2034" t="s">
        <v>176</v>
      </c>
      <c r="S2034" t="s">
        <v>176</v>
      </c>
      <c r="U2034" t="s">
        <v>875</v>
      </c>
      <c r="W2034" s="247">
        <v>44973</v>
      </c>
      <c r="Y2034" t="s">
        <v>876</v>
      </c>
      <c r="Z2034">
        <v>0</v>
      </c>
      <c r="AB2034" t="s">
        <v>877</v>
      </c>
      <c r="AD2034">
        <f t="shared" ca="1" si="93"/>
        <v>14</v>
      </c>
      <c r="AE2034">
        <f t="shared" si="94"/>
        <v>2</v>
      </c>
      <c r="AF2034">
        <f t="shared" si="95"/>
        <v>16</v>
      </c>
    </row>
    <row r="2035" spans="1:32" x14ac:dyDescent="0.25">
      <c r="A2035" t="s">
        <v>10411</v>
      </c>
      <c r="B2035" t="s">
        <v>10412</v>
      </c>
      <c r="D2035">
        <v>2019</v>
      </c>
      <c r="E2035" t="s">
        <v>863</v>
      </c>
      <c r="F2035" t="s">
        <v>1434</v>
      </c>
      <c r="G2035" t="s">
        <v>1435</v>
      </c>
      <c r="H2035" t="s">
        <v>866</v>
      </c>
      <c r="I2035" t="s">
        <v>10413</v>
      </c>
      <c r="J2035" t="s">
        <v>896</v>
      </c>
      <c r="K2035">
        <v>87224</v>
      </c>
      <c r="L2035" t="s">
        <v>1900</v>
      </c>
      <c r="M2035" t="s">
        <v>1519</v>
      </c>
      <c r="N2035" t="s">
        <v>10414</v>
      </c>
      <c r="O2035">
        <v>348</v>
      </c>
      <c r="P2035" t="s">
        <v>872</v>
      </c>
      <c r="Q2035" t="s">
        <v>10415</v>
      </c>
      <c r="R2035" t="s">
        <v>139</v>
      </c>
      <c r="S2035" t="s">
        <v>139</v>
      </c>
      <c r="U2035" t="s">
        <v>875</v>
      </c>
      <c r="W2035" s="247">
        <v>44957</v>
      </c>
      <c r="X2035" t="s">
        <v>10416</v>
      </c>
      <c r="Y2035" t="s">
        <v>10417</v>
      </c>
      <c r="Z2035">
        <v>15300</v>
      </c>
      <c r="AA2035" t="s">
        <v>2659</v>
      </c>
      <c r="AD2035">
        <f t="shared" ca="1" si="93"/>
        <v>15</v>
      </c>
      <c r="AE2035">
        <f t="shared" si="94"/>
        <v>1</v>
      </c>
      <c r="AF2035">
        <f t="shared" si="95"/>
        <v>31</v>
      </c>
    </row>
    <row r="2036" spans="1:32" x14ac:dyDescent="0.25">
      <c r="A2036" t="s">
        <v>10418</v>
      </c>
      <c r="B2036" t="s">
        <v>10419</v>
      </c>
      <c r="D2036">
        <v>2023</v>
      </c>
      <c r="E2036" t="s">
        <v>1061</v>
      </c>
      <c r="F2036" t="s">
        <v>2233</v>
      </c>
      <c r="G2036" t="s">
        <v>865</v>
      </c>
      <c r="H2036" t="s">
        <v>2285</v>
      </c>
      <c r="I2036" t="s">
        <v>10420</v>
      </c>
      <c r="J2036" t="s">
        <v>984</v>
      </c>
      <c r="K2036">
        <v>22302</v>
      </c>
      <c r="L2036" t="s">
        <v>869</v>
      </c>
      <c r="M2036" t="s">
        <v>1519</v>
      </c>
      <c r="N2036">
        <v>45353</v>
      </c>
      <c r="O2036">
        <v>2</v>
      </c>
      <c r="P2036" t="s">
        <v>872</v>
      </c>
      <c r="Q2036" t="s">
        <v>873</v>
      </c>
      <c r="R2036" t="s">
        <v>116</v>
      </c>
      <c r="S2036" t="s">
        <v>105</v>
      </c>
      <c r="U2036" t="s">
        <v>875</v>
      </c>
      <c r="W2036" s="247">
        <v>44973</v>
      </c>
      <c r="Y2036" t="s">
        <v>876</v>
      </c>
      <c r="Z2036">
        <v>0</v>
      </c>
      <c r="AB2036" t="s">
        <v>877</v>
      </c>
      <c r="AD2036">
        <f t="shared" ca="1" si="93"/>
        <v>14</v>
      </c>
      <c r="AE2036">
        <f t="shared" si="94"/>
        <v>2</v>
      </c>
      <c r="AF2036">
        <f t="shared" si="95"/>
        <v>16</v>
      </c>
    </row>
    <row r="2037" spans="1:32" x14ac:dyDescent="0.25">
      <c r="A2037" t="s">
        <v>10421</v>
      </c>
      <c r="B2037" t="s">
        <v>10422</v>
      </c>
      <c r="D2037">
        <v>2023</v>
      </c>
      <c r="E2037" t="s">
        <v>1061</v>
      </c>
      <c r="F2037" t="s">
        <v>1190</v>
      </c>
      <c r="G2037" t="s">
        <v>1191</v>
      </c>
      <c r="H2037" t="s">
        <v>1192</v>
      </c>
      <c r="I2037" t="s">
        <v>10423</v>
      </c>
      <c r="J2037" t="s">
        <v>1523</v>
      </c>
      <c r="K2037">
        <v>29543</v>
      </c>
      <c r="L2037" t="s">
        <v>1900</v>
      </c>
      <c r="M2037" t="s">
        <v>1519</v>
      </c>
      <c r="N2037">
        <v>45353</v>
      </c>
      <c r="O2037">
        <v>2</v>
      </c>
      <c r="P2037" t="s">
        <v>872</v>
      </c>
      <c r="Q2037" t="s">
        <v>873</v>
      </c>
      <c r="R2037" t="s">
        <v>116</v>
      </c>
      <c r="S2037" t="s">
        <v>110</v>
      </c>
      <c r="U2037" t="s">
        <v>875</v>
      </c>
      <c r="W2037" s="247">
        <v>44972</v>
      </c>
      <c r="Y2037" t="s">
        <v>876</v>
      </c>
      <c r="Z2037">
        <v>0</v>
      </c>
      <c r="AB2037" t="s">
        <v>877</v>
      </c>
      <c r="AD2037">
        <f t="shared" ca="1" si="93"/>
        <v>14</v>
      </c>
      <c r="AE2037">
        <f t="shared" si="94"/>
        <v>2</v>
      </c>
      <c r="AF2037">
        <f t="shared" si="95"/>
        <v>15</v>
      </c>
    </row>
    <row r="2038" spans="1:32" x14ac:dyDescent="0.25">
      <c r="A2038" t="s">
        <v>10424</v>
      </c>
      <c r="B2038" t="s">
        <v>10425</v>
      </c>
      <c r="D2038">
        <v>2023</v>
      </c>
      <c r="E2038" t="s">
        <v>1049</v>
      </c>
      <c r="F2038" t="s">
        <v>1070</v>
      </c>
      <c r="G2038" t="s">
        <v>1071</v>
      </c>
      <c r="H2038" t="s">
        <v>3796</v>
      </c>
      <c r="I2038" t="s">
        <v>10426</v>
      </c>
      <c r="J2038" t="s">
        <v>1136</v>
      </c>
      <c r="K2038">
        <v>23947</v>
      </c>
      <c r="L2038" t="s">
        <v>869</v>
      </c>
      <c r="M2038" t="s">
        <v>1519</v>
      </c>
      <c r="N2038">
        <v>45353</v>
      </c>
      <c r="O2038">
        <v>2</v>
      </c>
      <c r="P2038" t="s">
        <v>872</v>
      </c>
      <c r="Q2038" t="s">
        <v>873</v>
      </c>
      <c r="R2038" t="s">
        <v>116</v>
      </c>
      <c r="S2038" t="s">
        <v>110</v>
      </c>
      <c r="U2038" t="s">
        <v>1067</v>
      </c>
      <c r="W2038" s="247">
        <v>44953</v>
      </c>
      <c r="Y2038" t="s">
        <v>876</v>
      </c>
      <c r="Z2038">
        <v>0</v>
      </c>
      <c r="AB2038" t="s">
        <v>877</v>
      </c>
      <c r="AD2038">
        <f t="shared" ca="1" si="93"/>
        <v>15</v>
      </c>
      <c r="AE2038">
        <f t="shared" si="94"/>
        <v>1</v>
      </c>
      <c r="AF2038">
        <f t="shared" si="95"/>
        <v>27</v>
      </c>
    </row>
    <row r="2039" spans="1:32" x14ac:dyDescent="0.25">
      <c r="A2039" t="s">
        <v>10427</v>
      </c>
      <c r="B2039" t="s">
        <v>10428</v>
      </c>
      <c r="D2039">
        <v>2023</v>
      </c>
      <c r="E2039" t="s">
        <v>1049</v>
      </c>
      <c r="F2039" t="s">
        <v>1080</v>
      </c>
      <c r="G2039" t="s">
        <v>1081</v>
      </c>
      <c r="H2039" t="s">
        <v>3796</v>
      </c>
      <c r="I2039" t="s">
        <v>10429</v>
      </c>
      <c r="J2039" t="s">
        <v>1136</v>
      </c>
      <c r="K2039">
        <v>23983</v>
      </c>
      <c r="L2039" t="s">
        <v>1900</v>
      </c>
      <c r="M2039" t="s">
        <v>1519</v>
      </c>
      <c r="N2039">
        <v>45324</v>
      </c>
      <c r="O2039">
        <v>3</v>
      </c>
      <c r="P2039" t="s">
        <v>872</v>
      </c>
      <c r="Q2039" t="s">
        <v>873</v>
      </c>
      <c r="R2039" t="s">
        <v>116</v>
      </c>
      <c r="S2039" t="s">
        <v>116</v>
      </c>
      <c r="U2039" t="s">
        <v>875</v>
      </c>
      <c r="W2039" s="247">
        <v>44953</v>
      </c>
      <c r="Y2039" t="s">
        <v>876</v>
      </c>
      <c r="Z2039">
        <v>0</v>
      </c>
      <c r="AB2039" t="s">
        <v>877</v>
      </c>
      <c r="AD2039">
        <f t="shared" ca="1" si="93"/>
        <v>15</v>
      </c>
      <c r="AE2039">
        <f t="shared" si="94"/>
        <v>1</v>
      </c>
      <c r="AF2039">
        <f t="shared" si="95"/>
        <v>27</v>
      </c>
    </row>
    <row r="2040" spans="1:32" x14ac:dyDescent="0.25">
      <c r="A2040" t="s">
        <v>10430</v>
      </c>
      <c r="B2040" t="s">
        <v>10431</v>
      </c>
      <c r="D2040">
        <v>2023</v>
      </c>
      <c r="E2040" t="s">
        <v>863</v>
      </c>
      <c r="F2040" t="s">
        <v>3562</v>
      </c>
      <c r="G2040" t="s">
        <v>1191</v>
      </c>
      <c r="H2040" t="s">
        <v>956</v>
      </c>
      <c r="I2040" t="s">
        <v>10432</v>
      </c>
      <c r="J2040" t="s">
        <v>1906</v>
      </c>
      <c r="K2040">
        <v>34613</v>
      </c>
      <c r="L2040" t="s">
        <v>869</v>
      </c>
      <c r="M2040" t="s">
        <v>1519</v>
      </c>
      <c r="N2040">
        <v>45353</v>
      </c>
      <c r="O2040">
        <v>2</v>
      </c>
      <c r="P2040" t="s">
        <v>872</v>
      </c>
      <c r="Q2040" t="s">
        <v>873</v>
      </c>
      <c r="R2040" t="s">
        <v>116</v>
      </c>
      <c r="S2040" t="s">
        <v>110</v>
      </c>
      <c r="U2040" t="s">
        <v>875</v>
      </c>
      <c r="W2040" s="247">
        <v>44973</v>
      </c>
      <c r="Y2040" t="s">
        <v>876</v>
      </c>
      <c r="Z2040">
        <v>0</v>
      </c>
      <c r="AB2040" t="s">
        <v>877</v>
      </c>
      <c r="AD2040">
        <f t="shared" ca="1" si="93"/>
        <v>14</v>
      </c>
      <c r="AE2040">
        <f t="shared" si="94"/>
        <v>2</v>
      </c>
      <c r="AF2040">
        <f t="shared" si="95"/>
        <v>16</v>
      </c>
    </row>
    <row r="2041" spans="1:32" x14ac:dyDescent="0.25">
      <c r="A2041" t="s">
        <v>10433</v>
      </c>
      <c r="B2041" t="s">
        <v>10434</v>
      </c>
      <c r="D2041">
        <v>2023</v>
      </c>
      <c r="E2041" t="s">
        <v>1061</v>
      </c>
      <c r="F2041" t="s">
        <v>2233</v>
      </c>
      <c r="G2041" t="s">
        <v>865</v>
      </c>
      <c r="H2041" t="s">
        <v>2285</v>
      </c>
      <c r="I2041" t="s">
        <v>10435</v>
      </c>
      <c r="J2041" t="s">
        <v>1067</v>
      </c>
      <c r="K2041">
        <v>10619</v>
      </c>
      <c r="L2041" t="s">
        <v>1900</v>
      </c>
      <c r="M2041" t="s">
        <v>1519</v>
      </c>
      <c r="N2041" t="s">
        <v>1803</v>
      </c>
      <c r="O2041">
        <v>13</v>
      </c>
      <c r="P2041" t="s">
        <v>872</v>
      </c>
      <c r="Q2041" t="s">
        <v>873</v>
      </c>
      <c r="R2041" t="s">
        <v>159</v>
      </c>
      <c r="S2041" t="s">
        <v>159</v>
      </c>
      <c r="U2041" t="s">
        <v>875</v>
      </c>
      <c r="W2041" s="247">
        <v>44973</v>
      </c>
      <c r="Y2041" t="s">
        <v>876</v>
      </c>
      <c r="Z2041">
        <v>0</v>
      </c>
      <c r="AB2041" t="s">
        <v>877</v>
      </c>
      <c r="AD2041">
        <f t="shared" ca="1" si="93"/>
        <v>14</v>
      </c>
      <c r="AE2041">
        <f t="shared" si="94"/>
        <v>2</v>
      </c>
      <c r="AF2041">
        <f t="shared" si="95"/>
        <v>16</v>
      </c>
    </row>
    <row r="2042" spans="1:32" x14ac:dyDescent="0.25">
      <c r="A2042" t="s">
        <v>10436</v>
      </c>
      <c r="B2042" t="s">
        <v>10437</v>
      </c>
      <c r="D2042">
        <v>2023</v>
      </c>
      <c r="E2042" t="s">
        <v>1049</v>
      </c>
      <c r="F2042" t="s">
        <v>1070</v>
      </c>
      <c r="G2042" t="s">
        <v>1071</v>
      </c>
      <c r="H2042" t="s">
        <v>1123</v>
      </c>
      <c r="I2042" t="s">
        <v>10438</v>
      </c>
      <c r="J2042" t="s">
        <v>1067</v>
      </c>
      <c r="K2042">
        <v>28384</v>
      </c>
      <c r="L2042" t="s">
        <v>1900</v>
      </c>
      <c r="M2042" t="s">
        <v>1519</v>
      </c>
      <c r="N2042" t="s">
        <v>913</v>
      </c>
      <c r="O2042">
        <v>5</v>
      </c>
      <c r="P2042" t="s">
        <v>872</v>
      </c>
      <c r="Q2042" t="s">
        <v>873</v>
      </c>
      <c r="R2042" t="s">
        <v>159</v>
      </c>
      <c r="S2042" t="s">
        <v>159</v>
      </c>
      <c r="U2042" t="s">
        <v>1067</v>
      </c>
      <c r="W2042" s="247">
        <v>44953</v>
      </c>
      <c r="Y2042" t="s">
        <v>876</v>
      </c>
      <c r="Z2042">
        <v>0</v>
      </c>
      <c r="AB2042" t="s">
        <v>877</v>
      </c>
      <c r="AD2042">
        <f t="shared" ca="1" si="93"/>
        <v>15</v>
      </c>
      <c r="AE2042">
        <f t="shared" si="94"/>
        <v>1</v>
      </c>
      <c r="AF2042">
        <f t="shared" si="95"/>
        <v>27</v>
      </c>
    </row>
    <row r="2043" spans="1:32" x14ac:dyDescent="0.25">
      <c r="A2043" t="s">
        <v>10439</v>
      </c>
      <c r="B2043" t="s">
        <v>10440</v>
      </c>
      <c r="D2043">
        <v>2023</v>
      </c>
      <c r="E2043" t="s">
        <v>1049</v>
      </c>
      <c r="F2043" t="s">
        <v>1070</v>
      </c>
      <c r="G2043" t="s">
        <v>1071</v>
      </c>
      <c r="H2043" t="s">
        <v>3796</v>
      </c>
      <c r="I2043" t="s">
        <v>10441</v>
      </c>
      <c r="J2043" t="s">
        <v>7733</v>
      </c>
      <c r="K2043">
        <v>57803</v>
      </c>
      <c r="L2043" t="s">
        <v>1900</v>
      </c>
      <c r="M2043" t="s">
        <v>1519</v>
      </c>
      <c r="N2043">
        <v>45353</v>
      </c>
      <c r="O2043">
        <v>2</v>
      </c>
      <c r="P2043" t="s">
        <v>872</v>
      </c>
      <c r="Q2043" t="s">
        <v>873</v>
      </c>
      <c r="R2043" t="s">
        <v>113</v>
      </c>
      <c r="S2043" t="s">
        <v>174</v>
      </c>
      <c r="T2043" t="s">
        <v>10442</v>
      </c>
      <c r="U2043" t="s">
        <v>1067</v>
      </c>
      <c r="W2043" s="247">
        <v>44925</v>
      </c>
      <c r="Y2043" t="s">
        <v>876</v>
      </c>
      <c r="Z2043">
        <v>0</v>
      </c>
      <c r="AB2043" t="s">
        <v>1856</v>
      </c>
      <c r="AD2043">
        <f t="shared" ca="1" si="93"/>
        <v>16</v>
      </c>
      <c r="AE2043">
        <f t="shared" si="94"/>
        <v>12</v>
      </c>
      <c r="AF2043">
        <f t="shared" si="95"/>
        <v>30</v>
      </c>
    </row>
    <row r="2044" spans="1:32" x14ac:dyDescent="0.25">
      <c r="A2044" t="s">
        <v>10443</v>
      </c>
      <c r="B2044" t="s">
        <v>10444</v>
      </c>
      <c r="D2044">
        <v>2023</v>
      </c>
      <c r="E2044" t="s">
        <v>863</v>
      </c>
      <c r="F2044" t="s">
        <v>2908</v>
      </c>
      <c r="G2044" t="s">
        <v>1724</v>
      </c>
      <c r="H2044" t="s">
        <v>956</v>
      </c>
      <c r="I2044" t="s">
        <v>10445</v>
      </c>
      <c r="J2044" t="s">
        <v>868</v>
      </c>
      <c r="K2044">
        <v>45060</v>
      </c>
      <c r="L2044" t="s">
        <v>1900</v>
      </c>
      <c r="M2044" t="s">
        <v>10446</v>
      </c>
      <c r="N2044">
        <v>45628</v>
      </c>
      <c r="O2044">
        <v>1</v>
      </c>
      <c r="P2044" t="s">
        <v>872</v>
      </c>
      <c r="Q2044" t="s">
        <v>873</v>
      </c>
      <c r="R2044" t="s">
        <v>105</v>
      </c>
      <c r="S2044" t="s">
        <v>159</v>
      </c>
      <c r="T2044" t="s">
        <v>10447</v>
      </c>
      <c r="U2044" t="s">
        <v>1067</v>
      </c>
      <c r="W2044" s="247">
        <v>44928</v>
      </c>
      <c r="Y2044" t="s">
        <v>876</v>
      </c>
      <c r="Z2044">
        <v>0</v>
      </c>
      <c r="AB2044" t="s">
        <v>877</v>
      </c>
      <c r="AD2044">
        <f t="shared" ca="1" si="93"/>
        <v>16</v>
      </c>
      <c r="AE2044">
        <f t="shared" si="94"/>
        <v>1</v>
      </c>
      <c r="AF2044">
        <f t="shared" si="95"/>
        <v>2</v>
      </c>
    </row>
    <row r="2045" spans="1:32" x14ac:dyDescent="0.25">
      <c r="A2045" t="s">
        <v>10448</v>
      </c>
      <c r="B2045" t="s">
        <v>10449</v>
      </c>
      <c r="D2045">
        <v>2023</v>
      </c>
      <c r="E2045" t="s">
        <v>863</v>
      </c>
      <c r="F2045" t="s">
        <v>2908</v>
      </c>
      <c r="G2045" t="s">
        <v>1724</v>
      </c>
      <c r="H2045" t="s">
        <v>956</v>
      </c>
      <c r="I2045" t="s">
        <v>10450</v>
      </c>
      <c r="J2045" t="s">
        <v>1054</v>
      </c>
      <c r="K2045">
        <v>18595</v>
      </c>
      <c r="L2045" t="s">
        <v>869</v>
      </c>
      <c r="M2045" t="s">
        <v>10451</v>
      </c>
      <c r="N2045">
        <v>45294</v>
      </c>
      <c r="O2045">
        <v>207</v>
      </c>
      <c r="P2045" t="s">
        <v>872</v>
      </c>
      <c r="Q2045" t="s">
        <v>873</v>
      </c>
      <c r="R2045" t="s">
        <v>105</v>
      </c>
      <c r="S2045" t="s">
        <v>105</v>
      </c>
      <c r="T2045" t="s">
        <v>3449</v>
      </c>
      <c r="U2045" t="s">
        <v>1067</v>
      </c>
      <c r="V2045" t="s">
        <v>157</v>
      </c>
      <c r="W2045" s="247">
        <v>44928</v>
      </c>
      <c r="Y2045" t="s">
        <v>876</v>
      </c>
      <c r="Z2045">
        <v>0</v>
      </c>
      <c r="AB2045" t="s">
        <v>877</v>
      </c>
      <c r="AD2045">
        <f t="shared" ca="1" si="93"/>
        <v>16</v>
      </c>
      <c r="AE2045">
        <f t="shared" si="94"/>
        <v>1</v>
      </c>
      <c r="AF2045">
        <f t="shared" si="95"/>
        <v>2</v>
      </c>
    </row>
    <row r="2046" spans="1:32" x14ac:dyDescent="0.25">
      <c r="A2046" t="s">
        <v>10452</v>
      </c>
      <c r="B2046" t="s">
        <v>10453</v>
      </c>
      <c r="D2046">
        <v>2023</v>
      </c>
      <c r="E2046" t="s">
        <v>863</v>
      </c>
      <c r="F2046" t="s">
        <v>2908</v>
      </c>
      <c r="G2046" t="s">
        <v>1724</v>
      </c>
      <c r="H2046" t="s">
        <v>956</v>
      </c>
      <c r="I2046" t="s">
        <v>10454</v>
      </c>
      <c r="J2046" t="s">
        <v>1054</v>
      </c>
      <c r="K2046">
        <v>1</v>
      </c>
      <c r="L2046" t="s">
        <v>869</v>
      </c>
      <c r="M2046" t="s">
        <v>10455</v>
      </c>
      <c r="N2046" t="s">
        <v>10456</v>
      </c>
      <c r="O2046">
        <v>368</v>
      </c>
      <c r="P2046" t="s">
        <v>872</v>
      </c>
      <c r="Q2046" t="s">
        <v>873</v>
      </c>
      <c r="R2046" t="s">
        <v>105</v>
      </c>
      <c r="S2046" t="s">
        <v>105</v>
      </c>
      <c r="T2046" t="s">
        <v>3799</v>
      </c>
      <c r="U2046" t="s">
        <v>1067</v>
      </c>
      <c r="V2046" t="s">
        <v>157</v>
      </c>
      <c r="W2046" s="247">
        <v>44928</v>
      </c>
      <c r="Y2046" t="s">
        <v>876</v>
      </c>
      <c r="Z2046">
        <v>0</v>
      </c>
      <c r="AB2046" t="s">
        <v>877</v>
      </c>
      <c r="AD2046">
        <f t="shared" ca="1" si="93"/>
        <v>16</v>
      </c>
      <c r="AE2046">
        <f t="shared" si="94"/>
        <v>1</v>
      </c>
      <c r="AF2046">
        <f t="shared" si="95"/>
        <v>2</v>
      </c>
    </row>
    <row r="2047" spans="1:32" x14ac:dyDescent="0.25">
      <c r="A2047" t="s">
        <v>10457</v>
      </c>
      <c r="B2047" t="s">
        <v>10458</v>
      </c>
      <c r="D2047">
        <v>2023</v>
      </c>
      <c r="E2047" t="s">
        <v>863</v>
      </c>
      <c r="F2047" t="s">
        <v>2908</v>
      </c>
      <c r="G2047" t="s">
        <v>1724</v>
      </c>
      <c r="H2047" t="s">
        <v>956</v>
      </c>
      <c r="I2047" t="s">
        <v>10459</v>
      </c>
      <c r="J2047" t="s">
        <v>1054</v>
      </c>
      <c r="K2047">
        <v>1</v>
      </c>
      <c r="L2047" t="s">
        <v>869</v>
      </c>
      <c r="M2047" t="s">
        <v>10460</v>
      </c>
      <c r="N2047" t="s">
        <v>3448</v>
      </c>
      <c r="O2047">
        <v>369</v>
      </c>
      <c r="P2047" t="s">
        <v>872</v>
      </c>
      <c r="Q2047" t="s">
        <v>873</v>
      </c>
      <c r="R2047" t="s">
        <v>105</v>
      </c>
      <c r="S2047" t="s">
        <v>105</v>
      </c>
      <c r="T2047" t="s">
        <v>9499</v>
      </c>
      <c r="U2047" t="s">
        <v>1067</v>
      </c>
      <c r="V2047" t="s">
        <v>157</v>
      </c>
      <c r="W2047" s="247">
        <v>44928</v>
      </c>
      <c r="Y2047" t="s">
        <v>876</v>
      </c>
      <c r="Z2047">
        <v>0</v>
      </c>
      <c r="AB2047" t="s">
        <v>877</v>
      </c>
      <c r="AD2047">
        <f t="shared" ca="1" si="93"/>
        <v>16</v>
      </c>
      <c r="AE2047">
        <f t="shared" si="94"/>
        <v>1</v>
      </c>
      <c r="AF2047">
        <f t="shared" si="95"/>
        <v>2</v>
      </c>
    </row>
    <row r="2048" spans="1:32" x14ac:dyDescent="0.25">
      <c r="A2048" t="s">
        <v>10461</v>
      </c>
      <c r="B2048" t="s">
        <v>10462</v>
      </c>
      <c r="D2048">
        <v>2022</v>
      </c>
      <c r="E2048" t="s">
        <v>863</v>
      </c>
      <c r="F2048" t="s">
        <v>2908</v>
      </c>
      <c r="G2048" t="s">
        <v>1724</v>
      </c>
      <c r="H2048" t="s">
        <v>956</v>
      </c>
      <c r="I2048" t="s">
        <v>10463</v>
      </c>
      <c r="J2048" t="s">
        <v>918</v>
      </c>
      <c r="K2048">
        <v>24035</v>
      </c>
      <c r="L2048" t="s">
        <v>869</v>
      </c>
      <c r="M2048">
        <v>5449353</v>
      </c>
      <c r="N2048" t="s">
        <v>1131</v>
      </c>
      <c r="O2048">
        <v>4</v>
      </c>
      <c r="P2048" t="s">
        <v>872</v>
      </c>
      <c r="Q2048" t="s">
        <v>873</v>
      </c>
      <c r="R2048" t="s">
        <v>105</v>
      </c>
      <c r="S2048" t="s">
        <v>105</v>
      </c>
      <c r="T2048" t="s">
        <v>10464</v>
      </c>
      <c r="U2048" t="s">
        <v>1067</v>
      </c>
      <c r="V2048" t="s">
        <v>119</v>
      </c>
      <c r="W2048" s="247">
        <v>44928</v>
      </c>
      <c r="Y2048" t="s">
        <v>876</v>
      </c>
      <c r="Z2048">
        <v>0</v>
      </c>
      <c r="AB2048" t="s">
        <v>877</v>
      </c>
      <c r="AD2048">
        <f t="shared" ca="1" si="93"/>
        <v>16</v>
      </c>
      <c r="AE2048">
        <f t="shared" si="94"/>
        <v>1</v>
      </c>
      <c r="AF2048">
        <f t="shared" si="95"/>
        <v>2</v>
      </c>
    </row>
    <row r="2049" spans="1:32" x14ac:dyDescent="0.25">
      <c r="A2049" t="s">
        <v>10465</v>
      </c>
      <c r="B2049" t="s">
        <v>10466</v>
      </c>
      <c r="D2049">
        <v>2023</v>
      </c>
      <c r="E2049" t="s">
        <v>863</v>
      </c>
      <c r="F2049" t="s">
        <v>2908</v>
      </c>
      <c r="G2049" t="s">
        <v>1724</v>
      </c>
      <c r="H2049" t="s">
        <v>866</v>
      </c>
      <c r="I2049" t="s">
        <v>10467</v>
      </c>
      <c r="J2049" t="s">
        <v>1054</v>
      </c>
      <c r="K2049">
        <v>1</v>
      </c>
      <c r="L2049" t="s">
        <v>869</v>
      </c>
      <c r="M2049" t="s">
        <v>10468</v>
      </c>
      <c r="N2049" t="s">
        <v>1985</v>
      </c>
      <c r="O2049">
        <v>341</v>
      </c>
      <c r="P2049" t="s">
        <v>872</v>
      </c>
      <c r="Q2049" t="s">
        <v>873</v>
      </c>
      <c r="R2049" t="s">
        <v>105</v>
      </c>
      <c r="S2049" t="s">
        <v>105</v>
      </c>
      <c r="T2049" t="s">
        <v>3799</v>
      </c>
      <c r="U2049" t="s">
        <v>1067</v>
      </c>
      <c r="V2049" t="s">
        <v>157</v>
      </c>
      <c r="W2049" s="247">
        <v>44928</v>
      </c>
      <c r="Y2049" t="s">
        <v>876</v>
      </c>
      <c r="Z2049">
        <v>0</v>
      </c>
      <c r="AB2049" t="s">
        <v>877</v>
      </c>
      <c r="AD2049">
        <f t="shared" ca="1" si="93"/>
        <v>16</v>
      </c>
      <c r="AE2049">
        <f t="shared" si="94"/>
        <v>1</v>
      </c>
      <c r="AF2049">
        <f t="shared" si="95"/>
        <v>2</v>
      </c>
    </row>
    <row r="2050" spans="1:32" x14ac:dyDescent="0.25">
      <c r="A2050" t="s">
        <v>10469</v>
      </c>
      <c r="B2050" t="s">
        <v>10470</v>
      </c>
      <c r="D2050">
        <v>2023</v>
      </c>
      <c r="E2050" t="s">
        <v>863</v>
      </c>
      <c r="F2050" t="s">
        <v>2908</v>
      </c>
      <c r="G2050" t="s">
        <v>1724</v>
      </c>
      <c r="H2050" t="s">
        <v>866</v>
      </c>
      <c r="I2050" t="s">
        <v>10471</v>
      </c>
      <c r="J2050" t="s">
        <v>868</v>
      </c>
      <c r="K2050">
        <v>28265</v>
      </c>
      <c r="L2050" t="s">
        <v>869</v>
      </c>
      <c r="M2050" t="s">
        <v>10472</v>
      </c>
      <c r="N2050">
        <v>45567</v>
      </c>
      <c r="O2050">
        <v>3</v>
      </c>
      <c r="P2050" t="s">
        <v>872</v>
      </c>
      <c r="Q2050" t="s">
        <v>873</v>
      </c>
      <c r="R2050" t="s">
        <v>105</v>
      </c>
      <c r="S2050" t="s">
        <v>105</v>
      </c>
      <c r="T2050" t="s">
        <v>10473</v>
      </c>
      <c r="U2050" t="s">
        <v>1067</v>
      </c>
      <c r="V2050" t="s">
        <v>134</v>
      </c>
      <c r="W2050" s="247">
        <v>44928</v>
      </c>
      <c r="Y2050" t="s">
        <v>876</v>
      </c>
      <c r="Z2050">
        <v>0</v>
      </c>
      <c r="AB2050" t="s">
        <v>877</v>
      </c>
      <c r="AD2050">
        <f t="shared" ref="AD2050:AD2113" ca="1" si="96">ROUND(YEARFRAC(W2050,TODAY(),3)*12,0)</f>
        <v>16</v>
      </c>
      <c r="AE2050">
        <f t="shared" ref="AE2050:AE2113" si="97">MONTH(W2050)</f>
        <v>1</v>
      </c>
      <c r="AF2050">
        <f t="shared" ref="AF2050:AF2113" si="98">DAY(W2050)</f>
        <v>2</v>
      </c>
    </row>
    <row r="2051" spans="1:32" x14ac:dyDescent="0.25">
      <c r="A2051" t="s">
        <v>10474</v>
      </c>
      <c r="B2051" t="s">
        <v>10475</v>
      </c>
      <c r="D2051">
        <v>2023</v>
      </c>
      <c r="E2051" t="s">
        <v>863</v>
      </c>
      <c r="F2051" t="s">
        <v>2908</v>
      </c>
      <c r="G2051" t="s">
        <v>1724</v>
      </c>
      <c r="H2051" t="s">
        <v>866</v>
      </c>
      <c r="I2051" t="s">
        <v>10476</v>
      </c>
      <c r="J2051" t="s">
        <v>1054</v>
      </c>
      <c r="K2051">
        <v>13627</v>
      </c>
      <c r="L2051" t="s">
        <v>869</v>
      </c>
      <c r="M2051" t="s">
        <v>10477</v>
      </c>
      <c r="N2051" t="s">
        <v>2994</v>
      </c>
      <c r="O2051">
        <v>16</v>
      </c>
      <c r="P2051" t="s">
        <v>872</v>
      </c>
      <c r="Q2051" t="s">
        <v>873</v>
      </c>
      <c r="R2051" t="s">
        <v>105</v>
      </c>
      <c r="S2051" t="s">
        <v>105</v>
      </c>
      <c r="T2051" t="s">
        <v>10478</v>
      </c>
      <c r="U2051" t="s">
        <v>1067</v>
      </c>
      <c r="V2051" t="s">
        <v>137</v>
      </c>
      <c r="W2051" s="247">
        <v>44928</v>
      </c>
      <c r="Y2051" t="s">
        <v>876</v>
      </c>
      <c r="Z2051">
        <v>0</v>
      </c>
      <c r="AB2051" t="s">
        <v>877</v>
      </c>
      <c r="AD2051">
        <f t="shared" ca="1" si="96"/>
        <v>16</v>
      </c>
      <c r="AE2051">
        <f t="shared" si="97"/>
        <v>1</v>
      </c>
      <c r="AF2051">
        <f t="shared" si="98"/>
        <v>2</v>
      </c>
    </row>
    <row r="2052" spans="1:32" x14ac:dyDescent="0.25">
      <c r="A2052" t="s">
        <v>10479</v>
      </c>
      <c r="B2052" t="s">
        <v>10480</v>
      </c>
      <c r="D2052">
        <v>2023</v>
      </c>
      <c r="E2052" t="s">
        <v>863</v>
      </c>
      <c r="F2052" t="s">
        <v>2908</v>
      </c>
      <c r="G2052" t="s">
        <v>1724</v>
      </c>
      <c r="H2052" t="s">
        <v>866</v>
      </c>
      <c r="I2052" t="s">
        <v>10481</v>
      </c>
      <c r="J2052" t="s">
        <v>1054</v>
      </c>
      <c r="K2052">
        <v>2744</v>
      </c>
      <c r="L2052" t="s">
        <v>869</v>
      </c>
      <c r="M2052" t="s">
        <v>10482</v>
      </c>
      <c r="N2052" t="s">
        <v>1040</v>
      </c>
      <c r="O2052">
        <v>4</v>
      </c>
      <c r="P2052" t="s">
        <v>872</v>
      </c>
      <c r="Q2052" t="s">
        <v>873</v>
      </c>
      <c r="R2052" t="s">
        <v>105</v>
      </c>
      <c r="S2052" t="s">
        <v>105</v>
      </c>
      <c r="T2052" t="s">
        <v>10483</v>
      </c>
      <c r="U2052" t="s">
        <v>1067</v>
      </c>
      <c r="V2052" t="s">
        <v>199</v>
      </c>
      <c r="W2052" s="247">
        <v>44928</v>
      </c>
      <c r="Y2052" t="s">
        <v>876</v>
      </c>
      <c r="Z2052">
        <v>0</v>
      </c>
      <c r="AB2052" t="s">
        <v>877</v>
      </c>
      <c r="AD2052">
        <f t="shared" ca="1" si="96"/>
        <v>16</v>
      </c>
      <c r="AE2052">
        <f t="shared" si="97"/>
        <v>1</v>
      </c>
      <c r="AF2052">
        <f t="shared" si="98"/>
        <v>2</v>
      </c>
    </row>
    <row r="2053" spans="1:32" x14ac:dyDescent="0.25">
      <c r="A2053" t="s">
        <v>10484</v>
      </c>
      <c r="B2053" t="s">
        <v>10485</v>
      </c>
      <c r="D2053">
        <v>2023</v>
      </c>
      <c r="E2053" t="s">
        <v>1049</v>
      </c>
      <c r="F2053" t="s">
        <v>1050</v>
      </c>
      <c r="G2053" t="s">
        <v>1863</v>
      </c>
      <c r="H2053" t="s">
        <v>1052</v>
      </c>
      <c r="I2053" t="s">
        <v>10486</v>
      </c>
      <c r="J2053" t="s">
        <v>1038</v>
      </c>
      <c r="K2053">
        <v>1</v>
      </c>
      <c r="L2053" t="s">
        <v>869</v>
      </c>
      <c r="M2053" t="s">
        <v>10487</v>
      </c>
      <c r="N2053" t="s">
        <v>10488</v>
      </c>
      <c r="O2053">
        <v>369</v>
      </c>
      <c r="P2053" t="s">
        <v>872</v>
      </c>
      <c r="Q2053" t="s">
        <v>873</v>
      </c>
      <c r="R2053" t="s">
        <v>105</v>
      </c>
      <c r="S2053" t="s">
        <v>105</v>
      </c>
      <c r="T2053" t="s">
        <v>10489</v>
      </c>
      <c r="U2053" t="s">
        <v>875</v>
      </c>
      <c r="V2053" t="s">
        <v>187</v>
      </c>
      <c r="W2053" s="247">
        <v>44918</v>
      </c>
      <c r="Y2053" t="s">
        <v>876</v>
      </c>
      <c r="Z2053">
        <v>0</v>
      </c>
      <c r="AA2053" t="s">
        <v>4995</v>
      </c>
      <c r="AB2053" t="s">
        <v>877</v>
      </c>
      <c r="AD2053">
        <f t="shared" ca="1" si="96"/>
        <v>16</v>
      </c>
      <c r="AE2053">
        <f t="shared" si="97"/>
        <v>12</v>
      </c>
      <c r="AF2053">
        <f t="shared" si="98"/>
        <v>23</v>
      </c>
    </row>
    <row r="2054" spans="1:32" x14ac:dyDescent="0.25">
      <c r="A2054" t="s">
        <v>10490</v>
      </c>
      <c r="B2054" t="s">
        <v>10491</v>
      </c>
      <c r="D2054">
        <v>2023</v>
      </c>
      <c r="E2054" t="s">
        <v>1049</v>
      </c>
      <c r="F2054" t="s">
        <v>1050</v>
      </c>
      <c r="G2054" t="s">
        <v>1051</v>
      </c>
      <c r="H2054" t="s">
        <v>1052</v>
      </c>
      <c r="I2054" t="s">
        <v>10492</v>
      </c>
      <c r="J2054" t="s">
        <v>1054</v>
      </c>
      <c r="K2054">
        <v>19838</v>
      </c>
      <c r="L2054" t="s">
        <v>869</v>
      </c>
      <c r="M2054" t="s">
        <v>10493</v>
      </c>
      <c r="N2054" t="s">
        <v>1040</v>
      </c>
      <c r="O2054">
        <v>4</v>
      </c>
      <c r="P2054" t="s">
        <v>872</v>
      </c>
      <c r="Q2054" t="s">
        <v>873</v>
      </c>
      <c r="R2054" t="s">
        <v>105</v>
      </c>
      <c r="S2054" t="s">
        <v>105</v>
      </c>
      <c r="T2054" t="s">
        <v>10494</v>
      </c>
      <c r="U2054" t="s">
        <v>875</v>
      </c>
      <c r="V2054" t="s">
        <v>6740</v>
      </c>
      <c r="W2054" s="247">
        <v>44918</v>
      </c>
      <c r="Y2054" t="s">
        <v>876</v>
      </c>
      <c r="Z2054">
        <v>0</v>
      </c>
      <c r="AB2054" t="s">
        <v>877</v>
      </c>
      <c r="AD2054">
        <f t="shared" ca="1" si="96"/>
        <v>16</v>
      </c>
      <c r="AE2054">
        <f t="shared" si="97"/>
        <v>12</v>
      </c>
      <c r="AF2054">
        <f t="shared" si="98"/>
        <v>23</v>
      </c>
    </row>
    <row r="2055" spans="1:32" x14ac:dyDescent="0.25">
      <c r="A2055" t="s">
        <v>10495</v>
      </c>
      <c r="B2055" t="s">
        <v>10496</v>
      </c>
      <c r="D2055">
        <v>2023</v>
      </c>
      <c r="E2055" t="s">
        <v>1049</v>
      </c>
      <c r="F2055" t="s">
        <v>1050</v>
      </c>
      <c r="G2055" t="s">
        <v>1051</v>
      </c>
      <c r="H2055" t="s">
        <v>1052</v>
      </c>
      <c r="I2055" t="s">
        <v>10497</v>
      </c>
      <c r="J2055" t="s">
        <v>1054</v>
      </c>
      <c r="K2055">
        <v>241</v>
      </c>
      <c r="L2055" t="s">
        <v>869</v>
      </c>
      <c r="M2055" t="s">
        <v>10498</v>
      </c>
      <c r="N2055" t="s">
        <v>1040</v>
      </c>
      <c r="O2055">
        <v>4</v>
      </c>
      <c r="P2055" t="s">
        <v>872</v>
      </c>
      <c r="Q2055" t="s">
        <v>873</v>
      </c>
      <c r="R2055" t="s">
        <v>105</v>
      </c>
      <c r="S2055" t="s">
        <v>105</v>
      </c>
      <c r="T2055" t="s">
        <v>10499</v>
      </c>
      <c r="U2055" t="s">
        <v>875</v>
      </c>
      <c r="V2055" t="s">
        <v>2096</v>
      </c>
      <c r="W2055" s="247">
        <v>44918</v>
      </c>
      <c r="Y2055" t="s">
        <v>876</v>
      </c>
      <c r="Z2055">
        <v>0</v>
      </c>
      <c r="AB2055" t="s">
        <v>877</v>
      </c>
      <c r="AD2055">
        <f t="shared" ca="1" si="96"/>
        <v>16</v>
      </c>
      <c r="AE2055">
        <f t="shared" si="97"/>
        <v>12</v>
      </c>
      <c r="AF2055">
        <f t="shared" si="98"/>
        <v>23</v>
      </c>
    </row>
    <row r="2056" spans="1:32" x14ac:dyDescent="0.25">
      <c r="A2056" t="s">
        <v>10500</v>
      </c>
      <c r="B2056" t="s">
        <v>10501</v>
      </c>
      <c r="D2056">
        <v>2023</v>
      </c>
      <c r="E2056" t="s">
        <v>1049</v>
      </c>
      <c r="F2056" t="s">
        <v>1050</v>
      </c>
      <c r="G2056" t="s">
        <v>1051</v>
      </c>
      <c r="H2056" t="s">
        <v>1052</v>
      </c>
      <c r="I2056" t="s">
        <v>10502</v>
      </c>
      <c r="J2056" t="s">
        <v>1054</v>
      </c>
      <c r="K2056">
        <v>1</v>
      </c>
      <c r="L2056" t="s">
        <v>869</v>
      </c>
      <c r="M2056" t="s">
        <v>10503</v>
      </c>
      <c r="N2056" t="s">
        <v>1040</v>
      </c>
      <c r="O2056">
        <v>4</v>
      </c>
      <c r="P2056" t="s">
        <v>872</v>
      </c>
      <c r="Q2056" t="s">
        <v>873</v>
      </c>
      <c r="R2056" t="s">
        <v>105</v>
      </c>
      <c r="S2056" t="s">
        <v>105</v>
      </c>
      <c r="T2056" t="s">
        <v>10504</v>
      </c>
      <c r="U2056" t="s">
        <v>875</v>
      </c>
      <c r="V2056" t="s">
        <v>2096</v>
      </c>
      <c r="W2056" s="247">
        <v>44918</v>
      </c>
      <c r="Y2056" t="s">
        <v>876</v>
      </c>
      <c r="Z2056">
        <v>0</v>
      </c>
      <c r="AB2056" t="s">
        <v>877</v>
      </c>
      <c r="AD2056">
        <f t="shared" ca="1" si="96"/>
        <v>16</v>
      </c>
      <c r="AE2056">
        <f t="shared" si="97"/>
        <v>12</v>
      </c>
      <c r="AF2056">
        <f t="shared" si="98"/>
        <v>23</v>
      </c>
    </row>
    <row r="2057" spans="1:32" x14ac:dyDescent="0.25">
      <c r="A2057" t="s">
        <v>10505</v>
      </c>
      <c r="B2057" t="s">
        <v>10506</v>
      </c>
      <c r="D2057">
        <v>2023</v>
      </c>
      <c r="E2057" t="s">
        <v>1616</v>
      </c>
      <c r="F2057" t="s">
        <v>10507</v>
      </c>
      <c r="G2057" t="s">
        <v>10508</v>
      </c>
      <c r="H2057" t="s">
        <v>866</v>
      </c>
      <c r="I2057" t="s">
        <v>10509</v>
      </c>
      <c r="J2057" t="s">
        <v>881</v>
      </c>
      <c r="K2057">
        <v>23186</v>
      </c>
      <c r="L2057" t="s">
        <v>1900</v>
      </c>
      <c r="M2057">
        <v>5449457</v>
      </c>
      <c r="N2057">
        <v>45598</v>
      </c>
      <c r="O2057">
        <v>1</v>
      </c>
      <c r="P2057" t="s">
        <v>872</v>
      </c>
      <c r="Q2057" t="s">
        <v>873</v>
      </c>
      <c r="R2057" t="s">
        <v>105</v>
      </c>
      <c r="S2057" t="s">
        <v>105</v>
      </c>
      <c r="T2057" t="s">
        <v>10510</v>
      </c>
      <c r="U2057" t="s">
        <v>875</v>
      </c>
      <c r="V2057" t="s">
        <v>142</v>
      </c>
      <c r="W2057" s="247">
        <v>44929</v>
      </c>
      <c r="Y2057" t="s">
        <v>876</v>
      </c>
      <c r="Z2057">
        <v>0</v>
      </c>
      <c r="AB2057" t="s">
        <v>877</v>
      </c>
      <c r="AD2057">
        <f t="shared" ca="1" si="96"/>
        <v>16</v>
      </c>
      <c r="AE2057">
        <f t="shared" si="97"/>
        <v>1</v>
      </c>
      <c r="AF2057">
        <f t="shared" si="98"/>
        <v>3</v>
      </c>
    </row>
    <row r="2058" spans="1:32" x14ac:dyDescent="0.25">
      <c r="A2058" t="s">
        <v>10511</v>
      </c>
      <c r="B2058" t="s">
        <v>10512</v>
      </c>
      <c r="D2058">
        <v>2023</v>
      </c>
      <c r="E2058" t="s">
        <v>1616</v>
      </c>
      <c r="F2058" t="s">
        <v>10507</v>
      </c>
      <c r="G2058" t="s">
        <v>10508</v>
      </c>
      <c r="H2058" t="s">
        <v>866</v>
      </c>
      <c r="I2058" t="s">
        <v>10513</v>
      </c>
      <c r="J2058" t="s">
        <v>1054</v>
      </c>
      <c r="K2058">
        <v>1300</v>
      </c>
      <c r="L2058" t="s">
        <v>869</v>
      </c>
      <c r="M2058" t="s">
        <v>10514</v>
      </c>
      <c r="N2058" t="s">
        <v>1040</v>
      </c>
      <c r="O2058">
        <v>4</v>
      </c>
      <c r="P2058" t="s">
        <v>872</v>
      </c>
      <c r="Q2058" t="s">
        <v>873</v>
      </c>
      <c r="R2058" t="s">
        <v>105</v>
      </c>
      <c r="S2058" t="s">
        <v>105</v>
      </c>
      <c r="T2058" t="s">
        <v>10515</v>
      </c>
      <c r="U2058" t="s">
        <v>875</v>
      </c>
      <c r="V2058" t="s">
        <v>218</v>
      </c>
      <c r="W2058" s="247">
        <v>44929</v>
      </c>
      <c r="Y2058" t="s">
        <v>876</v>
      </c>
      <c r="Z2058">
        <v>0</v>
      </c>
      <c r="AB2058" t="s">
        <v>877</v>
      </c>
      <c r="AD2058">
        <f t="shared" ca="1" si="96"/>
        <v>16</v>
      </c>
      <c r="AE2058">
        <f t="shared" si="97"/>
        <v>1</v>
      </c>
      <c r="AF2058">
        <f t="shared" si="98"/>
        <v>3</v>
      </c>
    </row>
    <row r="2059" spans="1:32" x14ac:dyDescent="0.25">
      <c r="A2059" t="s">
        <v>10516</v>
      </c>
      <c r="B2059" t="s">
        <v>10517</v>
      </c>
      <c r="D2059">
        <v>2023</v>
      </c>
      <c r="E2059" t="s">
        <v>1616</v>
      </c>
      <c r="F2059" t="s">
        <v>10507</v>
      </c>
      <c r="G2059" t="s">
        <v>10508</v>
      </c>
      <c r="H2059" t="s">
        <v>866</v>
      </c>
      <c r="I2059" t="s">
        <v>10518</v>
      </c>
      <c r="J2059" t="s">
        <v>1054</v>
      </c>
      <c r="K2059">
        <v>3948</v>
      </c>
      <c r="L2059" t="s">
        <v>869</v>
      </c>
      <c r="M2059" t="s">
        <v>10519</v>
      </c>
      <c r="N2059" t="s">
        <v>1040</v>
      </c>
      <c r="O2059">
        <v>4</v>
      </c>
      <c r="P2059" t="s">
        <v>872</v>
      </c>
      <c r="Q2059" t="s">
        <v>873</v>
      </c>
      <c r="R2059" t="s">
        <v>105</v>
      </c>
      <c r="S2059" t="s">
        <v>105</v>
      </c>
      <c r="T2059" t="s">
        <v>10520</v>
      </c>
      <c r="U2059" t="s">
        <v>875</v>
      </c>
      <c r="V2059" t="s">
        <v>199</v>
      </c>
      <c r="W2059" s="247">
        <v>44929</v>
      </c>
      <c r="Y2059" t="s">
        <v>876</v>
      </c>
      <c r="Z2059">
        <v>0</v>
      </c>
      <c r="AB2059" t="s">
        <v>877</v>
      </c>
      <c r="AD2059">
        <f t="shared" ca="1" si="96"/>
        <v>16</v>
      </c>
      <c r="AE2059">
        <f t="shared" si="97"/>
        <v>1</v>
      </c>
      <c r="AF2059">
        <f t="shared" si="98"/>
        <v>3</v>
      </c>
    </row>
    <row r="2060" spans="1:32" x14ac:dyDescent="0.25">
      <c r="A2060" t="s">
        <v>10521</v>
      </c>
      <c r="B2060" t="s">
        <v>10522</v>
      </c>
      <c r="D2060">
        <v>2023</v>
      </c>
      <c r="E2060" t="s">
        <v>1616</v>
      </c>
      <c r="F2060" t="s">
        <v>10507</v>
      </c>
      <c r="G2060" t="s">
        <v>10508</v>
      </c>
      <c r="H2060" t="s">
        <v>866</v>
      </c>
      <c r="I2060" t="s">
        <v>10523</v>
      </c>
      <c r="J2060" t="s">
        <v>1054</v>
      </c>
      <c r="K2060">
        <v>12067</v>
      </c>
      <c r="L2060" t="s">
        <v>869</v>
      </c>
      <c r="M2060" t="s">
        <v>10524</v>
      </c>
      <c r="N2060" t="s">
        <v>1040</v>
      </c>
      <c r="O2060">
        <v>4</v>
      </c>
      <c r="P2060" t="s">
        <v>872</v>
      </c>
      <c r="Q2060" t="s">
        <v>873</v>
      </c>
      <c r="R2060" t="s">
        <v>105</v>
      </c>
      <c r="S2060" t="s">
        <v>105</v>
      </c>
      <c r="T2060" t="s">
        <v>10525</v>
      </c>
      <c r="U2060" t="s">
        <v>875</v>
      </c>
      <c r="V2060" t="s">
        <v>199</v>
      </c>
      <c r="W2060" s="247">
        <v>44929</v>
      </c>
      <c r="Y2060" t="s">
        <v>876</v>
      </c>
      <c r="Z2060">
        <v>0</v>
      </c>
      <c r="AB2060" t="s">
        <v>877</v>
      </c>
      <c r="AD2060">
        <f t="shared" ca="1" si="96"/>
        <v>16</v>
      </c>
      <c r="AE2060">
        <f t="shared" si="97"/>
        <v>1</v>
      </c>
      <c r="AF2060">
        <f t="shared" si="98"/>
        <v>3</v>
      </c>
    </row>
    <row r="2061" spans="1:32" x14ac:dyDescent="0.25">
      <c r="A2061" t="s">
        <v>10526</v>
      </c>
      <c r="B2061" t="s">
        <v>10527</v>
      </c>
      <c r="D2061">
        <v>2023</v>
      </c>
      <c r="E2061" t="s">
        <v>1061</v>
      </c>
      <c r="F2061" t="s">
        <v>1758</v>
      </c>
      <c r="G2061" t="s">
        <v>1384</v>
      </c>
      <c r="H2061" t="s">
        <v>2654</v>
      </c>
      <c r="I2061" t="s">
        <v>10528</v>
      </c>
      <c r="J2061" t="s">
        <v>1054</v>
      </c>
      <c r="K2061">
        <v>1</v>
      </c>
      <c r="L2061" t="s">
        <v>869</v>
      </c>
      <c r="M2061" t="s">
        <v>10529</v>
      </c>
      <c r="N2061" t="s">
        <v>5956</v>
      </c>
      <c r="O2061">
        <v>249</v>
      </c>
      <c r="P2061" t="s">
        <v>872</v>
      </c>
      <c r="Q2061" t="s">
        <v>873</v>
      </c>
      <c r="R2061" t="s">
        <v>105</v>
      </c>
      <c r="S2061" t="s">
        <v>105</v>
      </c>
      <c r="T2061" t="s">
        <v>3799</v>
      </c>
      <c r="U2061" t="s">
        <v>875</v>
      </c>
      <c r="V2061" t="s">
        <v>157</v>
      </c>
      <c r="W2061" s="247">
        <v>44928</v>
      </c>
      <c r="Y2061" t="s">
        <v>876</v>
      </c>
      <c r="Z2061">
        <v>0</v>
      </c>
      <c r="AB2061" t="s">
        <v>877</v>
      </c>
      <c r="AD2061">
        <f t="shared" ca="1" si="96"/>
        <v>16</v>
      </c>
      <c r="AE2061">
        <f t="shared" si="97"/>
        <v>1</v>
      </c>
      <c r="AF2061">
        <f t="shared" si="98"/>
        <v>2</v>
      </c>
    </row>
    <row r="2062" spans="1:32" x14ac:dyDescent="0.25">
      <c r="A2062" t="s">
        <v>10530</v>
      </c>
      <c r="B2062" t="s">
        <v>10531</v>
      </c>
      <c r="D2062">
        <v>2023</v>
      </c>
      <c r="E2062" t="s">
        <v>1061</v>
      </c>
      <c r="F2062" t="s">
        <v>1758</v>
      </c>
      <c r="G2062" t="s">
        <v>1384</v>
      </c>
      <c r="H2062" t="s">
        <v>1192</v>
      </c>
      <c r="I2062" t="s">
        <v>10532</v>
      </c>
      <c r="J2062" t="s">
        <v>1523</v>
      </c>
      <c r="K2062">
        <v>16383</v>
      </c>
      <c r="L2062" t="s">
        <v>869</v>
      </c>
      <c r="M2062" t="s">
        <v>10533</v>
      </c>
      <c r="N2062">
        <v>45567</v>
      </c>
      <c r="O2062">
        <v>5</v>
      </c>
      <c r="P2062" t="s">
        <v>872</v>
      </c>
      <c r="Q2062" t="s">
        <v>873</v>
      </c>
      <c r="R2062" t="s">
        <v>105</v>
      </c>
      <c r="S2062" t="s">
        <v>105</v>
      </c>
      <c r="T2062" t="s">
        <v>10534</v>
      </c>
      <c r="U2062" t="s">
        <v>875</v>
      </c>
      <c r="V2062" t="s">
        <v>108</v>
      </c>
      <c r="W2062" s="247">
        <v>44928</v>
      </c>
      <c r="Y2062" t="s">
        <v>876</v>
      </c>
      <c r="Z2062">
        <v>0</v>
      </c>
      <c r="AB2062" t="s">
        <v>877</v>
      </c>
      <c r="AD2062">
        <f t="shared" ca="1" si="96"/>
        <v>16</v>
      </c>
      <c r="AE2062">
        <f t="shared" si="97"/>
        <v>1</v>
      </c>
      <c r="AF2062">
        <f t="shared" si="98"/>
        <v>2</v>
      </c>
    </row>
    <row r="2063" spans="1:32" x14ac:dyDescent="0.25">
      <c r="A2063" t="s">
        <v>10535</v>
      </c>
      <c r="B2063" t="s">
        <v>10536</v>
      </c>
      <c r="D2063">
        <v>2023</v>
      </c>
      <c r="E2063" t="s">
        <v>1061</v>
      </c>
      <c r="F2063" t="s">
        <v>1758</v>
      </c>
      <c r="G2063" t="s">
        <v>1384</v>
      </c>
      <c r="H2063" t="s">
        <v>866</v>
      </c>
      <c r="I2063" t="s">
        <v>10537</v>
      </c>
      <c r="J2063" t="s">
        <v>1136</v>
      </c>
      <c r="K2063">
        <v>30365</v>
      </c>
      <c r="L2063" t="s">
        <v>869</v>
      </c>
      <c r="M2063" t="s">
        <v>10538</v>
      </c>
      <c r="N2063" t="s">
        <v>2183</v>
      </c>
      <c r="O2063">
        <v>1</v>
      </c>
      <c r="P2063" t="s">
        <v>872</v>
      </c>
      <c r="Q2063" t="s">
        <v>873</v>
      </c>
      <c r="R2063" t="s">
        <v>105</v>
      </c>
      <c r="S2063" t="s">
        <v>110</v>
      </c>
      <c r="T2063" t="s">
        <v>10539</v>
      </c>
      <c r="U2063" t="s">
        <v>875</v>
      </c>
      <c r="W2063" s="247">
        <v>44928</v>
      </c>
      <c r="Y2063" t="s">
        <v>876</v>
      </c>
      <c r="Z2063">
        <v>0</v>
      </c>
      <c r="AB2063" t="s">
        <v>877</v>
      </c>
      <c r="AD2063">
        <f t="shared" ca="1" si="96"/>
        <v>16</v>
      </c>
      <c r="AE2063">
        <f t="shared" si="97"/>
        <v>1</v>
      </c>
      <c r="AF2063">
        <f t="shared" si="98"/>
        <v>2</v>
      </c>
    </row>
    <row r="2064" spans="1:32" x14ac:dyDescent="0.25">
      <c r="A2064" t="s">
        <v>10540</v>
      </c>
      <c r="B2064" t="s">
        <v>10541</v>
      </c>
      <c r="D2064">
        <v>2023</v>
      </c>
      <c r="E2064" t="s">
        <v>1061</v>
      </c>
      <c r="F2064" t="s">
        <v>1758</v>
      </c>
      <c r="G2064" t="s">
        <v>1384</v>
      </c>
      <c r="H2064" t="s">
        <v>1192</v>
      </c>
      <c r="I2064" t="s">
        <v>10542</v>
      </c>
      <c r="J2064" t="s">
        <v>918</v>
      </c>
      <c r="K2064">
        <v>26746</v>
      </c>
      <c r="L2064" t="s">
        <v>869</v>
      </c>
      <c r="M2064" t="s">
        <v>10543</v>
      </c>
      <c r="N2064">
        <v>45598</v>
      </c>
      <c r="O2064">
        <v>24</v>
      </c>
      <c r="P2064" t="s">
        <v>872</v>
      </c>
      <c r="Q2064" t="s">
        <v>873</v>
      </c>
      <c r="R2064" t="s">
        <v>105</v>
      </c>
      <c r="S2064" t="s">
        <v>105</v>
      </c>
      <c r="T2064" t="s">
        <v>10544</v>
      </c>
      <c r="U2064" t="s">
        <v>875</v>
      </c>
      <c r="V2064" t="s">
        <v>119</v>
      </c>
      <c r="W2064" s="247">
        <v>44928</v>
      </c>
      <c r="Y2064" t="s">
        <v>876</v>
      </c>
      <c r="Z2064">
        <v>0</v>
      </c>
      <c r="AB2064" t="s">
        <v>877</v>
      </c>
      <c r="AD2064">
        <f t="shared" ca="1" si="96"/>
        <v>16</v>
      </c>
      <c r="AE2064">
        <f t="shared" si="97"/>
        <v>1</v>
      </c>
      <c r="AF2064">
        <f t="shared" si="98"/>
        <v>2</v>
      </c>
    </row>
    <row r="2065" spans="1:32" x14ac:dyDescent="0.25">
      <c r="A2065" t="s">
        <v>10545</v>
      </c>
      <c r="B2065" t="s">
        <v>10546</v>
      </c>
      <c r="D2065">
        <v>2023</v>
      </c>
      <c r="E2065" t="s">
        <v>1061</v>
      </c>
      <c r="F2065" t="s">
        <v>1758</v>
      </c>
      <c r="G2065" t="s">
        <v>1384</v>
      </c>
      <c r="H2065" t="s">
        <v>866</v>
      </c>
      <c r="I2065" t="s">
        <v>10547</v>
      </c>
      <c r="J2065" t="s">
        <v>1054</v>
      </c>
      <c r="K2065">
        <v>269</v>
      </c>
      <c r="L2065" t="s">
        <v>869</v>
      </c>
      <c r="M2065" t="s">
        <v>10548</v>
      </c>
      <c r="N2065">
        <v>45445</v>
      </c>
      <c r="O2065">
        <v>29</v>
      </c>
      <c r="P2065" t="s">
        <v>872</v>
      </c>
      <c r="Q2065" t="s">
        <v>873</v>
      </c>
      <c r="R2065" t="s">
        <v>105</v>
      </c>
      <c r="S2065" t="s">
        <v>105</v>
      </c>
      <c r="T2065" t="s">
        <v>3862</v>
      </c>
      <c r="U2065" t="s">
        <v>875</v>
      </c>
      <c r="V2065" t="s">
        <v>117</v>
      </c>
      <c r="W2065" s="247">
        <v>44928</v>
      </c>
      <c r="Y2065" t="s">
        <v>876</v>
      </c>
      <c r="Z2065">
        <v>0</v>
      </c>
      <c r="AB2065" t="s">
        <v>877</v>
      </c>
      <c r="AD2065">
        <f t="shared" ca="1" si="96"/>
        <v>16</v>
      </c>
      <c r="AE2065">
        <f t="shared" si="97"/>
        <v>1</v>
      </c>
      <c r="AF2065">
        <f t="shared" si="98"/>
        <v>2</v>
      </c>
    </row>
    <row r="2066" spans="1:32" x14ac:dyDescent="0.25">
      <c r="A2066" t="s">
        <v>10549</v>
      </c>
      <c r="B2066" t="s">
        <v>10550</v>
      </c>
      <c r="D2066">
        <v>2023</v>
      </c>
      <c r="E2066" t="s">
        <v>1061</v>
      </c>
      <c r="F2066" t="s">
        <v>1758</v>
      </c>
      <c r="G2066" t="s">
        <v>1384</v>
      </c>
      <c r="H2066" t="s">
        <v>866</v>
      </c>
      <c r="I2066" t="s">
        <v>10551</v>
      </c>
      <c r="J2066" t="s">
        <v>868</v>
      </c>
      <c r="K2066">
        <v>21967</v>
      </c>
      <c r="L2066" t="s">
        <v>1900</v>
      </c>
      <c r="M2066" t="s">
        <v>10552</v>
      </c>
      <c r="N2066">
        <v>45384</v>
      </c>
      <c r="O2066">
        <v>3</v>
      </c>
      <c r="P2066" t="s">
        <v>872</v>
      </c>
      <c r="Q2066" t="s">
        <v>873</v>
      </c>
      <c r="R2066" t="s">
        <v>105</v>
      </c>
      <c r="S2066" t="s">
        <v>105</v>
      </c>
      <c r="T2066" t="s">
        <v>10553</v>
      </c>
      <c r="U2066" t="s">
        <v>875</v>
      </c>
      <c r="W2066" s="247">
        <v>44928</v>
      </c>
      <c r="Y2066" t="s">
        <v>876</v>
      </c>
      <c r="Z2066">
        <v>0</v>
      </c>
      <c r="AB2066" t="s">
        <v>877</v>
      </c>
      <c r="AD2066">
        <f t="shared" ca="1" si="96"/>
        <v>16</v>
      </c>
      <c r="AE2066">
        <f t="shared" si="97"/>
        <v>1</v>
      </c>
      <c r="AF2066">
        <f t="shared" si="98"/>
        <v>2</v>
      </c>
    </row>
    <row r="2067" spans="1:32" x14ac:dyDescent="0.25">
      <c r="A2067" t="s">
        <v>10554</v>
      </c>
      <c r="B2067" t="s">
        <v>10555</v>
      </c>
      <c r="D2067">
        <v>2023</v>
      </c>
      <c r="E2067" t="s">
        <v>1049</v>
      </c>
      <c r="F2067" t="s">
        <v>2320</v>
      </c>
      <c r="G2067" t="s">
        <v>2321</v>
      </c>
      <c r="H2067" t="s">
        <v>1052</v>
      </c>
      <c r="I2067" t="s">
        <v>10556</v>
      </c>
      <c r="J2067" t="s">
        <v>868</v>
      </c>
      <c r="K2067">
        <v>12287</v>
      </c>
      <c r="L2067" t="s">
        <v>869</v>
      </c>
      <c r="M2067" t="s">
        <v>10557</v>
      </c>
      <c r="N2067">
        <v>45414</v>
      </c>
      <c r="O2067">
        <v>2</v>
      </c>
      <c r="P2067" t="s">
        <v>872</v>
      </c>
      <c r="Q2067" t="s">
        <v>873</v>
      </c>
      <c r="R2067" t="s">
        <v>105</v>
      </c>
      <c r="S2067" t="s">
        <v>110</v>
      </c>
      <c r="T2067" t="s">
        <v>10558</v>
      </c>
      <c r="U2067" t="s">
        <v>1067</v>
      </c>
      <c r="W2067" s="247">
        <v>44918</v>
      </c>
      <c r="Y2067" t="s">
        <v>876</v>
      </c>
      <c r="Z2067">
        <v>0</v>
      </c>
      <c r="AA2067" t="s">
        <v>2323</v>
      </c>
      <c r="AB2067" t="s">
        <v>10559</v>
      </c>
      <c r="AD2067">
        <f t="shared" ca="1" si="96"/>
        <v>16</v>
      </c>
      <c r="AE2067">
        <f t="shared" si="97"/>
        <v>12</v>
      </c>
      <c r="AF2067">
        <f t="shared" si="98"/>
        <v>23</v>
      </c>
    </row>
    <row r="2068" spans="1:32" x14ac:dyDescent="0.25">
      <c r="A2068" t="s">
        <v>10560</v>
      </c>
      <c r="B2068" t="s">
        <v>10561</v>
      </c>
      <c r="C2068" t="s">
        <v>1799</v>
      </c>
      <c r="D2068">
        <v>2023</v>
      </c>
      <c r="E2068" t="s">
        <v>1049</v>
      </c>
      <c r="F2068" t="s">
        <v>1800</v>
      </c>
      <c r="G2068" t="s">
        <v>1801</v>
      </c>
      <c r="H2068" t="s">
        <v>1082</v>
      </c>
      <c r="I2068" t="s">
        <v>10562</v>
      </c>
      <c r="J2068" t="s">
        <v>1136</v>
      </c>
      <c r="K2068">
        <v>28172</v>
      </c>
      <c r="L2068" t="s">
        <v>869</v>
      </c>
      <c r="M2068" t="s">
        <v>10563</v>
      </c>
      <c r="N2068">
        <v>45353</v>
      </c>
      <c r="O2068">
        <v>7</v>
      </c>
      <c r="P2068" t="s">
        <v>872</v>
      </c>
      <c r="Q2068" t="s">
        <v>873</v>
      </c>
      <c r="R2068" t="s">
        <v>105</v>
      </c>
      <c r="S2068" t="s">
        <v>105</v>
      </c>
      <c r="T2068" t="s">
        <v>10564</v>
      </c>
      <c r="U2068" t="s">
        <v>875</v>
      </c>
      <c r="W2068" s="247">
        <v>44928</v>
      </c>
      <c r="Y2068" t="s">
        <v>876</v>
      </c>
      <c r="Z2068">
        <v>0</v>
      </c>
      <c r="AB2068" t="s">
        <v>877</v>
      </c>
      <c r="AD2068">
        <f t="shared" ca="1" si="96"/>
        <v>16</v>
      </c>
      <c r="AE2068">
        <f t="shared" si="97"/>
        <v>1</v>
      </c>
      <c r="AF2068">
        <f t="shared" si="98"/>
        <v>2</v>
      </c>
    </row>
    <row r="2069" spans="1:32" x14ac:dyDescent="0.25">
      <c r="A2069" t="s">
        <v>10565</v>
      </c>
      <c r="B2069" t="s">
        <v>10566</v>
      </c>
      <c r="C2069" t="s">
        <v>1799</v>
      </c>
      <c r="D2069">
        <v>2023</v>
      </c>
      <c r="E2069" t="s">
        <v>1049</v>
      </c>
      <c r="F2069" t="s">
        <v>1800</v>
      </c>
      <c r="G2069" t="s">
        <v>1801</v>
      </c>
      <c r="H2069" t="s">
        <v>1082</v>
      </c>
      <c r="I2069" t="s">
        <v>10567</v>
      </c>
      <c r="J2069" t="s">
        <v>1038</v>
      </c>
      <c r="K2069">
        <v>13345</v>
      </c>
      <c r="L2069" t="s">
        <v>869</v>
      </c>
      <c r="M2069" t="s">
        <v>10568</v>
      </c>
      <c r="N2069" t="s">
        <v>5696</v>
      </c>
      <c r="O2069">
        <v>66</v>
      </c>
      <c r="P2069" t="s">
        <v>872</v>
      </c>
      <c r="Q2069" t="s">
        <v>873</v>
      </c>
      <c r="R2069" t="s">
        <v>105</v>
      </c>
      <c r="S2069" t="s">
        <v>105</v>
      </c>
      <c r="T2069" t="s">
        <v>7354</v>
      </c>
      <c r="U2069" t="s">
        <v>875</v>
      </c>
      <c r="V2069" t="s">
        <v>7355</v>
      </c>
      <c r="W2069" s="247">
        <v>44928</v>
      </c>
      <c r="Y2069" t="s">
        <v>876</v>
      </c>
      <c r="Z2069">
        <v>0</v>
      </c>
      <c r="AB2069" t="s">
        <v>877</v>
      </c>
      <c r="AD2069">
        <f t="shared" ca="1" si="96"/>
        <v>16</v>
      </c>
      <c r="AE2069">
        <f t="shared" si="97"/>
        <v>1</v>
      </c>
      <c r="AF2069">
        <f t="shared" si="98"/>
        <v>2</v>
      </c>
    </row>
    <row r="2070" spans="1:32" x14ac:dyDescent="0.25">
      <c r="A2070" t="s">
        <v>10569</v>
      </c>
      <c r="B2070" t="s">
        <v>10570</v>
      </c>
      <c r="C2070" t="s">
        <v>1799</v>
      </c>
      <c r="D2070">
        <v>2023</v>
      </c>
      <c r="E2070" t="s">
        <v>1049</v>
      </c>
      <c r="F2070" t="s">
        <v>1800</v>
      </c>
      <c r="G2070" t="s">
        <v>1801</v>
      </c>
      <c r="H2070" t="s">
        <v>1082</v>
      </c>
      <c r="I2070" t="s">
        <v>10571</v>
      </c>
      <c r="J2070" t="s">
        <v>1054</v>
      </c>
      <c r="K2070">
        <v>4063</v>
      </c>
      <c r="L2070" t="s">
        <v>869</v>
      </c>
      <c r="M2070" t="s">
        <v>10572</v>
      </c>
      <c r="N2070" t="s">
        <v>1040</v>
      </c>
      <c r="O2070">
        <v>4</v>
      </c>
      <c r="P2070" t="s">
        <v>872</v>
      </c>
      <c r="Q2070" t="s">
        <v>873</v>
      </c>
      <c r="R2070" t="s">
        <v>105</v>
      </c>
      <c r="S2070" t="s">
        <v>105</v>
      </c>
      <c r="T2070" t="s">
        <v>10573</v>
      </c>
      <c r="U2070" t="s">
        <v>875</v>
      </c>
      <c r="V2070" t="s">
        <v>123</v>
      </c>
      <c r="W2070" s="247">
        <v>44928</v>
      </c>
      <c r="Y2070" t="s">
        <v>876</v>
      </c>
      <c r="Z2070">
        <v>0</v>
      </c>
      <c r="AB2070" t="s">
        <v>877</v>
      </c>
      <c r="AD2070">
        <f t="shared" ca="1" si="96"/>
        <v>16</v>
      </c>
      <c r="AE2070">
        <f t="shared" si="97"/>
        <v>1</v>
      </c>
      <c r="AF2070">
        <f t="shared" si="98"/>
        <v>2</v>
      </c>
    </row>
    <row r="2071" spans="1:32" x14ac:dyDescent="0.25">
      <c r="A2071" t="s">
        <v>10574</v>
      </c>
      <c r="B2071" t="s">
        <v>10575</v>
      </c>
      <c r="C2071" t="s">
        <v>1799</v>
      </c>
      <c r="D2071">
        <v>2023</v>
      </c>
      <c r="E2071" t="s">
        <v>1049</v>
      </c>
      <c r="F2071" t="s">
        <v>1800</v>
      </c>
      <c r="G2071" t="s">
        <v>1801</v>
      </c>
      <c r="H2071" t="s">
        <v>1082</v>
      </c>
      <c r="I2071" t="s">
        <v>10576</v>
      </c>
      <c r="J2071" t="s">
        <v>1054</v>
      </c>
      <c r="K2071">
        <v>130</v>
      </c>
      <c r="L2071" t="s">
        <v>869</v>
      </c>
      <c r="M2071" t="s">
        <v>10577</v>
      </c>
      <c r="N2071" t="s">
        <v>1040</v>
      </c>
      <c r="O2071">
        <v>4</v>
      </c>
      <c r="P2071" t="s">
        <v>872</v>
      </c>
      <c r="Q2071" t="s">
        <v>873</v>
      </c>
      <c r="R2071" t="s">
        <v>105</v>
      </c>
      <c r="S2071" t="s">
        <v>105</v>
      </c>
      <c r="T2071" t="s">
        <v>4652</v>
      </c>
      <c r="U2071" t="s">
        <v>875</v>
      </c>
      <c r="V2071" t="s">
        <v>207</v>
      </c>
      <c r="W2071" s="247">
        <v>44928</v>
      </c>
      <c r="Y2071" t="s">
        <v>876</v>
      </c>
      <c r="Z2071">
        <v>0</v>
      </c>
      <c r="AB2071" t="s">
        <v>877</v>
      </c>
      <c r="AD2071">
        <f t="shared" ca="1" si="96"/>
        <v>16</v>
      </c>
      <c r="AE2071">
        <f t="shared" si="97"/>
        <v>1</v>
      </c>
      <c r="AF2071">
        <f t="shared" si="98"/>
        <v>2</v>
      </c>
    </row>
    <row r="2072" spans="1:32" x14ac:dyDescent="0.25">
      <c r="A2072" t="s">
        <v>10578</v>
      </c>
      <c r="B2072" t="s">
        <v>10579</v>
      </c>
      <c r="C2072" t="s">
        <v>1799</v>
      </c>
      <c r="D2072">
        <v>2023</v>
      </c>
      <c r="E2072" t="s">
        <v>1049</v>
      </c>
      <c r="F2072" t="s">
        <v>3079</v>
      </c>
      <c r="G2072" t="s">
        <v>2087</v>
      </c>
      <c r="H2072" t="s">
        <v>2154</v>
      </c>
      <c r="I2072" t="s">
        <v>10580</v>
      </c>
      <c r="J2072" t="s">
        <v>1054</v>
      </c>
      <c r="K2072">
        <v>36307</v>
      </c>
      <c r="L2072" t="s">
        <v>869</v>
      </c>
      <c r="M2072" t="s">
        <v>10581</v>
      </c>
      <c r="N2072" t="s">
        <v>1040</v>
      </c>
      <c r="O2072">
        <v>4</v>
      </c>
      <c r="P2072" t="s">
        <v>872</v>
      </c>
      <c r="Q2072" t="s">
        <v>873</v>
      </c>
      <c r="R2072" t="s">
        <v>105</v>
      </c>
      <c r="S2072" t="s">
        <v>105</v>
      </c>
      <c r="T2072" t="s">
        <v>10582</v>
      </c>
      <c r="U2072" t="s">
        <v>896</v>
      </c>
      <c r="V2072" t="s">
        <v>10583</v>
      </c>
      <c r="W2072" s="247">
        <v>44928</v>
      </c>
      <c r="Y2072" t="s">
        <v>876</v>
      </c>
      <c r="Z2072">
        <v>0</v>
      </c>
      <c r="AB2072" t="s">
        <v>877</v>
      </c>
      <c r="AD2072">
        <f t="shared" ca="1" si="96"/>
        <v>16</v>
      </c>
      <c r="AE2072">
        <f t="shared" si="97"/>
        <v>1</v>
      </c>
      <c r="AF2072">
        <f t="shared" si="98"/>
        <v>2</v>
      </c>
    </row>
    <row r="2073" spans="1:32" x14ac:dyDescent="0.25">
      <c r="A2073" t="s">
        <v>10584</v>
      </c>
      <c r="B2073" t="s">
        <v>10585</v>
      </c>
      <c r="C2073" t="s">
        <v>1799</v>
      </c>
      <c r="D2073">
        <v>2023</v>
      </c>
      <c r="E2073" t="s">
        <v>1049</v>
      </c>
      <c r="F2073" t="s">
        <v>3079</v>
      </c>
      <c r="G2073" t="s">
        <v>2087</v>
      </c>
      <c r="H2073" t="s">
        <v>2154</v>
      </c>
      <c r="I2073" t="s">
        <v>10586</v>
      </c>
      <c r="J2073" t="s">
        <v>896</v>
      </c>
      <c r="K2073">
        <v>31000</v>
      </c>
      <c r="L2073" t="s">
        <v>1900</v>
      </c>
      <c r="M2073" t="s">
        <v>10587</v>
      </c>
      <c r="N2073">
        <v>45445</v>
      </c>
      <c r="O2073">
        <v>5</v>
      </c>
      <c r="P2073" t="s">
        <v>872</v>
      </c>
      <c r="Q2073" t="s">
        <v>873</v>
      </c>
      <c r="R2073" t="s">
        <v>105</v>
      </c>
      <c r="S2073" t="s">
        <v>105</v>
      </c>
      <c r="T2073" t="s">
        <v>10588</v>
      </c>
      <c r="U2073" t="s">
        <v>896</v>
      </c>
      <c r="W2073" s="247">
        <v>44928</v>
      </c>
      <c r="Y2073" t="s">
        <v>876</v>
      </c>
      <c r="Z2073">
        <v>0</v>
      </c>
      <c r="AB2073" t="s">
        <v>877</v>
      </c>
      <c r="AD2073">
        <f t="shared" ca="1" si="96"/>
        <v>16</v>
      </c>
      <c r="AE2073">
        <f t="shared" si="97"/>
        <v>1</v>
      </c>
      <c r="AF2073">
        <f t="shared" si="98"/>
        <v>2</v>
      </c>
    </row>
    <row r="2074" spans="1:32" x14ac:dyDescent="0.25">
      <c r="A2074" t="s">
        <v>10589</v>
      </c>
      <c r="B2074" t="s">
        <v>10590</v>
      </c>
      <c r="C2074" t="s">
        <v>1799</v>
      </c>
      <c r="D2074">
        <v>2023</v>
      </c>
      <c r="E2074" t="s">
        <v>1049</v>
      </c>
      <c r="F2074" t="s">
        <v>3079</v>
      </c>
      <c r="G2074" t="s">
        <v>2087</v>
      </c>
      <c r="H2074" t="s">
        <v>2154</v>
      </c>
      <c r="I2074" t="s">
        <v>10591</v>
      </c>
      <c r="J2074" t="s">
        <v>1054</v>
      </c>
      <c r="K2074">
        <v>29654</v>
      </c>
      <c r="L2074" t="s">
        <v>869</v>
      </c>
      <c r="M2074" t="s">
        <v>10592</v>
      </c>
      <c r="N2074" t="s">
        <v>919</v>
      </c>
      <c r="O2074">
        <v>22</v>
      </c>
      <c r="P2074" t="s">
        <v>872</v>
      </c>
      <c r="Q2074" t="s">
        <v>873</v>
      </c>
      <c r="R2074" t="s">
        <v>105</v>
      </c>
      <c r="S2074" t="s">
        <v>105</v>
      </c>
      <c r="T2074" t="s">
        <v>10593</v>
      </c>
      <c r="U2074" t="s">
        <v>896</v>
      </c>
      <c r="V2074" t="s">
        <v>2096</v>
      </c>
      <c r="W2074" s="247">
        <v>44928</v>
      </c>
      <c r="Y2074" t="s">
        <v>876</v>
      </c>
      <c r="Z2074">
        <v>0</v>
      </c>
      <c r="AB2074" t="s">
        <v>877</v>
      </c>
      <c r="AD2074">
        <f t="shared" ca="1" si="96"/>
        <v>16</v>
      </c>
      <c r="AE2074">
        <f t="shared" si="97"/>
        <v>1</v>
      </c>
      <c r="AF2074">
        <f t="shared" si="98"/>
        <v>2</v>
      </c>
    </row>
    <row r="2075" spans="1:32" x14ac:dyDescent="0.25">
      <c r="A2075" t="s">
        <v>10594</v>
      </c>
      <c r="B2075" t="s">
        <v>10595</v>
      </c>
      <c r="C2075" t="s">
        <v>1799</v>
      </c>
      <c r="D2075">
        <v>2023</v>
      </c>
      <c r="E2075" t="s">
        <v>1049</v>
      </c>
      <c r="F2075" t="s">
        <v>3079</v>
      </c>
      <c r="G2075" t="s">
        <v>3984</v>
      </c>
      <c r="H2075" t="s">
        <v>2154</v>
      </c>
      <c r="I2075" t="s">
        <v>10596</v>
      </c>
      <c r="J2075" t="s">
        <v>1054</v>
      </c>
      <c r="K2075">
        <v>210</v>
      </c>
      <c r="L2075" t="s">
        <v>869</v>
      </c>
      <c r="M2075" t="s">
        <v>10597</v>
      </c>
      <c r="N2075">
        <v>45384</v>
      </c>
      <c r="O2075">
        <v>31</v>
      </c>
      <c r="P2075" t="s">
        <v>872</v>
      </c>
      <c r="Q2075" t="s">
        <v>873</v>
      </c>
      <c r="R2075" t="s">
        <v>105</v>
      </c>
      <c r="S2075" t="s">
        <v>105</v>
      </c>
      <c r="T2075" t="s">
        <v>10598</v>
      </c>
      <c r="U2075" t="s">
        <v>896</v>
      </c>
      <c r="V2075" t="s">
        <v>10599</v>
      </c>
      <c r="W2075" s="247">
        <v>44929</v>
      </c>
      <c r="Y2075" t="s">
        <v>876</v>
      </c>
      <c r="Z2075">
        <v>0</v>
      </c>
      <c r="AB2075" t="s">
        <v>877</v>
      </c>
      <c r="AD2075">
        <f t="shared" ca="1" si="96"/>
        <v>16</v>
      </c>
      <c r="AE2075">
        <f t="shared" si="97"/>
        <v>1</v>
      </c>
      <c r="AF2075">
        <f t="shared" si="98"/>
        <v>3</v>
      </c>
    </row>
    <row r="2076" spans="1:32" x14ac:dyDescent="0.25">
      <c r="A2076" t="s">
        <v>10600</v>
      </c>
      <c r="B2076" t="s">
        <v>10601</v>
      </c>
      <c r="C2076" t="s">
        <v>1799</v>
      </c>
      <c r="D2076">
        <v>2023</v>
      </c>
      <c r="E2076" t="s">
        <v>1049</v>
      </c>
      <c r="F2076" t="s">
        <v>3079</v>
      </c>
      <c r="G2076" t="s">
        <v>2087</v>
      </c>
      <c r="H2076" t="s">
        <v>2154</v>
      </c>
      <c r="I2076" t="s">
        <v>10602</v>
      </c>
      <c r="J2076" t="s">
        <v>1054</v>
      </c>
      <c r="K2076">
        <v>13463</v>
      </c>
      <c r="L2076" t="s">
        <v>869</v>
      </c>
      <c r="M2076" t="s">
        <v>10603</v>
      </c>
      <c r="N2076" t="s">
        <v>1040</v>
      </c>
      <c r="O2076">
        <v>4</v>
      </c>
      <c r="P2076" t="s">
        <v>872</v>
      </c>
      <c r="Q2076" t="s">
        <v>873</v>
      </c>
      <c r="R2076" t="s">
        <v>105</v>
      </c>
      <c r="S2076" t="s">
        <v>105</v>
      </c>
      <c r="T2076" t="s">
        <v>10604</v>
      </c>
      <c r="U2076" t="s">
        <v>896</v>
      </c>
      <c r="V2076" t="s">
        <v>211</v>
      </c>
      <c r="W2076" s="247">
        <v>44929</v>
      </c>
      <c r="Y2076" t="s">
        <v>876</v>
      </c>
      <c r="Z2076">
        <v>0</v>
      </c>
      <c r="AB2076" t="s">
        <v>877</v>
      </c>
      <c r="AD2076">
        <f t="shared" ca="1" si="96"/>
        <v>16</v>
      </c>
      <c r="AE2076">
        <f t="shared" si="97"/>
        <v>1</v>
      </c>
      <c r="AF2076">
        <f t="shared" si="98"/>
        <v>3</v>
      </c>
    </row>
    <row r="2077" spans="1:32" x14ac:dyDescent="0.25">
      <c r="A2077" t="s">
        <v>10605</v>
      </c>
      <c r="B2077" t="s">
        <v>10606</v>
      </c>
      <c r="C2077" t="s">
        <v>1799</v>
      </c>
      <c r="D2077">
        <v>2023</v>
      </c>
      <c r="E2077" t="s">
        <v>1049</v>
      </c>
      <c r="F2077" t="s">
        <v>3079</v>
      </c>
      <c r="G2077" t="s">
        <v>3984</v>
      </c>
      <c r="H2077" t="s">
        <v>2154</v>
      </c>
      <c r="I2077" t="s">
        <v>10607</v>
      </c>
      <c r="J2077" t="s">
        <v>3464</v>
      </c>
      <c r="K2077">
        <v>284</v>
      </c>
      <c r="L2077" t="s">
        <v>869</v>
      </c>
      <c r="M2077" t="s">
        <v>10608</v>
      </c>
      <c r="N2077">
        <v>45506</v>
      </c>
      <c r="O2077">
        <v>27</v>
      </c>
      <c r="P2077" t="s">
        <v>872</v>
      </c>
      <c r="Q2077" t="s">
        <v>873</v>
      </c>
      <c r="R2077" t="s">
        <v>105</v>
      </c>
      <c r="S2077" t="s">
        <v>105</v>
      </c>
      <c r="T2077" t="s">
        <v>10609</v>
      </c>
      <c r="U2077" t="s">
        <v>896</v>
      </c>
      <c r="V2077" t="s">
        <v>132</v>
      </c>
      <c r="W2077" s="247">
        <v>44929</v>
      </c>
      <c r="Y2077" t="s">
        <v>876</v>
      </c>
      <c r="Z2077">
        <v>0</v>
      </c>
      <c r="AB2077" t="s">
        <v>877</v>
      </c>
      <c r="AD2077">
        <f t="shared" ca="1" si="96"/>
        <v>16</v>
      </c>
      <c r="AE2077">
        <f t="shared" si="97"/>
        <v>1</v>
      </c>
      <c r="AF2077">
        <f t="shared" si="98"/>
        <v>3</v>
      </c>
    </row>
    <row r="2078" spans="1:32" x14ac:dyDescent="0.25">
      <c r="A2078" t="s">
        <v>10610</v>
      </c>
      <c r="B2078" t="s">
        <v>10611</v>
      </c>
      <c r="C2078" t="s">
        <v>1799</v>
      </c>
      <c r="D2078">
        <v>2023</v>
      </c>
      <c r="E2078" t="s">
        <v>1049</v>
      </c>
      <c r="F2078" t="s">
        <v>3079</v>
      </c>
      <c r="G2078" t="s">
        <v>3984</v>
      </c>
      <c r="H2078" t="s">
        <v>2154</v>
      </c>
      <c r="I2078" t="s">
        <v>10612</v>
      </c>
      <c r="J2078" t="s">
        <v>945</v>
      </c>
      <c r="K2078">
        <v>8626</v>
      </c>
      <c r="L2078" t="s">
        <v>869</v>
      </c>
      <c r="M2078">
        <v>5449316</v>
      </c>
      <c r="N2078">
        <v>45475</v>
      </c>
      <c r="O2078">
        <v>6</v>
      </c>
      <c r="P2078" t="s">
        <v>872</v>
      </c>
      <c r="Q2078" t="s">
        <v>873</v>
      </c>
      <c r="R2078" t="s">
        <v>105</v>
      </c>
      <c r="S2078" t="s">
        <v>105</v>
      </c>
      <c r="T2078" t="s">
        <v>10613</v>
      </c>
      <c r="U2078" t="s">
        <v>896</v>
      </c>
      <c r="V2078" t="s">
        <v>9291</v>
      </c>
      <c r="W2078" s="247">
        <v>44929</v>
      </c>
      <c r="Y2078" t="s">
        <v>876</v>
      </c>
      <c r="Z2078">
        <v>0</v>
      </c>
      <c r="AB2078" t="s">
        <v>877</v>
      </c>
      <c r="AD2078">
        <f t="shared" ca="1" si="96"/>
        <v>16</v>
      </c>
      <c r="AE2078">
        <f t="shared" si="97"/>
        <v>1</v>
      </c>
      <c r="AF2078">
        <f t="shared" si="98"/>
        <v>3</v>
      </c>
    </row>
    <row r="2079" spans="1:32" x14ac:dyDescent="0.25">
      <c r="A2079" t="s">
        <v>10614</v>
      </c>
      <c r="B2079" t="s">
        <v>10615</v>
      </c>
      <c r="C2079" t="s">
        <v>1799</v>
      </c>
      <c r="D2079">
        <v>2023</v>
      </c>
      <c r="E2079" t="s">
        <v>1049</v>
      </c>
      <c r="F2079" t="s">
        <v>3079</v>
      </c>
      <c r="G2079" t="s">
        <v>2087</v>
      </c>
      <c r="H2079" t="s">
        <v>2154</v>
      </c>
      <c r="I2079" t="s">
        <v>10616</v>
      </c>
      <c r="J2079" t="s">
        <v>1029</v>
      </c>
      <c r="K2079">
        <v>34141</v>
      </c>
      <c r="L2079" t="s">
        <v>1900</v>
      </c>
      <c r="M2079" t="s">
        <v>10617</v>
      </c>
      <c r="N2079" t="s">
        <v>986</v>
      </c>
      <c r="O2079">
        <v>4</v>
      </c>
      <c r="P2079" t="s">
        <v>872</v>
      </c>
      <c r="Q2079" t="s">
        <v>873</v>
      </c>
      <c r="R2079" t="s">
        <v>105</v>
      </c>
      <c r="S2079" t="s">
        <v>105</v>
      </c>
      <c r="T2079" t="s">
        <v>10618</v>
      </c>
      <c r="U2079" t="s">
        <v>896</v>
      </c>
      <c r="W2079" s="247">
        <v>44929</v>
      </c>
      <c r="Y2079" t="s">
        <v>876</v>
      </c>
      <c r="Z2079">
        <v>0</v>
      </c>
      <c r="AB2079" t="s">
        <v>877</v>
      </c>
      <c r="AD2079">
        <f t="shared" ca="1" si="96"/>
        <v>16</v>
      </c>
      <c r="AE2079">
        <f t="shared" si="97"/>
        <v>1</v>
      </c>
      <c r="AF2079">
        <f t="shared" si="98"/>
        <v>3</v>
      </c>
    </row>
    <row r="2080" spans="1:32" x14ac:dyDescent="0.25">
      <c r="A2080" t="s">
        <v>10619</v>
      </c>
      <c r="B2080" t="s">
        <v>10620</v>
      </c>
      <c r="C2080" t="s">
        <v>1799</v>
      </c>
      <c r="D2080">
        <v>2023</v>
      </c>
      <c r="E2080" t="s">
        <v>1049</v>
      </c>
      <c r="F2080" t="s">
        <v>3079</v>
      </c>
      <c r="G2080" t="s">
        <v>2087</v>
      </c>
      <c r="H2080" t="s">
        <v>2154</v>
      </c>
      <c r="I2080" t="s">
        <v>10621</v>
      </c>
      <c r="J2080" t="s">
        <v>1527</v>
      </c>
      <c r="K2080">
        <v>31657</v>
      </c>
      <c r="L2080" t="s">
        <v>1900</v>
      </c>
      <c r="M2080" t="s">
        <v>10622</v>
      </c>
      <c r="N2080" t="s">
        <v>913</v>
      </c>
      <c r="O2080">
        <v>6</v>
      </c>
      <c r="P2080" t="s">
        <v>872</v>
      </c>
      <c r="Q2080" t="s">
        <v>873</v>
      </c>
      <c r="R2080" t="s">
        <v>105</v>
      </c>
      <c r="S2080" t="s">
        <v>105</v>
      </c>
      <c r="T2080" t="s">
        <v>10623</v>
      </c>
      <c r="U2080" t="s">
        <v>896</v>
      </c>
      <c r="W2080" s="247">
        <v>44929</v>
      </c>
      <c r="Y2080" t="s">
        <v>876</v>
      </c>
      <c r="Z2080">
        <v>0</v>
      </c>
      <c r="AB2080" t="s">
        <v>877</v>
      </c>
      <c r="AD2080">
        <f t="shared" ca="1" si="96"/>
        <v>16</v>
      </c>
      <c r="AE2080">
        <f t="shared" si="97"/>
        <v>1</v>
      </c>
      <c r="AF2080">
        <f t="shared" si="98"/>
        <v>3</v>
      </c>
    </row>
    <row r="2081" spans="1:32" x14ac:dyDescent="0.25">
      <c r="A2081" t="s">
        <v>10624</v>
      </c>
      <c r="B2081" t="s">
        <v>10625</v>
      </c>
      <c r="C2081" t="s">
        <v>1799</v>
      </c>
      <c r="D2081">
        <v>2023</v>
      </c>
      <c r="E2081" t="s">
        <v>1049</v>
      </c>
      <c r="F2081" t="s">
        <v>3079</v>
      </c>
      <c r="G2081" t="s">
        <v>3984</v>
      </c>
      <c r="H2081" t="s">
        <v>2154</v>
      </c>
      <c r="I2081" t="s">
        <v>10626</v>
      </c>
      <c r="J2081" t="s">
        <v>1527</v>
      </c>
      <c r="K2081">
        <v>13952</v>
      </c>
      <c r="L2081" t="s">
        <v>1900</v>
      </c>
      <c r="M2081" t="s">
        <v>10627</v>
      </c>
      <c r="N2081">
        <v>45325</v>
      </c>
      <c r="O2081">
        <v>4</v>
      </c>
      <c r="P2081" t="s">
        <v>872</v>
      </c>
      <c r="Q2081" t="s">
        <v>873</v>
      </c>
      <c r="R2081" t="s">
        <v>105</v>
      </c>
      <c r="S2081" t="s">
        <v>105</v>
      </c>
      <c r="T2081" t="s">
        <v>2711</v>
      </c>
      <c r="U2081" t="s">
        <v>896</v>
      </c>
      <c r="W2081" s="247">
        <v>44929</v>
      </c>
      <c r="Y2081" t="s">
        <v>876</v>
      </c>
      <c r="Z2081">
        <v>0</v>
      </c>
      <c r="AB2081" t="s">
        <v>877</v>
      </c>
      <c r="AD2081">
        <f t="shared" ca="1" si="96"/>
        <v>16</v>
      </c>
      <c r="AE2081">
        <f t="shared" si="97"/>
        <v>1</v>
      </c>
      <c r="AF2081">
        <f t="shared" si="98"/>
        <v>3</v>
      </c>
    </row>
    <row r="2082" spans="1:32" x14ac:dyDescent="0.25">
      <c r="A2082" t="s">
        <v>10628</v>
      </c>
      <c r="B2082" t="s">
        <v>10629</v>
      </c>
      <c r="C2082" t="s">
        <v>1799</v>
      </c>
      <c r="D2082">
        <v>2023</v>
      </c>
      <c r="E2082" t="s">
        <v>1049</v>
      </c>
      <c r="F2082" t="s">
        <v>3079</v>
      </c>
      <c r="G2082" t="s">
        <v>2087</v>
      </c>
      <c r="H2082" t="s">
        <v>3323</v>
      </c>
      <c r="I2082" t="s">
        <v>10630</v>
      </c>
      <c r="J2082" t="s">
        <v>1136</v>
      </c>
      <c r="K2082">
        <v>34555</v>
      </c>
      <c r="L2082" t="s">
        <v>869</v>
      </c>
      <c r="M2082" t="s">
        <v>10631</v>
      </c>
      <c r="N2082">
        <v>45353</v>
      </c>
      <c r="O2082">
        <v>5</v>
      </c>
      <c r="P2082" t="s">
        <v>872</v>
      </c>
      <c r="Q2082" t="s">
        <v>873</v>
      </c>
      <c r="R2082" t="s">
        <v>105</v>
      </c>
      <c r="S2082" t="s">
        <v>105</v>
      </c>
      <c r="T2082" t="s">
        <v>10632</v>
      </c>
      <c r="U2082" t="s">
        <v>875</v>
      </c>
      <c r="W2082" s="247">
        <v>44919</v>
      </c>
      <c r="Y2082" t="s">
        <v>876</v>
      </c>
      <c r="Z2082">
        <v>0</v>
      </c>
      <c r="AB2082" t="s">
        <v>10633</v>
      </c>
      <c r="AD2082">
        <f t="shared" ca="1" si="96"/>
        <v>16</v>
      </c>
      <c r="AE2082">
        <f t="shared" si="97"/>
        <v>12</v>
      </c>
      <c r="AF2082">
        <f t="shared" si="98"/>
        <v>24</v>
      </c>
    </row>
    <row r="2083" spans="1:32" x14ac:dyDescent="0.25">
      <c r="A2083" t="s">
        <v>10634</v>
      </c>
      <c r="B2083" t="s">
        <v>10635</v>
      </c>
      <c r="C2083" t="s">
        <v>1799</v>
      </c>
      <c r="D2083">
        <v>2023</v>
      </c>
      <c r="E2083" t="s">
        <v>1049</v>
      </c>
      <c r="F2083" t="s">
        <v>3079</v>
      </c>
      <c r="G2083" t="s">
        <v>2087</v>
      </c>
      <c r="H2083" t="s">
        <v>2154</v>
      </c>
      <c r="I2083" t="s">
        <v>10636</v>
      </c>
      <c r="J2083" t="s">
        <v>1054</v>
      </c>
      <c r="K2083">
        <v>1</v>
      </c>
      <c r="L2083" t="s">
        <v>869</v>
      </c>
      <c r="M2083" t="s">
        <v>10637</v>
      </c>
      <c r="N2083" t="s">
        <v>1040</v>
      </c>
      <c r="O2083">
        <v>4</v>
      </c>
      <c r="P2083" t="s">
        <v>872</v>
      </c>
      <c r="Q2083" t="s">
        <v>873</v>
      </c>
      <c r="R2083" t="s">
        <v>105</v>
      </c>
      <c r="S2083" t="s">
        <v>105</v>
      </c>
      <c r="T2083" t="s">
        <v>10638</v>
      </c>
      <c r="U2083" t="s">
        <v>896</v>
      </c>
      <c r="V2083" t="s">
        <v>2096</v>
      </c>
      <c r="W2083" s="247">
        <v>44928</v>
      </c>
      <c r="Y2083" t="s">
        <v>876</v>
      </c>
      <c r="Z2083">
        <v>0</v>
      </c>
      <c r="AB2083" t="s">
        <v>877</v>
      </c>
      <c r="AD2083">
        <f t="shared" ca="1" si="96"/>
        <v>16</v>
      </c>
      <c r="AE2083">
        <f t="shared" si="97"/>
        <v>1</v>
      </c>
      <c r="AF2083">
        <f t="shared" si="98"/>
        <v>2</v>
      </c>
    </row>
    <row r="2084" spans="1:32" x14ac:dyDescent="0.25">
      <c r="A2084" t="s">
        <v>10639</v>
      </c>
      <c r="B2084" t="s">
        <v>10640</v>
      </c>
      <c r="C2084" t="s">
        <v>1799</v>
      </c>
      <c r="D2084">
        <v>2023</v>
      </c>
      <c r="E2084" t="s">
        <v>1049</v>
      </c>
      <c r="F2084" t="s">
        <v>3079</v>
      </c>
      <c r="G2084" t="s">
        <v>2087</v>
      </c>
      <c r="H2084" t="s">
        <v>2154</v>
      </c>
      <c r="I2084" t="s">
        <v>10641</v>
      </c>
      <c r="J2084" t="s">
        <v>1054</v>
      </c>
      <c r="K2084">
        <v>96</v>
      </c>
      <c r="L2084" t="s">
        <v>869</v>
      </c>
      <c r="M2084" t="s">
        <v>10642</v>
      </c>
      <c r="N2084" t="s">
        <v>1040</v>
      </c>
      <c r="O2084">
        <v>4</v>
      </c>
      <c r="P2084" t="s">
        <v>872</v>
      </c>
      <c r="Q2084" t="s">
        <v>873</v>
      </c>
      <c r="R2084" t="s">
        <v>105</v>
      </c>
      <c r="S2084" t="s">
        <v>105</v>
      </c>
      <c r="T2084" t="s">
        <v>4393</v>
      </c>
      <c r="U2084" t="s">
        <v>896</v>
      </c>
      <c r="V2084" t="s">
        <v>106</v>
      </c>
      <c r="W2084" s="247">
        <v>44928</v>
      </c>
      <c r="Y2084" t="s">
        <v>876</v>
      </c>
      <c r="Z2084">
        <v>0</v>
      </c>
      <c r="AB2084" t="s">
        <v>877</v>
      </c>
      <c r="AD2084">
        <f t="shared" ca="1" si="96"/>
        <v>16</v>
      </c>
      <c r="AE2084">
        <f t="shared" si="97"/>
        <v>1</v>
      </c>
      <c r="AF2084">
        <f t="shared" si="98"/>
        <v>2</v>
      </c>
    </row>
    <row r="2085" spans="1:32" x14ac:dyDescent="0.25">
      <c r="A2085" t="s">
        <v>10643</v>
      </c>
      <c r="B2085" t="s">
        <v>10644</v>
      </c>
      <c r="C2085" t="s">
        <v>1799</v>
      </c>
      <c r="D2085">
        <v>2023</v>
      </c>
      <c r="E2085" t="s">
        <v>1049</v>
      </c>
      <c r="F2085" t="s">
        <v>3079</v>
      </c>
      <c r="G2085" t="s">
        <v>2087</v>
      </c>
      <c r="H2085" t="s">
        <v>2154</v>
      </c>
      <c r="I2085" t="s">
        <v>10645</v>
      </c>
      <c r="J2085" t="s">
        <v>1054</v>
      </c>
      <c r="K2085">
        <v>19000</v>
      </c>
      <c r="L2085" t="s">
        <v>869</v>
      </c>
      <c r="M2085" t="s">
        <v>10646</v>
      </c>
      <c r="N2085" t="s">
        <v>1056</v>
      </c>
      <c r="P2085" t="s">
        <v>872</v>
      </c>
      <c r="Q2085" t="s">
        <v>873</v>
      </c>
      <c r="R2085" t="s">
        <v>105</v>
      </c>
      <c r="S2085" t="s">
        <v>105</v>
      </c>
      <c r="T2085" t="s">
        <v>10647</v>
      </c>
      <c r="U2085" t="s">
        <v>896</v>
      </c>
      <c r="V2085" t="s">
        <v>1914</v>
      </c>
      <c r="W2085" s="247">
        <v>44928</v>
      </c>
      <c r="Y2085" t="s">
        <v>876</v>
      </c>
      <c r="Z2085">
        <v>0</v>
      </c>
      <c r="AB2085" t="s">
        <v>877</v>
      </c>
      <c r="AD2085">
        <f t="shared" ca="1" si="96"/>
        <v>16</v>
      </c>
      <c r="AE2085">
        <f t="shared" si="97"/>
        <v>1</v>
      </c>
      <c r="AF2085">
        <f t="shared" si="98"/>
        <v>2</v>
      </c>
    </row>
    <row r="2086" spans="1:32" x14ac:dyDescent="0.25">
      <c r="A2086" t="s">
        <v>10648</v>
      </c>
      <c r="B2086" t="s">
        <v>10649</v>
      </c>
      <c r="C2086" t="s">
        <v>1799</v>
      </c>
      <c r="D2086">
        <v>2023</v>
      </c>
      <c r="E2086" t="s">
        <v>1049</v>
      </c>
      <c r="F2086" t="s">
        <v>3079</v>
      </c>
      <c r="G2086" t="s">
        <v>2087</v>
      </c>
      <c r="H2086" t="s">
        <v>2154</v>
      </c>
      <c r="I2086" t="s">
        <v>10650</v>
      </c>
      <c r="J2086" t="s">
        <v>1054</v>
      </c>
      <c r="K2086">
        <v>15824</v>
      </c>
      <c r="L2086" t="s">
        <v>869</v>
      </c>
      <c r="M2086" t="s">
        <v>10651</v>
      </c>
      <c r="N2086" t="s">
        <v>1040</v>
      </c>
      <c r="O2086">
        <v>4</v>
      </c>
      <c r="P2086" t="s">
        <v>872</v>
      </c>
      <c r="Q2086" t="s">
        <v>873</v>
      </c>
      <c r="R2086" t="s">
        <v>105</v>
      </c>
      <c r="S2086" t="s">
        <v>105</v>
      </c>
      <c r="T2086" t="s">
        <v>10652</v>
      </c>
      <c r="U2086" t="s">
        <v>896</v>
      </c>
      <c r="V2086" t="s">
        <v>211</v>
      </c>
      <c r="W2086" s="247">
        <v>44928</v>
      </c>
      <c r="Y2086" t="s">
        <v>876</v>
      </c>
      <c r="Z2086">
        <v>0</v>
      </c>
      <c r="AB2086" t="s">
        <v>877</v>
      </c>
      <c r="AD2086">
        <f t="shared" ca="1" si="96"/>
        <v>16</v>
      </c>
      <c r="AE2086">
        <f t="shared" si="97"/>
        <v>1</v>
      </c>
      <c r="AF2086">
        <f t="shared" si="98"/>
        <v>2</v>
      </c>
    </row>
    <row r="2087" spans="1:32" x14ac:dyDescent="0.25">
      <c r="A2087" t="s">
        <v>10653</v>
      </c>
      <c r="B2087" t="s">
        <v>10654</v>
      </c>
      <c r="D2087">
        <v>2023</v>
      </c>
      <c r="E2087" t="s">
        <v>1049</v>
      </c>
      <c r="F2087" t="s">
        <v>1879</v>
      </c>
      <c r="G2087" t="s">
        <v>1917</v>
      </c>
      <c r="H2087" t="s">
        <v>3323</v>
      </c>
      <c r="I2087" t="s">
        <v>10655</v>
      </c>
      <c r="J2087" t="s">
        <v>3464</v>
      </c>
      <c r="K2087">
        <v>328</v>
      </c>
      <c r="L2087" t="s">
        <v>869</v>
      </c>
      <c r="M2087" t="s">
        <v>10656</v>
      </c>
      <c r="N2087">
        <v>45966</v>
      </c>
      <c r="O2087">
        <v>369</v>
      </c>
      <c r="P2087" t="s">
        <v>872</v>
      </c>
      <c r="Q2087" t="s">
        <v>873</v>
      </c>
      <c r="R2087" t="s">
        <v>105</v>
      </c>
      <c r="S2087" t="s">
        <v>105</v>
      </c>
      <c r="T2087" t="s">
        <v>10657</v>
      </c>
      <c r="U2087" t="s">
        <v>1067</v>
      </c>
      <c r="V2087" t="s">
        <v>132</v>
      </c>
      <c r="W2087" s="247">
        <v>44917</v>
      </c>
      <c r="Y2087" t="s">
        <v>876</v>
      </c>
      <c r="Z2087">
        <v>0</v>
      </c>
      <c r="AA2087" t="s">
        <v>10658</v>
      </c>
      <c r="AB2087" t="s">
        <v>10659</v>
      </c>
      <c r="AD2087">
        <f t="shared" ca="1" si="96"/>
        <v>16</v>
      </c>
      <c r="AE2087">
        <f t="shared" si="97"/>
        <v>12</v>
      </c>
      <c r="AF2087">
        <f t="shared" si="98"/>
        <v>22</v>
      </c>
    </row>
    <row r="2088" spans="1:32" x14ac:dyDescent="0.25">
      <c r="A2088" t="s">
        <v>10660</v>
      </c>
      <c r="B2088" t="s">
        <v>10661</v>
      </c>
      <c r="D2088">
        <v>2023</v>
      </c>
      <c r="E2088" t="s">
        <v>1049</v>
      </c>
      <c r="F2088" t="s">
        <v>1879</v>
      </c>
      <c r="G2088" t="s">
        <v>1917</v>
      </c>
      <c r="H2088" t="s">
        <v>3323</v>
      </c>
      <c r="I2088" t="s">
        <v>10662</v>
      </c>
      <c r="J2088" t="s">
        <v>881</v>
      </c>
      <c r="K2088">
        <v>17584</v>
      </c>
      <c r="L2088" t="s">
        <v>869</v>
      </c>
      <c r="M2088">
        <v>5449423</v>
      </c>
      <c r="N2088">
        <v>45414</v>
      </c>
      <c r="O2088">
        <v>2</v>
      </c>
      <c r="P2088" t="s">
        <v>872</v>
      </c>
      <c r="Q2088" t="s">
        <v>873</v>
      </c>
      <c r="R2088" t="s">
        <v>105</v>
      </c>
      <c r="S2088" t="s">
        <v>110</v>
      </c>
      <c r="T2088" t="s">
        <v>10663</v>
      </c>
      <c r="U2088" t="s">
        <v>1067</v>
      </c>
      <c r="V2088" t="s">
        <v>2700</v>
      </c>
      <c r="W2088" s="247">
        <v>44917</v>
      </c>
      <c r="Y2088" t="s">
        <v>876</v>
      </c>
      <c r="Z2088">
        <v>0</v>
      </c>
      <c r="AA2088" t="s">
        <v>9657</v>
      </c>
      <c r="AB2088" t="s">
        <v>10664</v>
      </c>
      <c r="AD2088">
        <f t="shared" ca="1" si="96"/>
        <v>16</v>
      </c>
      <c r="AE2088">
        <f t="shared" si="97"/>
        <v>12</v>
      </c>
      <c r="AF2088">
        <f t="shared" si="98"/>
        <v>22</v>
      </c>
    </row>
    <row r="2089" spans="1:32" x14ac:dyDescent="0.25">
      <c r="A2089" t="s">
        <v>10665</v>
      </c>
      <c r="B2089" t="s">
        <v>10666</v>
      </c>
      <c r="D2089">
        <v>2023</v>
      </c>
      <c r="E2089" t="s">
        <v>1049</v>
      </c>
      <c r="F2089" t="s">
        <v>1879</v>
      </c>
      <c r="G2089" t="s">
        <v>1917</v>
      </c>
      <c r="H2089" t="s">
        <v>3323</v>
      </c>
      <c r="I2089" t="s">
        <v>10667</v>
      </c>
      <c r="J2089" t="s">
        <v>3464</v>
      </c>
      <c r="K2089">
        <v>18696</v>
      </c>
      <c r="L2089" t="s">
        <v>869</v>
      </c>
      <c r="M2089" t="s">
        <v>10668</v>
      </c>
      <c r="N2089">
        <v>45936</v>
      </c>
      <c r="O2089">
        <v>10</v>
      </c>
      <c r="P2089" t="s">
        <v>872</v>
      </c>
      <c r="Q2089" t="s">
        <v>873</v>
      </c>
      <c r="R2089" t="s">
        <v>105</v>
      </c>
      <c r="S2089" t="s">
        <v>105</v>
      </c>
      <c r="T2089" t="s">
        <v>10669</v>
      </c>
      <c r="U2089" t="s">
        <v>1067</v>
      </c>
      <c r="V2089" t="s">
        <v>132</v>
      </c>
      <c r="W2089" s="247">
        <v>44922</v>
      </c>
      <c r="Y2089" t="s">
        <v>876</v>
      </c>
      <c r="Z2089">
        <v>0</v>
      </c>
      <c r="AA2089" t="s">
        <v>9657</v>
      </c>
      <c r="AB2089" t="s">
        <v>10670</v>
      </c>
      <c r="AD2089">
        <f t="shared" ca="1" si="96"/>
        <v>16</v>
      </c>
      <c r="AE2089">
        <f t="shared" si="97"/>
        <v>12</v>
      </c>
      <c r="AF2089">
        <f t="shared" si="98"/>
        <v>27</v>
      </c>
    </row>
    <row r="2090" spans="1:32" x14ac:dyDescent="0.25">
      <c r="A2090" t="s">
        <v>10671</v>
      </c>
      <c r="B2090" t="s">
        <v>10672</v>
      </c>
      <c r="D2090">
        <v>2023</v>
      </c>
      <c r="E2090" t="s">
        <v>1049</v>
      </c>
      <c r="F2090" t="s">
        <v>1879</v>
      </c>
      <c r="G2090" t="s">
        <v>1917</v>
      </c>
      <c r="H2090" t="s">
        <v>3323</v>
      </c>
      <c r="I2090" t="s">
        <v>10673</v>
      </c>
      <c r="J2090" t="s">
        <v>1054</v>
      </c>
      <c r="K2090">
        <v>32072</v>
      </c>
      <c r="L2090" t="s">
        <v>869</v>
      </c>
      <c r="M2090" t="s">
        <v>10674</v>
      </c>
      <c r="N2090" t="s">
        <v>1040</v>
      </c>
      <c r="O2090">
        <v>4</v>
      </c>
      <c r="P2090" t="s">
        <v>872</v>
      </c>
      <c r="Q2090" t="s">
        <v>873</v>
      </c>
      <c r="R2090" t="s">
        <v>105</v>
      </c>
      <c r="S2090" t="s">
        <v>105</v>
      </c>
      <c r="T2090" t="s">
        <v>10675</v>
      </c>
      <c r="U2090" t="s">
        <v>1067</v>
      </c>
      <c r="V2090" t="s">
        <v>1921</v>
      </c>
      <c r="W2090" s="247">
        <v>44919</v>
      </c>
      <c r="Y2090" t="s">
        <v>876</v>
      </c>
      <c r="Z2090">
        <v>0</v>
      </c>
      <c r="AB2090" t="s">
        <v>877</v>
      </c>
      <c r="AD2090">
        <f t="shared" ca="1" si="96"/>
        <v>16</v>
      </c>
      <c r="AE2090">
        <f t="shared" si="97"/>
        <v>12</v>
      </c>
      <c r="AF2090">
        <f t="shared" si="98"/>
        <v>24</v>
      </c>
    </row>
    <row r="2091" spans="1:32" x14ac:dyDescent="0.25">
      <c r="A2091" t="s">
        <v>10676</v>
      </c>
      <c r="B2091" t="s">
        <v>10677</v>
      </c>
      <c r="D2091">
        <v>2023</v>
      </c>
      <c r="E2091" t="s">
        <v>1049</v>
      </c>
      <c r="F2091" t="s">
        <v>1879</v>
      </c>
      <c r="G2091" t="s">
        <v>1880</v>
      </c>
      <c r="H2091" t="s">
        <v>3323</v>
      </c>
      <c r="I2091" t="s">
        <v>10678</v>
      </c>
      <c r="J2091" t="s">
        <v>1054</v>
      </c>
      <c r="K2091">
        <v>25137</v>
      </c>
      <c r="L2091" t="s">
        <v>869</v>
      </c>
      <c r="M2091" t="s">
        <v>10679</v>
      </c>
      <c r="N2091" t="s">
        <v>2994</v>
      </c>
      <c r="O2091">
        <v>16</v>
      </c>
      <c r="P2091" t="s">
        <v>872</v>
      </c>
      <c r="Q2091" t="s">
        <v>873</v>
      </c>
      <c r="R2091" t="s">
        <v>105</v>
      </c>
      <c r="S2091" t="s">
        <v>105</v>
      </c>
      <c r="T2091" t="s">
        <v>10680</v>
      </c>
      <c r="U2091" t="s">
        <v>1067</v>
      </c>
      <c r="V2091" t="s">
        <v>10681</v>
      </c>
      <c r="W2091" s="247">
        <v>44919</v>
      </c>
      <c r="Y2091" t="s">
        <v>876</v>
      </c>
      <c r="Z2091">
        <v>0</v>
      </c>
      <c r="AB2091" t="s">
        <v>877</v>
      </c>
      <c r="AD2091">
        <f t="shared" ca="1" si="96"/>
        <v>16</v>
      </c>
      <c r="AE2091">
        <f t="shared" si="97"/>
        <v>12</v>
      </c>
      <c r="AF2091">
        <f t="shared" si="98"/>
        <v>24</v>
      </c>
    </row>
    <row r="2092" spans="1:32" x14ac:dyDescent="0.25">
      <c r="A2092" t="s">
        <v>10682</v>
      </c>
      <c r="B2092" t="s">
        <v>10683</v>
      </c>
      <c r="D2092">
        <v>2023</v>
      </c>
      <c r="E2092" t="s">
        <v>1049</v>
      </c>
      <c r="F2092" t="s">
        <v>1879</v>
      </c>
      <c r="G2092" t="s">
        <v>1880</v>
      </c>
      <c r="H2092" t="s">
        <v>3323</v>
      </c>
      <c r="I2092" t="s">
        <v>10684</v>
      </c>
      <c r="J2092" t="s">
        <v>1054</v>
      </c>
      <c r="K2092">
        <v>598</v>
      </c>
      <c r="L2092" t="s">
        <v>869</v>
      </c>
      <c r="M2092" t="s">
        <v>10685</v>
      </c>
      <c r="N2092" t="s">
        <v>1040</v>
      </c>
      <c r="O2092">
        <v>4</v>
      </c>
      <c r="P2092" t="s">
        <v>872</v>
      </c>
      <c r="Q2092" t="s">
        <v>873</v>
      </c>
      <c r="R2092" t="s">
        <v>105</v>
      </c>
      <c r="S2092" t="s">
        <v>105</v>
      </c>
      <c r="T2092" t="s">
        <v>10686</v>
      </c>
      <c r="U2092" t="s">
        <v>1067</v>
      </c>
      <c r="V2092" t="s">
        <v>162</v>
      </c>
      <c r="W2092" s="247">
        <v>44919</v>
      </c>
      <c r="Y2092" t="s">
        <v>876</v>
      </c>
      <c r="Z2092">
        <v>0</v>
      </c>
      <c r="AB2092" t="s">
        <v>877</v>
      </c>
      <c r="AD2092">
        <f t="shared" ca="1" si="96"/>
        <v>16</v>
      </c>
      <c r="AE2092">
        <f t="shared" si="97"/>
        <v>12</v>
      </c>
      <c r="AF2092">
        <f t="shared" si="98"/>
        <v>24</v>
      </c>
    </row>
    <row r="2093" spans="1:32" x14ac:dyDescent="0.25">
      <c r="A2093" t="s">
        <v>10687</v>
      </c>
      <c r="B2093" t="s">
        <v>10688</v>
      </c>
      <c r="D2093">
        <v>2023</v>
      </c>
      <c r="E2093" t="s">
        <v>1049</v>
      </c>
      <c r="F2093" t="s">
        <v>1879</v>
      </c>
      <c r="G2093" t="s">
        <v>1880</v>
      </c>
      <c r="H2093" t="s">
        <v>3323</v>
      </c>
      <c r="I2093" t="s">
        <v>10689</v>
      </c>
      <c r="J2093" t="s">
        <v>1038</v>
      </c>
      <c r="K2093">
        <v>5350</v>
      </c>
      <c r="L2093" t="s">
        <v>869</v>
      </c>
      <c r="M2093" t="s">
        <v>10690</v>
      </c>
      <c r="N2093" t="s">
        <v>4145</v>
      </c>
      <c r="O2093">
        <v>249</v>
      </c>
      <c r="P2093" t="s">
        <v>872</v>
      </c>
      <c r="Q2093" t="s">
        <v>873</v>
      </c>
      <c r="R2093" t="s">
        <v>105</v>
      </c>
      <c r="S2093" t="s">
        <v>105</v>
      </c>
      <c r="T2093" t="s">
        <v>10691</v>
      </c>
      <c r="U2093" t="s">
        <v>1067</v>
      </c>
      <c r="V2093" t="s">
        <v>217</v>
      </c>
      <c r="W2093" s="247">
        <v>44919</v>
      </c>
      <c r="Y2093" t="s">
        <v>876</v>
      </c>
      <c r="Z2093">
        <v>0</v>
      </c>
      <c r="AB2093" t="s">
        <v>877</v>
      </c>
      <c r="AD2093">
        <f t="shared" ca="1" si="96"/>
        <v>16</v>
      </c>
      <c r="AE2093">
        <f t="shared" si="97"/>
        <v>12</v>
      </c>
      <c r="AF2093">
        <f t="shared" si="98"/>
        <v>24</v>
      </c>
    </row>
    <row r="2094" spans="1:32" x14ac:dyDescent="0.25">
      <c r="A2094" t="s">
        <v>10692</v>
      </c>
      <c r="B2094" t="s">
        <v>10693</v>
      </c>
      <c r="D2094">
        <v>2023</v>
      </c>
      <c r="E2094" t="s">
        <v>1049</v>
      </c>
      <c r="F2094" t="s">
        <v>1879</v>
      </c>
      <c r="G2094" t="s">
        <v>1880</v>
      </c>
      <c r="H2094" t="s">
        <v>3323</v>
      </c>
      <c r="I2094" t="s">
        <v>10694</v>
      </c>
      <c r="J2094" t="s">
        <v>1054</v>
      </c>
      <c r="K2094">
        <v>33125</v>
      </c>
      <c r="L2094" t="s">
        <v>869</v>
      </c>
      <c r="M2094" t="s">
        <v>10695</v>
      </c>
      <c r="N2094" t="s">
        <v>1040</v>
      </c>
      <c r="O2094">
        <v>4</v>
      </c>
      <c r="P2094" t="s">
        <v>872</v>
      </c>
      <c r="Q2094" t="s">
        <v>873</v>
      </c>
      <c r="R2094" t="s">
        <v>105</v>
      </c>
      <c r="S2094" t="s">
        <v>105</v>
      </c>
      <c r="T2094" t="s">
        <v>10696</v>
      </c>
      <c r="U2094" t="s">
        <v>1067</v>
      </c>
      <c r="V2094" t="s">
        <v>199</v>
      </c>
      <c r="W2094" s="247">
        <v>44919</v>
      </c>
      <c r="Y2094" t="s">
        <v>876</v>
      </c>
      <c r="Z2094">
        <v>0</v>
      </c>
      <c r="AB2094" t="s">
        <v>877</v>
      </c>
      <c r="AD2094">
        <f t="shared" ca="1" si="96"/>
        <v>16</v>
      </c>
      <c r="AE2094">
        <f t="shared" si="97"/>
        <v>12</v>
      </c>
      <c r="AF2094">
        <f t="shared" si="98"/>
        <v>24</v>
      </c>
    </row>
    <row r="2095" spans="1:32" x14ac:dyDescent="0.25">
      <c r="A2095" t="s">
        <v>10697</v>
      </c>
      <c r="B2095" t="s">
        <v>10698</v>
      </c>
      <c r="D2095">
        <v>2023</v>
      </c>
      <c r="E2095" t="s">
        <v>1049</v>
      </c>
      <c r="F2095" t="s">
        <v>1879</v>
      </c>
      <c r="G2095" t="s">
        <v>1917</v>
      </c>
      <c r="H2095" t="s">
        <v>3323</v>
      </c>
      <c r="I2095" t="s">
        <v>10699</v>
      </c>
      <c r="J2095" t="s">
        <v>896</v>
      </c>
      <c r="K2095">
        <v>22550</v>
      </c>
      <c r="L2095" t="s">
        <v>1900</v>
      </c>
      <c r="M2095" t="s">
        <v>10700</v>
      </c>
      <c r="N2095">
        <v>45414</v>
      </c>
      <c r="O2095">
        <v>2</v>
      </c>
      <c r="P2095" t="s">
        <v>872</v>
      </c>
      <c r="Q2095" t="s">
        <v>873</v>
      </c>
      <c r="R2095" t="s">
        <v>105</v>
      </c>
      <c r="S2095" t="s">
        <v>110</v>
      </c>
      <c r="T2095" t="s">
        <v>10701</v>
      </c>
      <c r="U2095" t="s">
        <v>1067</v>
      </c>
      <c r="W2095" s="247">
        <v>44919</v>
      </c>
      <c r="Y2095" t="s">
        <v>876</v>
      </c>
      <c r="Z2095">
        <v>0</v>
      </c>
      <c r="AB2095" t="s">
        <v>877</v>
      </c>
      <c r="AD2095">
        <f t="shared" ca="1" si="96"/>
        <v>16</v>
      </c>
      <c r="AE2095">
        <f t="shared" si="97"/>
        <v>12</v>
      </c>
      <c r="AF2095">
        <f t="shared" si="98"/>
        <v>24</v>
      </c>
    </row>
    <row r="2096" spans="1:32" x14ac:dyDescent="0.25">
      <c r="A2096" t="s">
        <v>10702</v>
      </c>
      <c r="B2096" t="s">
        <v>10703</v>
      </c>
      <c r="D2096">
        <v>2023</v>
      </c>
      <c r="E2096" t="s">
        <v>1049</v>
      </c>
      <c r="F2096" t="s">
        <v>1879</v>
      </c>
      <c r="G2096" t="s">
        <v>1917</v>
      </c>
      <c r="H2096" t="s">
        <v>3323</v>
      </c>
      <c r="I2096" t="s">
        <v>10704</v>
      </c>
      <c r="J2096" t="s">
        <v>1054</v>
      </c>
      <c r="K2096">
        <v>14727</v>
      </c>
      <c r="L2096" t="s">
        <v>869</v>
      </c>
      <c r="M2096" t="s">
        <v>10705</v>
      </c>
      <c r="N2096" t="s">
        <v>1056</v>
      </c>
      <c r="O2096">
        <v>4</v>
      </c>
      <c r="P2096" t="s">
        <v>872</v>
      </c>
      <c r="Q2096" t="s">
        <v>873</v>
      </c>
      <c r="R2096" t="s">
        <v>105</v>
      </c>
      <c r="S2096" t="s">
        <v>105</v>
      </c>
      <c r="T2096" t="s">
        <v>10706</v>
      </c>
      <c r="U2096" t="s">
        <v>1067</v>
      </c>
      <c r="V2096" t="s">
        <v>1914</v>
      </c>
      <c r="W2096" s="247">
        <v>44919</v>
      </c>
      <c r="Y2096" t="s">
        <v>876</v>
      </c>
      <c r="Z2096">
        <v>0</v>
      </c>
      <c r="AB2096" t="s">
        <v>877</v>
      </c>
      <c r="AD2096">
        <f t="shared" ca="1" si="96"/>
        <v>16</v>
      </c>
      <c r="AE2096">
        <f t="shared" si="97"/>
        <v>12</v>
      </c>
      <c r="AF2096">
        <f t="shared" si="98"/>
        <v>24</v>
      </c>
    </row>
    <row r="2097" spans="1:32" x14ac:dyDescent="0.25">
      <c r="A2097" t="s">
        <v>10707</v>
      </c>
      <c r="B2097" t="s">
        <v>10708</v>
      </c>
      <c r="D2097">
        <v>2023</v>
      </c>
      <c r="E2097" t="s">
        <v>1049</v>
      </c>
      <c r="F2097" t="s">
        <v>1879</v>
      </c>
      <c r="G2097" t="s">
        <v>1880</v>
      </c>
      <c r="H2097" t="s">
        <v>3323</v>
      </c>
      <c r="I2097" t="s">
        <v>10709</v>
      </c>
      <c r="J2097" t="s">
        <v>1054</v>
      </c>
      <c r="K2097">
        <v>11833</v>
      </c>
      <c r="L2097" t="s">
        <v>869</v>
      </c>
      <c r="M2097" t="s">
        <v>10710</v>
      </c>
      <c r="N2097" t="s">
        <v>1040</v>
      </c>
      <c r="O2097">
        <v>4</v>
      </c>
      <c r="P2097" t="s">
        <v>872</v>
      </c>
      <c r="Q2097" t="s">
        <v>873</v>
      </c>
      <c r="R2097" t="s">
        <v>105</v>
      </c>
      <c r="S2097" t="s">
        <v>105</v>
      </c>
      <c r="T2097" t="s">
        <v>10711</v>
      </c>
      <c r="U2097" t="s">
        <v>1067</v>
      </c>
      <c r="V2097" t="s">
        <v>199</v>
      </c>
      <c r="W2097" s="247">
        <v>44919</v>
      </c>
      <c r="Y2097" t="s">
        <v>876</v>
      </c>
      <c r="Z2097">
        <v>0</v>
      </c>
      <c r="AB2097" t="s">
        <v>877</v>
      </c>
      <c r="AD2097">
        <f t="shared" ca="1" si="96"/>
        <v>16</v>
      </c>
      <c r="AE2097">
        <f t="shared" si="97"/>
        <v>12</v>
      </c>
      <c r="AF2097">
        <f t="shared" si="98"/>
        <v>24</v>
      </c>
    </row>
    <row r="2098" spans="1:32" x14ac:dyDescent="0.25">
      <c r="A2098" t="s">
        <v>10712</v>
      </c>
      <c r="B2098" t="s">
        <v>10713</v>
      </c>
      <c r="C2098" t="s">
        <v>8266</v>
      </c>
      <c r="D2098">
        <v>2023</v>
      </c>
      <c r="E2098" t="s">
        <v>1049</v>
      </c>
      <c r="F2098" t="s">
        <v>1879</v>
      </c>
      <c r="G2098" t="s">
        <v>1961</v>
      </c>
      <c r="H2098" t="s">
        <v>3323</v>
      </c>
      <c r="I2098" t="s">
        <v>10714</v>
      </c>
      <c r="J2098" t="s">
        <v>1054</v>
      </c>
      <c r="K2098">
        <v>10231</v>
      </c>
      <c r="L2098" t="s">
        <v>869</v>
      </c>
      <c r="M2098" t="s">
        <v>10715</v>
      </c>
      <c r="N2098" t="s">
        <v>1040</v>
      </c>
      <c r="O2098">
        <v>4</v>
      </c>
      <c r="P2098" t="s">
        <v>872</v>
      </c>
      <c r="Q2098" t="s">
        <v>873</v>
      </c>
      <c r="R2098" t="s">
        <v>105</v>
      </c>
      <c r="S2098" t="s">
        <v>105</v>
      </c>
      <c r="T2098" t="s">
        <v>2021</v>
      </c>
      <c r="U2098" t="s">
        <v>1067</v>
      </c>
      <c r="V2098" t="s">
        <v>1932</v>
      </c>
      <c r="W2098" s="247">
        <v>44919</v>
      </c>
      <c r="Y2098" t="s">
        <v>876</v>
      </c>
      <c r="Z2098">
        <v>0</v>
      </c>
      <c r="AA2098" t="s">
        <v>1700</v>
      </c>
      <c r="AB2098" t="s">
        <v>877</v>
      </c>
      <c r="AD2098">
        <f t="shared" ca="1" si="96"/>
        <v>16</v>
      </c>
      <c r="AE2098">
        <f t="shared" si="97"/>
        <v>12</v>
      </c>
      <c r="AF2098">
        <f t="shared" si="98"/>
        <v>24</v>
      </c>
    </row>
    <row r="2099" spans="1:32" x14ac:dyDescent="0.25">
      <c r="A2099" t="s">
        <v>10716</v>
      </c>
      <c r="B2099" t="s">
        <v>10717</v>
      </c>
      <c r="D2099">
        <v>2023</v>
      </c>
      <c r="E2099" t="s">
        <v>1049</v>
      </c>
      <c r="F2099" t="s">
        <v>1879</v>
      </c>
      <c r="G2099" t="s">
        <v>1880</v>
      </c>
      <c r="H2099" t="s">
        <v>3323</v>
      </c>
      <c r="I2099" t="s">
        <v>10718</v>
      </c>
      <c r="J2099" t="s">
        <v>1054</v>
      </c>
      <c r="K2099">
        <v>30583</v>
      </c>
      <c r="L2099" t="s">
        <v>1900</v>
      </c>
      <c r="M2099" t="s">
        <v>10719</v>
      </c>
      <c r="N2099" t="s">
        <v>1040</v>
      </c>
      <c r="O2099">
        <v>4</v>
      </c>
      <c r="P2099" t="s">
        <v>872</v>
      </c>
      <c r="Q2099" t="s">
        <v>873</v>
      </c>
      <c r="R2099" t="s">
        <v>105</v>
      </c>
      <c r="S2099" t="s">
        <v>105</v>
      </c>
      <c r="T2099" t="s">
        <v>10720</v>
      </c>
      <c r="U2099" t="s">
        <v>1067</v>
      </c>
      <c r="V2099" t="s">
        <v>199</v>
      </c>
      <c r="W2099" s="247">
        <v>44919</v>
      </c>
      <c r="Y2099" t="s">
        <v>876</v>
      </c>
      <c r="Z2099">
        <v>0</v>
      </c>
      <c r="AB2099" t="s">
        <v>877</v>
      </c>
      <c r="AD2099">
        <f t="shared" ca="1" si="96"/>
        <v>16</v>
      </c>
      <c r="AE2099">
        <f t="shared" si="97"/>
        <v>12</v>
      </c>
      <c r="AF2099">
        <f t="shared" si="98"/>
        <v>24</v>
      </c>
    </row>
    <row r="2100" spans="1:32" x14ac:dyDescent="0.25">
      <c r="A2100" t="s">
        <v>10721</v>
      </c>
      <c r="B2100" t="s">
        <v>10722</v>
      </c>
      <c r="D2100">
        <v>2023</v>
      </c>
      <c r="E2100" t="s">
        <v>1049</v>
      </c>
      <c r="F2100" t="s">
        <v>1879</v>
      </c>
      <c r="G2100" t="s">
        <v>1880</v>
      </c>
      <c r="H2100" t="s">
        <v>3323</v>
      </c>
      <c r="I2100" t="s">
        <v>10723</v>
      </c>
      <c r="J2100" t="s">
        <v>1054</v>
      </c>
      <c r="K2100">
        <v>24627</v>
      </c>
      <c r="L2100" t="s">
        <v>869</v>
      </c>
      <c r="M2100" t="s">
        <v>10724</v>
      </c>
      <c r="N2100" t="s">
        <v>1040</v>
      </c>
      <c r="O2100">
        <v>4</v>
      </c>
      <c r="P2100" t="s">
        <v>872</v>
      </c>
      <c r="Q2100" t="s">
        <v>873</v>
      </c>
      <c r="R2100" t="s">
        <v>105</v>
      </c>
      <c r="S2100" t="s">
        <v>105</v>
      </c>
      <c r="T2100" t="s">
        <v>10725</v>
      </c>
      <c r="U2100" t="s">
        <v>1067</v>
      </c>
      <c r="V2100" t="s">
        <v>3237</v>
      </c>
      <c r="W2100" s="247">
        <v>44924</v>
      </c>
      <c r="Y2100" t="s">
        <v>876</v>
      </c>
      <c r="Z2100">
        <v>0</v>
      </c>
      <c r="AB2100" t="s">
        <v>877</v>
      </c>
      <c r="AD2100">
        <f t="shared" ca="1" si="96"/>
        <v>16</v>
      </c>
      <c r="AE2100">
        <f t="shared" si="97"/>
        <v>12</v>
      </c>
      <c r="AF2100">
        <f t="shared" si="98"/>
        <v>29</v>
      </c>
    </row>
    <row r="2101" spans="1:32" x14ac:dyDescent="0.25">
      <c r="A2101" t="s">
        <v>10726</v>
      </c>
      <c r="B2101" t="s">
        <v>10727</v>
      </c>
      <c r="D2101">
        <v>2023</v>
      </c>
      <c r="E2101" t="s">
        <v>1049</v>
      </c>
      <c r="F2101" t="s">
        <v>1879</v>
      </c>
      <c r="G2101" t="s">
        <v>1880</v>
      </c>
      <c r="H2101" t="s">
        <v>3323</v>
      </c>
      <c r="I2101" t="s">
        <v>10728</v>
      </c>
      <c r="J2101" t="s">
        <v>1038</v>
      </c>
      <c r="K2101">
        <v>45008</v>
      </c>
      <c r="L2101" t="s">
        <v>869</v>
      </c>
      <c r="M2101" t="s">
        <v>10729</v>
      </c>
      <c r="N2101" t="s">
        <v>4145</v>
      </c>
      <c r="O2101">
        <v>114</v>
      </c>
      <c r="P2101" t="s">
        <v>872</v>
      </c>
      <c r="Q2101" t="s">
        <v>873</v>
      </c>
      <c r="R2101" t="s">
        <v>105</v>
      </c>
      <c r="S2101" t="s">
        <v>105</v>
      </c>
      <c r="T2101" t="s">
        <v>10730</v>
      </c>
      <c r="U2101" t="s">
        <v>1067</v>
      </c>
      <c r="V2101" t="s">
        <v>217</v>
      </c>
      <c r="W2101" s="247">
        <v>44924</v>
      </c>
      <c r="Y2101" t="s">
        <v>876</v>
      </c>
      <c r="Z2101">
        <v>0</v>
      </c>
      <c r="AB2101" t="s">
        <v>877</v>
      </c>
      <c r="AD2101">
        <f t="shared" ca="1" si="96"/>
        <v>16</v>
      </c>
      <c r="AE2101">
        <f t="shared" si="97"/>
        <v>12</v>
      </c>
      <c r="AF2101">
        <f t="shared" si="98"/>
        <v>29</v>
      </c>
    </row>
    <row r="2102" spans="1:32" x14ac:dyDescent="0.25">
      <c r="A2102" t="s">
        <v>10731</v>
      </c>
      <c r="B2102" t="s">
        <v>10732</v>
      </c>
      <c r="D2102">
        <v>2023</v>
      </c>
      <c r="E2102" t="s">
        <v>1049</v>
      </c>
      <c r="F2102" t="s">
        <v>1879</v>
      </c>
      <c r="G2102" t="s">
        <v>1917</v>
      </c>
      <c r="H2102" t="s">
        <v>3323</v>
      </c>
      <c r="I2102" t="s">
        <v>10733</v>
      </c>
      <c r="J2102" t="s">
        <v>881</v>
      </c>
      <c r="K2102">
        <v>26850</v>
      </c>
      <c r="L2102" t="s">
        <v>869</v>
      </c>
      <c r="M2102">
        <v>5449137</v>
      </c>
      <c r="N2102">
        <v>45475</v>
      </c>
      <c r="O2102">
        <v>12</v>
      </c>
      <c r="P2102" t="s">
        <v>872</v>
      </c>
      <c r="Q2102" t="s">
        <v>873</v>
      </c>
      <c r="R2102" t="s">
        <v>105</v>
      </c>
      <c r="S2102" t="s">
        <v>105</v>
      </c>
      <c r="T2102" t="s">
        <v>10734</v>
      </c>
      <c r="U2102" t="s">
        <v>1067</v>
      </c>
      <c r="V2102" t="s">
        <v>142</v>
      </c>
      <c r="W2102" s="247">
        <v>44924</v>
      </c>
      <c r="Y2102" t="s">
        <v>876</v>
      </c>
      <c r="Z2102">
        <v>0</v>
      </c>
      <c r="AA2102" t="s">
        <v>10735</v>
      </c>
      <c r="AB2102" t="s">
        <v>877</v>
      </c>
      <c r="AD2102">
        <f t="shared" ca="1" si="96"/>
        <v>16</v>
      </c>
      <c r="AE2102">
        <f t="shared" si="97"/>
        <v>12</v>
      </c>
      <c r="AF2102">
        <f t="shared" si="98"/>
        <v>29</v>
      </c>
    </row>
    <row r="2103" spans="1:32" x14ac:dyDescent="0.25">
      <c r="A2103" t="s">
        <v>10736</v>
      </c>
      <c r="B2103" t="s">
        <v>10737</v>
      </c>
      <c r="D2103">
        <v>2023</v>
      </c>
      <c r="E2103" t="s">
        <v>1049</v>
      </c>
      <c r="F2103" t="s">
        <v>1879</v>
      </c>
      <c r="G2103" t="s">
        <v>1880</v>
      </c>
      <c r="H2103" t="s">
        <v>3323</v>
      </c>
      <c r="I2103" t="s">
        <v>10738</v>
      </c>
      <c r="J2103" t="s">
        <v>1054</v>
      </c>
      <c r="K2103">
        <v>7550</v>
      </c>
      <c r="L2103" t="s">
        <v>869</v>
      </c>
      <c r="M2103" t="s">
        <v>10739</v>
      </c>
      <c r="N2103">
        <v>45451</v>
      </c>
      <c r="O2103">
        <v>326</v>
      </c>
      <c r="P2103" t="s">
        <v>872</v>
      </c>
      <c r="Q2103" t="s">
        <v>873</v>
      </c>
      <c r="R2103" t="s">
        <v>105</v>
      </c>
      <c r="S2103" t="s">
        <v>105</v>
      </c>
      <c r="T2103" t="s">
        <v>3799</v>
      </c>
      <c r="U2103" t="s">
        <v>1067</v>
      </c>
      <c r="V2103" t="s">
        <v>157</v>
      </c>
      <c r="W2103" s="247">
        <v>44924</v>
      </c>
      <c r="Y2103" t="s">
        <v>876</v>
      </c>
      <c r="Z2103">
        <v>0</v>
      </c>
      <c r="AB2103" t="s">
        <v>877</v>
      </c>
      <c r="AD2103">
        <f t="shared" ca="1" si="96"/>
        <v>16</v>
      </c>
      <c r="AE2103">
        <f t="shared" si="97"/>
        <v>12</v>
      </c>
      <c r="AF2103">
        <f t="shared" si="98"/>
        <v>29</v>
      </c>
    </row>
    <row r="2104" spans="1:32" x14ac:dyDescent="0.25">
      <c r="A2104" t="s">
        <v>10740</v>
      </c>
      <c r="B2104" t="s">
        <v>10741</v>
      </c>
      <c r="D2104">
        <v>2023</v>
      </c>
      <c r="E2104" t="s">
        <v>1049</v>
      </c>
      <c r="F2104" t="s">
        <v>1879</v>
      </c>
      <c r="G2104" t="s">
        <v>1880</v>
      </c>
      <c r="H2104" t="s">
        <v>3323</v>
      </c>
      <c r="I2104" t="s">
        <v>10742</v>
      </c>
      <c r="J2104" t="s">
        <v>1054</v>
      </c>
      <c r="K2104">
        <v>10500</v>
      </c>
      <c r="L2104" t="s">
        <v>869</v>
      </c>
      <c r="M2104" t="s">
        <v>10743</v>
      </c>
      <c r="N2104">
        <v>45567</v>
      </c>
      <c r="O2104">
        <v>25</v>
      </c>
      <c r="P2104" t="s">
        <v>872</v>
      </c>
      <c r="Q2104" t="s">
        <v>873</v>
      </c>
      <c r="R2104" t="s">
        <v>105</v>
      </c>
      <c r="S2104" t="s">
        <v>105</v>
      </c>
      <c r="T2104" t="s">
        <v>10744</v>
      </c>
      <c r="U2104" t="s">
        <v>1067</v>
      </c>
      <c r="V2104" t="s">
        <v>9421</v>
      </c>
      <c r="W2104" s="247">
        <v>44924</v>
      </c>
      <c r="Y2104" t="s">
        <v>876</v>
      </c>
      <c r="Z2104">
        <v>0</v>
      </c>
      <c r="AB2104" t="s">
        <v>8159</v>
      </c>
      <c r="AD2104">
        <f t="shared" ca="1" si="96"/>
        <v>16</v>
      </c>
      <c r="AE2104">
        <f t="shared" si="97"/>
        <v>12</v>
      </c>
      <c r="AF2104">
        <f t="shared" si="98"/>
        <v>29</v>
      </c>
    </row>
    <row r="2105" spans="1:32" x14ac:dyDescent="0.25">
      <c r="A2105" t="s">
        <v>10745</v>
      </c>
      <c r="B2105" t="s">
        <v>10746</v>
      </c>
      <c r="D2105">
        <v>2023</v>
      </c>
      <c r="E2105" t="s">
        <v>1049</v>
      </c>
      <c r="F2105" t="s">
        <v>1879</v>
      </c>
      <c r="G2105" t="s">
        <v>1880</v>
      </c>
      <c r="H2105" t="s">
        <v>3323</v>
      </c>
      <c r="I2105" t="s">
        <v>10747</v>
      </c>
      <c r="J2105" t="s">
        <v>1054</v>
      </c>
      <c r="K2105">
        <v>6260</v>
      </c>
      <c r="L2105" t="s">
        <v>869</v>
      </c>
      <c r="M2105" t="s">
        <v>10748</v>
      </c>
      <c r="N2105" t="s">
        <v>1040</v>
      </c>
      <c r="O2105">
        <v>4</v>
      </c>
      <c r="P2105" t="s">
        <v>872</v>
      </c>
      <c r="Q2105" t="s">
        <v>873</v>
      </c>
      <c r="R2105" t="s">
        <v>105</v>
      </c>
      <c r="S2105" t="s">
        <v>105</v>
      </c>
      <c r="T2105" t="s">
        <v>10749</v>
      </c>
      <c r="U2105" t="s">
        <v>1067</v>
      </c>
      <c r="V2105" t="s">
        <v>199</v>
      </c>
      <c r="W2105" s="247">
        <v>44924</v>
      </c>
      <c r="Y2105" t="s">
        <v>876</v>
      </c>
      <c r="Z2105">
        <v>0</v>
      </c>
      <c r="AB2105" t="s">
        <v>8159</v>
      </c>
      <c r="AD2105">
        <f t="shared" ca="1" si="96"/>
        <v>16</v>
      </c>
      <c r="AE2105">
        <f t="shared" si="97"/>
        <v>12</v>
      </c>
      <c r="AF2105">
        <f t="shared" si="98"/>
        <v>29</v>
      </c>
    </row>
    <row r="2106" spans="1:32" x14ac:dyDescent="0.25">
      <c r="A2106" t="s">
        <v>10750</v>
      </c>
      <c r="B2106" t="s">
        <v>10751</v>
      </c>
      <c r="D2106">
        <v>2023</v>
      </c>
      <c r="E2106" t="s">
        <v>1049</v>
      </c>
      <c r="F2106" t="s">
        <v>1879</v>
      </c>
      <c r="G2106" t="s">
        <v>1917</v>
      </c>
      <c r="H2106" t="s">
        <v>1123</v>
      </c>
      <c r="I2106" t="s">
        <v>10752</v>
      </c>
      <c r="J2106" t="s">
        <v>881</v>
      </c>
      <c r="K2106">
        <v>22592</v>
      </c>
      <c r="L2106" t="s">
        <v>869</v>
      </c>
      <c r="M2106">
        <v>5449448</v>
      </c>
      <c r="N2106">
        <v>45384</v>
      </c>
      <c r="O2106">
        <v>2</v>
      </c>
      <c r="P2106" t="s">
        <v>872</v>
      </c>
      <c r="Q2106" t="s">
        <v>873</v>
      </c>
      <c r="R2106" t="s">
        <v>105</v>
      </c>
      <c r="S2106" t="s">
        <v>105</v>
      </c>
      <c r="T2106" t="s">
        <v>10753</v>
      </c>
      <c r="U2106" t="s">
        <v>1067</v>
      </c>
      <c r="V2106" t="s">
        <v>2700</v>
      </c>
      <c r="W2106" s="247">
        <v>44924</v>
      </c>
      <c r="Y2106" t="s">
        <v>876</v>
      </c>
      <c r="Z2106">
        <v>0</v>
      </c>
      <c r="AB2106" t="s">
        <v>877</v>
      </c>
      <c r="AD2106">
        <f t="shared" ca="1" si="96"/>
        <v>16</v>
      </c>
      <c r="AE2106">
        <f t="shared" si="97"/>
        <v>12</v>
      </c>
      <c r="AF2106">
        <f t="shared" si="98"/>
        <v>29</v>
      </c>
    </row>
    <row r="2107" spans="1:32" x14ac:dyDescent="0.25">
      <c r="A2107" t="s">
        <v>10754</v>
      </c>
      <c r="B2107" t="s">
        <v>10755</v>
      </c>
      <c r="D2107">
        <v>2023</v>
      </c>
      <c r="E2107" t="s">
        <v>1049</v>
      </c>
      <c r="F2107" t="s">
        <v>1879</v>
      </c>
      <c r="G2107" t="s">
        <v>1880</v>
      </c>
      <c r="H2107" t="s">
        <v>1123</v>
      </c>
      <c r="I2107" t="s">
        <v>10756</v>
      </c>
      <c r="J2107" t="s">
        <v>881</v>
      </c>
      <c r="K2107">
        <v>64426</v>
      </c>
      <c r="L2107" t="s">
        <v>869</v>
      </c>
      <c r="M2107">
        <v>5449445</v>
      </c>
      <c r="N2107">
        <v>45384</v>
      </c>
      <c r="O2107">
        <v>2</v>
      </c>
      <c r="P2107" t="s">
        <v>872</v>
      </c>
      <c r="Q2107" t="s">
        <v>873</v>
      </c>
      <c r="R2107" t="s">
        <v>105</v>
      </c>
      <c r="S2107" t="s">
        <v>105</v>
      </c>
      <c r="T2107" t="s">
        <v>10757</v>
      </c>
      <c r="U2107" t="s">
        <v>1067</v>
      </c>
      <c r="W2107" s="247">
        <v>44924</v>
      </c>
      <c r="Y2107" t="s">
        <v>876</v>
      </c>
      <c r="Z2107">
        <v>0</v>
      </c>
      <c r="AB2107" t="s">
        <v>8159</v>
      </c>
      <c r="AD2107">
        <f t="shared" ca="1" si="96"/>
        <v>16</v>
      </c>
      <c r="AE2107">
        <f t="shared" si="97"/>
        <v>12</v>
      </c>
      <c r="AF2107">
        <f t="shared" si="98"/>
        <v>29</v>
      </c>
    </row>
    <row r="2108" spans="1:32" x14ac:dyDescent="0.25">
      <c r="A2108" t="s">
        <v>10758</v>
      </c>
      <c r="B2108" t="s">
        <v>10759</v>
      </c>
      <c r="D2108">
        <v>2023</v>
      </c>
      <c r="E2108" t="s">
        <v>1049</v>
      </c>
      <c r="F2108" t="s">
        <v>1879</v>
      </c>
      <c r="G2108" t="s">
        <v>1917</v>
      </c>
      <c r="H2108" t="s">
        <v>1123</v>
      </c>
      <c r="I2108" t="s">
        <v>10760</v>
      </c>
      <c r="J2108" t="s">
        <v>1054</v>
      </c>
      <c r="K2108">
        <v>18481</v>
      </c>
      <c r="L2108" t="s">
        <v>1900</v>
      </c>
      <c r="M2108" t="s">
        <v>10761</v>
      </c>
      <c r="N2108" t="s">
        <v>1040</v>
      </c>
      <c r="O2108">
        <v>4</v>
      </c>
      <c r="P2108" t="s">
        <v>872</v>
      </c>
      <c r="Q2108" t="s">
        <v>873</v>
      </c>
      <c r="R2108" t="s">
        <v>105</v>
      </c>
      <c r="S2108" t="s">
        <v>105</v>
      </c>
      <c r="T2108" t="s">
        <v>10762</v>
      </c>
      <c r="U2108" t="s">
        <v>1067</v>
      </c>
      <c r="V2108" t="s">
        <v>207</v>
      </c>
      <c r="W2108" s="247">
        <v>44924</v>
      </c>
      <c r="Y2108" t="s">
        <v>876</v>
      </c>
      <c r="Z2108">
        <v>0</v>
      </c>
      <c r="AA2108" t="s">
        <v>10763</v>
      </c>
      <c r="AB2108" t="s">
        <v>877</v>
      </c>
      <c r="AD2108">
        <f t="shared" ca="1" si="96"/>
        <v>16</v>
      </c>
      <c r="AE2108">
        <f t="shared" si="97"/>
        <v>12</v>
      </c>
      <c r="AF2108">
        <f t="shared" si="98"/>
        <v>29</v>
      </c>
    </row>
    <row r="2109" spans="1:32" x14ac:dyDescent="0.25">
      <c r="A2109" t="s">
        <v>10764</v>
      </c>
      <c r="B2109" t="s">
        <v>10765</v>
      </c>
      <c r="D2109">
        <v>2023</v>
      </c>
      <c r="E2109" t="s">
        <v>1049</v>
      </c>
      <c r="F2109" t="s">
        <v>1879</v>
      </c>
      <c r="G2109" t="s">
        <v>1880</v>
      </c>
      <c r="H2109" t="s">
        <v>1123</v>
      </c>
      <c r="I2109" t="s">
        <v>10766</v>
      </c>
      <c r="J2109" t="s">
        <v>1054</v>
      </c>
      <c r="K2109">
        <v>14035</v>
      </c>
      <c r="L2109" t="s">
        <v>869</v>
      </c>
      <c r="M2109" t="s">
        <v>10767</v>
      </c>
      <c r="N2109" t="s">
        <v>9973</v>
      </c>
      <c r="O2109">
        <v>247</v>
      </c>
      <c r="P2109" t="s">
        <v>872</v>
      </c>
      <c r="Q2109" t="s">
        <v>873</v>
      </c>
      <c r="R2109" t="s">
        <v>105</v>
      </c>
      <c r="S2109" t="s">
        <v>105</v>
      </c>
      <c r="T2109" t="s">
        <v>3799</v>
      </c>
      <c r="U2109" t="s">
        <v>1067</v>
      </c>
      <c r="V2109" t="s">
        <v>157</v>
      </c>
      <c r="W2109" s="247">
        <v>44924</v>
      </c>
      <c r="Y2109" t="s">
        <v>876</v>
      </c>
      <c r="Z2109">
        <v>0</v>
      </c>
      <c r="AB2109" t="s">
        <v>877</v>
      </c>
      <c r="AD2109">
        <f t="shared" ca="1" si="96"/>
        <v>16</v>
      </c>
      <c r="AE2109">
        <f t="shared" si="97"/>
        <v>12</v>
      </c>
      <c r="AF2109">
        <f t="shared" si="98"/>
        <v>29</v>
      </c>
    </row>
    <row r="2110" spans="1:32" x14ac:dyDescent="0.25">
      <c r="A2110" t="s">
        <v>10768</v>
      </c>
      <c r="B2110" t="s">
        <v>10769</v>
      </c>
      <c r="D2110">
        <v>2023</v>
      </c>
      <c r="E2110" t="s">
        <v>1049</v>
      </c>
      <c r="F2110" t="s">
        <v>1879</v>
      </c>
      <c r="G2110" t="s">
        <v>1880</v>
      </c>
      <c r="H2110" t="s">
        <v>1123</v>
      </c>
      <c r="I2110" t="s">
        <v>10770</v>
      </c>
      <c r="J2110" t="s">
        <v>1054</v>
      </c>
      <c r="K2110">
        <v>9586</v>
      </c>
      <c r="L2110" t="s">
        <v>869</v>
      </c>
      <c r="M2110" t="s">
        <v>10771</v>
      </c>
      <c r="N2110" t="s">
        <v>1040</v>
      </c>
      <c r="O2110">
        <v>4</v>
      </c>
      <c r="P2110" t="s">
        <v>872</v>
      </c>
      <c r="Q2110" t="s">
        <v>873</v>
      </c>
      <c r="R2110" t="s">
        <v>105</v>
      </c>
      <c r="S2110" t="s">
        <v>105</v>
      </c>
      <c r="T2110" t="s">
        <v>10772</v>
      </c>
      <c r="U2110" t="s">
        <v>1067</v>
      </c>
      <c r="V2110" t="s">
        <v>199</v>
      </c>
      <c r="W2110" s="247">
        <v>44924</v>
      </c>
      <c r="Y2110" t="s">
        <v>876</v>
      </c>
      <c r="Z2110">
        <v>0</v>
      </c>
      <c r="AB2110" t="s">
        <v>8159</v>
      </c>
      <c r="AD2110">
        <f t="shared" ca="1" si="96"/>
        <v>16</v>
      </c>
      <c r="AE2110">
        <f t="shared" si="97"/>
        <v>12</v>
      </c>
      <c r="AF2110">
        <f t="shared" si="98"/>
        <v>29</v>
      </c>
    </row>
    <row r="2111" spans="1:32" x14ac:dyDescent="0.25">
      <c r="A2111" t="s">
        <v>10773</v>
      </c>
      <c r="B2111" t="s">
        <v>10774</v>
      </c>
      <c r="D2111">
        <v>2023</v>
      </c>
      <c r="E2111" t="s">
        <v>1049</v>
      </c>
      <c r="F2111" t="s">
        <v>1879</v>
      </c>
      <c r="G2111" t="s">
        <v>1917</v>
      </c>
      <c r="H2111" t="s">
        <v>1123</v>
      </c>
      <c r="I2111" t="s">
        <v>10775</v>
      </c>
      <c r="J2111" t="s">
        <v>984</v>
      </c>
      <c r="K2111">
        <v>28209</v>
      </c>
      <c r="L2111" t="s">
        <v>1900</v>
      </c>
      <c r="M2111" t="s">
        <v>10776</v>
      </c>
      <c r="N2111">
        <v>45384</v>
      </c>
      <c r="O2111">
        <v>9</v>
      </c>
      <c r="P2111" t="s">
        <v>872</v>
      </c>
      <c r="Q2111" t="s">
        <v>873</v>
      </c>
      <c r="R2111" t="s">
        <v>105</v>
      </c>
      <c r="S2111" t="s">
        <v>105</v>
      </c>
      <c r="T2111" t="s">
        <v>10777</v>
      </c>
      <c r="U2111" t="s">
        <v>1067</v>
      </c>
      <c r="W2111" s="247">
        <v>44924</v>
      </c>
      <c r="Y2111" t="s">
        <v>876</v>
      </c>
      <c r="Z2111">
        <v>0</v>
      </c>
      <c r="AA2111" t="s">
        <v>1890</v>
      </c>
      <c r="AB2111" t="s">
        <v>8159</v>
      </c>
      <c r="AD2111">
        <f t="shared" ca="1" si="96"/>
        <v>16</v>
      </c>
      <c r="AE2111">
        <f t="shared" si="97"/>
        <v>12</v>
      </c>
      <c r="AF2111">
        <f t="shared" si="98"/>
        <v>29</v>
      </c>
    </row>
    <row r="2112" spans="1:32" x14ac:dyDescent="0.25">
      <c r="A2112" t="s">
        <v>10778</v>
      </c>
      <c r="B2112" t="s">
        <v>10779</v>
      </c>
      <c r="D2112">
        <v>2023</v>
      </c>
      <c r="E2112" t="s">
        <v>1049</v>
      </c>
      <c r="F2112" t="s">
        <v>1879</v>
      </c>
      <c r="G2112" t="s">
        <v>1880</v>
      </c>
      <c r="H2112" t="s">
        <v>1123</v>
      </c>
      <c r="I2112" t="s">
        <v>10780</v>
      </c>
      <c r="J2112" t="s">
        <v>1054</v>
      </c>
      <c r="K2112">
        <v>5728</v>
      </c>
      <c r="L2112" t="s">
        <v>869</v>
      </c>
      <c r="M2112" t="s">
        <v>10781</v>
      </c>
      <c r="N2112" t="s">
        <v>1251</v>
      </c>
      <c r="O2112">
        <v>21</v>
      </c>
      <c r="P2112" t="s">
        <v>872</v>
      </c>
      <c r="Q2112" t="s">
        <v>873</v>
      </c>
      <c r="R2112" t="s">
        <v>105</v>
      </c>
      <c r="S2112" t="s">
        <v>105</v>
      </c>
      <c r="T2112" t="s">
        <v>10782</v>
      </c>
      <c r="U2112" t="s">
        <v>1067</v>
      </c>
      <c r="V2112" t="s">
        <v>199</v>
      </c>
      <c r="W2112" s="247">
        <v>44924</v>
      </c>
      <c r="Y2112" t="s">
        <v>876</v>
      </c>
      <c r="Z2112">
        <v>0</v>
      </c>
      <c r="AB2112" t="s">
        <v>877</v>
      </c>
      <c r="AD2112">
        <f t="shared" ca="1" si="96"/>
        <v>16</v>
      </c>
      <c r="AE2112">
        <f t="shared" si="97"/>
        <v>12</v>
      </c>
      <c r="AF2112">
        <f t="shared" si="98"/>
        <v>29</v>
      </c>
    </row>
    <row r="2113" spans="1:32" x14ac:dyDescent="0.25">
      <c r="A2113" t="s">
        <v>10783</v>
      </c>
      <c r="B2113" t="s">
        <v>10784</v>
      </c>
      <c r="D2113">
        <v>2023</v>
      </c>
      <c r="E2113" t="s">
        <v>1049</v>
      </c>
      <c r="F2113" t="s">
        <v>1879</v>
      </c>
      <c r="G2113" t="s">
        <v>1880</v>
      </c>
      <c r="H2113" t="s">
        <v>1123</v>
      </c>
      <c r="I2113" t="s">
        <v>10785</v>
      </c>
      <c r="J2113" t="s">
        <v>1054</v>
      </c>
      <c r="K2113">
        <v>12875</v>
      </c>
      <c r="L2113" t="s">
        <v>869</v>
      </c>
      <c r="M2113" t="s">
        <v>10786</v>
      </c>
      <c r="N2113" t="s">
        <v>1040</v>
      </c>
      <c r="O2113">
        <v>4</v>
      </c>
      <c r="P2113" t="s">
        <v>872</v>
      </c>
      <c r="Q2113" t="s">
        <v>873</v>
      </c>
      <c r="R2113" t="s">
        <v>105</v>
      </c>
      <c r="S2113" t="s">
        <v>105</v>
      </c>
      <c r="T2113" t="s">
        <v>10787</v>
      </c>
      <c r="U2113" t="s">
        <v>1067</v>
      </c>
      <c r="V2113" t="s">
        <v>199</v>
      </c>
      <c r="W2113" s="247">
        <v>44924</v>
      </c>
      <c r="Y2113" t="s">
        <v>876</v>
      </c>
      <c r="Z2113">
        <v>0</v>
      </c>
      <c r="AB2113" t="s">
        <v>8159</v>
      </c>
      <c r="AD2113">
        <f t="shared" ca="1" si="96"/>
        <v>16</v>
      </c>
      <c r="AE2113">
        <f t="shared" si="97"/>
        <v>12</v>
      </c>
      <c r="AF2113">
        <f t="shared" si="98"/>
        <v>29</v>
      </c>
    </row>
    <row r="2114" spans="1:32" x14ac:dyDescent="0.25">
      <c r="A2114" t="s">
        <v>10788</v>
      </c>
      <c r="B2114" t="s">
        <v>10789</v>
      </c>
      <c r="D2114">
        <v>2023</v>
      </c>
      <c r="E2114" t="s">
        <v>1049</v>
      </c>
      <c r="F2114" t="s">
        <v>1879</v>
      </c>
      <c r="G2114" t="s">
        <v>1917</v>
      </c>
      <c r="H2114" t="s">
        <v>3323</v>
      </c>
      <c r="I2114" t="s">
        <v>10790</v>
      </c>
      <c r="J2114" t="s">
        <v>1054</v>
      </c>
      <c r="K2114">
        <v>20421</v>
      </c>
      <c r="L2114" t="s">
        <v>869</v>
      </c>
      <c r="M2114" t="s">
        <v>10791</v>
      </c>
      <c r="N2114" t="s">
        <v>1040</v>
      </c>
      <c r="O2114">
        <v>4</v>
      </c>
      <c r="P2114" t="s">
        <v>872</v>
      </c>
      <c r="Q2114" t="s">
        <v>873</v>
      </c>
      <c r="R2114" t="s">
        <v>105</v>
      </c>
      <c r="S2114" t="s">
        <v>105</v>
      </c>
      <c r="T2114" t="s">
        <v>10792</v>
      </c>
      <c r="U2114" t="s">
        <v>1067</v>
      </c>
      <c r="V2114" t="s">
        <v>8425</v>
      </c>
      <c r="W2114" s="247">
        <v>44924</v>
      </c>
      <c r="Y2114" t="s">
        <v>876</v>
      </c>
      <c r="Z2114">
        <v>0</v>
      </c>
      <c r="AB2114" t="s">
        <v>8159</v>
      </c>
      <c r="AD2114">
        <f t="shared" ref="AD2114:AD2177" ca="1" si="99">ROUND(YEARFRAC(W2114,TODAY(),3)*12,0)</f>
        <v>16</v>
      </c>
      <c r="AE2114">
        <f t="shared" ref="AE2114:AE2177" si="100">MONTH(W2114)</f>
        <v>12</v>
      </c>
      <c r="AF2114">
        <f t="shared" ref="AF2114:AF2177" si="101">DAY(W2114)</f>
        <v>29</v>
      </c>
    </row>
    <row r="2115" spans="1:32" x14ac:dyDescent="0.25">
      <c r="A2115" t="s">
        <v>10793</v>
      </c>
      <c r="B2115" t="s">
        <v>10794</v>
      </c>
      <c r="D2115">
        <v>2023</v>
      </c>
      <c r="E2115" t="s">
        <v>1049</v>
      </c>
      <c r="F2115" t="s">
        <v>1879</v>
      </c>
      <c r="G2115" t="s">
        <v>1880</v>
      </c>
      <c r="H2115" t="s">
        <v>1123</v>
      </c>
      <c r="I2115" t="s">
        <v>10795</v>
      </c>
      <c r="J2115" t="s">
        <v>1054</v>
      </c>
      <c r="K2115">
        <v>5731</v>
      </c>
      <c r="L2115" t="s">
        <v>869</v>
      </c>
      <c r="M2115" t="s">
        <v>10796</v>
      </c>
      <c r="N2115" t="s">
        <v>1040</v>
      </c>
      <c r="O2115">
        <v>4</v>
      </c>
      <c r="P2115" t="s">
        <v>872</v>
      </c>
      <c r="Q2115" t="s">
        <v>873</v>
      </c>
      <c r="R2115" t="s">
        <v>105</v>
      </c>
      <c r="S2115" t="s">
        <v>105</v>
      </c>
      <c r="T2115" t="s">
        <v>10797</v>
      </c>
      <c r="U2115" t="s">
        <v>1067</v>
      </c>
      <c r="V2115" t="s">
        <v>4518</v>
      </c>
      <c r="W2115" s="247">
        <v>44924</v>
      </c>
      <c r="Y2115" t="s">
        <v>876</v>
      </c>
      <c r="Z2115">
        <v>0</v>
      </c>
      <c r="AB2115" t="s">
        <v>8159</v>
      </c>
      <c r="AD2115">
        <f t="shared" ca="1" si="99"/>
        <v>16</v>
      </c>
      <c r="AE2115">
        <f t="shared" si="100"/>
        <v>12</v>
      </c>
      <c r="AF2115">
        <f t="shared" si="101"/>
        <v>29</v>
      </c>
    </row>
    <row r="2116" spans="1:32" x14ac:dyDescent="0.25">
      <c r="A2116" t="s">
        <v>10798</v>
      </c>
      <c r="B2116" t="s">
        <v>10799</v>
      </c>
      <c r="D2116">
        <v>2023</v>
      </c>
      <c r="E2116" t="s">
        <v>1049</v>
      </c>
      <c r="F2116" t="s">
        <v>1879</v>
      </c>
      <c r="G2116" t="s">
        <v>1917</v>
      </c>
      <c r="H2116" t="s">
        <v>1123</v>
      </c>
      <c r="I2116" t="s">
        <v>10800</v>
      </c>
      <c r="J2116" t="s">
        <v>881</v>
      </c>
      <c r="K2116">
        <v>34496</v>
      </c>
      <c r="L2116" t="s">
        <v>869</v>
      </c>
      <c r="M2116">
        <v>5449405</v>
      </c>
      <c r="N2116">
        <v>45445</v>
      </c>
      <c r="O2116">
        <v>3</v>
      </c>
      <c r="P2116" t="s">
        <v>872</v>
      </c>
      <c r="Q2116" t="s">
        <v>873</v>
      </c>
      <c r="R2116" t="s">
        <v>105</v>
      </c>
      <c r="S2116" t="s">
        <v>105</v>
      </c>
      <c r="T2116" t="s">
        <v>10801</v>
      </c>
      <c r="U2116" t="s">
        <v>1067</v>
      </c>
      <c r="V2116" t="s">
        <v>2700</v>
      </c>
      <c r="W2116" s="247">
        <v>44924</v>
      </c>
      <c r="Y2116" t="s">
        <v>876</v>
      </c>
      <c r="Z2116">
        <v>0</v>
      </c>
      <c r="AB2116" t="s">
        <v>8159</v>
      </c>
      <c r="AD2116">
        <f t="shared" ca="1" si="99"/>
        <v>16</v>
      </c>
      <c r="AE2116">
        <f t="shared" si="100"/>
        <v>12</v>
      </c>
      <c r="AF2116">
        <f t="shared" si="101"/>
        <v>29</v>
      </c>
    </row>
    <row r="2117" spans="1:32" x14ac:dyDescent="0.25">
      <c r="A2117" t="s">
        <v>10802</v>
      </c>
      <c r="B2117" t="s">
        <v>10803</v>
      </c>
      <c r="D2117">
        <v>2023</v>
      </c>
      <c r="E2117" t="s">
        <v>1049</v>
      </c>
      <c r="F2117" t="s">
        <v>1879</v>
      </c>
      <c r="G2117" t="s">
        <v>1880</v>
      </c>
      <c r="H2117" t="s">
        <v>1123</v>
      </c>
      <c r="I2117" t="s">
        <v>10804</v>
      </c>
      <c r="J2117" t="s">
        <v>1054</v>
      </c>
      <c r="K2117">
        <v>18009</v>
      </c>
      <c r="L2117" t="s">
        <v>869</v>
      </c>
      <c r="M2117" t="s">
        <v>10805</v>
      </c>
      <c r="N2117" t="s">
        <v>1291</v>
      </c>
      <c r="O2117">
        <v>12</v>
      </c>
      <c r="P2117" t="s">
        <v>872</v>
      </c>
      <c r="Q2117" t="s">
        <v>873</v>
      </c>
      <c r="R2117" t="s">
        <v>105</v>
      </c>
      <c r="S2117" t="s">
        <v>105</v>
      </c>
      <c r="T2117" t="s">
        <v>10806</v>
      </c>
      <c r="U2117" t="s">
        <v>1067</v>
      </c>
      <c r="V2117" t="s">
        <v>207</v>
      </c>
      <c r="W2117" s="247">
        <v>44925</v>
      </c>
      <c r="Y2117" t="s">
        <v>876</v>
      </c>
      <c r="Z2117">
        <v>0</v>
      </c>
      <c r="AB2117" t="s">
        <v>8159</v>
      </c>
      <c r="AD2117">
        <f t="shared" ca="1" si="99"/>
        <v>16</v>
      </c>
      <c r="AE2117">
        <f t="shared" si="100"/>
        <v>12</v>
      </c>
      <c r="AF2117">
        <f t="shared" si="101"/>
        <v>30</v>
      </c>
    </row>
    <row r="2118" spans="1:32" x14ac:dyDescent="0.25">
      <c r="A2118" t="s">
        <v>10807</v>
      </c>
      <c r="B2118" t="s">
        <v>10808</v>
      </c>
      <c r="D2118">
        <v>2023</v>
      </c>
      <c r="E2118" t="s">
        <v>1049</v>
      </c>
      <c r="F2118" t="s">
        <v>1879</v>
      </c>
      <c r="G2118" t="s">
        <v>1880</v>
      </c>
      <c r="H2118" t="s">
        <v>1123</v>
      </c>
      <c r="I2118" t="s">
        <v>10809</v>
      </c>
      <c r="J2118" t="s">
        <v>1054</v>
      </c>
      <c r="K2118">
        <v>54458</v>
      </c>
      <c r="L2118" t="s">
        <v>1900</v>
      </c>
      <c r="M2118" t="s">
        <v>10810</v>
      </c>
      <c r="N2118" t="s">
        <v>1040</v>
      </c>
      <c r="O2118">
        <v>4</v>
      </c>
      <c r="P2118" t="s">
        <v>872</v>
      </c>
      <c r="Q2118" t="s">
        <v>873</v>
      </c>
      <c r="R2118" t="s">
        <v>105</v>
      </c>
      <c r="S2118" t="s">
        <v>105</v>
      </c>
      <c r="T2118" t="s">
        <v>10811</v>
      </c>
      <c r="U2118" t="s">
        <v>1067</v>
      </c>
      <c r="V2118" t="s">
        <v>199</v>
      </c>
      <c r="W2118" s="247">
        <v>44925</v>
      </c>
      <c r="Y2118" t="s">
        <v>876</v>
      </c>
      <c r="Z2118">
        <v>0</v>
      </c>
      <c r="AB2118" t="s">
        <v>8159</v>
      </c>
      <c r="AD2118">
        <f t="shared" ca="1" si="99"/>
        <v>16</v>
      </c>
      <c r="AE2118">
        <f t="shared" si="100"/>
        <v>12</v>
      </c>
      <c r="AF2118">
        <f t="shared" si="101"/>
        <v>30</v>
      </c>
    </row>
    <row r="2119" spans="1:32" x14ac:dyDescent="0.25">
      <c r="A2119" t="s">
        <v>10812</v>
      </c>
      <c r="B2119" t="s">
        <v>10813</v>
      </c>
      <c r="D2119">
        <v>2023</v>
      </c>
      <c r="E2119" t="s">
        <v>1049</v>
      </c>
      <c r="F2119" t="s">
        <v>1879</v>
      </c>
      <c r="G2119" t="s">
        <v>1880</v>
      </c>
      <c r="H2119" t="s">
        <v>1123</v>
      </c>
      <c r="I2119" t="s">
        <v>10814</v>
      </c>
      <c r="J2119" t="s">
        <v>1054</v>
      </c>
      <c r="K2119">
        <v>10885</v>
      </c>
      <c r="L2119" t="s">
        <v>869</v>
      </c>
      <c r="M2119" t="s">
        <v>10815</v>
      </c>
      <c r="N2119" t="s">
        <v>1040</v>
      </c>
      <c r="O2119">
        <v>4</v>
      </c>
      <c r="P2119" t="s">
        <v>872</v>
      </c>
      <c r="Q2119" t="s">
        <v>873</v>
      </c>
      <c r="R2119" t="s">
        <v>105</v>
      </c>
      <c r="S2119" t="s">
        <v>105</v>
      </c>
      <c r="T2119" t="s">
        <v>10816</v>
      </c>
      <c r="U2119" t="s">
        <v>1067</v>
      </c>
      <c r="V2119" t="s">
        <v>162</v>
      </c>
      <c r="W2119" s="247">
        <v>44925</v>
      </c>
      <c r="Y2119" t="s">
        <v>876</v>
      </c>
      <c r="Z2119">
        <v>0</v>
      </c>
      <c r="AB2119" t="s">
        <v>1856</v>
      </c>
      <c r="AD2119">
        <f t="shared" ca="1" si="99"/>
        <v>16</v>
      </c>
      <c r="AE2119">
        <f t="shared" si="100"/>
        <v>12</v>
      </c>
      <c r="AF2119">
        <f t="shared" si="101"/>
        <v>30</v>
      </c>
    </row>
    <row r="2120" spans="1:32" x14ac:dyDescent="0.25">
      <c r="A2120" t="s">
        <v>10817</v>
      </c>
      <c r="B2120" t="s">
        <v>10818</v>
      </c>
      <c r="D2120">
        <v>2023</v>
      </c>
      <c r="E2120" t="s">
        <v>1049</v>
      </c>
      <c r="F2120" t="s">
        <v>1879</v>
      </c>
      <c r="G2120" t="s">
        <v>1961</v>
      </c>
      <c r="H2120" t="s">
        <v>1123</v>
      </c>
      <c r="I2120" t="s">
        <v>10819</v>
      </c>
      <c r="J2120" t="s">
        <v>1054</v>
      </c>
      <c r="K2120">
        <v>1292</v>
      </c>
      <c r="L2120" t="s">
        <v>869</v>
      </c>
      <c r="M2120" t="s">
        <v>10820</v>
      </c>
      <c r="N2120" t="s">
        <v>1040</v>
      </c>
      <c r="O2120">
        <v>4</v>
      </c>
      <c r="P2120" t="s">
        <v>872</v>
      </c>
      <c r="Q2120" t="s">
        <v>873</v>
      </c>
      <c r="R2120" t="s">
        <v>105</v>
      </c>
      <c r="S2120" t="s">
        <v>105</v>
      </c>
      <c r="T2120" t="s">
        <v>10821</v>
      </c>
      <c r="U2120" t="s">
        <v>1067</v>
      </c>
      <c r="V2120" t="s">
        <v>1932</v>
      </c>
      <c r="W2120" s="247">
        <v>44925</v>
      </c>
      <c r="Y2120" t="s">
        <v>876</v>
      </c>
      <c r="Z2120">
        <v>0</v>
      </c>
      <c r="AA2120" t="s">
        <v>1700</v>
      </c>
      <c r="AB2120" t="s">
        <v>8159</v>
      </c>
      <c r="AD2120">
        <f t="shared" ca="1" si="99"/>
        <v>16</v>
      </c>
      <c r="AE2120">
        <f t="shared" si="100"/>
        <v>12</v>
      </c>
      <c r="AF2120">
        <f t="shared" si="101"/>
        <v>30</v>
      </c>
    </row>
    <row r="2121" spans="1:32" x14ac:dyDescent="0.25">
      <c r="A2121" t="s">
        <v>10822</v>
      </c>
      <c r="B2121" t="s">
        <v>10823</v>
      </c>
      <c r="D2121">
        <v>2023</v>
      </c>
      <c r="E2121" t="s">
        <v>1049</v>
      </c>
      <c r="F2121" t="s">
        <v>1879</v>
      </c>
      <c r="G2121" t="s">
        <v>1880</v>
      </c>
      <c r="H2121" t="s">
        <v>1123</v>
      </c>
      <c r="I2121" t="s">
        <v>10824</v>
      </c>
      <c r="J2121" t="s">
        <v>1054</v>
      </c>
      <c r="K2121">
        <v>29023</v>
      </c>
      <c r="L2121" t="s">
        <v>869</v>
      </c>
      <c r="M2121" t="s">
        <v>10825</v>
      </c>
      <c r="N2121" t="s">
        <v>1131</v>
      </c>
      <c r="O2121">
        <v>19</v>
      </c>
      <c r="P2121" t="s">
        <v>872</v>
      </c>
      <c r="Q2121" t="s">
        <v>873</v>
      </c>
      <c r="R2121" t="s">
        <v>105</v>
      </c>
      <c r="S2121" t="s">
        <v>105</v>
      </c>
      <c r="T2121" t="s">
        <v>10826</v>
      </c>
      <c r="U2121" t="s">
        <v>1067</v>
      </c>
      <c r="V2121" t="s">
        <v>149</v>
      </c>
      <c r="W2121" s="247">
        <v>44926</v>
      </c>
      <c r="Y2121" t="s">
        <v>876</v>
      </c>
      <c r="Z2121">
        <v>0</v>
      </c>
      <c r="AB2121" t="s">
        <v>1856</v>
      </c>
      <c r="AD2121">
        <f t="shared" ca="1" si="99"/>
        <v>16</v>
      </c>
      <c r="AE2121">
        <f t="shared" si="100"/>
        <v>12</v>
      </c>
      <c r="AF2121">
        <f t="shared" si="101"/>
        <v>31</v>
      </c>
    </row>
    <row r="2122" spans="1:32" x14ac:dyDescent="0.25">
      <c r="A2122" t="s">
        <v>10827</v>
      </c>
      <c r="B2122" t="s">
        <v>10828</v>
      </c>
      <c r="D2122">
        <v>2023</v>
      </c>
      <c r="E2122" t="s">
        <v>1049</v>
      </c>
      <c r="F2122" t="s">
        <v>1879</v>
      </c>
      <c r="G2122" t="s">
        <v>1917</v>
      </c>
      <c r="H2122" t="s">
        <v>3323</v>
      </c>
      <c r="I2122" t="s">
        <v>10829</v>
      </c>
      <c r="J2122" t="s">
        <v>3464</v>
      </c>
      <c r="K2122">
        <v>310</v>
      </c>
      <c r="L2122" t="s">
        <v>869</v>
      </c>
      <c r="M2122" t="s">
        <v>10830</v>
      </c>
      <c r="N2122" t="s">
        <v>9656</v>
      </c>
      <c r="O2122">
        <v>341</v>
      </c>
      <c r="P2122" t="s">
        <v>872</v>
      </c>
      <c r="Q2122" t="s">
        <v>873</v>
      </c>
      <c r="R2122" t="s">
        <v>105</v>
      </c>
      <c r="S2122" t="s">
        <v>105</v>
      </c>
      <c r="T2122" t="s">
        <v>7433</v>
      </c>
      <c r="U2122" t="s">
        <v>1067</v>
      </c>
      <c r="V2122" t="s">
        <v>132</v>
      </c>
      <c r="W2122" s="247">
        <v>44928</v>
      </c>
      <c r="Y2122" t="s">
        <v>876</v>
      </c>
      <c r="Z2122">
        <v>0</v>
      </c>
      <c r="AA2122" t="s">
        <v>9657</v>
      </c>
      <c r="AB2122" t="s">
        <v>10831</v>
      </c>
      <c r="AD2122">
        <f t="shared" ca="1" si="99"/>
        <v>16</v>
      </c>
      <c r="AE2122">
        <f t="shared" si="100"/>
        <v>1</v>
      </c>
      <c r="AF2122">
        <f t="shared" si="101"/>
        <v>2</v>
      </c>
    </row>
    <row r="2123" spans="1:32" x14ac:dyDescent="0.25">
      <c r="A2123" t="s">
        <v>10832</v>
      </c>
      <c r="B2123" t="s">
        <v>10833</v>
      </c>
      <c r="D2123">
        <v>2023</v>
      </c>
      <c r="E2123" t="s">
        <v>1049</v>
      </c>
      <c r="F2123" t="s">
        <v>1879</v>
      </c>
      <c r="G2123" t="s">
        <v>1917</v>
      </c>
      <c r="H2123" t="s">
        <v>3323</v>
      </c>
      <c r="I2123" t="s">
        <v>10834</v>
      </c>
      <c r="J2123" t="s">
        <v>1054</v>
      </c>
      <c r="K2123">
        <v>22161</v>
      </c>
      <c r="L2123" t="s">
        <v>869</v>
      </c>
      <c r="M2123">
        <v>5449337</v>
      </c>
      <c r="N2123" t="s">
        <v>1040</v>
      </c>
      <c r="O2123">
        <v>5</v>
      </c>
      <c r="P2123" t="s">
        <v>872</v>
      </c>
      <c r="Q2123" t="s">
        <v>873</v>
      </c>
      <c r="R2123" t="s">
        <v>105</v>
      </c>
      <c r="S2123" t="s">
        <v>105</v>
      </c>
      <c r="T2123" t="s">
        <v>10835</v>
      </c>
      <c r="U2123" t="s">
        <v>1067</v>
      </c>
      <c r="V2123" t="s">
        <v>10836</v>
      </c>
      <c r="W2123" s="247">
        <v>44928</v>
      </c>
      <c r="Y2123" t="s">
        <v>876</v>
      </c>
      <c r="Z2123">
        <v>0</v>
      </c>
      <c r="AA2123" t="s">
        <v>9657</v>
      </c>
      <c r="AB2123" t="s">
        <v>10837</v>
      </c>
      <c r="AD2123">
        <f t="shared" ca="1" si="99"/>
        <v>16</v>
      </c>
      <c r="AE2123">
        <f t="shared" si="100"/>
        <v>1</v>
      </c>
      <c r="AF2123">
        <f t="shared" si="101"/>
        <v>2</v>
      </c>
    </row>
    <row r="2124" spans="1:32" x14ac:dyDescent="0.25">
      <c r="A2124" t="s">
        <v>10838</v>
      </c>
      <c r="B2124" t="s">
        <v>10839</v>
      </c>
      <c r="D2124">
        <v>2023</v>
      </c>
      <c r="E2124" t="s">
        <v>1049</v>
      </c>
      <c r="F2124" t="s">
        <v>1879</v>
      </c>
      <c r="G2124" t="s">
        <v>1917</v>
      </c>
      <c r="H2124" t="s">
        <v>3323</v>
      </c>
      <c r="I2124" t="s">
        <v>10840</v>
      </c>
      <c r="J2124" t="s">
        <v>3464</v>
      </c>
      <c r="K2124">
        <v>312</v>
      </c>
      <c r="L2124" t="s">
        <v>869</v>
      </c>
      <c r="M2124" t="s">
        <v>10841</v>
      </c>
      <c r="N2124">
        <v>45876</v>
      </c>
      <c r="O2124">
        <v>341</v>
      </c>
      <c r="P2124" t="s">
        <v>872</v>
      </c>
      <c r="Q2124" t="s">
        <v>873</v>
      </c>
      <c r="R2124" t="s">
        <v>105</v>
      </c>
      <c r="S2124" t="s">
        <v>105</v>
      </c>
      <c r="T2124" t="s">
        <v>6391</v>
      </c>
      <c r="U2124" t="s">
        <v>1067</v>
      </c>
      <c r="V2124" t="s">
        <v>132</v>
      </c>
      <c r="W2124" s="247">
        <v>44928</v>
      </c>
      <c r="Y2124" t="s">
        <v>876</v>
      </c>
      <c r="Z2124">
        <v>0</v>
      </c>
      <c r="AA2124" t="s">
        <v>9657</v>
      </c>
      <c r="AB2124" t="s">
        <v>10842</v>
      </c>
      <c r="AD2124">
        <f t="shared" ca="1" si="99"/>
        <v>16</v>
      </c>
      <c r="AE2124">
        <f t="shared" si="100"/>
        <v>1</v>
      </c>
      <c r="AF2124">
        <f t="shared" si="101"/>
        <v>2</v>
      </c>
    </row>
    <row r="2125" spans="1:32" x14ac:dyDescent="0.25">
      <c r="A2125" t="s">
        <v>10843</v>
      </c>
      <c r="B2125" t="s">
        <v>10844</v>
      </c>
      <c r="D2125">
        <v>2023</v>
      </c>
      <c r="E2125" t="s">
        <v>1049</v>
      </c>
      <c r="F2125" t="s">
        <v>1879</v>
      </c>
      <c r="G2125" t="s">
        <v>1880</v>
      </c>
      <c r="H2125" t="s">
        <v>3323</v>
      </c>
      <c r="I2125" t="s">
        <v>10845</v>
      </c>
      <c r="J2125" t="s">
        <v>1038</v>
      </c>
      <c r="K2125">
        <v>1</v>
      </c>
      <c r="L2125" t="s">
        <v>869</v>
      </c>
      <c r="M2125" t="s">
        <v>10846</v>
      </c>
      <c r="N2125" t="s">
        <v>1985</v>
      </c>
      <c r="O2125">
        <v>341</v>
      </c>
      <c r="P2125" t="s">
        <v>872</v>
      </c>
      <c r="Q2125" t="s">
        <v>873</v>
      </c>
      <c r="R2125" t="s">
        <v>105</v>
      </c>
      <c r="S2125" t="s">
        <v>105</v>
      </c>
      <c r="T2125" t="s">
        <v>10847</v>
      </c>
      <c r="U2125" t="s">
        <v>1067</v>
      </c>
      <c r="V2125" t="s">
        <v>209</v>
      </c>
      <c r="W2125" s="247">
        <v>44928</v>
      </c>
      <c r="Y2125" t="s">
        <v>876</v>
      </c>
      <c r="Z2125">
        <v>0</v>
      </c>
      <c r="AB2125" t="s">
        <v>877</v>
      </c>
      <c r="AD2125">
        <f t="shared" ca="1" si="99"/>
        <v>16</v>
      </c>
      <c r="AE2125">
        <f t="shared" si="100"/>
        <v>1</v>
      </c>
      <c r="AF2125">
        <f t="shared" si="101"/>
        <v>2</v>
      </c>
    </row>
    <row r="2126" spans="1:32" x14ac:dyDescent="0.25">
      <c r="A2126" t="s">
        <v>10848</v>
      </c>
      <c r="B2126" t="s">
        <v>10849</v>
      </c>
      <c r="D2126">
        <v>2023</v>
      </c>
      <c r="E2126" t="s">
        <v>1049</v>
      </c>
      <c r="F2126" t="s">
        <v>1879</v>
      </c>
      <c r="G2126" t="s">
        <v>1880</v>
      </c>
      <c r="H2126" t="s">
        <v>3323</v>
      </c>
      <c r="I2126" t="s">
        <v>10850</v>
      </c>
      <c r="J2126" t="s">
        <v>1038</v>
      </c>
      <c r="K2126">
        <v>1</v>
      </c>
      <c r="L2126" t="s">
        <v>869</v>
      </c>
      <c r="M2126" t="s">
        <v>10851</v>
      </c>
      <c r="N2126" t="s">
        <v>1985</v>
      </c>
      <c r="O2126">
        <v>341</v>
      </c>
      <c r="P2126" t="s">
        <v>872</v>
      </c>
      <c r="Q2126" t="s">
        <v>873</v>
      </c>
      <c r="R2126" t="s">
        <v>105</v>
      </c>
      <c r="S2126" t="s">
        <v>105</v>
      </c>
      <c r="T2126" t="s">
        <v>10852</v>
      </c>
      <c r="U2126" t="s">
        <v>1067</v>
      </c>
      <c r="V2126" t="s">
        <v>209</v>
      </c>
      <c r="W2126" s="247">
        <v>44928</v>
      </c>
      <c r="Y2126" t="s">
        <v>876</v>
      </c>
      <c r="Z2126">
        <v>0</v>
      </c>
      <c r="AB2126" t="s">
        <v>877</v>
      </c>
      <c r="AD2126">
        <f t="shared" ca="1" si="99"/>
        <v>16</v>
      </c>
      <c r="AE2126">
        <f t="shared" si="100"/>
        <v>1</v>
      </c>
      <c r="AF2126">
        <f t="shared" si="101"/>
        <v>2</v>
      </c>
    </row>
    <row r="2127" spans="1:32" x14ac:dyDescent="0.25">
      <c r="A2127" t="s">
        <v>10853</v>
      </c>
      <c r="B2127" t="s">
        <v>10854</v>
      </c>
      <c r="D2127">
        <v>2023</v>
      </c>
      <c r="E2127" t="s">
        <v>1049</v>
      </c>
      <c r="F2127" t="s">
        <v>1879</v>
      </c>
      <c r="G2127" t="s">
        <v>1880</v>
      </c>
      <c r="H2127" t="s">
        <v>3323</v>
      </c>
      <c r="I2127" t="s">
        <v>10855</v>
      </c>
      <c r="J2127" t="s">
        <v>1038</v>
      </c>
      <c r="K2127">
        <v>1</v>
      </c>
      <c r="L2127" t="s">
        <v>869</v>
      </c>
      <c r="M2127" t="s">
        <v>10856</v>
      </c>
      <c r="N2127" t="s">
        <v>1985</v>
      </c>
      <c r="O2127">
        <v>341</v>
      </c>
      <c r="P2127" t="s">
        <v>872</v>
      </c>
      <c r="Q2127" t="s">
        <v>873</v>
      </c>
      <c r="R2127" t="s">
        <v>105</v>
      </c>
      <c r="S2127" t="s">
        <v>105</v>
      </c>
      <c r="T2127" t="s">
        <v>10857</v>
      </c>
      <c r="U2127" t="s">
        <v>1067</v>
      </c>
      <c r="V2127" t="s">
        <v>209</v>
      </c>
      <c r="W2127" s="247">
        <v>44928</v>
      </c>
      <c r="Y2127" t="s">
        <v>876</v>
      </c>
      <c r="Z2127">
        <v>0</v>
      </c>
      <c r="AB2127" t="s">
        <v>877</v>
      </c>
      <c r="AD2127">
        <f t="shared" ca="1" si="99"/>
        <v>16</v>
      </c>
      <c r="AE2127">
        <f t="shared" si="100"/>
        <v>1</v>
      </c>
      <c r="AF2127">
        <f t="shared" si="101"/>
        <v>2</v>
      </c>
    </row>
    <row r="2128" spans="1:32" x14ac:dyDescent="0.25">
      <c r="A2128" t="s">
        <v>10858</v>
      </c>
      <c r="B2128" t="s">
        <v>10859</v>
      </c>
      <c r="D2128">
        <v>2023</v>
      </c>
      <c r="E2128" t="s">
        <v>1049</v>
      </c>
      <c r="F2128" t="s">
        <v>1879</v>
      </c>
      <c r="G2128" t="s">
        <v>1880</v>
      </c>
      <c r="H2128" t="s">
        <v>3323</v>
      </c>
      <c r="I2128" t="s">
        <v>10860</v>
      </c>
      <c r="J2128" t="s">
        <v>1038</v>
      </c>
      <c r="K2128">
        <v>1</v>
      </c>
      <c r="L2128" t="s">
        <v>869</v>
      </c>
      <c r="M2128" t="s">
        <v>10861</v>
      </c>
      <c r="N2128" t="s">
        <v>1985</v>
      </c>
      <c r="O2128">
        <v>341</v>
      </c>
      <c r="P2128" t="s">
        <v>872</v>
      </c>
      <c r="Q2128" t="s">
        <v>873</v>
      </c>
      <c r="R2128" t="s">
        <v>105</v>
      </c>
      <c r="S2128" t="s">
        <v>105</v>
      </c>
      <c r="T2128" t="s">
        <v>10862</v>
      </c>
      <c r="U2128" t="s">
        <v>1067</v>
      </c>
      <c r="V2128" t="s">
        <v>209</v>
      </c>
      <c r="W2128" s="247">
        <v>44928</v>
      </c>
      <c r="Y2128" t="s">
        <v>876</v>
      </c>
      <c r="Z2128">
        <v>0</v>
      </c>
      <c r="AB2128" t="s">
        <v>877</v>
      </c>
      <c r="AD2128">
        <f t="shared" ca="1" si="99"/>
        <v>16</v>
      </c>
      <c r="AE2128">
        <f t="shared" si="100"/>
        <v>1</v>
      </c>
      <c r="AF2128">
        <f t="shared" si="101"/>
        <v>2</v>
      </c>
    </row>
    <row r="2129" spans="1:32" x14ac:dyDescent="0.25">
      <c r="A2129" t="s">
        <v>10863</v>
      </c>
      <c r="B2129" t="s">
        <v>10864</v>
      </c>
      <c r="D2129">
        <v>2023</v>
      </c>
      <c r="E2129" t="s">
        <v>1049</v>
      </c>
      <c r="F2129" t="s">
        <v>1879</v>
      </c>
      <c r="G2129" t="s">
        <v>1880</v>
      </c>
      <c r="H2129" t="s">
        <v>3323</v>
      </c>
      <c r="I2129" t="s">
        <v>10865</v>
      </c>
      <c r="J2129" t="s">
        <v>1038</v>
      </c>
      <c r="K2129">
        <v>1</v>
      </c>
      <c r="L2129" t="s">
        <v>869</v>
      </c>
      <c r="M2129" t="s">
        <v>10866</v>
      </c>
      <c r="N2129" t="s">
        <v>1985</v>
      </c>
      <c r="O2129">
        <v>341</v>
      </c>
      <c r="P2129" t="s">
        <v>872</v>
      </c>
      <c r="Q2129" t="s">
        <v>873</v>
      </c>
      <c r="R2129" t="s">
        <v>105</v>
      </c>
      <c r="S2129" t="s">
        <v>105</v>
      </c>
      <c r="T2129" t="s">
        <v>10867</v>
      </c>
      <c r="U2129" t="s">
        <v>1067</v>
      </c>
      <c r="V2129" t="s">
        <v>209</v>
      </c>
      <c r="W2129" s="247">
        <v>44928</v>
      </c>
      <c r="Y2129" t="s">
        <v>876</v>
      </c>
      <c r="Z2129">
        <v>0</v>
      </c>
      <c r="AB2129" t="s">
        <v>877</v>
      </c>
      <c r="AD2129">
        <f t="shared" ca="1" si="99"/>
        <v>16</v>
      </c>
      <c r="AE2129">
        <f t="shared" si="100"/>
        <v>1</v>
      </c>
      <c r="AF2129">
        <f t="shared" si="101"/>
        <v>2</v>
      </c>
    </row>
    <row r="2130" spans="1:32" x14ac:dyDescent="0.25">
      <c r="A2130" t="s">
        <v>10868</v>
      </c>
      <c r="B2130" t="s">
        <v>10869</v>
      </c>
      <c r="D2130">
        <v>2023</v>
      </c>
      <c r="E2130" t="s">
        <v>1049</v>
      </c>
      <c r="F2130" t="s">
        <v>1879</v>
      </c>
      <c r="G2130" t="s">
        <v>1880</v>
      </c>
      <c r="H2130" t="s">
        <v>3323</v>
      </c>
      <c r="I2130" t="s">
        <v>10870</v>
      </c>
      <c r="J2130" t="s">
        <v>1038</v>
      </c>
      <c r="K2130">
        <v>1</v>
      </c>
      <c r="L2130" t="s">
        <v>869</v>
      </c>
      <c r="M2130" t="s">
        <v>10871</v>
      </c>
      <c r="N2130" t="s">
        <v>1985</v>
      </c>
      <c r="O2130">
        <v>341</v>
      </c>
      <c r="P2130" t="s">
        <v>872</v>
      </c>
      <c r="Q2130" t="s">
        <v>873</v>
      </c>
      <c r="R2130" t="s">
        <v>105</v>
      </c>
      <c r="S2130" t="s">
        <v>105</v>
      </c>
      <c r="T2130" t="s">
        <v>10872</v>
      </c>
      <c r="U2130" t="s">
        <v>1067</v>
      </c>
      <c r="V2130" t="s">
        <v>209</v>
      </c>
      <c r="W2130" s="247">
        <v>44928</v>
      </c>
      <c r="Y2130" t="s">
        <v>876</v>
      </c>
      <c r="Z2130">
        <v>0</v>
      </c>
      <c r="AB2130" t="s">
        <v>877</v>
      </c>
      <c r="AD2130">
        <f t="shared" ca="1" si="99"/>
        <v>16</v>
      </c>
      <c r="AE2130">
        <f t="shared" si="100"/>
        <v>1</v>
      </c>
      <c r="AF2130">
        <f t="shared" si="101"/>
        <v>2</v>
      </c>
    </row>
    <row r="2131" spans="1:32" x14ac:dyDescent="0.25">
      <c r="A2131" t="s">
        <v>10873</v>
      </c>
      <c r="B2131" t="s">
        <v>10874</v>
      </c>
      <c r="D2131">
        <v>2023</v>
      </c>
      <c r="E2131" t="s">
        <v>1049</v>
      </c>
      <c r="F2131" t="s">
        <v>1879</v>
      </c>
      <c r="G2131" t="s">
        <v>1880</v>
      </c>
      <c r="H2131" t="s">
        <v>3323</v>
      </c>
      <c r="I2131" t="s">
        <v>10875</v>
      </c>
      <c r="J2131" t="s">
        <v>1038</v>
      </c>
      <c r="K2131">
        <v>1</v>
      </c>
      <c r="L2131" t="s">
        <v>869</v>
      </c>
      <c r="M2131" t="s">
        <v>10876</v>
      </c>
      <c r="N2131" t="s">
        <v>1985</v>
      </c>
      <c r="O2131">
        <v>341</v>
      </c>
      <c r="P2131" t="s">
        <v>872</v>
      </c>
      <c r="Q2131" t="s">
        <v>873</v>
      </c>
      <c r="R2131" t="s">
        <v>105</v>
      </c>
      <c r="S2131" t="s">
        <v>105</v>
      </c>
      <c r="T2131" t="s">
        <v>10877</v>
      </c>
      <c r="U2131" t="s">
        <v>1067</v>
      </c>
      <c r="V2131" t="s">
        <v>209</v>
      </c>
      <c r="W2131" s="247">
        <v>44928</v>
      </c>
      <c r="Y2131" t="s">
        <v>876</v>
      </c>
      <c r="Z2131">
        <v>0</v>
      </c>
      <c r="AB2131" t="s">
        <v>877</v>
      </c>
      <c r="AD2131">
        <f t="shared" ca="1" si="99"/>
        <v>16</v>
      </c>
      <c r="AE2131">
        <f t="shared" si="100"/>
        <v>1</v>
      </c>
      <c r="AF2131">
        <f t="shared" si="101"/>
        <v>2</v>
      </c>
    </row>
    <row r="2132" spans="1:32" x14ac:dyDescent="0.25">
      <c r="A2132" t="s">
        <v>10878</v>
      </c>
      <c r="B2132" t="s">
        <v>10879</v>
      </c>
      <c r="D2132">
        <v>2023</v>
      </c>
      <c r="E2132" t="s">
        <v>1049</v>
      </c>
      <c r="F2132" t="s">
        <v>1879</v>
      </c>
      <c r="G2132" t="s">
        <v>1917</v>
      </c>
      <c r="H2132" t="s">
        <v>1123</v>
      </c>
      <c r="I2132" t="s">
        <v>10880</v>
      </c>
      <c r="J2132" t="s">
        <v>3464</v>
      </c>
      <c r="K2132">
        <v>805</v>
      </c>
      <c r="L2132" t="s">
        <v>869</v>
      </c>
      <c r="M2132" t="s">
        <v>10881</v>
      </c>
      <c r="N2132" t="s">
        <v>1291</v>
      </c>
      <c r="O2132">
        <v>206</v>
      </c>
      <c r="P2132" t="s">
        <v>872</v>
      </c>
      <c r="Q2132" t="s">
        <v>873</v>
      </c>
      <c r="R2132" t="s">
        <v>105</v>
      </c>
      <c r="S2132" t="s">
        <v>105</v>
      </c>
      <c r="T2132" t="s">
        <v>10882</v>
      </c>
      <c r="U2132" t="s">
        <v>1067</v>
      </c>
      <c r="V2132" t="s">
        <v>132</v>
      </c>
      <c r="W2132" s="247">
        <v>44929</v>
      </c>
      <c r="Y2132" t="s">
        <v>876</v>
      </c>
      <c r="Z2132">
        <v>0</v>
      </c>
      <c r="AA2132" t="s">
        <v>10883</v>
      </c>
      <c r="AB2132" t="s">
        <v>10884</v>
      </c>
      <c r="AD2132">
        <f t="shared" ca="1" si="99"/>
        <v>16</v>
      </c>
      <c r="AE2132">
        <f t="shared" si="100"/>
        <v>1</v>
      </c>
      <c r="AF2132">
        <f t="shared" si="101"/>
        <v>3</v>
      </c>
    </row>
    <row r="2133" spans="1:32" x14ac:dyDescent="0.25">
      <c r="A2133" t="s">
        <v>10885</v>
      </c>
      <c r="B2133" t="s">
        <v>10886</v>
      </c>
      <c r="D2133">
        <v>2023</v>
      </c>
      <c r="E2133" t="s">
        <v>1049</v>
      </c>
      <c r="F2133" t="s">
        <v>1879</v>
      </c>
      <c r="G2133" t="s">
        <v>1917</v>
      </c>
      <c r="H2133" t="s">
        <v>1123</v>
      </c>
      <c r="I2133" t="s">
        <v>10887</v>
      </c>
      <c r="J2133" t="s">
        <v>3464</v>
      </c>
      <c r="K2133">
        <v>836</v>
      </c>
      <c r="L2133" t="s">
        <v>869</v>
      </c>
      <c r="M2133" t="s">
        <v>10888</v>
      </c>
      <c r="N2133" t="s">
        <v>10889</v>
      </c>
      <c r="O2133">
        <v>248</v>
      </c>
      <c r="P2133" t="s">
        <v>872</v>
      </c>
      <c r="Q2133" t="s">
        <v>873</v>
      </c>
      <c r="R2133" t="s">
        <v>105</v>
      </c>
      <c r="S2133" t="s">
        <v>105</v>
      </c>
      <c r="T2133" t="s">
        <v>10890</v>
      </c>
      <c r="U2133" t="s">
        <v>1067</v>
      </c>
      <c r="V2133" t="s">
        <v>132</v>
      </c>
      <c r="W2133" s="247">
        <v>44929</v>
      </c>
      <c r="Y2133" t="s">
        <v>876</v>
      </c>
      <c r="Z2133">
        <v>0</v>
      </c>
      <c r="AA2133" t="s">
        <v>10883</v>
      </c>
      <c r="AB2133" t="s">
        <v>10891</v>
      </c>
      <c r="AD2133">
        <f t="shared" ca="1" si="99"/>
        <v>16</v>
      </c>
      <c r="AE2133">
        <f t="shared" si="100"/>
        <v>1</v>
      </c>
      <c r="AF2133">
        <f t="shared" si="101"/>
        <v>3</v>
      </c>
    </row>
    <row r="2134" spans="1:32" x14ac:dyDescent="0.25">
      <c r="A2134" t="s">
        <v>10892</v>
      </c>
      <c r="B2134" t="s">
        <v>10893</v>
      </c>
      <c r="D2134">
        <v>2023</v>
      </c>
      <c r="E2134" t="s">
        <v>1049</v>
      </c>
      <c r="F2134" t="s">
        <v>1879</v>
      </c>
      <c r="G2134" t="s">
        <v>1880</v>
      </c>
      <c r="H2134" t="s">
        <v>1123</v>
      </c>
      <c r="I2134" t="s">
        <v>10894</v>
      </c>
      <c r="J2134" t="s">
        <v>1054</v>
      </c>
      <c r="K2134">
        <v>3706</v>
      </c>
      <c r="L2134" t="s">
        <v>869</v>
      </c>
      <c r="M2134" t="s">
        <v>10895</v>
      </c>
      <c r="N2134" t="s">
        <v>1040</v>
      </c>
      <c r="O2134">
        <v>4</v>
      </c>
      <c r="P2134" t="s">
        <v>872</v>
      </c>
      <c r="Q2134" t="s">
        <v>873</v>
      </c>
      <c r="R2134" t="s">
        <v>105</v>
      </c>
      <c r="S2134" t="s">
        <v>105</v>
      </c>
      <c r="T2134" t="s">
        <v>4202</v>
      </c>
      <c r="U2134" t="s">
        <v>1067</v>
      </c>
      <c r="V2134" t="s">
        <v>3237</v>
      </c>
      <c r="W2134" s="247">
        <v>44929</v>
      </c>
      <c r="Y2134" t="s">
        <v>876</v>
      </c>
      <c r="Z2134">
        <v>0</v>
      </c>
      <c r="AB2134" t="s">
        <v>877</v>
      </c>
      <c r="AD2134">
        <f t="shared" ca="1" si="99"/>
        <v>16</v>
      </c>
      <c r="AE2134">
        <f t="shared" si="100"/>
        <v>1</v>
      </c>
      <c r="AF2134">
        <f t="shared" si="101"/>
        <v>3</v>
      </c>
    </row>
    <row r="2135" spans="1:32" x14ac:dyDescent="0.25">
      <c r="A2135" t="s">
        <v>10896</v>
      </c>
      <c r="B2135" t="s">
        <v>10897</v>
      </c>
      <c r="D2135">
        <v>2023</v>
      </c>
      <c r="E2135" t="s">
        <v>1049</v>
      </c>
      <c r="F2135" t="s">
        <v>1879</v>
      </c>
      <c r="G2135" t="s">
        <v>1880</v>
      </c>
      <c r="H2135" t="s">
        <v>1123</v>
      </c>
      <c r="I2135" t="s">
        <v>10898</v>
      </c>
      <c r="J2135" t="s">
        <v>1038</v>
      </c>
      <c r="K2135">
        <v>13276</v>
      </c>
      <c r="L2135" t="s">
        <v>869</v>
      </c>
      <c r="M2135" t="s">
        <v>10899</v>
      </c>
      <c r="N2135" t="s">
        <v>5035</v>
      </c>
      <c r="O2135">
        <v>249</v>
      </c>
      <c r="P2135" t="s">
        <v>872</v>
      </c>
      <c r="Q2135" t="s">
        <v>873</v>
      </c>
      <c r="R2135" t="s">
        <v>105</v>
      </c>
      <c r="S2135" t="s">
        <v>105</v>
      </c>
      <c r="T2135" t="s">
        <v>10900</v>
      </c>
      <c r="U2135" t="s">
        <v>1067</v>
      </c>
      <c r="V2135" t="s">
        <v>217</v>
      </c>
      <c r="W2135" s="247">
        <v>44929</v>
      </c>
      <c r="Y2135" t="s">
        <v>876</v>
      </c>
      <c r="Z2135">
        <v>0</v>
      </c>
      <c r="AB2135" t="s">
        <v>877</v>
      </c>
      <c r="AD2135">
        <f t="shared" ca="1" si="99"/>
        <v>16</v>
      </c>
      <c r="AE2135">
        <f t="shared" si="100"/>
        <v>1</v>
      </c>
      <c r="AF2135">
        <f t="shared" si="101"/>
        <v>3</v>
      </c>
    </row>
    <row r="2136" spans="1:32" x14ac:dyDescent="0.25">
      <c r="A2136" t="s">
        <v>10901</v>
      </c>
      <c r="B2136" t="s">
        <v>10902</v>
      </c>
      <c r="D2136">
        <v>2023</v>
      </c>
      <c r="E2136" t="s">
        <v>1049</v>
      </c>
      <c r="F2136" t="s">
        <v>1879</v>
      </c>
      <c r="G2136" t="s">
        <v>1880</v>
      </c>
      <c r="H2136" t="s">
        <v>1123</v>
      </c>
      <c r="I2136" t="s">
        <v>10903</v>
      </c>
      <c r="J2136" t="s">
        <v>1038</v>
      </c>
      <c r="K2136">
        <v>1562</v>
      </c>
      <c r="L2136" t="s">
        <v>869</v>
      </c>
      <c r="M2136" t="s">
        <v>10904</v>
      </c>
      <c r="N2136" t="s">
        <v>4145</v>
      </c>
      <c r="O2136">
        <v>249</v>
      </c>
      <c r="P2136" t="s">
        <v>872</v>
      </c>
      <c r="Q2136" t="s">
        <v>873</v>
      </c>
      <c r="R2136" t="s">
        <v>105</v>
      </c>
      <c r="S2136" t="s">
        <v>105</v>
      </c>
      <c r="T2136" t="s">
        <v>10905</v>
      </c>
      <c r="U2136" t="s">
        <v>1067</v>
      </c>
      <c r="V2136" t="s">
        <v>217</v>
      </c>
      <c r="W2136" s="247">
        <v>44929</v>
      </c>
      <c r="Y2136" t="s">
        <v>876</v>
      </c>
      <c r="Z2136">
        <v>0</v>
      </c>
      <c r="AB2136" t="s">
        <v>877</v>
      </c>
      <c r="AD2136">
        <f t="shared" ca="1" si="99"/>
        <v>16</v>
      </c>
      <c r="AE2136">
        <f t="shared" si="100"/>
        <v>1</v>
      </c>
      <c r="AF2136">
        <f t="shared" si="101"/>
        <v>3</v>
      </c>
    </row>
    <row r="2137" spans="1:32" x14ac:dyDescent="0.25">
      <c r="A2137" t="s">
        <v>10906</v>
      </c>
      <c r="B2137" t="s">
        <v>10907</v>
      </c>
      <c r="D2137">
        <v>2023</v>
      </c>
      <c r="E2137" t="s">
        <v>1049</v>
      </c>
      <c r="F2137" t="s">
        <v>1879</v>
      </c>
      <c r="G2137" t="s">
        <v>1880</v>
      </c>
      <c r="H2137" t="s">
        <v>1123</v>
      </c>
      <c r="I2137" t="s">
        <v>10908</v>
      </c>
      <c r="J2137" t="s">
        <v>1038</v>
      </c>
      <c r="K2137">
        <v>1759</v>
      </c>
      <c r="L2137" t="s">
        <v>869</v>
      </c>
      <c r="M2137" t="s">
        <v>10909</v>
      </c>
      <c r="N2137" t="s">
        <v>4145</v>
      </c>
      <c r="O2137">
        <v>249</v>
      </c>
      <c r="P2137" t="s">
        <v>872</v>
      </c>
      <c r="Q2137" t="s">
        <v>873</v>
      </c>
      <c r="R2137" t="s">
        <v>105</v>
      </c>
      <c r="S2137" t="s">
        <v>105</v>
      </c>
      <c r="T2137" t="s">
        <v>10910</v>
      </c>
      <c r="U2137" t="s">
        <v>1067</v>
      </c>
      <c r="V2137" t="s">
        <v>217</v>
      </c>
      <c r="W2137" s="247">
        <v>44929</v>
      </c>
      <c r="Y2137" t="s">
        <v>876</v>
      </c>
      <c r="Z2137">
        <v>0</v>
      </c>
      <c r="AB2137" t="s">
        <v>877</v>
      </c>
      <c r="AD2137">
        <f t="shared" ca="1" si="99"/>
        <v>16</v>
      </c>
      <c r="AE2137">
        <f t="shared" si="100"/>
        <v>1</v>
      </c>
      <c r="AF2137">
        <f t="shared" si="101"/>
        <v>3</v>
      </c>
    </row>
    <row r="2138" spans="1:32" x14ac:dyDescent="0.25">
      <c r="A2138" t="s">
        <v>10911</v>
      </c>
      <c r="B2138" t="s">
        <v>10912</v>
      </c>
      <c r="D2138">
        <v>2023</v>
      </c>
      <c r="E2138" t="s">
        <v>1049</v>
      </c>
      <c r="F2138" t="s">
        <v>1879</v>
      </c>
      <c r="G2138" t="s">
        <v>1880</v>
      </c>
      <c r="H2138" t="s">
        <v>1123</v>
      </c>
      <c r="I2138" t="s">
        <v>10913</v>
      </c>
      <c r="J2138" t="s">
        <v>896</v>
      </c>
      <c r="K2138">
        <v>18424</v>
      </c>
      <c r="L2138" t="s">
        <v>869</v>
      </c>
      <c r="M2138" t="s">
        <v>10914</v>
      </c>
      <c r="N2138">
        <v>45414</v>
      </c>
      <c r="O2138">
        <v>4</v>
      </c>
      <c r="P2138" t="s">
        <v>872</v>
      </c>
      <c r="Q2138" t="s">
        <v>873</v>
      </c>
      <c r="R2138" t="s">
        <v>105</v>
      </c>
      <c r="S2138" t="s">
        <v>105</v>
      </c>
      <c r="T2138" t="s">
        <v>10915</v>
      </c>
      <c r="U2138" t="s">
        <v>1067</v>
      </c>
      <c r="W2138" s="247">
        <v>44929</v>
      </c>
      <c r="Y2138" t="s">
        <v>876</v>
      </c>
      <c r="Z2138">
        <v>0</v>
      </c>
      <c r="AA2138" t="s">
        <v>4337</v>
      </c>
      <c r="AB2138" t="s">
        <v>877</v>
      </c>
      <c r="AD2138">
        <f t="shared" ca="1" si="99"/>
        <v>16</v>
      </c>
      <c r="AE2138">
        <f t="shared" si="100"/>
        <v>1</v>
      </c>
      <c r="AF2138">
        <f t="shared" si="101"/>
        <v>3</v>
      </c>
    </row>
    <row r="2139" spans="1:32" x14ac:dyDescent="0.25">
      <c r="A2139" t="s">
        <v>10916</v>
      </c>
      <c r="B2139" t="s">
        <v>10917</v>
      </c>
      <c r="D2139">
        <v>2024</v>
      </c>
      <c r="E2139" t="s">
        <v>1049</v>
      </c>
      <c r="F2139" t="s">
        <v>1879</v>
      </c>
      <c r="G2139" t="s">
        <v>1880</v>
      </c>
      <c r="H2139" t="s">
        <v>3323</v>
      </c>
      <c r="I2139" t="s">
        <v>10918</v>
      </c>
      <c r="J2139" t="s">
        <v>1054</v>
      </c>
      <c r="K2139">
        <v>75</v>
      </c>
      <c r="L2139" t="s">
        <v>869</v>
      </c>
      <c r="M2139" t="s">
        <v>10919</v>
      </c>
      <c r="N2139" t="s">
        <v>1040</v>
      </c>
      <c r="O2139">
        <v>4</v>
      </c>
      <c r="P2139" t="s">
        <v>872</v>
      </c>
      <c r="Q2139" t="s">
        <v>873</v>
      </c>
      <c r="R2139" t="s">
        <v>105</v>
      </c>
      <c r="S2139" t="s">
        <v>105</v>
      </c>
      <c r="T2139" t="s">
        <v>10920</v>
      </c>
      <c r="U2139" t="s">
        <v>1067</v>
      </c>
      <c r="V2139" t="s">
        <v>207</v>
      </c>
      <c r="W2139" s="247">
        <v>44934</v>
      </c>
      <c r="Y2139" t="s">
        <v>876</v>
      </c>
      <c r="Z2139">
        <v>0</v>
      </c>
      <c r="AB2139" t="s">
        <v>877</v>
      </c>
      <c r="AD2139">
        <f t="shared" ca="1" si="99"/>
        <v>16</v>
      </c>
      <c r="AE2139">
        <f t="shared" si="100"/>
        <v>1</v>
      </c>
      <c r="AF2139">
        <f t="shared" si="101"/>
        <v>8</v>
      </c>
    </row>
    <row r="2140" spans="1:32" x14ac:dyDescent="0.25">
      <c r="A2140" t="s">
        <v>10921</v>
      </c>
      <c r="B2140" t="s">
        <v>10922</v>
      </c>
      <c r="D2140">
        <v>2024</v>
      </c>
      <c r="E2140" t="s">
        <v>1049</v>
      </c>
      <c r="F2140" t="s">
        <v>1879</v>
      </c>
      <c r="G2140" t="s">
        <v>1880</v>
      </c>
      <c r="H2140" t="s">
        <v>3323</v>
      </c>
      <c r="I2140" t="s">
        <v>10923</v>
      </c>
      <c r="J2140" t="s">
        <v>1038</v>
      </c>
      <c r="K2140">
        <v>1</v>
      </c>
      <c r="L2140" t="s">
        <v>869</v>
      </c>
      <c r="M2140" t="s">
        <v>10924</v>
      </c>
      <c r="N2140" t="s">
        <v>1040</v>
      </c>
      <c r="O2140">
        <v>4</v>
      </c>
      <c r="P2140" t="s">
        <v>872</v>
      </c>
      <c r="Q2140" t="s">
        <v>873</v>
      </c>
      <c r="R2140" t="s">
        <v>105</v>
      </c>
      <c r="S2140" t="s">
        <v>105</v>
      </c>
      <c r="T2140" t="s">
        <v>10925</v>
      </c>
      <c r="U2140" t="s">
        <v>1067</v>
      </c>
      <c r="V2140" t="s">
        <v>6529</v>
      </c>
      <c r="W2140" s="247">
        <v>44934</v>
      </c>
      <c r="Y2140" t="s">
        <v>876</v>
      </c>
      <c r="Z2140">
        <v>0</v>
      </c>
      <c r="AB2140" t="s">
        <v>877</v>
      </c>
      <c r="AD2140">
        <f t="shared" ca="1" si="99"/>
        <v>16</v>
      </c>
      <c r="AE2140">
        <f t="shared" si="100"/>
        <v>1</v>
      </c>
      <c r="AF2140">
        <f t="shared" si="101"/>
        <v>8</v>
      </c>
    </row>
    <row r="2141" spans="1:32" x14ac:dyDescent="0.25">
      <c r="A2141" t="s">
        <v>10926</v>
      </c>
      <c r="B2141" t="s">
        <v>10927</v>
      </c>
      <c r="D2141">
        <v>2024</v>
      </c>
      <c r="E2141" t="s">
        <v>1049</v>
      </c>
      <c r="F2141" t="s">
        <v>1879</v>
      </c>
      <c r="G2141" t="s">
        <v>1880</v>
      </c>
      <c r="H2141" t="s">
        <v>3323</v>
      </c>
      <c r="I2141" t="s">
        <v>10928</v>
      </c>
      <c r="J2141" t="s">
        <v>1054</v>
      </c>
      <c r="K2141">
        <v>1</v>
      </c>
      <c r="L2141" t="s">
        <v>869</v>
      </c>
      <c r="M2141" t="s">
        <v>10929</v>
      </c>
      <c r="N2141" t="s">
        <v>1040</v>
      </c>
      <c r="O2141">
        <v>4</v>
      </c>
      <c r="P2141" t="s">
        <v>872</v>
      </c>
      <c r="Q2141" t="s">
        <v>873</v>
      </c>
      <c r="R2141" t="s">
        <v>105</v>
      </c>
      <c r="S2141" t="s">
        <v>105</v>
      </c>
      <c r="T2141" t="s">
        <v>10930</v>
      </c>
      <c r="U2141" t="s">
        <v>1067</v>
      </c>
      <c r="V2141" t="s">
        <v>1953</v>
      </c>
      <c r="W2141" s="247">
        <v>44934</v>
      </c>
      <c r="Y2141" t="s">
        <v>876</v>
      </c>
      <c r="Z2141">
        <v>0</v>
      </c>
      <c r="AB2141" t="s">
        <v>877</v>
      </c>
      <c r="AD2141">
        <f t="shared" ca="1" si="99"/>
        <v>16</v>
      </c>
      <c r="AE2141">
        <f t="shared" si="100"/>
        <v>1</v>
      </c>
      <c r="AF2141">
        <f t="shared" si="101"/>
        <v>8</v>
      </c>
    </row>
    <row r="2142" spans="1:32" x14ac:dyDescent="0.25">
      <c r="A2142" t="s">
        <v>10931</v>
      </c>
      <c r="B2142" t="s">
        <v>10932</v>
      </c>
      <c r="D2142">
        <v>2024</v>
      </c>
      <c r="E2142" t="s">
        <v>1049</v>
      </c>
      <c r="F2142" t="s">
        <v>1879</v>
      </c>
      <c r="G2142" t="s">
        <v>1880</v>
      </c>
      <c r="H2142" t="s">
        <v>3323</v>
      </c>
      <c r="I2142" t="s">
        <v>10933</v>
      </c>
      <c r="J2142" t="s">
        <v>1054</v>
      </c>
      <c r="K2142">
        <v>2945</v>
      </c>
      <c r="L2142" t="s">
        <v>869</v>
      </c>
      <c r="M2142" t="s">
        <v>10934</v>
      </c>
      <c r="N2142" t="s">
        <v>1040</v>
      </c>
      <c r="O2142">
        <v>4</v>
      </c>
      <c r="P2142" t="s">
        <v>872</v>
      </c>
      <c r="Q2142" t="s">
        <v>873</v>
      </c>
      <c r="R2142" t="s">
        <v>105</v>
      </c>
      <c r="S2142" t="s">
        <v>105</v>
      </c>
      <c r="T2142" t="s">
        <v>10935</v>
      </c>
      <c r="U2142" t="s">
        <v>1067</v>
      </c>
      <c r="V2142" t="s">
        <v>3237</v>
      </c>
      <c r="W2142" s="247">
        <v>44934</v>
      </c>
      <c r="Y2142" t="s">
        <v>876</v>
      </c>
      <c r="Z2142">
        <v>0</v>
      </c>
      <c r="AA2142" t="s">
        <v>1890</v>
      </c>
      <c r="AB2142" t="s">
        <v>877</v>
      </c>
      <c r="AD2142">
        <f t="shared" ca="1" si="99"/>
        <v>16</v>
      </c>
      <c r="AE2142">
        <f t="shared" si="100"/>
        <v>1</v>
      </c>
      <c r="AF2142">
        <f t="shared" si="101"/>
        <v>8</v>
      </c>
    </row>
    <row r="2143" spans="1:32" x14ac:dyDescent="0.25">
      <c r="A2143" t="s">
        <v>10936</v>
      </c>
      <c r="B2143" t="s">
        <v>10937</v>
      </c>
      <c r="D2143">
        <v>2024</v>
      </c>
      <c r="E2143" t="s">
        <v>1049</v>
      </c>
      <c r="F2143" t="s">
        <v>1879</v>
      </c>
      <c r="G2143" t="s">
        <v>1880</v>
      </c>
      <c r="H2143" t="s">
        <v>3323</v>
      </c>
      <c r="I2143" t="s">
        <v>10938</v>
      </c>
      <c r="J2143" t="s">
        <v>1029</v>
      </c>
      <c r="K2143">
        <v>12536</v>
      </c>
      <c r="L2143" t="s">
        <v>1900</v>
      </c>
      <c r="M2143" t="s">
        <v>10939</v>
      </c>
      <c r="N2143">
        <v>45414</v>
      </c>
      <c r="O2143">
        <v>2</v>
      </c>
      <c r="P2143" t="s">
        <v>872</v>
      </c>
      <c r="Q2143" t="s">
        <v>873</v>
      </c>
      <c r="R2143" t="s">
        <v>105</v>
      </c>
      <c r="S2143" t="s">
        <v>105</v>
      </c>
      <c r="T2143" t="s">
        <v>10940</v>
      </c>
      <c r="U2143" t="s">
        <v>1067</v>
      </c>
      <c r="V2143" t="s">
        <v>2700</v>
      </c>
      <c r="W2143" s="247">
        <v>44934</v>
      </c>
      <c r="Y2143" t="s">
        <v>876</v>
      </c>
      <c r="Z2143">
        <v>0</v>
      </c>
      <c r="AB2143" t="s">
        <v>877</v>
      </c>
      <c r="AD2143">
        <f t="shared" ca="1" si="99"/>
        <v>16</v>
      </c>
      <c r="AE2143">
        <f t="shared" si="100"/>
        <v>1</v>
      </c>
      <c r="AF2143">
        <f t="shared" si="101"/>
        <v>8</v>
      </c>
    </row>
    <row r="2144" spans="1:32" x14ac:dyDescent="0.25">
      <c r="A2144" t="s">
        <v>10941</v>
      </c>
      <c r="B2144" t="s">
        <v>10942</v>
      </c>
      <c r="D2144">
        <v>2024</v>
      </c>
      <c r="E2144" t="s">
        <v>1049</v>
      </c>
      <c r="F2144" t="s">
        <v>1879</v>
      </c>
      <c r="G2144" t="s">
        <v>1880</v>
      </c>
      <c r="H2144" t="s">
        <v>3323</v>
      </c>
      <c r="I2144" t="s">
        <v>10943</v>
      </c>
      <c r="J2144" t="s">
        <v>1054</v>
      </c>
      <c r="K2144">
        <v>1</v>
      </c>
      <c r="L2144" t="s">
        <v>869</v>
      </c>
      <c r="M2144" t="s">
        <v>10944</v>
      </c>
      <c r="N2144" t="s">
        <v>1040</v>
      </c>
      <c r="O2144">
        <v>4</v>
      </c>
      <c r="P2144" t="s">
        <v>872</v>
      </c>
      <c r="Q2144" t="s">
        <v>873</v>
      </c>
      <c r="R2144" t="s">
        <v>105</v>
      </c>
      <c r="S2144" t="s">
        <v>105</v>
      </c>
      <c r="T2144" t="s">
        <v>10945</v>
      </c>
      <c r="U2144" t="s">
        <v>1067</v>
      </c>
      <c r="V2144" t="s">
        <v>207</v>
      </c>
      <c r="W2144" s="247">
        <v>44934</v>
      </c>
      <c r="Y2144" t="s">
        <v>876</v>
      </c>
      <c r="Z2144">
        <v>0</v>
      </c>
      <c r="AB2144" t="s">
        <v>877</v>
      </c>
      <c r="AD2144">
        <f t="shared" ca="1" si="99"/>
        <v>16</v>
      </c>
      <c r="AE2144">
        <f t="shared" si="100"/>
        <v>1</v>
      </c>
      <c r="AF2144">
        <f t="shared" si="101"/>
        <v>8</v>
      </c>
    </row>
    <row r="2145" spans="1:32" x14ac:dyDescent="0.25">
      <c r="A2145" t="s">
        <v>10946</v>
      </c>
      <c r="B2145" t="s">
        <v>10947</v>
      </c>
      <c r="D2145">
        <v>2024</v>
      </c>
      <c r="E2145" t="s">
        <v>1049</v>
      </c>
      <c r="F2145" t="s">
        <v>1879</v>
      </c>
      <c r="G2145" t="s">
        <v>1880</v>
      </c>
      <c r="H2145" t="s">
        <v>3323</v>
      </c>
      <c r="I2145" t="s">
        <v>10948</v>
      </c>
      <c r="J2145" t="s">
        <v>1054</v>
      </c>
      <c r="K2145">
        <v>5281</v>
      </c>
      <c r="L2145" t="s">
        <v>1900</v>
      </c>
      <c r="M2145" t="s">
        <v>10949</v>
      </c>
      <c r="N2145" t="s">
        <v>1291</v>
      </c>
      <c r="O2145">
        <v>12</v>
      </c>
      <c r="P2145" t="s">
        <v>872</v>
      </c>
      <c r="Q2145" t="s">
        <v>873</v>
      </c>
      <c r="R2145" t="s">
        <v>105</v>
      </c>
      <c r="S2145" t="s">
        <v>105</v>
      </c>
      <c r="T2145" t="s">
        <v>10950</v>
      </c>
      <c r="U2145" t="s">
        <v>1067</v>
      </c>
      <c r="V2145" t="s">
        <v>149</v>
      </c>
      <c r="W2145" s="247">
        <v>44934</v>
      </c>
      <c r="Y2145" t="s">
        <v>876</v>
      </c>
      <c r="Z2145">
        <v>0</v>
      </c>
      <c r="AB2145" t="s">
        <v>877</v>
      </c>
      <c r="AD2145">
        <f t="shared" ca="1" si="99"/>
        <v>16</v>
      </c>
      <c r="AE2145">
        <f t="shared" si="100"/>
        <v>1</v>
      </c>
      <c r="AF2145">
        <f t="shared" si="101"/>
        <v>8</v>
      </c>
    </row>
    <row r="2146" spans="1:32" x14ac:dyDescent="0.25">
      <c r="A2146" t="s">
        <v>10951</v>
      </c>
      <c r="B2146" t="s">
        <v>10952</v>
      </c>
      <c r="D2146">
        <v>2024</v>
      </c>
      <c r="E2146" t="s">
        <v>1049</v>
      </c>
      <c r="F2146" t="s">
        <v>1879</v>
      </c>
      <c r="G2146" t="s">
        <v>1880</v>
      </c>
      <c r="H2146" t="s">
        <v>3323</v>
      </c>
      <c r="I2146" t="s">
        <v>10953</v>
      </c>
      <c r="J2146" t="s">
        <v>896</v>
      </c>
      <c r="K2146">
        <v>12557</v>
      </c>
      <c r="L2146" t="s">
        <v>1900</v>
      </c>
      <c r="M2146" t="s">
        <v>10954</v>
      </c>
      <c r="N2146">
        <v>45384</v>
      </c>
      <c r="O2146">
        <v>4</v>
      </c>
      <c r="P2146" t="s">
        <v>872</v>
      </c>
      <c r="Q2146" t="s">
        <v>873</v>
      </c>
      <c r="R2146" t="s">
        <v>105</v>
      </c>
      <c r="S2146" t="s">
        <v>105</v>
      </c>
      <c r="T2146" t="s">
        <v>10955</v>
      </c>
      <c r="U2146" t="s">
        <v>1067</v>
      </c>
      <c r="W2146" s="247">
        <v>44934</v>
      </c>
      <c r="Y2146" t="s">
        <v>876</v>
      </c>
      <c r="Z2146">
        <v>0</v>
      </c>
      <c r="AA2146" t="s">
        <v>1890</v>
      </c>
      <c r="AB2146" t="s">
        <v>877</v>
      </c>
      <c r="AD2146">
        <f t="shared" ca="1" si="99"/>
        <v>16</v>
      </c>
      <c r="AE2146">
        <f t="shared" si="100"/>
        <v>1</v>
      </c>
      <c r="AF2146">
        <f t="shared" si="101"/>
        <v>8</v>
      </c>
    </row>
    <row r="2147" spans="1:32" x14ac:dyDescent="0.25">
      <c r="A2147" t="s">
        <v>10956</v>
      </c>
      <c r="B2147" t="s">
        <v>10957</v>
      </c>
      <c r="D2147">
        <v>2024</v>
      </c>
      <c r="E2147" t="s">
        <v>1049</v>
      </c>
      <c r="F2147" t="s">
        <v>1879</v>
      </c>
      <c r="G2147" t="s">
        <v>1880</v>
      </c>
      <c r="H2147" t="s">
        <v>3323</v>
      </c>
      <c r="I2147" t="s">
        <v>10958</v>
      </c>
      <c r="J2147" t="s">
        <v>1054</v>
      </c>
      <c r="K2147">
        <v>42</v>
      </c>
      <c r="L2147" t="s">
        <v>869</v>
      </c>
      <c r="M2147" t="s">
        <v>10959</v>
      </c>
      <c r="N2147" t="s">
        <v>5956</v>
      </c>
      <c r="O2147">
        <v>159</v>
      </c>
      <c r="P2147" t="s">
        <v>872</v>
      </c>
      <c r="Q2147" t="s">
        <v>873</v>
      </c>
      <c r="R2147" t="s">
        <v>105</v>
      </c>
      <c r="S2147" t="s">
        <v>105</v>
      </c>
      <c r="T2147" t="s">
        <v>10960</v>
      </c>
      <c r="U2147" t="s">
        <v>1067</v>
      </c>
      <c r="V2147" t="s">
        <v>215</v>
      </c>
      <c r="W2147" s="247">
        <v>44934</v>
      </c>
      <c r="Y2147" t="s">
        <v>876</v>
      </c>
      <c r="Z2147">
        <v>0</v>
      </c>
      <c r="AB2147" t="s">
        <v>877</v>
      </c>
      <c r="AD2147">
        <f t="shared" ca="1" si="99"/>
        <v>16</v>
      </c>
      <c r="AE2147">
        <f t="shared" si="100"/>
        <v>1</v>
      </c>
      <c r="AF2147">
        <f t="shared" si="101"/>
        <v>8</v>
      </c>
    </row>
    <row r="2148" spans="1:32" x14ac:dyDescent="0.25">
      <c r="A2148" t="s">
        <v>10961</v>
      </c>
      <c r="B2148" t="s">
        <v>10962</v>
      </c>
      <c r="D2148">
        <v>2024</v>
      </c>
      <c r="E2148" t="s">
        <v>1049</v>
      </c>
      <c r="F2148" t="s">
        <v>1879</v>
      </c>
      <c r="G2148" t="s">
        <v>1880</v>
      </c>
      <c r="H2148" t="s">
        <v>3323</v>
      </c>
      <c r="I2148" t="s">
        <v>10963</v>
      </c>
      <c r="J2148" t="s">
        <v>1054</v>
      </c>
      <c r="K2148">
        <v>321</v>
      </c>
      <c r="L2148" t="s">
        <v>869</v>
      </c>
      <c r="M2148" t="s">
        <v>10964</v>
      </c>
      <c r="N2148" t="s">
        <v>1040</v>
      </c>
      <c r="O2148">
        <v>4</v>
      </c>
      <c r="P2148" t="s">
        <v>872</v>
      </c>
      <c r="Q2148" t="s">
        <v>873</v>
      </c>
      <c r="R2148" t="s">
        <v>105</v>
      </c>
      <c r="S2148" t="s">
        <v>105</v>
      </c>
      <c r="T2148" t="s">
        <v>10965</v>
      </c>
      <c r="U2148" t="s">
        <v>1067</v>
      </c>
      <c r="V2148" t="s">
        <v>3237</v>
      </c>
      <c r="W2148" s="247">
        <v>44934</v>
      </c>
      <c r="Y2148" t="s">
        <v>876</v>
      </c>
      <c r="Z2148">
        <v>0</v>
      </c>
      <c r="AB2148" t="s">
        <v>877</v>
      </c>
      <c r="AD2148">
        <f t="shared" ca="1" si="99"/>
        <v>16</v>
      </c>
      <c r="AE2148">
        <f t="shared" si="100"/>
        <v>1</v>
      </c>
      <c r="AF2148">
        <f t="shared" si="101"/>
        <v>8</v>
      </c>
    </row>
    <row r="2149" spans="1:32" x14ac:dyDescent="0.25">
      <c r="A2149" t="s">
        <v>10966</v>
      </c>
      <c r="B2149" t="s">
        <v>10967</v>
      </c>
      <c r="D2149">
        <v>2024</v>
      </c>
      <c r="E2149" t="s">
        <v>1049</v>
      </c>
      <c r="F2149" t="s">
        <v>1879</v>
      </c>
      <c r="G2149" t="s">
        <v>1880</v>
      </c>
      <c r="H2149" t="s">
        <v>3323</v>
      </c>
      <c r="I2149" t="s">
        <v>10968</v>
      </c>
      <c r="J2149" t="s">
        <v>1054</v>
      </c>
      <c r="K2149">
        <v>6985</v>
      </c>
      <c r="L2149" t="s">
        <v>1900</v>
      </c>
      <c r="M2149" t="s">
        <v>10969</v>
      </c>
      <c r="N2149" t="s">
        <v>1040</v>
      </c>
      <c r="O2149">
        <v>4</v>
      </c>
      <c r="P2149" t="s">
        <v>872</v>
      </c>
      <c r="Q2149" t="s">
        <v>873</v>
      </c>
      <c r="R2149" t="s">
        <v>105</v>
      </c>
      <c r="S2149" t="s">
        <v>105</v>
      </c>
      <c r="T2149" t="s">
        <v>10970</v>
      </c>
      <c r="U2149" t="s">
        <v>1067</v>
      </c>
      <c r="V2149" t="s">
        <v>199</v>
      </c>
      <c r="W2149" s="247">
        <v>44934</v>
      </c>
      <c r="Y2149" t="s">
        <v>876</v>
      </c>
      <c r="Z2149">
        <v>0</v>
      </c>
      <c r="AA2149" t="s">
        <v>1890</v>
      </c>
      <c r="AB2149" t="s">
        <v>877</v>
      </c>
      <c r="AD2149">
        <f t="shared" ca="1" si="99"/>
        <v>16</v>
      </c>
      <c r="AE2149">
        <f t="shared" si="100"/>
        <v>1</v>
      </c>
      <c r="AF2149">
        <f t="shared" si="101"/>
        <v>8</v>
      </c>
    </row>
    <row r="2150" spans="1:32" x14ac:dyDescent="0.25">
      <c r="A2150" t="s">
        <v>10971</v>
      </c>
      <c r="B2150" t="s">
        <v>10972</v>
      </c>
      <c r="D2150">
        <v>2024</v>
      </c>
      <c r="E2150" t="s">
        <v>1049</v>
      </c>
      <c r="F2150" t="s">
        <v>1879</v>
      </c>
      <c r="G2150" t="s">
        <v>1880</v>
      </c>
      <c r="H2150" t="s">
        <v>3323</v>
      </c>
      <c r="I2150" t="s">
        <v>10973</v>
      </c>
      <c r="J2150" t="s">
        <v>1038</v>
      </c>
      <c r="K2150">
        <v>18862</v>
      </c>
      <c r="L2150" t="s">
        <v>1900</v>
      </c>
      <c r="M2150" t="s">
        <v>10974</v>
      </c>
      <c r="N2150" t="s">
        <v>986</v>
      </c>
      <c r="O2150">
        <v>30</v>
      </c>
      <c r="P2150" t="s">
        <v>872</v>
      </c>
      <c r="Q2150" t="s">
        <v>873</v>
      </c>
      <c r="R2150" t="s">
        <v>105</v>
      </c>
      <c r="S2150" t="s">
        <v>105</v>
      </c>
      <c r="T2150" t="s">
        <v>10975</v>
      </c>
      <c r="U2150" t="s">
        <v>1067</v>
      </c>
      <c r="V2150" t="s">
        <v>150</v>
      </c>
      <c r="W2150" s="247">
        <v>44934</v>
      </c>
      <c r="Y2150" t="s">
        <v>876</v>
      </c>
      <c r="Z2150">
        <v>0</v>
      </c>
      <c r="AB2150" t="s">
        <v>877</v>
      </c>
      <c r="AD2150">
        <f t="shared" ca="1" si="99"/>
        <v>16</v>
      </c>
      <c r="AE2150">
        <f t="shared" si="100"/>
        <v>1</v>
      </c>
      <c r="AF2150">
        <f t="shared" si="101"/>
        <v>8</v>
      </c>
    </row>
    <row r="2151" spans="1:32" x14ac:dyDescent="0.25">
      <c r="A2151" t="s">
        <v>10976</v>
      </c>
      <c r="B2151" t="s">
        <v>10977</v>
      </c>
      <c r="D2151">
        <v>2024</v>
      </c>
      <c r="E2151" t="s">
        <v>1049</v>
      </c>
      <c r="F2151" t="s">
        <v>1879</v>
      </c>
      <c r="G2151" t="s">
        <v>1880</v>
      </c>
      <c r="H2151" t="s">
        <v>3323</v>
      </c>
      <c r="I2151" t="s">
        <v>10978</v>
      </c>
      <c r="J2151" t="s">
        <v>1054</v>
      </c>
      <c r="K2151">
        <v>1819</v>
      </c>
      <c r="L2151" t="s">
        <v>869</v>
      </c>
      <c r="M2151" t="s">
        <v>10979</v>
      </c>
      <c r="N2151" t="s">
        <v>1040</v>
      </c>
      <c r="O2151">
        <v>4</v>
      </c>
      <c r="P2151" t="s">
        <v>872</v>
      </c>
      <c r="Q2151" t="s">
        <v>873</v>
      </c>
      <c r="R2151" t="s">
        <v>105</v>
      </c>
      <c r="S2151" t="s">
        <v>105</v>
      </c>
      <c r="T2151" t="s">
        <v>10980</v>
      </c>
      <c r="U2151" t="s">
        <v>1067</v>
      </c>
      <c r="V2151" t="s">
        <v>212</v>
      </c>
      <c r="W2151" s="247">
        <v>44934</v>
      </c>
      <c r="Y2151" t="s">
        <v>876</v>
      </c>
      <c r="Z2151">
        <v>0</v>
      </c>
      <c r="AB2151" t="s">
        <v>877</v>
      </c>
      <c r="AD2151">
        <f t="shared" ca="1" si="99"/>
        <v>16</v>
      </c>
      <c r="AE2151">
        <f t="shared" si="100"/>
        <v>1</v>
      </c>
      <c r="AF2151">
        <f t="shared" si="101"/>
        <v>8</v>
      </c>
    </row>
    <row r="2152" spans="1:32" x14ac:dyDescent="0.25">
      <c r="A2152" t="s">
        <v>10981</v>
      </c>
      <c r="B2152" t="s">
        <v>10982</v>
      </c>
      <c r="D2152">
        <v>2024</v>
      </c>
      <c r="E2152" t="s">
        <v>1049</v>
      </c>
      <c r="F2152" t="s">
        <v>1879</v>
      </c>
      <c r="G2152" t="s">
        <v>1880</v>
      </c>
      <c r="H2152" t="s">
        <v>3323</v>
      </c>
      <c r="I2152" t="s">
        <v>10983</v>
      </c>
      <c r="J2152" t="s">
        <v>1038</v>
      </c>
      <c r="K2152">
        <v>2724</v>
      </c>
      <c r="L2152" t="s">
        <v>869</v>
      </c>
      <c r="M2152" t="s">
        <v>10984</v>
      </c>
      <c r="N2152" t="s">
        <v>5993</v>
      </c>
      <c r="O2152">
        <v>112</v>
      </c>
      <c r="P2152" t="s">
        <v>872</v>
      </c>
      <c r="Q2152" t="s">
        <v>873</v>
      </c>
      <c r="R2152" t="s">
        <v>105</v>
      </c>
      <c r="S2152" t="s">
        <v>105</v>
      </c>
      <c r="T2152" t="s">
        <v>10985</v>
      </c>
      <c r="U2152" t="s">
        <v>1067</v>
      </c>
      <c r="V2152" t="s">
        <v>215</v>
      </c>
      <c r="W2152" s="247">
        <v>44934</v>
      </c>
      <c r="Y2152" t="s">
        <v>876</v>
      </c>
      <c r="Z2152">
        <v>0</v>
      </c>
      <c r="AB2152" t="s">
        <v>877</v>
      </c>
      <c r="AD2152">
        <f t="shared" ca="1" si="99"/>
        <v>16</v>
      </c>
      <c r="AE2152">
        <f t="shared" si="100"/>
        <v>1</v>
      </c>
      <c r="AF2152">
        <f t="shared" si="101"/>
        <v>8</v>
      </c>
    </row>
    <row r="2153" spans="1:32" x14ac:dyDescent="0.25">
      <c r="A2153" t="s">
        <v>10986</v>
      </c>
      <c r="B2153" t="s">
        <v>10987</v>
      </c>
      <c r="D2153">
        <v>2024</v>
      </c>
      <c r="E2153" t="s">
        <v>1049</v>
      </c>
      <c r="F2153" t="s">
        <v>1879</v>
      </c>
      <c r="G2153" t="s">
        <v>1880</v>
      </c>
      <c r="H2153" t="s">
        <v>3323</v>
      </c>
      <c r="I2153" t="s">
        <v>10988</v>
      </c>
      <c r="J2153" t="s">
        <v>1054</v>
      </c>
      <c r="K2153">
        <v>107</v>
      </c>
      <c r="L2153" t="s">
        <v>869</v>
      </c>
      <c r="M2153" t="s">
        <v>10989</v>
      </c>
      <c r="N2153" t="s">
        <v>1040</v>
      </c>
      <c r="O2153">
        <v>4</v>
      </c>
      <c r="P2153" t="s">
        <v>872</v>
      </c>
      <c r="Q2153" t="s">
        <v>873</v>
      </c>
      <c r="R2153" t="s">
        <v>105</v>
      </c>
      <c r="S2153" t="s">
        <v>105</v>
      </c>
      <c r="T2153" t="s">
        <v>1931</v>
      </c>
      <c r="U2153" t="s">
        <v>1067</v>
      </c>
      <c r="V2153" t="s">
        <v>1932</v>
      </c>
      <c r="W2153" s="247">
        <v>44934</v>
      </c>
      <c r="Y2153" t="s">
        <v>876</v>
      </c>
      <c r="Z2153">
        <v>0</v>
      </c>
      <c r="AB2153" t="s">
        <v>877</v>
      </c>
      <c r="AD2153">
        <f t="shared" ca="1" si="99"/>
        <v>16</v>
      </c>
      <c r="AE2153">
        <f t="shared" si="100"/>
        <v>1</v>
      </c>
      <c r="AF2153">
        <f t="shared" si="101"/>
        <v>8</v>
      </c>
    </row>
    <row r="2154" spans="1:32" x14ac:dyDescent="0.25">
      <c r="A2154" t="s">
        <v>10990</v>
      </c>
      <c r="B2154" t="s">
        <v>10991</v>
      </c>
      <c r="D2154">
        <v>2024</v>
      </c>
      <c r="E2154" t="s">
        <v>1049</v>
      </c>
      <c r="F2154" t="s">
        <v>1879</v>
      </c>
      <c r="G2154" t="s">
        <v>1880</v>
      </c>
      <c r="H2154" t="s">
        <v>3323</v>
      </c>
      <c r="I2154" t="s">
        <v>10992</v>
      </c>
      <c r="J2154" t="s">
        <v>1054</v>
      </c>
      <c r="K2154">
        <v>1</v>
      </c>
      <c r="L2154" t="s">
        <v>869</v>
      </c>
      <c r="M2154" t="s">
        <v>10993</v>
      </c>
      <c r="N2154">
        <v>45353</v>
      </c>
      <c r="O2154">
        <v>4</v>
      </c>
      <c r="P2154" t="s">
        <v>872</v>
      </c>
      <c r="Q2154" t="s">
        <v>873</v>
      </c>
      <c r="R2154" t="s">
        <v>105</v>
      </c>
      <c r="S2154" t="s">
        <v>105</v>
      </c>
      <c r="T2154" t="s">
        <v>10994</v>
      </c>
      <c r="U2154" t="s">
        <v>1067</v>
      </c>
      <c r="V2154" t="s">
        <v>10995</v>
      </c>
      <c r="W2154" s="247">
        <v>44934</v>
      </c>
      <c r="Y2154" t="s">
        <v>876</v>
      </c>
      <c r="Z2154">
        <v>0</v>
      </c>
      <c r="AB2154" t="s">
        <v>877</v>
      </c>
      <c r="AD2154">
        <f t="shared" ca="1" si="99"/>
        <v>16</v>
      </c>
      <c r="AE2154">
        <f t="shared" si="100"/>
        <v>1</v>
      </c>
      <c r="AF2154">
        <f t="shared" si="101"/>
        <v>8</v>
      </c>
    </row>
    <row r="2155" spans="1:32" x14ac:dyDescent="0.25">
      <c r="A2155" t="s">
        <v>10996</v>
      </c>
      <c r="B2155" t="s">
        <v>10997</v>
      </c>
      <c r="D2155">
        <v>2024</v>
      </c>
      <c r="E2155" t="s">
        <v>1049</v>
      </c>
      <c r="F2155" t="s">
        <v>1879</v>
      </c>
      <c r="G2155" t="s">
        <v>1880</v>
      </c>
      <c r="H2155" t="s">
        <v>3323</v>
      </c>
      <c r="I2155" t="s">
        <v>10998</v>
      </c>
      <c r="J2155" t="s">
        <v>1054</v>
      </c>
      <c r="K2155">
        <v>17732</v>
      </c>
      <c r="L2155" t="s">
        <v>1900</v>
      </c>
      <c r="M2155" t="s">
        <v>10999</v>
      </c>
      <c r="N2155">
        <v>45354</v>
      </c>
      <c r="O2155">
        <v>3</v>
      </c>
      <c r="P2155" t="s">
        <v>872</v>
      </c>
      <c r="Q2155" t="s">
        <v>873</v>
      </c>
      <c r="R2155" t="s">
        <v>105</v>
      </c>
      <c r="S2155" t="s">
        <v>105</v>
      </c>
      <c r="T2155" t="s">
        <v>11000</v>
      </c>
      <c r="U2155" t="s">
        <v>1067</v>
      </c>
      <c r="V2155" t="s">
        <v>11001</v>
      </c>
      <c r="W2155" s="247">
        <v>44934</v>
      </c>
      <c r="Y2155" t="s">
        <v>876</v>
      </c>
      <c r="Z2155">
        <v>0</v>
      </c>
      <c r="AB2155" t="s">
        <v>877</v>
      </c>
      <c r="AD2155">
        <f t="shared" ca="1" si="99"/>
        <v>16</v>
      </c>
      <c r="AE2155">
        <f t="shared" si="100"/>
        <v>1</v>
      </c>
      <c r="AF2155">
        <f t="shared" si="101"/>
        <v>8</v>
      </c>
    </row>
    <row r="2156" spans="1:32" x14ac:dyDescent="0.25">
      <c r="A2156" t="s">
        <v>11002</v>
      </c>
      <c r="B2156" t="s">
        <v>11003</v>
      </c>
      <c r="D2156">
        <v>2024</v>
      </c>
      <c r="E2156" t="s">
        <v>1049</v>
      </c>
      <c r="F2156" t="s">
        <v>1879</v>
      </c>
      <c r="G2156" t="s">
        <v>1880</v>
      </c>
      <c r="H2156" t="s">
        <v>3323</v>
      </c>
      <c r="I2156" t="s">
        <v>11004</v>
      </c>
      <c r="J2156" t="s">
        <v>1054</v>
      </c>
      <c r="K2156">
        <v>1</v>
      </c>
      <c r="L2156" t="s">
        <v>869</v>
      </c>
      <c r="M2156" t="s">
        <v>11005</v>
      </c>
      <c r="N2156" t="s">
        <v>1040</v>
      </c>
      <c r="O2156">
        <v>4</v>
      </c>
      <c r="P2156" t="s">
        <v>872</v>
      </c>
      <c r="Q2156" t="s">
        <v>873</v>
      </c>
      <c r="R2156" t="s">
        <v>105</v>
      </c>
      <c r="S2156" t="s">
        <v>105</v>
      </c>
      <c r="T2156" t="s">
        <v>11006</v>
      </c>
      <c r="U2156" t="s">
        <v>1067</v>
      </c>
      <c r="V2156" t="s">
        <v>227</v>
      </c>
      <c r="W2156" s="247">
        <v>44934</v>
      </c>
      <c r="Y2156" t="s">
        <v>876</v>
      </c>
      <c r="Z2156">
        <v>0</v>
      </c>
      <c r="AA2156" t="s">
        <v>11007</v>
      </c>
      <c r="AB2156" t="s">
        <v>877</v>
      </c>
      <c r="AD2156">
        <f t="shared" ca="1" si="99"/>
        <v>16</v>
      </c>
      <c r="AE2156">
        <f t="shared" si="100"/>
        <v>1</v>
      </c>
      <c r="AF2156">
        <f t="shared" si="101"/>
        <v>8</v>
      </c>
    </row>
    <row r="2157" spans="1:32" x14ac:dyDescent="0.25">
      <c r="A2157" t="s">
        <v>11008</v>
      </c>
      <c r="B2157" t="s">
        <v>11009</v>
      </c>
      <c r="D2157">
        <v>2024</v>
      </c>
      <c r="E2157" t="s">
        <v>1049</v>
      </c>
      <c r="F2157" t="s">
        <v>1879</v>
      </c>
      <c r="G2157" t="s">
        <v>1880</v>
      </c>
      <c r="H2157" t="s">
        <v>3323</v>
      </c>
      <c r="I2157" t="s">
        <v>11010</v>
      </c>
      <c r="J2157" t="s">
        <v>1054</v>
      </c>
      <c r="K2157">
        <v>533</v>
      </c>
      <c r="L2157" t="s">
        <v>869</v>
      </c>
      <c r="M2157" t="s">
        <v>11011</v>
      </c>
      <c r="N2157" t="s">
        <v>1040</v>
      </c>
      <c r="O2157">
        <v>4</v>
      </c>
      <c r="P2157" t="s">
        <v>872</v>
      </c>
      <c r="Q2157" t="s">
        <v>873</v>
      </c>
      <c r="R2157" t="s">
        <v>105</v>
      </c>
      <c r="S2157" t="s">
        <v>105</v>
      </c>
      <c r="T2157" t="s">
        <v>11012</v>
      </c>
      <c r="U2157" t="s">
        <v>1067</v>
      </c>
      <c r="V2157" t="s">
        <v>207</v>
      </c>
      <c r="W2157" s="247">
        <v>44934</v>
      </c>
      <c r="Y2157" t="s">
        <v>876</v>
      </c>
      <c r="Z2157">
        <v>0</v>
      </c>
      <c r="AB2157" t="s">
        <v>877</v>
      </c>
      <c r="AD2157">
        <f t="shared" ca="1" si="99"/>
        <v>16</v>
      </c>
      <c r="AE2157">
        <f t="shared" si="100"/>
        <v>1</v>
      </c>
      <c r="AF2157">
        <f t="shared" si="101"/>
        <v>8</v>
      </c>
    </row>
    <row r="2158" spans="1:32" x14ac:dyDescent="0.25">
      <c r="A2158" t="s">
        <v>11013</v>
      </c>
      <c r="B2158" t="s">
        <v>11014</v>
      </c>
      <c r="D2158">
        <v>2024</v>
      </c>
      <c r="E2158" t="s">
        <v>1049</v>
      </c>
      <c r="F2158" t="s">
        <v>1879</v>
      </c>
      <c r="G2158" t="s">
        <v>1880</v>
      </c>
      <c r="H2158" t="s">
        <v>3323</v>
      </c>
      <c r="I2158" t="s">
        <v>11015</v>
      </c>
      <c r="J2158" t="s">
        <v>1054</v>
      </c>
      <c r="K2158">
        <v>1687</v>
      </c>
      <c r="L2158" t="s">
        <v>869</v>
      </c>
      <c r="M2158" t="s">
        <v>11016</v>
      </c>
      <c r="N2158" t="s">
        <v>1040</v>
      </c>
      <c r="O2158">
        <v>4</v>
      </c>
      <c r="P2158" t="s">
        <v>872</v>
      </c>
      <c r="Q2158" t="s">
        <v>873</v>
      </c>
      <c r="R2158" t="s">
        <v>105</v>
      </c>
      <c r="S2158" t="s">
        <v>105</v>
      </c>
      <c r="T2158" t="s">
        <v>11017</v>
      </c>
      <c r="U2158" t="s">
        <v>1067</v>
      </c>
      <c r="V2158" t="s">
        <v>199</v>
      </c>
      <c r="W2158" s="247">
        <v>44934</v>
      </c>
      <c r="Y2158" t="s">
        <v>876</v>
      </c>
      <c r="Z2158">
        <v>0</v>
      </c>
      <c r="AA2158" t="s">
        <v>1890</v>
      </c>
      <c r="AB2158" t="s">
        <v>877</v>
      </c>
      <c r="AD2158">
        <f t="shared" ca="1" si="99"/>
        <v>16</v>
      </c>
      <c r="AE2158">
        <f t="shared" si="100"/>
        <v>1</v>
      </c>
      <c r="AF2158">
        <f t="shared" si="101"/>
        <v>8</v>
      </c>
    </row>
    <row r="2159" spans="1:32" x14ac:dyDescent="0.25">
      <c r="A2159" t="s">
        <v>11018</v>
      </c>
      <c r="B2159" t="s">
        <v>11019</v>
      </c>
      <c r="D2159">
        <v>2024</v>
      </c>
      <c r="E2159" t="s">
        <v>1049</v>
      </c>
      <c r="F2159" t="s">
        <v>1879</v>
      </c>
      <c r="G2159" t="s">
        <v>1917</v>
      </c>
      <c r="H2159" t="s">
        <v>3323</v>
      </c>
      <c r="I2159" t="s">
        <v>11020</v>
      </c>
      <c r="J2159" t="s">
        <v>918</v>
      </c>
      <c r="K2159">
        <v>9525</v>
      </c>
      <c r="L2159" t="s">
        <v>1900</v>
      </c>
      <c r="M2159" t="s">
        <v>11021</v>
      </c>
      <c r="N2159" t="s">
        <v>1131</v>
      </c>
      <c r="O2159">
        <v>4</v>
      </c>
      <c r="P2159" t="s">
        <v>872</v>
      </c>
      <c r="Q2159" t="s">
        <v>873</v>
      </c>
      <c r="R2159" t="s">
        <v>105</v>
      </c>
      <c r="S2159" t="s">
        <v>105</v>
      </c>
      <c r="T2159" t="s">
        <v>11022</v>
      </c>
      <c r="U2159" t="s">
        <v>1067</v>
      </c>
      <c r="V2159" t="s">
        <v>119</v>
      </c>
      <c r="W2159" s="247">
        <v>44934</v>
      </c>
      <c r="Y2159" t="s">
        <v>876</v>
      </c>
      <c r="Z2159">
        <v>0</v>
      </c>
      <c r="AA2159" t="s">
        <v>1890</v>
      </c>
      <c r="AB2159" t="s">
        <v>877</v>
      </c>
      <c r="AD2159">
        <f t="shared" ca="1" si="99"/>
        <v>16</v>
      </c>
      <c r="AE2159">
        <f t="shared" si="100"/>
        <v>1</v>
      </c>
      <c r="AF2159">
        <f t="shared" si="101"/>
        <v>8</v>
      </c>
    </row>
    <row r="2160" spans="1:32" x14ac:dyDescent="0.25">
      <c r="A2160" t="s">
        <v>11023</v>
      </c>
      <c r="B2160" t="s">
        <v>11024</v>
      </c>
      <c r="D2160">
        <v>2024</v>
      </c>
      <c r="E2160" t="s">
        <v>1049</v>
      </c>
      <c r="F2160" t="s">
        <v>1879</v>
      </c>
      <c r="G2160" t="s">
        <v>1880</v>
      </c>
      <c r="H2160" t="s">
        <v>3323</v>
      </c>
      <c r="I2160" t="s">
        <v>11025</v>
      </c>
      <c r="J2160" t="s">
        <v>1054</v>
      </c>
      <c r="K2160">
        <v>3033</v>
      </c>
      <c r="L2160" t="s">
        <v>869</v>
      </c>
      <c r="M2160" t="s">
        <v>11026</v>
      </c>
      <c r="N2160" t="s">
        <v>1040</v>
      </c>
      <c r="O2160">
        <v>4</v>
      </c>
      <c r="P2160" t="s">
        <v>872</v>
      </c>
      <c r="Q2160" t="s">
        <v>873</v>
      </c>
      <c r="R2160" t="s">
        <v>105</v>
      </c>
      <c r="S2160" t="s">
        <v>105</v>
      </c>
      <c r="T2160" t="s">
        <v>11027</v>
      </c>
      <c r="U2160" t="s">
        <v>1067</v>
      </c>
      <c r="V2160" t="s">
        <v>199</v>
      </c>
      <c r="W2160" s="247">
        <v>44934</v>
      </c>
      <c r="Y2160" t="s">
        <v>876</v>
      </c>
      <c r="Z2160">
        <v>0</v>
      </c>
      <c r="AA2160" t="s">
        <v>1890</v>
      </c>
      <c r="AB2160" t="s">
        <v>877</v>
      </c>
      <c r="AD2160">
        <f t="shared" ca="1" si="99"/>
        <v>16</v>
      </c>
      <c r="AE2160">
        <f t="shared" si="100"/>
        <v>1</v>
      </c>
      <c r="AF2160">
        <f t="shared" si="101"/>
        <v>8</v>
      </c>
    </row>
    <row r="2161" spans="1:32" x14ac:dyDescent="0.25">
      <c r="A2161" t="s">
        <v>11028</v>
      </c>
      <c r="B2161" t="s">
        <v>11029</v>
      </c>
      <c r="D2161">
        <v>2024</v>
      </c>
      <c r="E2161" t="s">
        <v>1049</v>
      </c>
      <c r="F2161" t="s">
        <v>1879</v>
      </c>
      <c r="G2161" t="s">
        <v>1880</v>
      </c>
      <c r="H2161" t="s">
        <v>3323</v>
      </c>
      <c r="I2161" t="s">
        <v>11030</v>
      </c>
      <c r="J2161" t="s">
        <v>1240</v>
      </c>
      <c r="K2161">
        <v>20072</v>
      </c>
      <c r="L2161" t="s">
        <v>1900</v>
      </c>
      <c r="M2161" t="s">
        <v>11031</v>
      </c>
      <c r="N2161">
        <v>45414</v>
      </c>
      <c r="O2161">
        <v>2</v>
      </c>
      <c r="P2161" t="s">
        <v>872</v>
      </c>
      <c r="Q2161" t="s">
        <v>873</v>
      </c>
      <c r="R2161" t="s">
        <v>105</v>
      </c>
      <c r="S2161" t="s">
        <v>110</v>
      </c>
      <c r="T2161" t="s">
        <v>11032</v>
      </c>
      <c r="U2161" t="s">
        <v>1067</v>
      </c>
      <c r="V2161" t="s">
        <v>2700</v>
      </c>
      <c r="W2161" s="247">
        <v>44934</v>
      </c>
      <c r="Y2161" t="s">
        <v>876</v>
      </c>
      <c r="Z2161">
        <v>0</v>
      </c>
      <c r="AB2161" t="s">
        <v>877</v>
      </c>
      <c r="AD2161">
        <f t="shared" ca="1" si="99"/>
        <v>16</v>
      </c>
      <c r="AE2161">
        <f t="shared" si="100"/>
        <v>1</v>
      </c>
      <c r="AF2161">
        <f t="shared" si="101"/>
        <v>8</v>
      </c>
    </row>
    <row r="2162" spans="1:32" x14ac:dyDescent="0.25">
      <c r="A2162" t="s">
        <v>11033</v>
      </c>
      <c r="B2162" t="s">
        <v>11034</v>
      </c>
      <c r="D2162">
        <v>2024</v>
      </c>
      <c r="E2162" t="s">
        <v>1049</v>
      </c>
      <c r="F2162" t="s">
        <v>1879</v>
      </c>
      <c r="G2162" t="s">
        <v>1917</v>
      </c>
      <c r="H2162" t="s">
        <v>3323</v>
      </c>
      <c r="I2162" t="s">
        <v>11035</v>
      </c>
      <c r="J2162" t="s">
        <v>1054</v>
      </c>
      <c r="K2162">
        <v>7207</v>
      </c>
      <c r="L2162" t="s">
        <v>869</v>
      </c>
      <c r="M2162" t="s">
        <v>11036</v>
      </c>
      <c r="N2162" t="s">
        <v>1056</v>
      </c>
      <c r="P2162" t="s">
        <v>872</v>
      </c>
      <c r="Q2162" t="s">
        <v>873</v>
      </c>
      <c r="R2162" t="s">
        <v>105</v>
      </c>
      <c r="S2162" t="s">
        <v>105</v>
      </c>
      <c r="T2162" t="s">
        <v>11037</v>
      </c>
      <c r="U2162" t="s">
        <v>1067</v>
      </c>
      <c r="V2162" t="s">
        <v>1884</v>
      </c>
      <c r="W2162" s="247">
        <v>44934</v>
      </c>
      <c r="Y2162" t="s">
        <v>876</v>
      </c>
      <c r="Z2162">
        <v>0</v>
      </c>
      <c r="AB2162" t="s">
        <v>877</v>
      </c>
      <c r="AD2162">
        <f t="shared" ca="1" si="99"/>
        <v>16</v>
      </c>
      <c r="AE2162">
        <f t="shared" si="100"/>
        <v>1</v>
      </c>
      <c r="AF2162">
        <f t="shared" si="101"/>
        <v>8</v>
      </c>
    </row>
    <row r="2163" spans="1:32" x14ac:dyDescent="0.25">
      <c r="A2163" t="s">
        <v>11038</v>
      </c>
      <c r="B2163" t="s">
        <v>11039</v>
      </c>
      <c r="D2163">
        <v>2024</v>
      </c>
      <c r="E2163" t="s">
        <v>1049</v>
      </c>
      <c r="F2163" t="s">
        <v>1879</v>
      </c>
      <c r="G2163" t="s">
        <v>1880</v>
      </c>
      <c r="H2163" t="s">
        <v>3323</v>
      </c>
      <c r="I2163" t="s">
        <v>11040</v>
      </c>
      <c r="J2163" t="s">
        <v>1054</v>
      </c>
      <c r="K2163">
        <v>3212</v>
      </c>
      <c r="L2163" t="s">
        <v>869</v>
      </c>
      <c r="M2163" t="s">
        <v>11041</v>
      </c>
      <c r="N2163" t="s">
        <v>1040</v>
      </c>
      <c r="O2163">
        <v>4</v>
      </c>
      <c r="P2163" t="s">
        <v>872</v>
      </c>
      <c r="Q2163" t="s">
        <v>873</v>
      </c>
      <c r="R2163" t="s">
        <v>105</v>
      </c>
      <c r="S2163" t="s">
        <v>105</v>
      </c>
      <c r="T2163" t="s">
        <v>8238</v>
      </c>
      <c r="U2163" t="s">
        <v>1067</v>
      </c>
      <c r="V2163" t="s">
        <v>199</v>
      </c>
      <c r="W2163" s="247">
        <v>44934</v>
      </c>
      <c r="Y2163" t="s">
        <v>876</v>
      </c>
      <c r="Z2163">
        <v>0</v>
      </c>
      <c r="AA2163" t="s">
        <v>1890</v>
      </c>
      <c r="AB2163" t="s">
        <v>877</v>
      </c>
      <c r="AD2163">
        <f t="shared" ca="1" si="99"/>
        <v>16</v>
      </c>
      <c r="AE2163">
        <f t="shared" si="100"/>
        <v>1</v>
      </c>
      <c r="AF2163">
        <f t="shared" si="101"/>
        <v>8</v>
      </c>
    </row>
    <row r="2164" spans="1:32" x14ac:dyDescent="0.25">
      <c r="A2164" t="s">
        <v>11042</v>
      </c>
      <c r="B2164" t="s">
        <v>11043</v>
      </c>
      <c r="D2164">
        <v>2024</v>
      </c>
      <c r="E2164" t="s">
        <v>1049</v>
      </c>
      <c r="F2164" t="s">
        <v>1879</v>
      </c>
      <c r="G2164" t="s">
        <v>1880</v>
      </c>
      <c r="H2164" t="s">
        <v>3323</v>
      </c>
      <c r="I2164" t="s">
        <v>11044</v>
      </c>
      <c r="J2164" t="s">
        <v>1054</v>
      </c>
      <c r="K2164">
        <v>2612</v>
      </c>
      <c r="L2164" t="s">
        <v>869</v>
      </c>
      <c r="M2164" t="s">
        <v>11045</v>
      </c>
      <c r="N2164" t="s">
        <v>1040</v>
      </c>
      <c r="O2164">
        <v>4</v>
      </c>
      <c r="P2164" t="s">
        <v>872</v>
      </c>
      <c r="Q2164" t="s">
        <v>873</v>
      </c>
      <c r="R2164" t="s">
        <v>105</v>
      </c>
      <c r="S2164" t="s">
        <v>105</v>
      </c>
      <c r="T2164" t="s">
        <v>11046</v>
      </c>
      <c r="U2164" t="s">
        <v>1067</v>
      </c>
      <c r="V2164" t="s">
        <v>106</v>
      </c>
      <c r="W2164" s="247">
        <v>44934</v>
      </c>
      <c r="Y2164" t="s">
        <v>876</v>
      </c>
      <c r="Z2164">
        <v>0</v>
      </c>
      <c r="AA2164" t="s">
        <v>1890</v>
      </c>
      <c r="AB2164" t="s">
        <v>877</v>
      </c>
      <c r="AD2164">
        <f t="shared" ca="1" si="99"/>
        <v>16</v>
      </c>
      <c r="AE2164">
        <f t="shared" si="100"/>
        <v>1</v>
      </c>
      <c r="AF2164">
        <f t="shared" si="101"/>
        <v>8</v>
      </c>
    </row>
    <row r="2165" spans="1:32" x14ac:dyDescent="0.25">
      <c r="A2165" t="s">
        <v>11047</v>
      </c>
      <c r="B2165" t="s">
        <v>11048</v>
      </c>
      <c r="D2165">
        <v>2023</v>
      </c>
      <c r="E2165" t="s">
        <v>5756</v>
      </c>
      <c r="F2165" t="s">
        <v>11049</v>
      </c>
      <c r="G2165" t="s">
        <v>1435</v>
      </c>
      <c r="H2165" t="s">
        <v>1671</v>
      </c>
      <c r="I2165" t="s">
        <v>11050</v>
      </c>
      <c r="J2165" t="s">
        <v>1074</v>
      </c>
      <c r="K2165">
        <v>1</v>
      </c>
      <c r="L2165" t="s">
        <v>869</v>
      </c>
      <c r="M2165" t="s">
        <v>11051</v>
      </c>
      <c r="N2165" t="s">
        <v>6453</v>
      </c>
      <c r="O2165">
        <v>383</v>
      </c>
      <c r="P2165" t="s">
        <v>872</v>
      </c>
      <c r="Q2165" t="s">
        <v>873</v>
      </c>
      <c r="R2165" t="s">
        <v>105</v>
      </c>
      <c r="S2165" t="s">
        <v>105</v>
      </c>
      <c r="T2165" t="s">
        <v>11052</v>
      </c>
      <c r="U2165" t="s">
        <v>1067</v>
      </c>
      <c r="W2165" s="247">
        <v>44943</v>
      </c>
      <c r="Y2165" t="s">
        <v>876</v>
      </c>
      <c r="Z2165">
        <v>0</v>
      </c>
      <c r="AD2165">
        <f t="shared" ca="1" si="99"/>
        <v>15</v>
      </c>
      <c r="AE2165">
        <f t="shared" si="100"/>
        <v>1</v>
      </c>
      <c r="AF2165">
        <f t="shared" si="101"/>
        <v>17</v>
      </c>
    </row>
    <row r="2166" spans="1:32" x14ac:dyDescent="0.25">
      <c r="A2166" t="s">
        <v>11053</v>
      </c>
      <c r="B2166" t="s">
        <v>11054</v>
      </c>
      <c r="D2166">
        <v>2023</v>
      </c>
      <c r="E2166" t="s">
        <v>1049</v>
      </c>
      <c r="F2166" t="s">
        <v>1879</v>
      </c>
      <c r="G2166" t="s">
        <v>1880</v>
      </c>
      <c r="H2166" t="s">
        <v>1108</v>
      </c>
      <c r="I2166" t="s">
        <v>11055</v>
      </c>
      <c r="J2166" t="s">
        <v>1074</v>
      </c>
      <c r="K2166">
        <v>78</v>
      </c>
      <c r="L2166" t="s">
        <v>869</v>
      </c>
      <c r="M2166" t="s">
        <v>11056</v>
      </c>
      <c r="N2166" t="s">
        <v>11057</v>
      </c>
      <c r="O2166">
        <v>340</v>
      </c>
      <c r="P2166" t="s">
        <v>872</v>
      </c>
      <c r="Q2166" t="s">
        <v>873</v>
      </c>
      <c r="R2166" t="s">
        <v>105</v>
      </c>
      <c r="S2166" t="s">
        <v>105</v>
      </c>
      <c r="T2166" t="s">
        <v>11058</v>
      </c>
      <c r="U2166" t="s">
        <v>1067</v>
      </c>
      <c r="V2166" t="s">
        <v>9670</v>
      </c>
      <c r="W2166" s="247">
        <v>44929</v>
      </c>
      <c r="Y2166" t="s">
        <v>876</v>
      </c>
      <c r="Z2166">
        <v>0</v>
      </c>
      <c r="AD2166">
        <f t="shared" ca="1" si="99"/>
        <v>16</v>
      </c>
      <c r="AE2166">
        <f t="shared" si="100"/>
        <v>1</v>
      </c>
      <c r="AF2166">
        <f t="shared" si="101"/>
        <v>3</v>
      </c>
    </row>
    <row r="2167" spans="1:32" x14ac:dyDescent="0.25">
      <c r="A2167" t="s">
        <v>11059</v>
      </c>
      <c r="B2167" t="s">
        <v>11060</v>
      </c>
      <c r="D2167">
        <v>2023</v>
      </c>
      <c r="E2167" t="s">
        <v>1049</v>
      </c>
      <c r="F2167" t="s">
        <v>1879</v>
      </c>
      <c r="G2167" t="s">
        <v>1880</v>
      </c>
      <c r="H2167" t="s">
        <v>1108</v>
      </c>
      <c r="I2167" t="s">
        <v>11061</v>
      </c>
      <c r="J2167" t="s">
        <v>1074</v>
      </c>
      <c r="K2167">
        <v>25908</v>
      </c>
      <c r="L2167" t="s">
        <v>869</v>
      </c>
      <c r="M2167" t="s">
        <v>11062</v>
      </c>
      <c r="N2167" t="s">
        <v>11057</v>
      </c>
      <c r="O2167">
        <v>10</v>
      </c>
      <c r="P2167" t="s">
        <v>872</v>
      </c>
      <c r="Q2167" t="s">
        <v>873</v>
      </c>
      <c r="R2167" t="s">
        <v>105</v>
      </c>
      <c r="S2167" t="s">
        <v>105</v>
      </c>
      <c r="T2167" t="s">
        <v>11058</v>
      </c>
      <c r="U2167" t="s">
        <v>1067</v>
      </c>
      <c r="V2167" t="s">
        <v>9670</v>
      </c>
      <c r="W2167" s="247">
        <v>44929</v>
      </c>
      <c r="Y2167" t="s">
        <v>876</v>
      </c>
      <c r="Z2167">
        <v>0</v>
      </c>
      <c r="AD2167">
        <f t="shared" ca="1" si="99"/>
        <v>16</v>
      </c>
      <c r="AE2167">
        <f t="shared" si="100"/>
        <v>1</v>
      </c>
      <c r="AF2167">
        <f t="shared" si="101"/>
        <v>3</v>
      </c>
    </row>
    <row r="2168" spans="1:32" x14ac:dyDescent="0.25">
      <c r="A2168" t="s">
        <v>11063</v>
      </c>
      <c r="B2168" t="s">
        <v>11064</v>
      </c>
      <c r="D2168">
        <v>2023</v>
      </c>
      <c r="E2168" t="s">
        <v>1049</v>
      </c>
      <c r="F2168" t="s">
        <v>1879</v>
      </c>
      <c r="G2168" t="s">
        <v>1880</v>
      </c>
      <c r="H2168" t="s">
        <v>3343</v>
      </c>
      <c r="I2168" t="s">
        <v>11065</v>
      </c>
      <c r="J2168" t="s">
        <v>1074</v>
      </c>
      <c r="K2168">
        <v>32</v>
      </c>
      <c r="L2168" t="s">
        <v>869</v>
      </c>
      <c r="M2168" t="s">
        <v>11066</v>
      </c>
      <c r="N2168" t="s">
        <v>11067</v>
      </c>
      <c r="O2168">
        <v>249</v>
      </c>
      <c r="P2168" t="s">
        <v>872</v>
      </c>
      <c r="Q2168" t="s">
        <v>873</v>
      </c>
      <c r="R2168" t="s">
        <v>105</v>
      </c>
      <c r="S2168" t="s">
        <v>105</v>
      </c>
      <c r="T2168" t="s">
        <v>11068</v>
      </c>
      <c r="U2168" t="s">
        <v>1067</v>
      </c>
      <c r="V2168" t="s">
        <v>11069</v>
      </c>
      <c r="W2168" s="247">
        <v>44932</v>
      </c>
      <c r="Y2168" t="s">
        <v>876</v>
      </c>
      <c r="Z2168">
        <v>0</v>
      </c>
      <c r="AD2168">
        <f t="shared" ca="1" si="99"/>
        <v>16</v>
      </c>
      <c r="AE2168">
        <f t="shared" si="100"/>
        <v>1</v>
      </c>
      <c r="AF2168">
        <f t="shared" si="101"/>
        <v>6</v>
      </c>
    </row>
    <row r="2169" spans="1:32" x14ac:dyDescent="0.25">
      <c r="A2169" t="s">
        <v>11070</v>
      </c>
      <c r="B2169" t="s">
        <v>11071</v>
      </c>
      <c r="D2169">
        <v>2023</v>
      </c>
      <c r="E2169" t="s">
        <v>1049</v>
      </c>
      <c r="F2169" t="s">
        <v>2320</v>
      </c>
      <c r="G2169" t="s">
        <v>1081</v>
      </c>
      <c r="H2169" t="s">
        <v>6268</v>
      </c>
      <c r="I2169" t="s">
        <v>11072</v>
      </c>
      <c r="J2169" t="s">
        <v>1074</v>
      </c>
      <c r="K2169">
        <v>101</v>
      </c>
      <c r="L2169" t="s">
        <v>1900</v>
      </c>
      <c r="M2169" t="s">
        <v>11073</v>
      </c>
      <c r="N2169" t="s">
        <v>11074</v>
      </c>
      <c r="O2169">
        <v>384</v>
      </c>
      <c r="P2169" t="s">
        <v>872</v>
      </c>
      <c r="Q2169" t="s">
        <v>873</v>
      </c>
      <c r="R2169" t="s">
        <v>105</v>
      </c>
      <c r="S2169" t="s">
        <v>105</v>
      </c>
      <c r="T2169" t="s">
        <v>11075</v>
      </c>
      <c r="U2169" t="s">
        <v>875</v>
      </c>
      <c r="W2169" s="247">
        <v>44924</v>
      </c>
      <c r="Y2169" t="s">
        <v>876</v>
      </c>
      <c r="Z2169">
        <v>0</v>
      </c>
      <c r="AD2169">
        <f t="shared" ca="1" si="99"/>
        <v>16</v>
      </c>
      <c r="AE2169">
        <f t="shared" si="100"/>
        <v>12</v>
      </c>
      <c r="AF2169">
        <f t="shared" si="101"/>
        <v>29</v>
      </c>
    </row>
    <row r="2170" spans="1:32" x14ac:dyDescent="0.25">
      <c r="A2170" t="s">
        <v>11076</v>
      </c>
      <c r="B2170" t="s">
        <v>11077</v>
      </c>
      <c r="D2170">
        <v>2023</v>
      </c>
      <c r="E2170" t="s">
        <v>1061</v>
      </c>
      <c r="F2170" t="s">
        <v>11078</v>
      </c>
      <c r="G2170" t="s">
        <v>11079</v>
      </c>
      <c r="H2170" t="s">
        <v>2654</v>
      </c>
      <c r="I2170" t="s">
        <v>11080</v>
      </c>
      <c r="J2170" t="s">
        <v>1074</v>
      </c>
      <c r="K2170">
        <v>1</v>
      </c>
      <c r="L2170" t="s">
        <v>869</v>
      </c>
      <c r="M2170" t="s">
        <v>11081</v>
      </c>
      <c r="N2170" t="s">
        <v>11082</v>
      </c>
      <c r="O2170">
        <v>385</v>
      </c>
      <c r="P2170" t="s">
        <v>872</v>
      </c>
      <c r="Q2170" t="s">
        <v>873</v>
      </c>
      <c r="R2170" t="s">
        <v>105</v>
      </c>
      <c r="S2170" t="s">
        <v>105</v>
      </c>
      <c r="T2170" t="s">
        <v>11083</v>
      </c>
      <c r="U2170" t="s">
        <v>1067</v>
      </c>
      <c r="V2170" t="s">
        <v>4482</v>
      </c>
      <c r="W2170" s="247">
        <v>44939</v>
      </c>
      <c r="Y2170" t="s">
        <v>876</v>
      </c>
      <c r="Z2170">
        <v>0</v>
      </c>
      <c r="AD2170">
        <f t="shared" ca="1" si="99"/>
        <v>15</v>
      </c>
      <c r="AE2170">
        <f t="shared" si="100"/>
        <v>1</v>
      </c>
      <c r="AF2170">
        <f t="shared" si="101"/>
        <v>13</v>
      </c>
    </row>
    <row r="2171" spans="1:32" x14ac:dyDescent="0.25">
      <c r="A2171" t="s">
        <v>11084</v>
      </c>
      <c r="B2171" t="s">
        <v>11085</v>
      </c>
      <c r="D2171">
        <v>2023</v>
      </c>
      <c r="E2171" t="s">
        <v>1061</v>
      </c>
      <c r="F2171" t="s">
        <v>11078</v>
      </c>
      <c r="G2171" t="s">
        <v>11079</v>
      </c>
      <c r="H2171" t="s">
        <v>2654</v>
      </c>
      <c r="I2171" t="s">
        <v>11086</v>
      </c>
      <c r="J2171" t="s">
        <v>1074</v>
      </c>
      <c r="K2171">
        <v>1</v>
      </c>
      <c r="L2171" t="s">
        <v>869</v>
      </c>
      <c r="M2171" t="s">
        <v>11087</v>
      </c>
      <c r="N2171" t="s">
        <v>11082</v>
      </c>
      <c r="O2171">
        <v>385</v>
      </c>
      <c r="P2171" t="s">
        <v>872</v>
      </c>
      <c r="Q2171" t="s">
        <v>873</v>
      </c>
      <c r="R2171" t="s">
        <v>105</v>
      </c>
      <c r="S2171" t="s">
        <v>105</v>
      </c>
      <c r="T2171" t="s">
        <v>11088</v>
      </c>
      <c r="U2171" t="s">
        <v>1067</v>
      </c>
      <c r="V2171" t="s">
        <v>4482</v>
      </c>
      <c r="W2171" s="247">
        <v>44939</v>
      </c>
      <c r="Y2171" t="s">
        <v>876</v>
      </c>
      <c r="Z2171">
        <v>0</v>
      </c>
      <c r="AD2171">
        <f t="shared" ca="1" si="99"/>
        <v>15</v>
      </c>
      <c r="AE2171">
        <f t="shared" si="100"/>
        <v>1</v>
      </c>
      <c r="AF2171">
        <f t="shared" si="101"/>
        <v>13</v>
      </c>
    </row>
    <row r="2172" spans="1:32" x14ac:dyDescent="0.25">
      <c r="A2172" t="s">
        <v>11089</v>
      </c>
      <c r="B2172" t="s">
        <v>11090</v>
      </c>
      <c r="D2172">
        <v>2022</v>
      </c>
      <c r="E2172" t="s">
        <v>4460</v>
      </c>
      <c r="F2172" t="s">
        <v>11091</v>
      </c>
      <c r="G2172" t="s">
        <v>1071</v>
      </c>
      <c r="H2172" t="s">
        <v>11092</v>
      </c>
      <c r="I2172" t="s">
        <v>11093</v>
      </c>
      <c r="J2172" t="s">
        <v>1074</v>
      </c>
      <c r="K2172">
        <v>1</v>
      </c>
      <c r="L2172" t="s">
        <v>1900</v>
      </c>
      <c r="M2172" t="s">
        <v>11094</v>
      </c>
      <c r="N2172" t="s">
        <v>11082</v>
      </c>
      <c r="O2172">
        <v>384</v>
      </c>
      <c r="P2172" t="s">
        <v>872</v>
      </c>
      <c r="Q2172" t="s">
        <v>873</v>
      </c>
      <c r="R2172" t="s">
        <v>105</v>
      </c>
      <c r="S2172" t="s">
        <v>105</v>
      </c>
      <c r="T2172" t="s">
        <v>11095</v>
      </c>
      <c r="U2172" t="s">
        <v>1067</v>
      </c>
      <c r="W2172" s="247">
        <v>44942</v>
      </c>
      <c r="Y2172" t="s">
        <v>876</v>
      </c>
      <c r="Z2172">
        <v>0</v>
      </c>
      <c r="AD2172">
        <f t="shared" ca="1" si="99"/>
        <v>15</v>
      </c>
      <c r="AE2172">
        <f t="shared" si="100"/>
        <v>1</v>
      </c>
      <c r="AF2172">
        <f t="shared" si="101"/>
        <v>16</v>
      </c>
    </row>
    <row r="2173" spans="1:32" x14ac:dyDescent="0.25">
      <c r="A2173" t="s">
        <v>11096</v>
      </c>
      <c r="B2173" t="s">
        <v>11097</v>
      </c>
      <c r="D2173">
        <v>2022</v>
      </c>
      <c r="E2173" t="s">
        <v>2166</v>
      </c>
      <c r="F2173" t="s">
        <v>11098</v>
      </c>
      <c r="G2173" t="s">
        <v>1071</v>
      </c>
      <c r="H2173" t="s">
        <v>11099</v>
      </c>
      <c r="I2173" t="s">
        <v>11100</v>
      </c>
      <c r="J2173" t="s">
        <v>1074</v>
      </c>
      <c r="K2173">
        <v>5189</v>
      </c>
      <c r="L2173" t="s">
        <v>1900</v>
      </c>
      <c r="M2173" t="s">
        <v>11101</v>
      </c>
      <c r="N2173" t="s">
        <v>11074</v>
      </c>
      <c r="O2173">
        <v>179</v>
      </c>
      <c r="P2173" t="s">
        <v>872</v>
      </c>
      <c r="Q2173" t="s">
        <v>873</v>
      </c>
      <c r="R2173" t="s">
        <v>105</v>
      </c>
      <c r="S2173" t="s">
        <v>105</v>
      </c>
      <c r="T2173" t="s">
        <v>11102</v>
      </c>
      <c r="U2173" t="s">
        <v>1067</v>
      </c>
      <c r="W2173" s="247">
        <v>44942</v>
      </c>
      <c r="Y2173" t="s">
        <v>876</v>
      </c>
      <c r="Z2173">
        <v>0</v>
      </c>
      <c r="AD2173">
        <f t="shared" ca="1" si="99"/>
        <v>15</v>
      </c>
      <c r="AE2173">
        <f t="shared" si="100"/>
        <v>1</v>
      </c>
      <c r="AF2173">
        <f t="shared" si="101"/>
        <v>16</v>
      </c>
    </row>
    <row r="2174" spans="1:32" x14ac:dyDescent="0.25">
      <c r="A2174" t="s">
        <v>11103</v>
      </c>
      <c r="B2174" t="s">
        <v>11104</v>
      </c>
      <c r="D2174">
        <v>2023</v>
      </c>
      <c r="E2174" t="s">
        <v>1049</v>
      </c>
      <c r="F2174" t="s">
        <v>1106</v>
      </c>
      <c r="G2174" t="s">
        <v>1107</v>
      </c>
      <c r="H2174" t="s">
        <v>1123</v>
      </c>
      <c r="I2174" t="s">
        <v>11105</v>
      </c>
      <c r="J2174" t="s">
        <v>881</v>
      </c>
      <c r="K2174">
        <v>25801</v>
      </c>
      <c r="L2174" t="s">
        <v>1900</v>
      </c>
      <c r="M2174">
        <v>5449441</v>
      </c>
      <c r="N2174" t="s">
        <v>2183</v>
      </c>
      <c r="O2174">
        <v>2</v>
      </c>
      <c r="P2174" t="s">
        <v>872</v>
      </c>
      <c r="Q2174" t="s">
        <v>873</v>
      </c>
      <c r="R2174" t="s">
        <v>105</v>
      </c>
      <c r="S2174" t="s">
        <v>133</v>
      </c>
      <c r="T2174" t="s">
        <v>11106</v>
      </c>
      <c r="U2174" t="s">
        <v>875</v>
      </c>
      <c r="W2174" s="247">
        <v>44924</v>
      </c>
      <c r="Y2174" t="s">
        <v>876</v>
      </c>
      <c r="Z2174">
        <v>0</v>
      </c>
      <c r="AB2174" t="s">
        <v>877</v>
      </c>
      <c r="AD2174">
        <f t="shared" ca="1" si="99"/>
        <v>16</v>
      </c>
      <c r="AE2174">
        <f t="shared" si="100"/>
        <v>12</v>
      </c>
      <c r="AF2174">
        <f t="shared" si="101"/>
        <v>29</v>
      </c>
    </row>
    <row r="2175" spans="1:32" x14ac:dyDescent="0.25">
      <c r="A2175" t="s">
        <v>11107</v>
      </c>
      <c r="B2175" t="s">
        <v>11108</v>
      </c>
      <c r="D2175">
        <v>2023</v>
      </c>
      <c r="E2175" t="s">
        <v>1061</v>
      </c>
      <c r="F2175" t="s">
        <v>2233</v>
      </c>
      <c r="G2175" t="s">
        <v>865</v>
      </c>
      <c r="H2175" t="s">
        <v>866</v>
      </c>
      <c r="I2175" t="s">
        <v>11109</v>
      </c>
      <c r="J2175" t="s">
        <v>868</v>
      </c>
      <c r="K2175">
        <v>27074</v>
      </c>
      <c r="L2175" t="s">
        <v>869</v>
      </c>
      <c r="M2175" t="s">
        <v>11110</v>
      </c>
      <c r="N2175">
        <v>45475</v>
      </c>
      <c r="O2175">
        <v>4</v>
      </c>
      <c r="P2175" t="s">
        <v>872</v>
      </c>
      <c r="Q2175" t="s">
        <v>873</v>
      </c>
      <c r="R2175" t="s">
        <v>105</v>
      </c>
      <c r="S2175" t="s">
        <v>105</v>
      </c>
      <c r="T2175" t="s">
        <v>11111</v>
      </c>
      <c r="U2175" t="s">
        <v>875</v>
      </c>
      <c r="V2175" t="s">
        <v>134</v>
      </c>
      <c r="W2175" s="247">
        <v>44917</v>
      </c>
      <c r="Y2175" t="s">
        <v>876</v>
      </c>
      <c r="Z2175">
        <v>0</v>
      </c>
      <c r="AB2175" t="s">
        <v>877</v>
      </c>
      <c r="AD2175">
        <f t="shared" ca="1" si="99"/>
        <v>16</v>
      </c>
      <c r="AE2175">
        <f t="shared" si="100"/>
        <v>12</v>
      </c>
      <c r="AF2175">
        <f t="shared" si="101"/>
        <v>22</v>
      </c>
    </row>
    <row r="2176" spans="1:32" x14ac:dyDescent="0.25">
      <c r="A2176" t="s">
        <v>11112</v>
      </c>
      <c r="B2176" t="s">
        <v>11113</v>
      </c>
      <c r="D2176">
        <v>2023</v>
      </c>
      <c r="E2176" t="s">
        <v>1061</v>
      </c>
      <c r="F2176" t="s">
        <v>2233</v>
      </c>
      <c r="G2176" t="s">
        <v>865</v>
      </c>
      <c r="H2176" t="s">
        <v>866</v>
      </c>
      <c r="I2176" t="s">
        <v>11114</v>
      </c>
      <c r="J2176" t="s">
        <v>896</v>
      </c>
      <c r="K2176">
        <v>24801</v>
      </c>
      <c r="L2176" t="s">
        <v>869</v>
      </c>
      <c r="M2176" t="s">
        <v>11115</v>
      </c>
      <c r="N2176">
        <v>45414</v>
      </c>
      <c r="O2176">
        <v>11</v>
      </c>
      <c r="P2176" t="s">
        <v>872</v>
      </c>
      <c r="Q2176" t="s">
        <v>873</v>
      </c>
      <c r="R2176" t="s">
        <v>105</v>
      </c>
      <c r="S2176" t="s">
        <v>105</v>
      </c>
      <c r="T2176" t="s">
        <v>11116</v>
      </c>
      <c r="U2176" t="s">
        <v>875</v>
      </c>
      <c r="V2176" t="s">
        <v>153</v>
      </c>
      <c r="W2176" s="247">
        <v>44918</v>
      </c>
      <c r="Y2176" t="s">
        <v>876</v>
      </c>
      <c r="Z2176">
        <v>0</v>
      </c>
      <c r="AB2176" t="s">
        <v>877</v>
      </c>
      <c r="AD2176">
        <f t="shared" ca="1" si="99"/>
        <v>16</v>
      </c>
      <c r="AE2176">
        <f t="shared" si="100"/>
        <v>12</v>
      </c>
      <c r="AF2176">
        <f t="shared" si="101"/>
        <v>23</v>
      </c>
    </row>
    <row r="2177" spans="1:32" x14ac:dyDescent="0.25">
      <c r="A2177" t="s">
        <v>11117</v>
      </c>
      <c r="B2177" t="s">
        <v>11118</v>
      </c>
      <c r="D2177">
        <v>2023</v>
      </c>
      <c r="E2177" t="s">
        <v>1061</v>
      </c>
      <c r="F2177" t="s">
        <v>2233</v>
      </c>
      <c r="G2177" t="s">
        <v>865</v>
      </c>
      <c r="H2177" t="s">
        <v>866</v>
      </c>
      <c r="I2177" t="s">
        <v>11119</v>
      </c>
      <c r="J2177" t="s">
        <v>881</v>
      </c>
      <c r="K2177">
        <v>19125</v>
      </c>
      <c r="L2177" t="s">
        <v>1900</v>
      </c>
      <c r="M2177">
        <v>5448934</v>
      </c>
      <c r="N2177">
        <v>45445</v>
      </c>
      <c r="O2177">
        <v>20</v>
      </c>
      <c r="P2177" t="s">
        <v>872</v>
      </c>
      <c r="Q2177" t="s">
        <v>873</v>
      </c>
      <c r="R2177" t="s">
        <v>105</v>
      </c>
      <c r="S2177" t="s">
        <v>105</v>
      </c>
      <c r="T2177" t="s">
        <v>11120</v>
      </c>
      <c r="U2177" t="s">
        <v>875</v>
      </c>
      <c r="W2177" s="247">
        <v>44918</v>
      </c>
      <c r="Y2177" t="s">
        <v>876</v>
      </c>
      <c r="Z2177">
        <v>0</v>
      </c>
      <c r="AB2177" t="s">
        <v>1856</v>
      </c>
      <c r="AD2177">
        <f t="shared" ca="1" si="99"/>
        <v>16</v>
      </c>
      <c r="AE2177">
        <f t="shared" si="100"/>
        <v>12</v>
      </c>
      <c r="AF2177">
        <f t="shared" si="101"/>
        <v>23</v>
      </c>
    </row>
    <row r="2178" spans="1:32" x14ac:dyDescent="0.25">
      <c r="A2178" t="s">
        <v>11121</v>
      </c>
      <c r="B2178" t="s">
        <v>11122</v>
      </c>
      <c r="D2178">
        <v>2023</v>
      </c>
      <c r="E2178" t="s">
        <v>1061</v>
      </c>
      <c r="F2178" t="s">
        <v>2233</v>
      </c>
      <c r="G2178" t="s">
        <v>865</v>
      </c>
      <c r="H2178" t="s">
        <v>866</v>
      </c>
      <c r="I2178" t="s">
        <v>11123</v>
      </c>
      <c r="J2178" t="s">
        <v>868</v>
      </c>
      <c r="K2178">
        <v>23373</v>
      </c>
      <c r="L2178" t="s">
        <v>869</v>
      </c>
      <c r="M2178" t="s">
        <v>11124</v>
      </c>
      <c r="N2178" t="s">
        <v>1251</v>
      </c>
      <c r="O2178">
        <v>8</v>
      </c>
      <c r="P2178" t="s">
        <v>872</v>
      </c>
      <c r="Q2178" t="s">
        <v>873</v>
      </c>
      <c r="R2178" t="s">
        <v>105</v>
      </c>
      <c r="S2178" t="s">
        <v>105</v>
      </c>
      <c r="T2178" t="s">
        <v>11125</v>
      </c>
      <c r="U2178" t="s">
        <v>875</v>
      </c>
      <c r="V2178" t="s">
        <v>134</v>
      </c>
      <c r="W2178" s="247">
        <v>44918</v>
      </c>
      <c r="Y2178" t="s">
        <v>876</v>
      </c>
      <c r="Z2178">
        <v>0</v>
      </c>
      <c r="AB2178" t="s">
        <v>1856</v>
      </c>
      <c r="AD2178">
        <f t="shared" ref="AD2178:AD2241" ca="1" si="102">ROUND(YEARFRAC(W2178,TODAY(),3)*12,0)</f>
        <v>16</v>
      </c>
      <c r="AE2178">
        <f t="shared" ref="AE2178:AE2241" si="103">MONTH(W2178)</f>
        <v>12</v>
      </c>
      <c r="AF2178">
        <f t="shared" ref="AF2178:AF2241" si="104">DAY(W2178)</f>
        <v>23</v>
      </c>
    </row>
    <row r="2179" spans="1:32" x14ac:dyDescent="0.25">
      <c r="A2179" t="s">
        <v>11126</v>
      </c>
      <c r="B2179" t="s">
        <v>11127</v>
      </c>
      <c r="D2179">
        <v>2023</v>
      </c>
      <c r="E2179" t="s">
        <v>1061</v>
      </c>
      <c r="F2179" t="s">
        <v>2233</v>
      </c>
      <c r="G2179" t="s">
        <v>865</v>
      </c>
      <c r="H2179" t="s">
        <v>866</v>
      </c>
      <c r="I2179" t="s">
        <v>11128</v>
      </c>
      <c r="J2179" t="s">
        <v>881</v>
      </c>
      <c r="K2179">
        <v>28001</v>
      </c>
      <c r="L2179" t="s">
        <v>1900</v>
      </c>
      <c r="M2179">
        <v>5449279</v>
      </c>
      <c r="N2179">
        <v>45414</v>
      </c>
      <c r="O2179">
        <v>7</v>
      </c>
      <c r="P2179" t="s">
        <v>872</v>
      </c>
      <c r="Q2179" t="s">
        <v>873</v>
      </c>
      <c r="R2179" t="s">
        <v>105</v>
      </c>
      <c r="S2179" t="s">
        <v>105</v>
      </c>
      <c r="T2179" t="s">
        <v>11129</v>
      </c>
      <c r="U2179" t="s">
        <v>875</v>
      </c>
      <c r="W2179" s="247">
        <v>44918</v>
      </c>
      <c r="Y2179" t="s">
        <v>876</v>
      </c>
      <c r="Z2179">
        <v>0</v>
      </c>
      <c r="AB2179" t="s">
        <v>877</v>
      </c>
      <c r="AD2179">
        <f t="shared" ca="1" si="102"/>
        <v>16</v>
      </c>
      <c r="AE2179">
        <f t="shared" si="103"/>
        <v>12</v>
      </c>
      <c r="AF2179">
        <f t="shared" si="104"/>
        <v>23</v>
      </c>
    </row>
    <row r="2180" spans="1:32" x14ac:dyDescent="0.25">
      <c r="A2180" t="s">
        <v>11130</v>
      </c>
      <c r="B2180" t="s">
        <v>11131</v>
      </c>
      <c r="D2180">
        <v>2023</v>
      </c>
      <c r="E2180" t="s">
        <v>1061</v>
      </c>
      <c r="F2180" t="s">
        <v>2233</v>
      </c>
      <c r="G2180" t="s">
        <v>865</v>
      </c>
      <c r="H2180" t="s">
        <v>866</v>
      </c>
      <c r="I2180" t="s">
        <v>11132</v>
      </c>
      <c r="J2180" t="s">
        <v>868</v>
      </c>
      <c r="K2180">
        <v>25074</v>
      </c>
      <c r="L2180" t="s">
        <v>869</v>
      </c>
      <c r="M2180" t="s">
        <v>11133</v>
      </c>
      <c r="N2180" t="s">
        <v>1186</v>
      </c>
      <c r="O2180">
        <v>18</v>
      </c>
      <c r="P2180" t="s">
        <v>872</v>
      </c>
      <c r="Q2180" t="s">
        <v>873</v>
      </c>
      <c r="R2180" t="s">
        <v>105</v>
      </c>
      <c r="S2180" t="s">
        <v>105</v>
      </c>
      <c r="T2180" t="s">
        <v>11134</v>
      </c>
      <c r="U2180" t="s">
        <v>875</v>
      </c>
      <c r="V2180" t="s">
        <v>118</v>
      </c>
      <c r="W2180" s="247">
        <v>44918</v>
      </c>
      <c r="Y2180" t="s">
        <v>876</v>
      </c>
      <c r="Z2180">
        <v>0</v>
      </c>
      <c r="AB2180" t="s">
        <v>1856</v>
      </c>
      <c r="AD2180">
        <f t="shared" ca="1" si="102"/>
        <v>16</v>
      </c>
      <c r="AE2180">
        <f t="shared" si="103"/>
        <v>12</v>
      </c>
      <c r="AF2180">
        <f t="shared" si="104"/>
        <v>23</v>
      </c>
    </row>
    <row r="2181" spans="1:32" x14ac:dyDescent="0.25">
      <c r="A2181" t="s">
        <v>11135</v>
      </c>
      <c r="B2181" t="s">
        <v>11136</v>
      </c>
      <c r="D2181">
        <v>2023</v>
      </c>
      <c r="E2181" t="s">
        <v>1061</v>
      </c>
      <c r="F2181" t="s">
        <v>2233</v>
      </c>
      <c r="G2181" t="s">
        <v>865</v>
      </c>
      <c r="H2181" t="s">
        <v>2285</v>
      </c>
      <c r="I2181" t="s">
        <v>11137</v>
      </c>
      <c r="J2181" t="s">
        <v>1240</v>
      </c>
      <c r="K2181">
        <v>28148</v>
      </c>
      <c r="L2181" t="s">
        <v>869</v>
      </c>
      <c r="M2181" t="s">
        <v>11138</v>
      </c>
      <c r="N2181">
        <v>45414</v>
      </c>
      <c r="O2181">
        <v>14</v>
      </c>
      <c r="P2181" t="s">
        <v>872</v>
      </c>
      <c r="Q2181" t="s">
        <v>873</v>
      </c>
      <c r="R2181" t="s">
        <v>105</v>
      </c>
      <c r="S2181" t="s">
        <v>105</v>
      </c>
      <c r="T2181" t="s">
        <v>11139</v>
      </c>
      <c r="U2181" t="s">
        <v>875</v>
      </c>
      <c r="V2181" t="s">
        <v>142</v>
      </c>
      <c r="W2181" s="247">
        <v>44918</v>
      </c>
      <c r="Y2181" t="s">
        <v>876</v>
      </c>
      <c r="Z2181">
        <v>0</v>
      </c>
      <c r="AB2181" t="s">
        <v>1856</v>
      </c>
      <c r="AD2181">
        <f t="shared" ca="1" si="102"/>
        <v>16</v>
      </c>
      <c r="AE2181">
        <f t="shared" si="103"/>
        <v>12</v>
      </c>
      <c r="AF2181">
        <f t="shared" si="104"/>
        <v>23</v>
      </c>
    </row>
    <row r="2182" spans="1:32" x14ac:dyDescent="0.25">
      <c r="A2182" t="s">
        <v>11140</v>
      </c>
      <c r="B2182" t="s">
        <v>11141</v>
      </c>
      <c r="D2182">
        <v>2023</v>
      </c>
      <c r="E2182" t="s">
        <v>1061</v>
      </c>
      <c r="F2182" t="s">
        <v>2233</v>
      </c>
      <c r="G2182" t="s">
        <v>865</v>
      </c>
      <c r="H2182" t="s">
        <v>2285</v>
      </c>
      <c r="I2182" t="s">
        <v>11142</v>
      </c>
      <c r="J2182" t="s">
        <v>918</v>
      </c>
      <c r="K2182">
        <v>22739</v>
      </c>
      <c r="L2182" t="s">
        <v>869</v>
      </c>
      <c r="M2182" t="s">
        <v>11143</v>
      </c>
      <c r="N2182">
        <v>45475</v>
      </c>
      <c r="O2182">
        <v>13</v>
      </c>
      <c r="P2182" t="s">
        <v>872</v>
      </c>
      <c r="Q2182" t="s">
        <v>873</v>
      </c>
      <c r="R2182" t="s">
        <v>105</v>
      </c>
      <c r="S2182" t="s">
        <v>105</v>
      </c>
      <c r="T2182" t="s">
        <v>11144</v>
      </c>
      <c r="U2182" t="s">
        <v>875</v>
      </c>
      <c r="V2182" t="s">
        <v>124</v>
      </c>
      <c r="W2182" s="247">
        <v>44918</v>
      </c>
      <c r="Y2182" t="s">
        <v>876</v>
      </c>
      <c r="Z2182">
        <v>0</v>
      </c>
      <c r="AB2182" t="s">
        <v>1856</v>
      </c>
      <c r="AD2182">
        <f t="shared" ca="1" si="102"/>
        <v>16</v>
      </c>
      <c r="AE2182">
        <f t="shared" si="103"/>
        <v>12</v>
      </c>
      <c r="AF2182">
        <f t="shared" si="104"/>
        <v>23</v>
      </c>
    </row>
    <row r="2183" spans="1:32" x14ac:dyDescent="0.25">
      <c r="A2183" t="s">
        <v>11145</v>
      </c>
      <c r="B2183" t="s">
        <v>11146</v>
      </c>
      <c r="D2183">
        <v>2023</v>
      </c>
      <c r="E2183" t="s">
        <v>1061</v>
      </c>
      <c r="F2183" t="s">
        <v>2233</v>
      </c>
      <c r="G2183" t="s">
        <v>865</v>
      </c>
      <c r="H2183" t="s">
        <v>2285</v>
      </c>
      <c r="I2183" t="s">
        <v>11147</v>
      </c>
      <c r="J2183" t="s">
        <v>1527</v>
      </c>
      <c r="K2183">
        <v>31549</v>
      </c>
      <c r="L2183" t="s">
        <v>869</v>
      </c>
      <c r="M2183" t="s">
        <v>11148</v>
      </c>
      <c r="N2183">
        <v>45414</v>
      </c>
      <c r="O2183">
        <v>2</v>
      </c>
      <c r="P2183" t="s">
        <v>872</v>
      </c>
      <c r="Q2183" t="s">
        <v>873</v>
      </c>
      <c r="R2183" t="s">
        <v>105</v>
      </c>
      <c r="S2183" t="s">
        <v>110</v>
      </c>
      <c r="T2183" t="s">
        <v>11149</v>
      </c>
      <c r="U2183" t="s">
        <v>875</v>
      </c>
      <c r="W2183" s="247">
        <v>44928</v>
      </c>
      <c r="Y2183" t="s">
        <v>876</v>
      </c>
      <c r="Z2183">
        <v>0</v>
      </c>
      <c r="AB2183" t="s">
        <v>877</v>
      </c>
      <c r="AD2183">
        <f t="shared" ca="1" si="102"/>
        <v>16</v>
      </c>
      <c r="AE2183">
        <f t="shared" si="103"/>
        <v>1</v>
      </c>
      <c r="AF2183">
        <f t="shared" si="104"/>
        <v>2</v>
      </c>
    </row>
    <row r="2184" spans="1:32" x14ac:dyDescent="0.25">
      <c r="A2184" t="s">
        <v>11150</v>
      </c>
      <c r="B2184" t="s">
        <v>11151</v>
      </c>
      <c r="D2184">
        <v>2023</v>
      </c>
      <c r="E2184" t="s">
        <v>1061</v>
      </c>
      <c r="F2184" t="s">
        <v>2233</v>
      </c>
      <c r="G2184" t="s">
        <v>865</v>
      </c>
      <c r="H2184" t="s">
        <v>866</v>
      </c>
      <c r="I2184" t="s">
        <v>11152</v>
      </c>
      <c r="J2184" t="s">
        <v>881</v>
      </c>
      <c r="K2184">
        <v>27550</v>
      </c>
      <c r="L2184" t="s">
        <v>869</v>
      </c>
      <c r="M2184">
        <v>5449355</v>
      </c>
      <c r="N2184" t="s">
        <v>1186</v>
      </c>
      <c r="O2184">
        <v>4</v>
      </c>
      <c r="P2184" t="s">
        <v>872</v>
      </c>
      <c r="Q2184" t="s">
        <v>873</v>
      </c>
      <c r="R2184" t="s">
        <v>105</v>
      </c>
      <c r="S2184" t="s">
        <v>105</v>
      </c>
      <c r="T2184" t="s">
        <v>11153</v>
      </c>
      <c r="U2184" t="s">
        <v>875</v>
      </c>
      <c r="V2184" t="s">
        <v>118</v>
      </c>
      <c r="W2184" s="247">
        <v>44928</v>
      </c>
      <c r="Y2184" t="s">
        <v>876</v>
      </c>
      <c r="Z2184">
        <v>0</v>
      </c>
      <c r="AB2184" t="s">
        <v>877</v>
      </c>
      <c r="AD2184">
        <f t="shared" ca="1" si="102"/>
        <v>16</v>
      </c>
      <c r="AE2184">
        <f t="shared" si="103"/>
        <v>1</v>
      </c>
      <c r="AF2184">
        <f t="shared" si="104"/>
        <v>2</v>
      </c>
    </row>
    <row r="2185" spans="1:32" x14ac:dyDescent="0.25">
      <c r="A2185" t="s">
        <v>11154</v>
      </c>
      <c r="B2185" t="s">
        <v>11155</v>
      </c>
      <c r="D2185">
        <v>2023</v>
      </c>
      <c r="E2185" t="s">
        <v>1061</v>
      </c>
      <c r="F2185" t="s">
        <v>2233</v>
      </c>
      <c r="G2185" t="s">
        <v>865</v>
      </c>
      <c r="H2185" t="s">
        <v>2249</v>
      </c>
      <c r="I2185" t="s">
        <v>11156</v>
      </c>
      <c r="J2185" t="s">
        <v>1029</v>
      </c>
      <c r="K2185">
        <v>27000</v>
      </c>
      <c r="L2185" t="s">
        <v>869</v>
      </c>
      <c r="M2185" t="s">
        <v>11157</v>
      </c>
      <c r="N2185">
        <v>45384</v>
      </c>
      <c r="O2185">
        <v>4</v>
      </c>
      <c r="P2185" t="s">
        <v>872</v>
      </c>
      <c r="Q2185" t="s">
        <v>873</v>
      </c>
      <c r="R2185" t="s">
        <v>105</v>
      </c>
      <c r="S2185" t="s">
        <v>105</v>
      </c>
      <c r="T2185" t="s">
        <v>11158</v>
      </c>
      <c r="U2185" t="s">
        <v>875</v>
      </c>
      <c r="W2185" s="247">
        <v>44928</v>
      </c>
      <c r="Y2185" t="s">
        <v>876</v>
      </c>
      <c r="Z2185">
        <v>0</v>
      </c>
      <c r="AB2185" t="s">
        <v>877</v>
      </c>
      <c r="AD2185">
        <f t="shared" ca="1" si="102"/>
        <v>16</v>
      </c>
      <c r="AE2185">
        <f t="shared" si="103"/>
        <v>1</v>
      </c>
      <c r="AF2185">
        <f t="shared" si="104"/>
        <v>2</v>
      </c>
    </row>
    <row r="2186" spans="1:32" x14ac:dyDescent="0.25">
      <c r="A2186" t="s">
        <v>11159</v>
      </c>
      <c r="B2186" t="s">
        <v>11160</v>
      </c>
      <c r="D2186">
        <v>2023</v>
      </c>
      <c r="E2186" t="s">
        <v>1061</v>
      </c>
      <c r="F2186" t="s">
        <v>2233</v>
      </c>
      <c r="G2186" t="s">
        <v>865</v>
      </c>
      <c r="H2186" t="s">
        <v>1192</v>
      </c>
      <c r="I2186" t="s">
        <v>11161</v>
      </c>
      <c r="J2186" t="s">
        <v>1136</v>
      </c>
      <c r="K2186">
        <v>31809</v>
      </c>
      <c r="L2186" t="s">
        <v>869</v>
      </c>
      <c r="M2186" t="s">
        <v>11162</v>
      </c>
      <c r="N2186" t="s">
        <v>1251</v>
      </c>
      <c r="O2186">
        <v>13</v>
      </c>
      <c r="P2186" t="s">
        <v>872</v>
      </c>
      <c r="Q2186" t="s">
        <v>873</v>
      </c>
      <c r="R2186" t="s">
        <v>105</v>
      </c>
      <c r="S2186" t="s">
        <v>105</v>
      </c>
      <c r="T2186" t="s">
        <v>11163</v>
      </c>
      <c r="U2186" t="s">
        <v>875</v>
      </c>
      <c r="W2186" s="247">
        <v>44928</v>
      </c>
      <c r="Y2186" t="s">
        <v>876</v>
      </c>
      <c r="Z2186">
        <v>0</v>
      </c>
      <c r="AB2186" t="s">
        <v>877</v>
      </c>
      <c r="AD2186">
        <f t="shared" ca="1" si="102"/>
        <v>16</v>
      </c>
      <c r="AE2186">
        <f t="shared" si="103"/>
        <v>1</v>
      </c>
      <c r="AF2186">
        <f t="shared" si="104"/>
        <v>2</v>
      </c>
    </row>
    <row r="2187" spans="1:32" x14ac:dyDescent="0.25">
      <c r="A2187" t="s">
        <v>11164</v>
      </c>
      <c r="B2187" t="s">
        <v>11165</v>
      </c>
      <c r="D2187">
        <v>2023</v>
      </c>
      <c r="E2187" t="s">
        <v>1061</v>
      </c>
      <c r="F2187" t="s">
        <v>2233</v>
      </c>
      <c r="G2187" t="s">
        <v>865</v>
      </c>
      <c r="H2187" t="s">
        <v>1192</v>
      </c>
      <c r="I2187" t="s">
        <v>11166</v>
      </c>
      <c r="J2187" t="s">
        <v>1054</v>
      </c>
      <c r="K2187">
        <v>24508</v>
      </c>
      <c r="L2187" t="s">
        <v>1900</v>
      </c>
      <c r="M2187" t="s">
        <v>11167</v>
      </c>
      <c r="N2187" t="s">
        <v>1040</v>
      </c>
      <c r="O2187">
        <v>4</v>
      </c>
      <c r="P2187" t="s">
        <v>872</v>
      </c>
      <c r="Q2187" t="s">
        <v>873</v>
      </c>
      <c r="R2187" t="s">
        <v>105</v>
      </c>
      <c r="S2187" t="s">
        <v>105</v>
      </c>
      <c r="T2187" t="s">
        <v>11168</v>
      </c>
      <c r="U2187" t="s">
        <v>875</v>
      </c>
      <c r="V2187" t="s">
        <v>6740</v>
      </c>
      <c r="W2187" s="247">
        <v>44928</v>
      </c>
      <c r="Y2187" t="s">
        <v>876</v>
      </c>
      <c r="Z2187">
        <v>0</v>
      </c>
      <c r="AB2187" t="s">
        <v>877</v>
      </c>
      <c r="AD2187">
        <f t="shared" ca="1" si="102"/>
        <v>16</v>
      </c>
      <c r="AE2187">
        <f t="shared" si="103"/>
        <v>1</v>
      </c>
      <c r="AF2187">
        <f t="shared" si="104"/>
        <v>2</v>
      </c>
    </row>
    <row r="2188" spans="1:32" x14ac:dyDescent="0.25">
      <c r="A2188" t="s">
        <v>11169</v>
      </c>
      <c r="B2188" t="s">
        <v>11170</v>
      </c>
      <c r="D2188">
        <v>2023</v>
      </c>
      <c r="E2188" t="s">
        <v>1061</v>
      </c>
      <c r="F2188" t="s">
        <v>2233</v>
      </c>
      <c r="G2188" t="s">
        <v>865</v>
      </c>
      <c r="H2188" t="s">
        <v>1192</v>
      </c>
      <c r="I2188" t="s">
        <v>11171</v>
      </c>
      <c r="J2188" t="s">
        <v>918</v>
      </c>
      <c r="K2188">
        <v>27897</v>
      </c>
      <c r="L2188" t="s">
        <v>869</v>
      </c>
      <c r="M2188">
        <v>5449298</v>
      </c>
      <c r="N2188">
        <v>45506</v>
      </c>
      <c r="O2188">
        <v>7</v>
      </c>
      <c r="P2188" t="s">
        <v>872</v>
      </c>
      <c r="Q2188" t="s">
        <v>873</v>
      </c>
      <c r="R2188" t="s">
        <v>105</v>
      </c>
      <c r="S2188" t="s">
        <v>105</v>
      </c>
      <c r="T2188" t="s">
        <v>11172</v>
      </c>
      <c r="U2188" t="s">
        <v>875</v>
      </c>
      <c r="V2188" t="s">
        <v>143</v>
      </c>
      <c r="W2188" s="247">
        <v>44928</v>
      </c>
      <c r="Y2188" t="s">
        <v>876</v>
      </c>
      <c r="Z2188">
        <v>0</v>
      </c>
      <c r="AB2188" t="s">
        <v>877</v>
      </c>
      <c r="AD2188">
        <f t="shared" ca="1" si="102"/>
        <v>16</v>
      </c>
      <c r="AE2188">
        <f t="shared" si="103"/>
        <v>1</v>
      </c>
      <c r="AF2188">
        <f t="shared" si="104"/>
        <v>2</v>
      </c>
    </row>
    <row r="2189" spans="1:32" x14ac:dyDescent="0.25">
      <c r="A2189" t="s">
        <v>11173</v>
      </c>
      <c r="B2189" t="s">
        <v>11174</v>
      </c>
      <c r="D2189">
        <v>2023</v>
      </c>
      <c r="E2189" t="s">
        <v>1061</v>
      </c>
      <c r="F2189" t="s">
        <v>2233</v>
      </c>
      <c r="G2189" t="s">
        <v>865</v>
      </c>
      <c r="H2189" t="s">
        <v>2249</v>
      </c>
      <c r="I2189" t="s">
        <v>11175</v>
      </c>
      <c r="J2189" t="s">
        <v>868</v>
      </c>
      <c r="K2189">
        <v>31728</v>
      </c>
      <c r="L2189" t="s">
        <v>869</v>
      </c>
      <c r="M2189" t="s">
        <v>11176</v>
      </c>
      <c r="N2189">
        <v>45506</v>
      </c>
      <c r="O2189">
        <v>4</v>
      </c>
      <c r="P2189" t="s">
        <v>872</v>
      </c>
      <c r="Q2189" t="s">
        <v>873</v>
      </c>
      <c r="R2189" t="s">
        <v>105</v>
      </c>
      <c r="S2189" t="s">
        <v>105</v>
      </c>
      <c r="T2189" t="s">
        <v>11177</v>
      </c>
      <c r="U2189" t="s">
        <v>875</v>
      </c>
      <c r="V2189" t="s">
        <v>118</v>
      </c>
      <c r="W2189" s="247">
        <v>44928</v>
      </c>
      <c r="Y2189" t="s">
        <v>876</v>
      </c>
      <c r="Z2189">
        <v>0</v>
      </c>
      <c r="AB2189" t="s">
        <v>877</v>
      </c>
      <c r="AD2189">
        <f t="shared" ca="1" si="102"/>
        <v>16</v>
      </c>
      <c r="AE2189">
        <f t="shared" si="103"/>
        <v>1</v>
      </c>
      <c r="AF2189">
        <f t="shared" si="104"/>
        <v>2</v>
      </c>
    </row>
    <row r="2190" spans="1:32" x14ac:dyDescent="0.25">
      <c r="A2190" t="s">
        <v>11178</v>
      </c>
      <c r="B2190" t="s">
        <v>11179</v>
      </c>
      <c r="D2190">
        <v>2023</v>
      </c>
      <c r="E2190" t="s">
        <v>1061</v>
      </c>
      <c r="F2190" t="s">
        <v>2233</v>
      </c>
      <c r="G2190" t="s">
        <v>865</v>
      </c>
      <c r="H2190" t="s">
        <v>2249</v>
      </c>
      <c r="I2190" t="s">
        <v>11180</v>
      </c>
      <c r="J2190" t="s">
        <v>1054</v>
      </c>
      <c r="K2190">
        <v>7812</v>
      </c>
      <c r="L2190" t="s">
        <v>869</v>
      </c>
      <c r="M2190" t="s">
        <v>11181</v>
      </c>
      <c r="N2190" t="s">
        <v>1040</v>
      </c>
      <c r="O2190">
        <v>4</v>
      </c>
      <c r="P2190" t="s">
        <v>872</v>
      </c>
      <c r="Q2190" t="s">
        <v>873</v>
      </c>
      <c r="R2190" t="s">
        <v>105</v>
      </c>
      <c r="S2190" t="s">
        <v>105</v>
      </c>
      <c r="T2190" t="s">
        <v>11182</v>
      </c>
      <c r="U2190" t="s">
        <v>875</v>
      </c>
      <c r="V2190" t="s">
        <v>158</v>
      </c>
      <c r="W2190" s="247">
        <v>44928</v>
      </c>
      <c r="Y2190" t="s">
        <v>876</v>
      </c>
      <c r="Z2190">
        <v>0</v>
      </c>
      <c r="AB2190" t="s">
        <v>877</v>
      </c>
      <c r="AD2190">
        <f t="shared" ca="1" si="102"/>
        <v>16</v>
      </c>
      <c r="AE2190">
        <f t="shared" si="103"/>
        <v>1</v>
      </c>
      <c r="AF2190">
        <f t="shared" si="104"/>
        <v>2</v>
      </c>
    </row>
    <row r="2191" spans="1:32" x14ac:dyDescent="0.25">
      <c r="A2191" t="s">
        <v>11183</v>
      </c>
      <c r="B2191" t="s">
        <v>11184</v>
      </c>
      <c r="D2191">
        <v>2023</v>
      </c>
      <c r="E2191" t="s">
        <v>1061</v>
      </c>
      <c r="F2191" t="s">
        <v>1190</v>
      </c>
      <c r="G2191" t="s">
        <v>1191</v>
      </c>
      <c r="H2191" t="s">
        <v>866</v>
      </c>
      <c r="I2191" t="s">
        <v>11185</v>
      </c>
      <c r="J2191" t="s">
        <v>1054</v>
      </c>
      <c r="K2191">
        <v>13609</v>
      </c>
      <c r="L2191" t="s">
        <v>869</v>
      </c>
      <c r="M2191" t="s">
        <v>11186</v>
      </c>
      <c r="N2191" t="s">
        <v>1040</v>
      </c>
      <c r="O2191">
        <v>4</v>
      </c>
      <c r="P2191" t="s">
        <v>872</v>
      </c>
      <c r="Q2191" t="s">
        <v>873</v>
      </c>
      <c r="R2191" t="s">
        <v>105</v>
      </c>
      <c r="S2191" t="s">
        <v>105</v>
      </c>
      <c r="T2191" t="s">
        <v>8494</v>
      </c>
      <c r="U2191" t="s">
        <v>875</v>
      </c>
      <c r="V2191" t="s">
        <v>1459</v>
      </c>
      <c r="W2191" s="247">
        <v>44928</v>
      </c>
      <c r="Y2191" t="s">
        <v>876</v>
      </c>
      <c r="Z2191">
        <v>0</v>
      </c>
      <c r="AB2191" t="s">
        <v>877</v>
      </c>
      <c r="AD2191">
        <f t="shared" ca="1" si="102"/>
        <v>16</v>
      </c>
      <c r="AE2191">
        <f t="shared" si="103"/>
        <v>1</v>
      </c>
      <c r="AF2191">
        <f t="shared" si="104"/>
        <v>2</v>
      </c>
    </row>
    <row r="2192" spans="1:32" x14ac:dyDescent="0.25">
      <c r="A2192" t="s">
        <v>11187</v>
      </c>
      <c r="B2192" t="s">
        <v>11188</v>
      </c>
      <c r="D2192">
        <v>2023</v>
      </c>
      <c r="E2192" t="s">
        <v>1061</v>
      </c>
      <c r="F2192" t="s">
        <v>1190</v>
      </c>
      <c r="G2192" t="s">
        <v>1191</v>
      </c>
      <c r="H2192" t="s">
        <v>1192</v>
      </c>
      <c r="I2192" t="s">
        <v>11189</v>
      </c>
      <c r="J2192" t="s">
        <v>868</v>
      </c>
      <c r="K2192">
        <v>20791</v>
      </c>
      <c r="L2192" t="s">
        <v>869</v>
      </c>
      <c r="M2192" t="s">
        <v>11190</v>
      </c>
      <c r="N2192" t="s">
        <v>3060</v>
      </c>
      <c r="O2192">
        <v>6</v>
      </c>
      <c r="P2192" t="s">
        <v>872</v>
      </c>
      <c r="Q2192" t="s">
        <v>873</v>
      </c>
      <c r="R2192" t="s">
        <v>105</v>
      </c>
      <c r="S2192" t="s">
        <v>105</v>
      </c>
      <c r="T2192" t="s">
        <v>11191</v>
      </c>
      <c r="U2192" t="s">
        <v>875</v>
      </c>
      <c r="V2192" t="s">
        <v>118</v>
      </c>
      <c r="W2192" s="247">
        <v>44928</v>
      </c>
      <c r="Y2192" t="s">
        <v>876</v>
      </c>
      <c r="Z2192">
        <v>0</v>
      </c>
      <c r="AB2192" t="s">
        <v>877</v>
      </c>
      <c r="AD2192">
        <f t="shared" ca="1" si="102"/>
        <v>16</v>
      </c>
      <c r="AE2192">
        <f t="shared" si="103"/>
        <v>1</v>
      </c>
      <c r="AF2192">
        <f t="shared" si="104"/>
        <v>2</v>
      </c>
    </row>
    <row r="2193" spans="1:32" x14ac:dyDescent="0.25">
      <c r="A2193" t="s">
        <v>11192</v>
      </c>
      <c r="B2193" t="s">
        <v>11193</v>
      </c>
      <c r="D2193">
        <v>2023</v>
      </c>
      <c r="E2193" t="s">
        <v>1061</v>
      </c>
      <c r="F2193" t="s">
        <v>1190</v>
      </c>
      <c r="G2193" t="s">
        <v>1191</v>
      </c>
      <c r="H2193" t="s">
        <v>866</v>
      </c>
      <c r="I2193" t="s">
        <v>11194</v>
      </c>
      <c r="J2193" t="s">
        <v>868</v>
      </c>
      <c r="K2193">
        <v>30512</v>
      </c>
      <c r="L2193" t="s">
        <v>1900</v>
      </c>
      <c r="M2193" t="s">
        <v>11195</v>
      </c>
      <c r="N2193">
        <v>45628</v>
      </c>
      <c r="O2193">
        <v>23</v>
      </c>
      <c r="P2193" t="s">
        <v>872</v>
      </c>
      <c r="Q2193" t="s">
        <v>873</v>
      </c>
      <c r="R2193" t="s">
        <v>105</v>
      </c>
      <c r="S2193" t="s">
        <v>105</v>
      </c>
      <c r="T2193" t="s">
        <v>11196</v>
      </c>
      <c r="U2193" t="s">
        <v>875</v>
      </c>
      <c r="W2193" s="247">
        <v>44928</v>
      </c>
      <c r="Y2193" t="s">
        <v>876</v>
      </c>
      <c r="Z2193">
        <v>0</v>
      </c>
      <c r="AB2193" t="s">
        <v>877</v>
      </c>
      <c r="AD2193">
        <f t="shared" ca="1" si="102"/>
        <v>16</v>
      </c>
      <c r="AE2193">
        <f t="shared" si="103"/>
        <v>1</v>
      </c>
      <c r="AF2193">
        <f t="shared" si="104"/>
        <v>2</v>
      </c>
    </row>
    <row r="2194" spans="1:32" x14ac:dyDescent="0.25">
      <c r="A2194" t="s">
        <v>11197</v>
      </c>
      <c r="B2194" t="s">
        <v>11198</v>
      </c>
      <c r="D2194">
        <v>2023</v>
      </c>
      <c r="E2194" t="s">
        <v>1061</v>
      </c>
      <c r="F2194" t="s">
        <v>1190</v>
      </c>
      <c r="G2194" t="s">
        <v>1191</v>
      </c>
      <c r="H2194" t="s">
        <v>866</v>
      </c>
      <c r="I2194" t="s">
        <v>11199</v>
      </c>
      <c r="J2194" t="s">
        <v>1054</v>
      </c>
      <c r="K2194">
        <v>2753</v>
      </c>
      <c r="L2194" t="s">
        <v>869</v>
      </c>
      <c r="M2194" t="s">
        <v>11200</v>
      </c>
      <c r="N2194" t="s">
        <v>1040</v>
      </c>
      <c r="O2194">
        <v>4</v>
      </c>
      <c r="P2194" t="s">
        <v>872</v>
      </c>
      <c r="Q2194" t="s">
        <v>873</v>
      </c>
      <c r="R2194" t="s">
        <v>105</v>
      </c>
      <c r="S2194" t="s">
        <v>105</v>
      </c>
      <c r="T2194" t="s">
        <v>11201</v>
      </c>
      <c r="U2194" t="s">
        <v>875</v>
      </c>
      <c r="V2194" t="s">
        <v>123</v>
      </c>
      <c r="W2194" s="247">
        <v>44928</v>
      </c>
      <c r="Y2194" t="s">
        <v>876</v>
      </c>
      <c r="Z2194">
        <v>0</v>
      </c>
      <c r="AB2194" t="s">
        <v>877</v>
      </c>
      <c r="AD2194">
        <f t="shared" ca="1" si="102"/>
        <v>16</v>
      </c>
      <c r="AE2194">
        <f t="shared" si="103"/>
        <v>1</v>
      </c>
      <c r="AF2194">
        <f t="shared" si="104"/>
        <v>2</v>
      </c>
    </row>
    <row r="2195" spans="1:32" x14ac:dyDescent="0.25">
      <c r="A2195" t="s">
        <v>11202</v>
      </c>
      <c r="B2195" t="s">
        <v>11203</v>
      </c>
      <c r="D2195">
        <v>2023</v>
      </c>
      <c r="E2195" t="s">
        <v>1061</v>
      </c>
      <c r="F2195" t="s">
        <v>1190</v>
      </c>
      <c r="G2195" t="s">
        <v>1191</v>
      </c>
      <c r="H2195" t="s">
        <v>1192</v>
      </c>
      <c r="I2195" t="s">
        <v>11204</v>
      </c>
      <c r="J2195" t="s">
        <v>918</v>
      </c>
      <c r="K2195">
        <v>25811</v>
      </c>
      <c r="L2195" t="s">
        <v>869</v>
      </c>
      <c r="M2195">
        <v>5449266</v>
      </c>
      <c r="N2195" t="s">
        <v>919</v>
      </c>
      <c r="O2195">
        <v>7</v>
      </c>
      <c r="P2195" t="s">
        <v>872</v>
      </c>
      <c r="Q2195" t="s">
        <v>873</v>
      </c>
      <c r="R2195" t="s">
        <v>105</v>
      </c>
      <c r="S2195" t="s">
        <v>105</v>
      </c>
      <c r="T2195" t="s">
        <v>11205</v>
      </c>
      <c r="U2195" t="s">
        <v>875</v>
      </c>
      <c r="V2195" t="s">
        <v>119</v>
      </c>
      <c r="W2195" s="247">
        <v>44928</v>
      </c>
      <c r="Y2195" t="s">
        <v>876</v>
      </c>
      <c r="Z2195">
        <v>0</v>
      </c>
      <c r="AB2195" t="s">
        <v>877</v>
      </c>
      <c r="AD2195">
        <f t="shared" ca="1" si="102"/>
        <v>16</v>
      </c>
      <c r="AE2195">
        <f t="shared" si="103"/>
        <v>1</v>
      </c>
      <c r="AF2195">
        <f t="shared" si="104"/>
        <v>2</v>
      </c>
    </row>
    <row r="2196" spans="1:32" x14ac:dyDescent="0.25">
      <c r="A2196" t="s">
        <v>11206</v>
      </c>
      <c r="B2196" t="s">
        <v>11207</v>
      </c>
      <c r="D2196">
        <v>2023</v>
      </c>
      <c r="E2196" t="s">
        <v>1061</v>
      </c>
      <c r="F2196" t="s">
        <v>1190</v>
      </c>
      <c r="G2196" t="s">
        <v>1191</v>
      </c>
      <c r="H2196" t="s">
        <v>1192</v>
      </c>
      <c r="I2196" t="s">
        <v>11208</v>
      </c>
      <c r="J2196" t="s">
        <v>1054</v>
      </c>
      <c r="K2196">
        <v>1</v>
      </c>
      <c r="L2196" t="s">
        <v>869</v>
      </c>
      <c r="M2196" t="s">
        <v>11209</v>
      </c>
      <c r="N2196" t="s">
        <v>5956</v>
      </c>
      <c r="O2196">
        <v>249</v>
      </c>
      <c r="P2196" t="s">
        <v>872</v>
      </c>
      <c r="Q2196" t="s">
        <v>873</v>
      </c>
      <c r="R2196" t="s">
        <v>105</v>
      </c>
      <c r="S2196" t="s">
        <v>105</v>
      </c>
      <c r="T2196" t="s">
        <v>11210</v>
      </c>
      <c r="U2196" t="s">
        <v>875</v>
      </c>
      <c r="V2196" t="s">
        <v>157</v>
      </c>
      <c r="W2196" s="247">
        <v>44928</v>
      </c>
      <c r="Y2196" t="s">
        <v>876</v>
      </c>
      <c r="Z2196">
        <v>0</v>
      </c>
      <c r="AB2196" t="s">
        <v>877</v>
      </c>
      <c r="AD2196">
        <f t="shared" ca="1" si="102"/>
        <v>16</v>
      </c>
      <c r="AE2196">
        <f t="shared" si="103"/>
        <v>1</v>
      </c>
      <c r="AF2196">
        <f t="shared" si="104"/>
        <v>2</v>
      </c>
    </row>
    <row r="2197" spans="1:32" x14ac:dyDescent="0.25">
      <c r="A2197" t="s">
        <v>11211</v>
      </c>
      <c r="B2197" t="s">
        <v>11212</v>
      </c>
      <c r="D2197">
        <v>2023</v>
      </c>
      <c r="E2197" t="s">
        <v>1061</v>
      </c>
      <c r="F2197" t="s">
        <v>1190</v>
      </c>
      <c r="G2197" t="s">
        <v>1191</v>
      </c>
      <c r="H2197" t="s">
        <v>1192</v>
      </c>
      <c r="I2197" t="s">
        <v>11213</v>
      </c>
      <c r="J2197" t="s">
        <v>1054</v>
      </c>
      <c r="K2197">
        <v>13214</v>
      </c>
      <c r="L2197" t="s">
        <v>869</v>
      </c>
      <c r="M2197" t="s">
        <v>11214</v>
      </c>
      <c r="N2197" t="s">
        <v>1040</v>
      </c>
      <c r="O2197">
        <v>4</v>
      </c>
      <c r="P2197" t="s">
        <v>872</v>
      </c>
      <c r="Q2197" t="s">
        <v>873</v>
      </c>
      <c r="R2197" t="s">
        <v>105</v>
      </c>
      <c r="S2197" t="s">
        <v>105</v>
      </c>
      <c r="T2197" t="s">
        <v>6313</v>
      </c>
      <c r="U2197" t="s">
        <v>875</v>
      </c>
      <c r="V2197" t="s">
        <v>190</v>
      </c>
      <c r="W2197" s="247">
        <v>44928</v>
      </c>
      <c r="Y2197" t="s">
        <v>876</v>
      </c>
      <c r="Z2197">
        <v>0</v>
      </c>
      <c r="AB2197" t="s">
        <v>877</v>
      </c>
      <c r="AD2197">
        <f t="shared" ca="1" si="102"/>
        <v>16</v>
      </c>
      <c r="AE2197">
        <f t="shared" si="103"/>
        <v>1</v>
      </c>
      <c r="AF2197">
        <f t="shared" si="104"/>
        <v>2</v>
      </c>
    </row>
    <row r="2198" spans="1:32" x14ac:dyDescent="0.25">
      <c r="A2198" t="s">
        <v>11215</v>
      </c>
      <c r="B2198" t="s">
        <v>11216</v>
      </c>
      <c r="D2198">
        <v>2023</v>
      </c>
      <c r="E2198" t="s">
        <v>1061</v>
      </c>
      <c r="F2198" t="s">
        <v>1190</v>
      </c>
      <c r="G2198" t="s">
        <v>1191</v>
      </c>
      <c r="H2198" t="s">
        <v>1192</v>
      </c>
      <c r="I2198" t="s">
        <v>11217</v>
      </c>
      <c r="J2198" t="s">
        <v>1054</v>
      </c>
      <c r="K2198">
        <v>12099</v>
      </c>
      <c r="L2198" t="s">
        <v>869</v>
      </c>
      <c r="M2198" t="s">
        <v>11218</v>
      </c>
      <c r="N2198">
        <v>45506</v>
      </c>
      <c r="O2198">
        <v>27</v>
      </c>
      <c r="P2198" t="s">
        <v>872</v>
      </c>
      <c r="Q2198" t="s">
        <v>873</v>
      </c>
      <c r="R2198" t="s">
        <v>105</v>
      </c>
      <c r="S2198" t="s">
        <v>105</v>
      </c>
      <c r="T2198" t="s">
        <v>2685</v>
      </c>
      <c r="U2198" t="s">
        <v>875</v>
      </c>
      <c r="V2198" t="s">
        <v>190</v>
      </c>
      <c r="W2198" s="247">
        <v>44928</v>
      </c>
      <c r="Y2198" t="s">
        <v>876</v>
      </c>
      <c r="Z2198">
        <v>0</v>
      </c>
      <c r="AB2198" t="s">
        <v>877</v>
      </c>
      <c r="AD2198">
        <f t="shared" ca="1" si="102"/>
        <v>16</v>
      </c>
      <c r="AE2198">
        <f t="shared" si="103"/>
        <v>1</v>
      </c>
      <c r="AF2198">
        <f t="shared" si="104"/>
        <v>2</v>
      </c>
    </row>
    <row r="2199" spans="1:32" x14ac:dyDescent="0.25">
      <c r="A2199" t="s">
        <v>11219</v>
      </c>
      <c r="B2199" t="s">
        <v>11220</v>
      </c>
      <c r="D2199">
        <v>2023</v>
      </c>
      <c r="E2199" t="s">
        <v>1061</v>
      </c>
      <c r="F2199" t="s">
        <v>1190</v>
      </c>
      <c r="G2199" t="s">
        <v>1191</v>
      </c>
      <c r="H2199" t="s">
        <v>866</v>
      </c>
      <c r="I2199" t="s">
        <v>11221</v>
      </c>
      <c r="J2199" t="s">
        <v>1054</v>
      </c>
      <c r="K2199">
        <v>61</v>
      </c>
      <c r="L2199" t="s">
        <v>869</v>
      </c>
      <c r="M2199" t="s">
        <v>11222</v>
      </c>
      <c r="N2199" t="s">
        <v>1040</v>
      </c>
      <c r="O2199">
        <v>4</v>
      </c>
      <c r="P2199" t="s">
        <v>872</v>
      </c>
      <c r="Q2199" t="s">
        <v>873</v>
      </c>
      <c r="R2199" t="s">
        <v>105</v>
      </c>
      <c r="S2199" t="s">
        <v>105</v>
      </c>
      <c r="T2199" t="s">
        <v>11223</v>
      </c>
      <c r="U2199" t="s">
        <v>875</v>
      </c>
      <c r="V2199" t="s">
        <v>1884</v>
      </c>
      <c r="W2199" s="247">
        <v>44928</v>
      </c>
      <c r="Y2199" t="s">
        <v>876</v>
      </c>
      <c r="Z2199">
        <v>0</v>
      </c>
      <c r="AB2199" t="s">
        <v>877</v>
      </c>
      <c r="AD2199">
        <f t="shared" ca="1" si="102"/>
        <v>16</v>
      </c>
      <c r="AE2199">
        <f t="shared" si="103"/>
        <v>1</v>
      </c>
      <c r="AF2199">
        <f t="shared" si="104"/>
        <v>2</v>
      </c>
    </row>
    <row r="2200" spans="1:32" x14ac:dyDescent="0.25">
      <c r="A2200" t="s">
        <v>11224</v>
      </c>
      <c r="B2200" t="s">
        <v>11225</v>
      </c>
      <c r="D2200">
        <v>2023</v>
      </c>
      <c r="E2200" t="s">
        <v>1061</v>
      </c>
      <c r="F2200" t="s">
        <v>1190</v>
      </c>
      <c r="G2200" t="s">
        <v>1191</v>
      </c>
      <c r="H2200" t="s">
        <v>866</v>
      </c>
      <c r="I2200" t="s">
        <v>11226</v>
      </c>
      <c r="J2200" t="s">
        <v>918</v>
      </c>
      <c r="K2200">
        <v>31878</v>
      </c>
      <c r="L2200" t="s">
        <v>869</v>
      </c>
      <c r="M2200" t="s">
        <v>11227</v>
      </c>
      <c r="N2200" t="s">
        <v>1186</v>
      </c>
      <c r="O2200">
        <v>5</v>
      </c>
      <c r="P2200" t="s">
        <v>872</v>
      </c>
      <c r="Q2200" t="s">
        <v>873</v>
      </c>
      <c r="R2200" t="s">
        <v>105</v>
      </c>
      <c r="S2200" t="s">
        <v>105</v>
      </c>
      <c r="T2200" t="s">
        <v>11228</v>
      </c>
      <c r="U2200" t="s">
        <v>875</v>
      </c>
      <c r="V2200" t="s">
        <v>108</v>
      </c>
      <c r="W2200" s="247">
        <v>44928</v>
      </c>
      <c r="Y2200" t="s">
        <v>876</v>
      </c>
      <c r="Z2200">
        <v>0</v>
      </c>
      <c r="AB2200" t="s">
        <v>877</v>
      </c>
      <c r="AD2200">
        <f t="shared" ca="1" si="102"/>
        <v>16</v>
      </c>
      <c r="AE2200">
        <f t="shared" si="103"/>
        <v>1</v>
      </c>
      <c r="AF2200">
        <f t="shared" si="104"/>
        <v>2</v>
      </c>
    </row>
    <row r="2201" spans="1:32" x14ac:dyDescent="0.25">
      <c r="A2201" t="s">
        <v>11229</v>
      </c>
      <c r="B2201" t="s">
        <v>11230</v>
      </c>
      <c r="D2201">
        <v>2023</v>
      </c>
      <c r="E2201" t="s">
        <v>1061</v>
      </c>
      <c r="F2201" t="s">
        <v>1190</v>
      </c>
      <c r="G2201" t="s">
        <v>1191</v>
      </c>
      <c r="H2201" t="s">
        <v>866</v>
      </c>
      <c r="I2201" t="s">
        <v>11231</v>
      </c>
      <c r="J2201" t="s">
        <v>1054</v>
      </c>
      <c r="K2201">
        <v>7482</v>
      </c>
      <c r="L2201" t="s">
        <v>869</v>
      </c>
      <c r="M2201" t="s">
        <v>11232</v>
      </c>
      <c r="N2201" t="s">
        <v>1056</v>
      </c>
      <c r="P2201" t="s">
        <v>872</v>
      </c>
      <c r="Q2201" t="s">
        <v>873</v>
      </c>
      <c r="R2201" t="s">
        <v>105</v>
      </c>
      <c r="S2201" t="s">
        <v>105</v>
      </c>
      <c r="T2201" t="s">
        <v>11233</v>
      </c>
      <c r="U2201" t="s">
        <v>875</v>
      </c>
      <c r="V2201" t="s">
        <v>1884</v>
      </c>
      <c r="W2201" s="247">
        <v>44928</v>
      </c>
      <c r="Y2201" t="s">
        <v>876</v>
      </c>
      <c r="Z2201">
        <v>0</v>
      </c>
      <c r="AB2201" t="s">
        <v>877</v>
      </c>
      <c r="AD2201">
        <f t="shared" ca="1" si="102"/>
        <v>16</v>
      </c>
      <c r="AE2201">
        <f t="shared" si="103"/>
        <v>1</v>
      </c>
      <c r="AF2201">
        <f t="shared" si="104"/>
        <v>2</v>
      </c>
    </row>
    <row r="2202" spans="1:32" x14ac:dyDescent="0.25">
      <c r="A2202" t="s">
        <v>11234</v>
      </c>
      <c r="B2202" t="s">
        <v>11235</v>
      </c>
      <c r="D2202">
        <v>2023</v>
      </c>
      <c r="E2202" t="s">
        <v>1061</v>
      </c>
      <c r="F2202" t="s">
        <v>1190</v>
      </c>
      <c r="G2202" t="s">
        <v>1191</v>
      </c>
      <c r="H2202" t="s">
        <v>866</v>
      </c>
      <c r="I2202" t="s">
        <v>11236</v>
      </c>
      <c r="J2202" t="s">
        <v>1054</v>
      </c>
      <c r="K2202">
        <v>17061</v>
      </c>
      <c r="L2202" t="s">
        <v>869</v>
      </c>
      <c r="M2202" t="s">
        <v>11237</v>
      </c>
      <c r="N2202" t="s">
        <v>1040</v>
      </c>
      <c r="O2202">
        <v>4</v>
      </c>
      <c r="P2202" t="s">
        <v>872</v>
      </c>
      <c r="Q2202" t="s">
        <v>873</v>
      </c>
      <c r="R2202" t="s">
        <v>105</v>
      </c>
      <c r="S2202" t="s">
        <v>105</v>
      </c>
      <c r="T2202" t="s">
        <v>11238</v>
      </c>
      <c r="U2202" t="s">
        <v>875</v>
      </c>
      <c r="V2202" t="s">
        <v>1459</v>
      </c>
      <c r="W2202" s="247">
        <v>44928</v>
      </c>
      <c r="Y2202" t="s">
        <v>876</v>
      </c>
      <c r="Z2202">
        <v>0</v>
      </c>
      <c r="AB2202" t="s">
        <v>877</v>
      </c>
      <c r="AD2202">
        <f t="shared" ca="1" si="102"/>
        <v>16</v>
      </c>
      <c r="AE2202">
        <f t="shared" si="103"/>
        <v>1</v>
      </c>
      <c r="AF2202">
        <f t="shared" si="104"/>
        <v>2</v>
      </c>
    </row>
    <row r="2203" spans="1:32" x14ac:dyDescent="0.25">
      <c r="A2203" t="s">
        <v>11239</v>
      </c>
      <c r="B2203" t="s">
        <v>11240</v>
      </c>
      <c r="D2203">
        <v>2023</v>
      </c>
      <c r="E2203" t="s">
        <v>1061</v>
      </c>
      <c r="F2203" t="s">
        <v>1190</v>
      </c>
      <c r="G2203" t="s">
        <v>1191</v>
      </c>
      <c r="H2203" t="s">
        <v>866</v>
      </c>
      <c r="I2203" t="s">
        <v>11241</v>
      </c>
      <c r="J2203" t="s">
        <v>2082</v>
      </c>
      <c r="K2203">
        <v>21638</v>
      </c>
      <c r="L2203" t="s">
        <v>1900</v>
      </c>
      <c r="M2203" t="s">
        <v>11242</v>
      </c>
      <c r="N2203" t="s">
        <v>3075</v>
      </c>
      <c r="O2203">
        <v>15</v>
      </c>
      <c r="P2203" t="s">
        <v>872</v>
      </c>
      <c r="Q2203" t="s">
        <v>873</v>
      </c>
      <c r="R2203" t="s">
        <v>105</v>
      </c>
      <c r="S2203" t="s">
        <v>105</v>
      </c>
      <c r="T2203" t="s">
        <v>11243</v>
      </c>
      <c r="U2203" t="s">
        <v>875</v>
      </c>
      <c r="W2203" s="247">
        <v>44928</v>
      </c>
      <c r="Y2203" t="s">
        <v>876</v>
      </c>
      <c r="Z2203">
        <v>0</v>
      </c>
      <c r="AB2203" t="s">
        <v>877</v>
      </c>
      <c r="AD2203">
        <f t="shared" ca="1" si="102"/>
        <v>16</v>
      </c>
      <c r="AE2203">
        <f t="shared" si="103"/>
        <v>1</v>
      </c>
      <c r="AF2203">
        <f t="shared" si="104"/>
        <v>2</v>
      </c>
    </row>
    <row r="2204" spans="1:32" x14ac:dyDescent="0.25">
      <c r="A2204" t="s">
        <v>11244</v>
      </c>
      <c r="B2204" t="s">
        <v>11245</v>
      </c>
      <c r="D2204">
        <v>2023</v>
      </c>
      <c r="E2204" t="s">
        <v>1061</v>
      </c>
      <c r="F2204" t="s">
        <v>1190</v>
      </c>
      <c r="G2204" t="s">
        <v>1191</v>
      </c>
      <c r="H2204" t="s">
        <v>866</v>
      </c>
      <c r="I2204" t="s">
        <v>11246</v>
      </c>
      <c r="J2204" t="s">
        <v>1029</v>
      </c>
      <c r="K2204">
        <v>29076</v>
      </c>
      <c r="L2204" t="s">
        <v>869</v>
      </c>
      <c r="M2204" t="s">
        <v>11247</v>
      </c>
      <c r="N2204">
        <v>45475</v>
      </c>
      <c r="O2204">
        <v>2</v>
      </c>
      <c r="P2204" t="s">
        <v>872</v>
      </c>
      <c r="Q2204" t="s">
        <v>873</v>
      </c>
      <c r="R2204" t="s">
        <v>105</v>
      </c>
      <c r="S2204" t="s">
        <v>110</v>
      </c>
      <c r="T2204" t="s">
        <v>11248</v>
      </c>
      <c r="U2204" t="s">
        <v>875</v>
      </c>
      <c r="W2204" s="247">
        <v>44928</v>
      </c>
      <c r="Y2204" t="s">
        <v>876</v>
      </c>
      <c r="Z2204">
        <v>0</v>
      </c>
      <c r="AB2204" t="s">
        <v>877</v>
      </c>
      <c r="AD2204">
        <f t="shared" ca="1" si="102"/>
        <v>16</v>
      </c>
      <c r="AE2204">
        <f t="shared" si="103"/>
        <v>1</v>
      </c>
      <c r="AF2204">
        <f t="shared" si="104"/>
        <v>2</v>
      </c>
    </row>
    <row r="2205" spans="1:32" x14ac:dyDescent="0.25">
      <c r="A2205" t="s">
        <v>11249</v>
      </c>
      <c r="B2205" t="s">
        <v>11250</v>
      </c>
      <c r="D2205">
        <v>2023</v>
      </c>
      <c r="E2205" t="s">
        <v>1049</v>
      </c>
      <c r="F2205" t="s">
        <v>3418</v>
      </c>
      <c r="G2205" t="s">
        <v>3419</v>
      </c>
      <c r="H2205" t="s">
        <v>866</v>
      </c>
      <c r="I2205" t="s">
        <v>11251</v>
      </c>
      <c r="J2205" t="s">
        <v>1038</v>
      </c>
      <c r="K2205">
        <v>1</v>
      </c>
      <c r="L2205" t="s">
        <v>869</v>
      </c>
      <c r="M2205" t="s">
        <v>11252</v>
      </c>
      <c r="N2205" t="s">
        <v>3060</v>
      </c>
      <c r="O2205">
        <v>14</v>
      </c>
      <c r="P2205" t="s">
        <v>872</v>
      </c>
      <c r="Q2205" t="s">
        <v>873</v>
      </c>
      <c r="R2205" t="s">
        <v>105</v>
      </c>
      <c r="S2205" t="s">
        <v>105</v>
      </c>
      <c r="T2205" t="s">
        <v>10872</v>
      </c>
      <c r="U2205" t="s">
        <v>875</v>
      </c>
      <c r="V2205" t="s">
        <v>209</v>
      </c>
      <c r="W2205" s="247">
        <v>44918</v>
      </c>
      <c r="Y2205" t="s">
        <v>876</v>
      </c>
      <c r="Z2205">
        <v>0</v>
      </c>
      <c r="AA2205" t="s">
        <v>11253</v>
      </c>
      <c r="AB2205" t="s">
        <v>2119</v>
      </c>
      <c r="AD2205">
        <f t="shared" ca="1" si="102"/>
        <v>16</v>
      </c>
      <c r="AE2205">
        <f t="shared" si="103"/>
        <v>12</v>
      </c>
      <c r="AF2205">
        <f t="shared" si="104"/>
        <v>23</v>
      </c>
    </row>
    <row r="2206" spans="1:32" x14ac:dyDescent="0.25">
      <c r="A2206" t="s">
        <v>11254</v>
      </c>
      <c r="B2206" t="s">
        <v>11255</v>
      </c>
      <c r="D2206">
        <v>2023</v>
      </c>
      <c r="E2206" t="s">
        <v>1049</v>
      </c>
      <c r="F2206" t="s">
        <v>3418</v>
      </c>
      <c r="G2206" t="s">
        <v>3419</v>
      </c>
      <c r="H2206" t="s">
        <v>866</v>
      </c>
      <c r="I2206" t="s">
        <v>11256</v>
      </c>
      <c r="J2206" t="s">
        <v>1054</v>
      </c>
      <c r="K2206">
        <v>53800</v>
      </c>
      <c r="L2206" t="s">
        <v>1900</v>
      </c>
      <c r="M2206" t="s">
        <v>11257</v>
      </c>
      <c r="N2206">
        <v>45567</v>
      </c>
      <c r="O2206">
        <v>25</v>
      </c>
      <c r="P2206" t="s">
        <v>872</v>
      </c>
      <c r="Q2206" t="s">
        <v>873</v>
      </c>
      <c r="R2206" t="s">
        <v>105</v>
      </c>
      <c r="S2206" t="s">
        <v>105</v>
      </c>
      <c r="T2206" t="s">
        <v>11258</v>
      </c>
      <c r="U2206" t="s">
        <v>875</v>
      </c>
      <c r="V2206" t="s">
        <v>5673</v>
      </c>
      <c r="W2206" s="247">
        <v>44918</v>
      </c>
      <c r="Y2206" t="s">
        <v>876</v>
      </c>
      <c r="Z2206">
        <v>0</v>
      </c>
      <c r="AB2206" t="s">
        <v>2119</v>
      </c>
      <c r="AD2206">
        <f t="shared" ca="1" si="102"/>
        <v>16</v>
      </c>
      <c r="AE2206">
        <f t="shared" si="103"/>
        <v>12</v>
      </c>
      <c r="AF2206">
        <f t="shared" si="104"/>
        <v>23</v>
      </c>
    </row>
    <row r="2207" spans="1:32" x14ac:dyDescent="0.25">
      <c r="A2207" t="s">
        <v>11259</v>
      </c>
      <c r="B2207" t="s">
        <v>11260</v>
      </c>
      <c r="D2207">
        <v>2023</v>
      </c>
      <c r="E2207" t="s">
        <v>1049</v>
      </c>
      <c r="F2207" t="s">
        <v>3418</v>
      </c>
      <c r="G2207" t="s">
        <v>3419</v>
      </c>
      <c r="H2207" t="s">
        <v>866</v>
      </c>
      <c r="I2207" t="s">
        <v>11261</v>
      </c>
      <c r="J2207" t="s">
        <v>1054</v>
      </c>
      <c r="K2207">
        <v>9812</v>
      </c>
      <c r="L2207" t="s">
        <v>869</v>
      </c>
      <c r="M2207" t="s">
        <v>11262</v>
      </c>
      <c r="N2207" t="s">
        <v>1040</v>
      </c>
      <c r="O2207">
        <v>4</v>
      </c>
      <c r="P2207" t="s">
        <v>872</v>
      </c>
      <c r="Q2207" t="s">
        <v>873</v>
      </c>
      <c r="R2207" t="s">
        <v>105</v>
      </c>
      <c r="S2207" t="s">
        <v>105</v>
      </c>
      <c r="T2207" t="s">
        <v>11263</v>
      </c>
      <c r="U2207" t="s">
        <v>875</v>
      </c>
      <c r="V2207" t="s">
        <v>212</v>
      </c>
      <c r="W2207" s="247">
        <v>44929</v>
      </c>
      <c r="Y2207" t="s">
        <v>876</v>
      </c>
      <c r="Z2207">
        <v>0</v>
      </c>
      <c r="AA2207" t="s">
        <v>2119</v>
      </c>
      <c r="AB2207" t="s">
        <v>877</v>
      </c>
      <c r="AD2207">
        <f t="shared" ca="1" si="102"/>
        <v>16</v>
      </c>
      <c r="AE2207">
        <f t="shared" si="103"/>
        <v>1</v>
      </c>
      <c r="AF2207">
        <f t="shared" si="104"/>
        <v>3</v>
      </c>
    </row>
    <row r="2208" spans="1:32" x14ac:dyDescent="0.25">
      <c r="A2208" t="s">
        <v>11264</v>
      </c>
      <c r="B2208" t="s">
        <v>11265</v>
      </c>
      <c r="D2208">
        <v>2023</v>
      </c>
      <c r="E2208" t="s">
        <v>1049</v>
      </c>
      <c r="F2208" t="s">
        <v>3418</v>
      </c>
      <c r="G2208" t="s">
        <v>3419</v>
      </c>
      <c r="H2208" t="s">
        <v>866</v>
      </c>
      <c r="I2208" t="s">
        <v>11266</v>
      </c>
      <c r="J2208" t="s">
        <v>1029</v>
      </c>
      <c r="K2208">
        <v>65500</v>
      </c>
      <c r="L2208" t="s">
        <v>1900</v>
      </c>
      <c r="M2208" t="s">
        <v>11267</v>
      </c>
      <c r="N2208">
        <v>45598</v>
      </c>
      <c r="O2208">
        <v>13</v>
      </c>
      <c r="P2208" t="s">
        <v>872</v>
      </c>
      <c r="Q2208" t="s">
        <v>873</v>
      </c>
      <c r="R2208" t="s">
        <v>105</v>
      </c>
      <c r="S2208" t="s">
        <v>105</v>
      </c>
      <c r="T2208" t="s">
        <v>11268</v>
      </c>
      <c r="U2208" t="s">
        <v>875</v>
      </c>
      <c r="W2208" s="247">
        <v>44929</v>
      </c>
      <c r="Y2208" t="s">
        <v>876</v>
      </c>
      <c r="Z2208">
        <v>0</v>
      </c>
      <c r="AA2208" t="s">
        <v>2119</v>
      </c>
      <c r="AB2208" t="s">
        <v>877</v>
      </c>
      <c r="AD2208">
        <f t="shared" ca="1" si="102"/>
        <v>16</v>
      </c>
      <c r="AE2208">
        <f t="shared" si="103"/>
        <v>1</v>
      </c>
      <c r="AF2208">
        <f t="shared" si="104"/>
        <v>3</v>
      </c>
    </row>
    <row r="2209" spans="1:32" x14ac:dyDescent="0.25">
      <c r="A2209" t="s">
        <v>11269</v>
      </c>
      <c r="B2209" t="s">
        <v>11270</v>
      </c>
      <c r="D2209">
        <v>2023</v>
      </c>
      <c r="E2209" t="s">
        <v>1049</v>
      </c>
      <c r="F2209" t="s">
        <v>3418</v>
      </c>
      <c r="G2209" t="s">
        <v>3419</v>
      </c>
      <c r="H2209" t="s">
        <v>866</v>
      </c>
      <c r="I2209" t="s">
        <v>11271</v>
      </c>
      <c r="J2209" t="s">
        <v>3464</v>
      </c>
      <c r="K2209">
        <v>293</v>
      </c>
      <c r="L2209" t="s">
        <v>869</v>
      </c>
      <c r="M2209" t="s">
        <v>11272</v>
      </c>
      <c r="N2209">
        <v>45875</v>
      </c>
      <c r="O2209">
        <v>341</v>
      </c>
      <c r="P2209" t="s">
        <v>872</v>
      </c>
      <c r="Q2209" t="s">
        <v>873</v>
      </c>
      <c r="R2209" t="s">
        <v>105</v>
      </c>
      <c r="S2209" t="s">
        <v>105</v>
      </c>
      <c r="T2209" t="s">
        <v>11273</v>
      </c>
      <c r="U2209" t="s">
        <v>875</v>
      </c>
      <c r="V2209" t="s">
        <v>132</v>
      </c>
      <c r="W2209" s="247">
        <v>44928</v>
      </c>
      <c r="Y2209" t="s">
        <v>876</v>
      </c>
      <c r="Z2209">
        <v>0</v>
      </c>
      <c r="AA2209" t="s">
        <v>2323</v>
      </c>
      <c r="AB2209" t="s">
        <v>11274</v>
      </c>
      <c r="AD2209">
        <f t="shared" ca="1" si="102"/>
        <v>16</v>
      </c>
      <c r="AE2209">
        <f t="shared" si="103"/>
        <v>1</v>
      </c>
      <c r="AF2209">
        <f t="shared" si="104"/>
        <v>2</v>
      </c>
    </row>
    <row r="2210" spans="1:32" x14ac:dyDescent="0.25">
      <c r="A2210" t="s">
        <v>11275</v>
      </c>
      <c r="B2210" t="s">
        <v>11276</v>
      </c>
      <c r="D2210">
        <v>2023</v>
      </c>
      <c r="E2210" t="s">
        <v>1049</v>
      </c>
      <c r="F2210" t="s">
        <v>3418</v>
      </c>
      <c r="G2210" t="s">
        <v>3419</v>
      </c>
      <c r="H2210" t="s">
        <v>866</v>
      </c>
      <c r="I2210" t="s">
        <v>11277</v>
      </c>
      <c r="J2210" t="s">
        <v>3464</v>
      </c>
      <c r="K2210">
        <v>309</v>
      </c>
      <c r="L2210" t="s">
        <v>869</v>
      </c>
      <c r="M2210" t="s">
        <v>11278</v>
      </c>
      <c r="N2210">
        <v>45875</v>
      </c>
      <c r="O2210">
        <v>341</v>
      </c>
      <c r="P2210" t="s">
        <v>872</v>
      </c>
      <c r="Q2210" t="s">
        <v>873</v>
      </c>
      <c r="R2210" t="s">
        <v>105</v>
      </c>
      <c r="S2210" t="s">
        <v>105</v>
      </c>
      <c r="T2210" t="s">
        <v>11273</v>
      </c>
      <c r="U2210" t="s">
        <v>875</v>
      </c>
      <c r="V2210" t="s">
        <v>132</v>
      </c>
      <c r="W2210" s="247">
        <v>44928</v>
      </c>
      <c r="Y2210" t="s">
        <v>876</v>
      </c>
      <c r="Z2210">
        <v>0</v>
      </c>
      <c r="AA2210" t="s">
        <v>2323</v>
      </c>
      <c r="AB2210" t="s">
        <v>11279</v>
      </c>
      <c r="AD2210">
        <f t="shared" ca="1" si="102"/>
        <v>16</v>
      </c>
      <c r="AE2210">
        <f t="shared" si="103"/>
        <v>1</v>
      </c>
      <c r="AF2210">
        <f t="shared" si="104"/>
        <v>2</v>
      </c>
    </row>
    <row r="2211" spans="1:32" x14ac:dyDescent="0.25">
      <c r="A2211" t="s">
        <v>11280</v>
      </c>
      <c r="B2211" t="s">
        <v>11281</v>
      </c>
      <c r="D2211">
        <v>2023</v>
      </c>
      <c r="E2211" t="s">
        <v>1049</v>
      </c>
      <c r="F2211" t="s">
        <v>3418</v>
      </c>
      <c r="G2211" t="s">
        <v>3419</v>
      </c>
      <c r="H2211" t="s">
        <v>866</v>
      </c>
      <c r="I2211" t="s">
        <v>11282</v>
      </c>
      <c r="J2211" t="s">
        <v>3464</v>
      </c>
      <c r="K2211">
        <v>299</v>
      </c>
      <c r="L2211" t="s">
        <v>869</v>
      </c>
      <c r="M2211" t="s">
        <v>11283</v>
      </c>
      <c r="N2211" t="s">
        <v>9656</v>
      </c>
      <c r="O2211">
        <v>341</v>
      </c>
      <c r="P2211" t="s">
        <v>872</v>
      </c>
      <c r="Q2211" t="s">
        <v>873</v>
      </c>
      <c r="R2211" t="s">
        <v>105</v>
      </c>
      <c r="S2211" t="s">
        <v>105</v>
      </c>
      <c r="T2211" t="s">
        <v>11273</v>
      </c>
      <c r="U2211" t="s">
        <v>875</v>
      </c>
      <c r="V2211" t="s">
        <v>132</v>
      </c>
      <c r="W2211" s="247">
        <v>44928</v>
      </c>
      <c r="Y2211" t="s">
        <v>876</v>
      </c>
      <c r="Z2211">
        <v>0</v>
      </c>
      <c r="AA2211" t="s">
        <v>2323</v>
      </c>
      <c r="AB2211" t="s">
        <v>11284</v>
      </c>
      <c r="AD2211">
        <f t="shared" ca="1" si="102"/>
        <v>16</v>
      </c>
      <c r="AE2211">
        <f t="shared" si="103"/>
        <v>1</v>
      </c>
      <c r="AF2211">
        <f t="shared" si="104"/>
        <v>2</v>
      </c>
    </row>
    <row r="2212" spans="1:32" x14ac:dyDescent="0.25">
      <c r="A2212" t="s">
        <v>11285</v>
      </c>
      <c r="B2212" t="s">
        <v>11286</v>
      </c>
      <c r="D2212">
        <v>2023</v>
      </c>
      <c r="E2212" t="s">
        <v>1049</v>
      </c>
      <c r="F2212" t="s">
        <v>1070</v>
      </c>
      <c r="G2212" t="s">
        <v>1071</v>
      </c>
      <c r="H2212" t="s">
        <v>1108</v>
      </c>
      <c r="I2212" t="s">
        <v>11287</v>
      </c>
      <c r="J2212" t="s">
        <v>868</v>
      </c>
      <c r="K2212">
        <v>24207</v>
      </c>
      <c r="L2212" t="s">
        <v>1900</v>
      </c>
      <c r="M2212" t="s">
        <v>11288</v>
      </c>
      <c r="N2212">
        <v>45384</v>
      </c>
      <c r="O2212">
        <v>31</v>
      </c>
      <c r="P2212" t="s">
        <v>872</v>
      </c>
      <c r="Q2212" t="s">
        <v>873</v>
      </c>
      <c r="R2212" t="s">
        <v>105</v>
      </c>
      <c r="S2212" t="s">
        <v>105</v>
      </c>
      <c r="T2212" t="s">
        <v>11289</v>
      </c>
      <c r="U2212" t="s">
        <v>1067</v>
      </c>
      <c r="W2212" s="247">
        <v>44918</v>
      </c>
      <c r="Y2212" t="s">
        <v>876</v>
      </c>
      <c r="Z2212">
        <v>0</v>
      </c>
      <c r="AB2212" t="s">
        <v>877</v>
      </c>
      <c r="AD2212">
        <f t="shared" ca="1" si="102"/>
        <v>16</v>
      </c>
      <c r="AE2212">
        <f t="shared" si="103"/>
        <v>12</v>
      </c>
      <c r="AF2212">
        <f t="shared" si="104"/>
        <v>23</v>
      </c>
    </row>
    <row r="2213" spans="1:32" x14ac:dyDescent="0.25">
      <c r="A2213" t="s">
        <v>11290</v>
      </c>
      <c r="B2213" t="s">
        <v>11291</v>
      </c>
      <c r="D2213">
        <v>2023</v>
      </c>
      <c r="E2213" t="s">
        <v>1049</v>
      </c>
      <c r="F2213" t="s">
        <v>1070</v>
      </c>
      <c r="G2213" t="s">
        <v>1071</v>
      </c>
      <c r="H2213" t="s">
        <v>1108</v>
      </c>
      <c r="I2213" t="s">
        <v>11292</v>
      </c>
      <c r="J2213" t="s">
        <v>881</v>
      </c>
      <c r="K2213">
        <v>23829</v>
      </c>
      <c r="L2213" t="s">
        <v>1900</v>
      </c>
      <c r="M2213">
        <v>5449164</v>
      </c>
      <c r="N2213">
        <v>45293</v>
      </c>
      <c r="O2213">
        <v>11</v>
      </c>
      <c r="P2213" t="s">
        <v>872</v>
      </c>
      <c r="Q2213" t="s">
        <v>873</v>
      </c>
      <c r="R2213" t="s">
        <v>105</v>
      </c>
      <c r="S2213" t="s">
        <v>105</v>
      </c>
      <c r="T2213" t="s">
        <v>11293</v>
      </c>
      <c r="U2213" t="s">
        <v>1067</v>
      </c>
      <c r="W2213" s="247">
        <v>44918</v>
      </c>
      <c r="Y2213" t="s">
        <v>876</v>
      </c>
      <c r="Z2213">
        <v>0</v>
      </c>
      <c r="AB2213" t="s">
        <v>877</v>
      </c>
      <c r="AD2213">
        <f t="shared" ca="1" si="102"/>
        <v>16</v>
      </c>
      <c r="AE2213">
        <f t="shared" si="103"/>
        <v>12</v>
      </c>
      <c r="AF2213">
        <f t="shared" si="104"/>
        <v>23</v>
      </c>
    </row>
    <row r="2214" spans="1:32" x14ac:dyDescent="0.25">
      <c r="A2214" t="s">
        <v>11294</v>
      </c>
      <c r="B2214" t="s">
        <v>11295</v>
      </c>
      <c r="D2214">
        <v>2023</v>
      </c>
      <c r="E2214" t="s">
        <v>1049</v>
      </c>
      <c r="F2214" t="s">
        <v>1070</v>
      </c>
      <c r="G2214" t="s">
        <v>1071</v>
      </c>
      <c r="H2214" t="s">
        <v>1108</v>
      </c>
      <c r="I2214" t="s">
        <v>11296</v>
      </c>
      <c r="J2214" t="s">
        <v>1136</v>
      </c>
      <c r="K2214">
        <v>32969</v>
      </c>
      <c r="L2214" t="s">
        <v>869</v>
      </c>
      <c r="M2214" t="s">
        <v>11297</v>
      </c>
      <c r="N2214">
        <v>45445</v>
      </c>
      <c r="O2214">
        <v>4</v>
      </c>
      <c r="P2214" t="s">
        <v>872</v>
      </c>
      <c r="Q2214" t="s">
        <v>873</v>
      </c>
      <c r="R2214" t="s">
        <v>105</v>
      </c>
      <c r="S2214" t="s">
        <v>105</v>
      </c>
      <c r="T2214" t="s">
        <v>11298</v>
      </c>
      <c r="U2214" t="s">
        <v>1067</v>
      </c>
      <c r="V2214" t="s">
        <v>134</v>
      </c>
      <c r="W2214" s="247">
        <v>44918</v>
      </c>
      <c r="Y2214" t="s">
        <v>876</v>
      </c>
      <c r="Z2214">
        <v>0</v>
      </c>
      <c r="AB2214" t="s">
        <v>877</v>
      </c>
      <c r="AD2214">
        <f t="shared" ca="1" si="102"/>
        <v>16</v>
      </c>
      <c r="AE2214">
        <f t="shared" si="103"/>
        <v>12</v>
      </c>
      <c r="AF2214">
        <f t="shared" si="104"/>
        <v>23</v>
      </c>
    </row>
    <row r="2215" spans="1:32" x14ac:dyDescent="0.25">
      <c r="A2215" t="s">
        <v>11299</v>
      </c>
      <c r="B2215" t="s">
        <v>11300</v>
      </c>
      <c r="D2215">
        <v>2023</v>
      </c>
      <c r="E2215" t="s">
        <v>1049</v>
      </c>
      <c r="F2215" t="s">
        <v>1070</v>
      </c>
      <c r="G2215" t="s">
        <v>1071</v>
      </c>
      <c r="H2215" t="s">
        <v>1082</v>
      </c>
      <c r="I2215" t="s">
        <v>11301</v>
      </c>
      <c r="J2215" t="s">
        <v>868</v>
      </c>
      <c r="K2215">
        <v>33402</v>
      </c>
      <c r="L2215" t="s">
        <v>1900</v>
      </c>
      <c r="M2215" t="s">
        <v>11302</v>
      </c>
      <c r="N2215">
        <v>45414</v>
      </c>
      <c r="O2215">
        <v>3</v>
      </c>
      <c r="P2215" t="s">
        <v>872</v>
      </c>
      <c r="Q2215" t="s">
        <v>873</v>
      </c>
      <c r="R2215" t="s">
        <v>105</v>
      </c>
      <c r="S2215" t="s">
        <v>105</v>
      </c>
      <c r="T2215" t="s">
        <v>11303</v>
      </c>
      <c r="U2215" t="s">
        <v>1067</v>
      </c>
      <c r="W2215" s="247">
        <v>44918</v>
      </c>
      <c r="Y2215" t="s">
        <v>876</v>
      </c>
      <c r="Z2215">
        <v>0</v>
      </c>
      <c r="AB2215" t="s">
        <v>877</v>
      </c>
      <c r="AD2215">
        <f t="shared" ca="1" si="102"/>
        <v>16</v>
      </c>
      <c r="AE2215">
        <f t="shared" si="103"/>
        <v>12</v>
      </c>
      <c r="AF2215">
        <f t="shared" si="104"/>
        <v>23</v>
      </c>
    </row>
    <row r="2216" spans="1:32" x14ac:dyDescent="0.25">
      <c r="A2216" t="s">
        <v>11304</v>
      </c>
      <c r="B2216" t="s">
        <v>11305</v>
      </c>
      <c r="D2216">
        <v>2023</v>
      </c>
      <c r="E2216" t="s">
        <v>1049</v>
      </c>
      <c r="F2216" t="s">
        <v>1070</v>
      </c>
      <c r="G2216" t="s">
        <v>1071</v>
      </c>
      <c r="H2216" t="s">
        <v>1082</v>
      </c>
      <c r="I2216" t="s">
        <v>11306</v>
      </c>
      <c r="J2216" t="s">
        <v>881</v>
      </c>
      <c r="K2216">
        <v>42055</v>
      </c>
      <c r="L2216" t="s">
        <v>1900</v>
      </c>
      <c r="M2216">
        <v>5449382</v>
      </c>
      <c r="N2216">
        <v>45445</v>
      </c>
      <c r="O2216">
        <v>3</v>
      </c>
      <c r="P2216" t="s">
        <v>872</v>
      </c>
      <c r="Q2216" t="s">
        <v>873</v>
      </c>
      <c r="R2216" t="s">
        <v>105</v>
      </c>
      <c r="S2216" t="s">
        <v>105</v>
      </c>
      <c r="T2216" t="s">
        <v>11307</v>
      </c>
      <c r="U2216" t="s">
        <v>1067</v>
      </c>
      <c r="W2216" s="247">
        <v>44918</v>
      </c>
      <c r="Y2216" t="s">
        <v>876</v>
      </c>
      <c r="Z2216">
        <v>0</v>
      </c>
      <c r="AB2216" t="s">
        <v>10382</v>
      </c>
      <c r="AD2216">
        <f t="shared" ca="1" si="102"/>
        <v>16</v>
      </c>
      <c r="AE2216">
        <f t="shared" si="103"/>
        <v>12</v>
      </c>
      <c r="AF2216">
        <f t="shared" si="104"/>
        <v>23</v>
      </c>
    </row>
    <row r="2217" spans="1:32" x14ac:dyDescent="0.25">
      <c r="A2217" t="s">
        <v>11308</v>
      </c>
      <c r="B2217" t="s">
        <v>11309</v>
      </c>
      <c r="D2217">
        <v>2023</v>
      </c>
      <c r="E2217" t="s">
        <v>1049</v>
      </c>
      <c r="F2217" t="s">
        <v>1070</v>
      </c>
      <c r="G2217" t="s">
        <v>1071</v>
      </c>
      <c r="H2217" t="s">
        <v>1108</v>
      </c>
      <c r="I2217" t="s">
        <v>11310</v>
      </c>
      <c r="J2217" t="s">
        <v>1054</v>
      </c>
      <c r="K2217">
        <v>5604</v>
      </c>
      <c r="L2217" t="s">
        <v>869</v>
      </c>
      <c r="M2217" t="s">
        <v>11311</v>
      </c>
      <c r="N2217" t="s">
        <v>2994</v>
      </c>
      <c r="O2217">
        <v>16</v>
      </c>
      <c r="P2217" t="s">
        <v>872</v>
      </c>
      <c r="Q2217" t="s">
        <v>873</v>
      </c>
      <c r="R2217" t="s">
        <v>105</v>
      </c>
      <c r="S2217" t="s">
        <v>105</v>
      </c>
      <c r="T2217" t="s">
        <v>11312</v>
      </c>
      <c r="U2217" t="s">
        <v>1067</v>
      </c>
      <c r="V2217" t="s">
        <v>11313</v>
      </c>
      <c r="W2217" s="247">
        <v>44919</v>
      </c>
      <c r="Y2217" t="s">
        <v>876</v>
      </c>
      <c r="Z2217">
        <v>0</v>
      </c>
      <c r="AB2217" t="s">
        <v>877</v>
      </c>
      <c r="AD2217">
        <f t="shared" ca="1" si="102"/>
        <v>16</v>
      </c>
      <c r="AE2217">
        <f t="shared" si="103"/>
        <v>12</v>
      </c>
      <c r="AF2217">
        <f t="shared" si="104"/>
        <v>24</v>
      </c>
    </row>
    <row r="2218" spans="1:32" x14ac:dyDescent="0.25">
      <c r="A2218" t="s">
        <v>11314</v>
      </c>
      <c r="B2218" t="s">
        <v>11315</v>
      </c>
      <c r="D2218">
        <v>2023</v>
      </c>
      <c r="E2218" t="s">
        <v>1049</v>
      </c>
      <c r="F2218" t="s">
        <v>1070</v>
      </c>
      <c r="G2218" t="s">
        <v>1071</v>
      </c>
      <c r="H2218" t="s">
        <v>3323</v>
      </c>
      <c r="I2218" t="s">
        <v>11316</v>
      </c>
      <c r="J2218" t="s">
        <v>1054</v>
      </c>
      <c r="K2218">
        <v>32794</v>
      </c>
      <c r="L2218" t="s">
        <v>869</v>
      </c>
      <c r="M2218" t="s">
        <v>11317</v>
      </c>
      <c r="N2218">
        <v>45325</v>
      </c>
      <c r="O2218">
        <v>19</v>
      </c>
      <c r="P2218" t="s">
        <v>872</v>
      </c>
      <c r="Q2218" t="s">
        <v>873</v>
      </c>
      <c r="R2218" t="s">
        <v>105</v>
      </c>
      <c r="S2218" t="s">
        <v>105</v>
      </c>
      <c r="T2218" t="s">
        <v>11318</v>
      </c>
      <c r="U2218" t="s">
        <v>1067</v>
      </c>
      <c r="V2218" t="s">
        <v>238</v>
      </c>
      <c r="W2218" s="247">
        <v>44924</v>
      </c>
      <c r="Y2218" t="s">
        <v>876</v>
      </c>
      <c r="Z2218">
        <v>0</v>
      </c>
      <c r="AB2218" t="s">
        <v>877</v>
      </c>
      <c r="AD2218">
        <f t="shared" ca="1" si="102"/>
        <v>16</v>
      </c>
      <c r="AE2218">
        <f t="shared" si="103"/>
        <v>12</v>
      </c>
      <c r="AF2218">
        <f t="shared" si="104"/>
        <v>29</v>
      </c>
    </row>
    <row r="2219" spans="1:32" x14ac:dyDescent="0.25">
      <c r="A2219" t="s">
        <v>11319</v>
      </c>
      <c r="B2219" t="s">
        <v>11320</v>
      </c>
      <c r="D2219">
        <v>2023</v>
      </c>
      <c r="E2219" t="s">
        <v>1049</v>
      </c>
      <c r="F2219" t="s">
        <v>1070</v>
      </c>
      <c r="G2219" t="s">
        <v>1071</v>
      </c>
      <c r="H2219" t="s">
        <v>3796</v>
      </c>
      <c r="I2219" t="s">
        <v>11321</v>
      </c>
      <c r="J2219" t="s">
        <v>1054</v>
      </c>
      <c r="K2219">
        <v>35767</v>
      </c>
      <c r="L2219" t="s">
        <v>1900</v>
      </c>
      <c r="M2219" t="s">
        <v>11322</v>
      </c>
      <c r="N2219" t="s">
        <v>2026</v>
      </c>
      <c r="O2219">
        <v>10</v>
      </c>
      <c r="P2219" t="s">
        <v>872</v>
      </c>
      <c r="Q2219" t="s">
        <v>873</v>
      </c>
      <c r="R2219" t="s">
        <v>105</v>
      </c>
      <c r="S2219" t="s">
        <v>105</v>
      </c>
      <c r="T2219" t="s">
        <v>11323</v>
      </c>
      <c r="U2219" t="s">
        <v>1067</v>
      </c>
      <c r="V2219" t="s">
        <v>11324</v>
      </c>
      <c r="W2219" s="247">
        <v>44924</v>
      </c>
      <c r="Y2219" t="s">
        <v>876</v>
      </c>
      <c r="Z2219">
        <v>0</v>
      </c>
      <c r="AB2219" t="s">
        <v>877</v>
      </c>
      <c r="AD2219">
        <f t="shared" ca="1" si="102"/>
        <v>16</v>
      </c>
      <c r="AE2219">
        <f t="shared" si="103"/>
        <v>12</v>
      </c>
      <c r="AF2219">
        <f t="shared" si="104"/>
        <v>29</v>
      </c>
    </row>
    <row r="2220" spans="1:32" x14ac:dyDescent="0.25">
      <c r="A2220" t="s">
        <v>11325</v>
      </c>
      <c r="B2220" t="s">
        <v>11326</v>
      </c>
      <c r="D2220">
        <v>2023</v>
      </c>
      <c r="E2220" t="s">
        <v>1049</v>
      </c>
      <c r="F2220" t="s">
        <v>1070</v>
      </c>
      <c r="G2220" t="s">
        <v>1071</v>
      </c>
      <c r="H2220" t="s">
        <v>3796</v>
      </c>
      <c r="I2220" t="s">
        <v>11327</v>
      </c>
      <c r="J2220" t="s">
        <v>1240</v>
      </c>
      <c r="K2220">
        <v>32879</v>
      </c>
      <c r="L2220" t="s">
        <v>869</v>
      </c>
      <c r="M2220" t="s">
        <v>11328</v>
      </c>
      <c r="N2220">
        <v>45414</v>
      </c>
      <c r="O2220">
        <v>4</v>
      </c>
      <c r="P2220" t="s">
        <v>872</v>
      </c>
      <c r="Q2220" t="s">
        <v>873</v>
      </c>
      <c r="R2220" t="s">
        <v>105</v>
      </c>
      <c r="S2220" t="s">
        <v>105</v>
      </c>
      <c r="T2220" t="s">
        <v>11329</v>
      </c>
      <c r="U2220" t="s">
        <v>1067</v>
      </c>
      <c r="W2220" s="247">
        <v>44928</v>
      </c>
      <c r="Y2220" t="s">
        <v>876</v>
      </c>
      <c r="Z2220">
        <v>0</v>
      </c>
      <c r="AB2220" t="s">
        <v>877</v>
      </c>
      <c r="AD2220">
        <f t="shared" ca="1" si="102"/>
        <v>16</v>
      </c>
      <c r="AE2220">
        <f t="shared" si="103"/>
        <v>1</v>
      </c>
      <c r="AF2220">
        <f t="shared" si="104"/>
        <v>2</v>
      </c>
    </row>
    <row r="2221" spans="1:32" x14ac:dyDescent="0.25">
      <c r="A2221" t="s">
        <v>11330</v>
      </c>
      <c r="B2221" t="s">
        <v>11331</v>
      </c>
      <c r="D2221">
        <v>2023</v>
      </c>
      <c r="E2221" t="s">
        <v>1049</v>
      </c>
      <c r="F2221" t="s">
        <v>1080</v>
      </c>
      <c r="G2221" t="s">
        <v>1081</v>
      </c>
      <c r="H2221" t="s">
        <v>1123</v>
      </c>
      <c r="I2221" t="s">
        <v>11332</v>
      </c>
      <c r="J2221" t="s">
        <v>881</v>
      </c>
      <c r="K2221">
        <v>29684</v>
      </c>
      <c r="L2221" t="s">
        <v>869</v>
      </c>
      <c r="M2221">
        <v>5449338</v>
      </c>
      <c r="N2221">
        <v>45324</v>
      </c>
      <c r="O2221">
        <v>5</v>
      </c>
      <c r="P2221" t="s">
        <v>872</v>
      </c>
      <c r="Q2221" t="s">
        <v>873</v>
      </c>
      <c r="R2221" t="s">
        <v>105</v>
      </c>
      <c r="S2221" t="s">
        <v>105</v>
      </c>
      <c r="T2221" t="s">
        <v>11333</v>
      </c>
      <c r="U2221" t="s">
        <v>875</v>
      </c>
      <c r="W2221" s="247">
        <v>44925</v>
      </c>
      <c r="Y2221" t="s">
        <v>876</v>
      </c>
      <c r="Z2221">
        <v>0</v>
      </c>
      <c r="AB2221" t="s">
        <v>877</v>
      </c>
      <c r="AD2221">
        <f t="shared" ca="1" si="102"/>
        <v>16</v>
      </c>
      <c r="AE2221">
        <f t="shared" si="103"/>
        <v>12</v>
      </c>
      <c r="AF2221">
        <f t="shared" si="104"/>
        <v>30</v>
      </c>
    </row>
    <row r="2222" spans="1:32" x14ac:dyDescent="0.25">
      <c r="A2222" t="s">
        <v>11334</v>
      </c>
      <c r="B2222" t="s">
        <v>11335</v>
      </c>
      <c r="D2222">
        <v>2023</v>
      </c>
      <c r="E2222" t="s">
        <v>1049</v>
      </c>
      <c r="F2222" t="s">
        <v>1080</v>
      </c>
      <c r="G2222" t="s">
        <v>1081</v>
      </c>
      <c r="H2222" t="s">
        <v>1123</v>
      </c>
      <c r="I2222" t="s">
        <v>11336</v>
      </c>
      <c r="J2222" t="s">
        <v>1054</v>
      </c>
      <c r="K2222">
        <v>22039</v>
      </c>
      <c r="L2222" t="s">
        <v>869</v>
      </c>
      <c r="M2222" t="s">
        <v>11337</v>
      </c>
      <c r="N2222" t="s">
        <v>4960</v>
      </c>
      <c r="O2222">
        <v>83</v>
      </c>
      <c r="P2222" t="s">
        <v>872</v>
      </c>
      <c r="Q2222" t="s">
        <v>873</v>
      </c>
      <c r="R2222" t="s">
        <v>105</v>
      </c>
      <c r="S2222" t="s">
        <v>105</v>
      </c>
      <c r="T2222" t="s">
        <v>4954</v>
      </c>
      <c r="U2222" t="s">
        <v>875</v>
      </c>
      <c r="V2222" t="s">
        <v>4955</v>
      </c>
      <c r="W2222" s="247">
        <v>44925</v>
      </c>
      <c r="Y2222" t="s">
        <v>876</v>
      </c>
      <c r="Z2222">
        <v>0</v>
      </c>
      <c r="AB2222" t="s">
        <v>877</v>
      </c>
      <c r="AD2222">
        <f t="shared" ca="1" si="102"/>
        <v>16</v>
      </c>
      <c r="AE2222">
        <f t="shared" si="103"/>
        <v>12</v>
      </c>
      <c r="AF2222">
        <f t="shared" si="104"/>
        <v>30</v>
      </c>
    </row>
    <row r="2223" spans="1:32" x14ac:dyDescent="0.25">
      <c r="A2223" t="s">
        <v>11338</v>
      </c>
      <c r="B2223" t="s">
        <v>11339</v>
      </c>
      <c r="D2223">
        <v>2023</v>
      </c>
      <c r="E2223" t="s">
        <v>1049</v>
      </c>
      <c r="F2223" t="s">
        <v>1080</v>
      </c>
      <c r="G2223" t="s">
        <v>1081</v>
      </c>
      <c r="H2223" t="s">
        <v>1123</v>
      </c>
      <c r="I2223" t="s">
        <v>11340</v>
      </c>
      <c r="J2223" t="s">
        <v>1054</v>
      </c>
      <c r="K2223">
        <v>7583</v>
      </c>
      <c r="L2223" t="s">
        <v>869</v>
      </c>
      <c r="M2223" t="s">
        <v>11341</v>
      </c>
      <c r="N2223" t="s">
        <v>5013</v>
      </c>
      <c r="O2223">
        <v>263</v>
      </c>
      <c r="P2223" t="s">
        <v>872</v>
      </c>
      <c r="Q2223" t="s">
        <v>873</v>
      </c>
      <c r="R2223" t="s">
        <v>105</v>
      </c>
      <c r="S2223" t="s">
        <v>105</v>
      </c>
      <c r="T2223" t="s">
        <v>4954</v>
      </c>
      <c r="U2223" t="s">
        <v>875</v>
      </c>
      <c r="V2223" t="s">
        <v>4955</v>
      </c>
      <c r="W2223" s="247">
        <v>44925</v>
      </c>
      <c r="Y2223" t="s">
        <v>876</v>
      </c>
      <c r="Z2223">
        <v>0</v>
      </c>
      <c r="AB2223" t="s">
        <v>877</v>
      </c>
      <c r="AD2223">
        <f t="shared" ca="1" si="102"/>
        <v>16</v>
      </c>
      <c r="AE2223">
        <f t="shared" si="103"/>
        <v>12</v>
      </c>
      <c r="AF2223">
        <f t="shared" si="104"/>
        <v>30</v>
      </c>
    </row>
    <row r="2224" spans="1:32" x14ac:dyDescent="0.25">
      <c r="A2224" t="s">
        <v>11342</v>
      </c>
      <c r="B2224" t="s">
        <v>11343</v>
      </c>
      <c r="D2224">
        <v>2023</v>
      </c>
      <c r="E2224" t="s">
        <v>1049</v>
      </c>
      <c r="F2224" t="s">
        <v>1080</v>
      </c>
      <c r="G2224" t="s">
        <v>1081</v>
      </c>
      <c r="H2224" t="s">
        <v>3796</v>
      </c>
      <c r="I2224" t="s">
        <v>11344</v>
      </c>
      <c r="J2224" t="s">
        <v>1054</v>
      </c>
      <c r="K2224">
        <v>16862</v>
      </c>
      <c r="L2224" t="s">
        <v>869</v>
      </c>
      <c r="M2224" t="s">
        <v>11345</v>
      </c>
      <c r="N2224" t="s">
        <v>1040</v>
      </c>
      <c r="O2224">
        <v>4</v>
      </c>
      <c r="P2224" t="s">
        <v>872</v>
      </c>
      <c r="Q2224" t="s">
        <v>873</v>
      </c>
      <c r="R2224" t="s">
        <v>105</v>
      </c>
      <c r="S2224" t="s">
        <v>105</v>
      </c>
      <c r="T2224" t="s">
        <v>11346</v>
      </c>
      <c r="U2224" t="s">
        <v>875</v>
      </c>
      <c r="V2224" t="s">
        <v>11347</v>
      </c>
      <c r="W2224" s="247">
        <v>44925</v>
      </c>
      <c r="Y2224" t="s">
        <v>876</v>
      </c>
      <c r="Z2224">
        <v>0</v>
      </c>
      <c r="AB2224" t="s">
        <v>877</v>
      </c>
      <c r="AD2224">
        <f t="shared" ca="1" si="102"/>
        <v>16</v>
      </c>
      <c r="AE2224">
        <f t="shared" si="103"/>
        <v>12</v>
      </c>
      <c r="AF2224">
        <f t="shared" si="104"/>
        <v>30</v>
      </c>
    </row>
    <row r="2225" spans="1:32" x14ac:dyDescent="0.25">
      <c r="A2225" t="s">
        <v>11348</v>
      </c>
      <c r="B2225" t="s">
        <v>11349</v>
      </c>
      <c r="D2225">
        <v>2023</v>
      </c>
      <c r="E2225" t="s">
        <v>1049</v>
      </c>
      <c r="F2225" t="s">
        <v>1080</v>
      </c>
      <c r="G2225" t="s">
        <v>1081</v>
      </c>
      <c r="H2225" t="s">
        <v>3796</v>
      </c>
      <c r="I2225" t="s">
        <v>11350</v>
      </c>
      <c r="J2225" t="s">
        <v>1906</v>
      </c>
      <c r="K2225">
        <v>50442</v>
      </c>
      <c r="L2225" t="s">
        <v>1900</v>
      </c>
      <c r="M2225" t="s">
        <v>11351</v>
      </c>
      <c r="N2225" t="s">
        <v>2638</v>
      </c>
      <c r="O2225">
        <v>13</v>
      </c>
      <c r="P2225" t="s">
        <v>872</v>
      </c>
      <c r="Q2225" t="s">
        <v>873</v>
      </c>
      <c r="R2225" t="s">
        <v>105</v>
      </c>
      <c r="S2225" t="s">
        <v>105</v>
      </c>
      <c r="T2225" t="s">
        <v>11352</v>
      </c>
      <c r="U2225" t="s">
        <v>875</v>
      </c>
      <c r="W2225" s="247">
        <v>44925</v>
      </c>
      <c r="Y2225" t="s">
        <v>876</v>
      </c>
      <c r="Z2225">
        <v>0</v>
      </c>
      <c r="AB2225" t="s">
        <v>877</v>
      </c>
      <c r="AD2225">
        <f t="shared" ca="1" si="102"/>
        <v>16</v>
      </c>
      <c r="AE2225">
        <f t="shared" si="103"/>
        <v>12</v>
      </c>
      <c r="AF2225">
        <f t="shared" si="104"/>
        <v>30</v>
      </c>
    </row>
    <row r="2226" spans="1:32" x14ac:dyDescent="0.25">
      <c r="A2226" t="s">
        <v>11353</v>
      </c>
      <c r="B2226" t="s">
        <v>11354</v>
      </c>
      <c r="D2226">
        <v>2023</v>
      </c>
      <c r="E2226" t="s">
        <v>1049</v>
      </c>
      <c r="F2226" t="s">
        <v>1080</v>
      </c>
      <c r="G2226" t="s">
        <v>1081</v>
      </c>
      <c r="H2226" t="s">
        <v>3796</v>
      </c>
      <c r="I2226" t="s">
        <v>11355</v>
      </c>
      <c r="J2226" t="s">
        <v>1523</v>
      </c>
      <c r="K2226">
        <v>31923</v>
      </c>
      <c r="L2226" t="s">
        <v>869</v>
      </c>
      <c r="M2226" t="s">
        <v>11356</v>
      </c>
      <c r="N2226">
        <v>45414</v>
      </c>
      <c r="O2226">
        <v>2</v>
      </c>
      <c r="P2226" t="s">
        <v>872</v>
      </c>
      <c r="Q2226" t="s">
        <v>873</v>
      </c>
      <c r="R2226" t="s">
        <v>105</v>
      </c>
      <c r="S2226" t="s">
        <v>110</v>
      </c>
      <c r="T2226" t="s">
        <v>11357</v>
      </c>
      <c r="U2226" t="s">
        <v>875</v>
      </c>
      <c r="W2226" s="247">
        <v>44925</v>
      </c>
      <c r="Y2226" t="s">
        <v>876</v>
      </c>
      <c r="Z2226">
        <v>0</v>
      </c>
      <c r="AB2226" t="s">
        <v>877</v>
      </c>
      <c r="AD2226">
        <f t="shared" ca="1" si="102"/>
        <v>16</v>
      </c>
      <c r="AE2226">
        <f t="shared" si="103"/>
        <v>12</v>
      </c>
      <c r="AF2226">
        <f t="shared" si="104"/>
        <v>30</v>
      </c>
    </row>
    <row r="2227" spans="1:32" x14ac:dyDescent="0.25">
      <c r="A2227" t="s">
        <v>11358</v>
      </c>
      <c r="B2227" t="s">
        <v>11359</v>
      </c>
      <c r="D2227">
        <v>2023</v>
      </c>
      <c r="E2227" t="s">
        <v>1049</v>
      </c>
      <c r="F2227" t="s">
        <v>1080</v>
      </c>
      <c r="G2227" t="s">
        <v>1081</v>
      </c>
      <c r="H2227" t="s">
        <v>3796</v>
      </c>
      <c r="I2227" t="s">
        <v>11360</v>
      </c>
      <c r="J2227" t="s">
        <v>1054</v>
      </c>
      <c r="K2227">
        <v>28431</v>
      </c>
      <c r="L2227" t="s">
        <v>869</v>
      </c>
      <c r="M2227" t="s">
        <v>11361</v>
      </c>
      <c r="N2227" t="s">
        <v>5000</v>
      </c>
      <c r="O2227">
        <v>2</v>
      </c>
      <c r="P2227" t="s">
        <v>872</v>
      </c>
      <c r="Q2227" t="s">
        <v>873</v>
      </c>
      <c r="R2227" t="s">
        <v>105</v>
      </c>
      <c r="S2227" t="s">
        <v>110</v>
      </c>
      <c r="T2227" t="s">
        <v>4954</v>
      </c>
      <c r="U2227" t="s">
        <v>875</v>
      </c>
      <c r="V2227" t="s">
        <v>4955</v>
      </c>
      <c r="W2227" s="247">
        <v>44925</v>
      </c>
      <c r="Y2227" t="s">
        <v>876</v>
      </c>
      <c r="Z2227">
        <v>0</v>
      </c>
      <c r="AB2227" t="s">
        <v>10382</v>
      </c>
      <c r="AD2227">
        <f t="shared" ca="1" si="102"/>
        <v>16</v>
      </c>
      <c r="AE2227">
        <f t="shared" si="103"/>
        <v>12</v>
      </c>
      <c r="AF2227">
        <f t="shared" si="104"/>
        <v>30</v>
      </c>
    </row>
    <row r="2228" spans="1:32" x14ac:dyDescent="0.25">
      <c r="A2228" t="s">
        <v>11362</v>
      </c>
      <c r="B2228" t="s">
        <v>11363</v>
      </c>
      <c r="D2228">
        <v>2023</v>
      </c>
      <c r="E2228" t="s">
        <v>1049</v>
      </c>
      <c r="F2228" t="s">
        <v>1080</v>
      </c>
      <c r="G2228" t="s">
        <v>1081</v>
      </c>
      <c r="H2228" t="s">
        <v>3796</v>
      </c>
      <c r="I2228" t="s">
        <v>11364</v>
      </c>
      <c r="J2228" t="s">
        <v>1054</v>
      </c>
      <c r="K2228">
        <v>1387</v>
      </c>
      <c r="L2228" t="s">
        <v>869</v>
      </c>
      <c r="M2228" t="s">
        <v>11365</v>
      </c>
      <c r="N2228" t="s">
        <v>11366</v>
      </c>
      <c r="O2228">
        <v>369</v>
      </c>
      <c r="P2228" t="s">
        <v>872</v>
      </c>
      <c r="Q2228" t="s">
        <v>873</v>
      </c>
      <c r="R2228" t="s">
        <v>105</v>
      </c>
      <c r="S2228" t="s">
        <v>105</v>
      </c>
      <c r="T2228" t="s">
        <v>11367</v>
      </c>
      <c r="U2228" t="s">
        <v>875</v>
      </c>
      <c r="V2228" t="s">
        <v>4955</v>
      </c>
      <c r="W2228" s="247">
        <v>44925</v>
      </c>
      <c r="Y2228" t="s">
        <v>876</v>
      </c>
      <c r="Z2228">
        <v>0</v>
      </c>
      <c r="AB2228" t="s">
        <v>877</v>
      </c>
      <c r="AD2228">
        <f t="shared" ca="1" si="102"/>
        <v>16</v>
      </c>
      <c r="AE2228">
        <f t="shared" si="103"/>
        <v>12</v>
      </c>
      <c r="AF2228">
        <f t="shared" si="104"/>
        <v>30</v>
      </c>
    </row>
    <row r="2229" spans="1:32" x14ac:dyDescent="0.25">
      <c r="A2229" t="s">
        <v>11368</v>
      </c>
      <c r="B2229" t="s">
        <v>11369</v>
      </c>
      <c r="D2229">
        <v>2023</v>
      </c>
      <c r="E2229" t="s">
        <v>863</v>
      </c>
      <c r="F2229" t="s">
        <v>1434</v>
      </c>
      <c r="G2229" t="s">
        <v>1435</v>
      </c>
      <c r="H2229" t="s">
        <v>956</v>
      </c>
      <c r="I2229" t="s">
        <v>11370</v>
      </c>
      <c r="J2229" t="s">
        <v>1054</v>
      </c>
      <c r="K2229">
        <v>5198</v>
      </c>
      <c r="L2229" t="s">
        <v>869</v>
      </c>
      <c r="M2229" t="s">
        <v>11371</v>
      </c>
      <c r="N2229" t="s">
        <v>1040</v>
      </c>
      <c r="O2229">
        <v>4</v>
      </c>
      <c r="P2229" t="s">
        <v>872</v>
      </c>
      <c r="Q2229" t="s">
        <v>873</v>
      </c>
      <c r="R2229" t="s">
        <v>105</v>
      </c>
      <c r="S2229" t="s">
        <v>105</v>
      </c>
      <c r="T2229" t="s">
        <v>11372</v>
      </c>
      <c r="U2229" t="s">
        <v>875</v>
      </c>
      <c r="V2229" t="s">
        <v>1459</v>
      </c>
      <c r="W2229" s="247">
        <v>44928</v>
      </c>
      <c r="Y2229" t="s">
        <v>876</v>
      </c>
      <c r="Z2229">
        <v>0</v>
      </c>
      <c r="AA2229" t="s">
        <v>11373</v>
      </c>
      <c r="AB2229" t="s">
        <v>877</v>
      </c>
      <c r="AD2229">
        <f t="shared" ca="1" si="102"/>
        <v>16</v>
      </c>
      <c r="AE2229">
        <f t="shared" si="103"/>
        <v>1</v>
      </c>
      <c r="AF2229">
        <f t="shared" si="104"/>
        <v>2</v>
      </c>
    </row>
    <row r="2230" spans="1:32" x14ac:dyDescent="0.25">
      <c r="A2230" t="s">
        <v>11374</v>
      </c>
      <c r="B2230" t="s">
        <v>11375</v>
      </c>
      <c r="D2230">
        <v>2023</v>
      </c>
      <c r="E2230" t="s">
        <v>863</v>
      </c>
      <c r="F2230" t="s">
        <v>1434</v>
      </c>
      <c r="G2230" t="s">
        <v>1435</v>
      </c>
      <c r="H2230" t="s">
        <v>956</v>
      </c>
      <c r="I2230" t="s">
        <v>11376</v>
      </c>
      <c r="J2230" t="s">
        <v>918</v>
      </c>
      <c r="K2230">
        <v>24815</v>
      </c>
      <c r="L2230" t="s">
        <v>869</v>
      </c>
      <c r="M2230" t="s">
        <v>11377</v>
      </c>
      <c r="N2230">
        <v>45567</v>
      </c>
      <c r="O2230">
        <v>7</v>
      </c>
      <c r="P2230" t="s">
        <v>872</v>
      </c>
      <c r="Q2230" t="s">
        <v>873</v>
      </c>
      <c r="R2230" t="s">
        <v>105</v>
      </c>
      <c r="S2230" t="s">
        <v>105</v>
      </c>
      <c r="T2230" t="s">
        <v>11378</v>
      </c>
      <c r="U2230" t="s">
        <v>875</v>
      </c>
      <c r="V2230" t="s">
        <v>119</v>
      </c>
      <c r="W2230" s="247">
        <v>44928</v>
      </c>
      <c r="Y2230" t="s">
        <v>876</v>
      </c>
      <c r="Z2230">
        <v>0</v>
      </c>
      <c r="AA2230" t="s">
        <v>5081</v>
      </c>
      <c r="AB2230" t="s">
        <v>877</v>
      </c>
      <c r="AD2230">
        <f t="shared" ca="1" si="102"/>
        <v>16</v>
      </c>
      <c r="AE2230">
        <f t="shared" si="103"/>
        <v>1</v>
      </c>
      <c r="AF2230">
        <f t="shared" si="104"/>
        <v>2</v>
      </c>
    </row>
    <row r="2231" spans="1:32" x14ac:dyDescent="0.25">
      <c r="A2231" t="s">
        <v>11379</v>
      </c>
      <c r="B2231" t="s">
        <v>11380</v>
      </c>
      <c r="D2231">
        <v>2023</v>
      </c>
      <c r="E2231" t="s">
        <v>863</v>
      </c>
      <c r="F2231" t="s">
        <v>1434</v>
      </c>
      <c r="G2231" t="s">
        <v>1435</v>
      </c>
      <c r="H2231" t="s">
        <v>956</v>
      </c>
      <c r="I2231" t="s">
        <v>11381</v>
      </c>
      <c r="J2231" t="s">
        <v>918</v>
      </c>
      <c r="K2231">
        <v>26672</v>
      </c>
      <c r="L2231" t="s">
        <v>869</v>
      </c>
      <c r="M2231" t="s">
        <v>11382</v>
      </c>
      <c r="N2231">
        <v>45567</v>
      </c>
      <c r="O2231">
        <v>10</v>
      </c>
      <c r="P2231" t="s">
        <v>872</v>
      </c>
      <c r="Q2231" t="s">
        <v>873</v>
      </c>
      <c r="R2231" t="s">
        <v>105</v>
      </c>
      <c r="S2231" t="s">
        <v>105</v>
      </c>
      <c r="T2231" t="s">
        <v>11383</v>
      </c>
      <c r="U2231" t="s">
        <v>875</v>
      </c>
      <c r="V2231" t="s">
        <v>108</v>
      </c>
      <c r="W2231" s="247">
        <v>44928</v>
      </c>
      <c r="Y2231" t="s">
        <v>876</v>
      </c>
      <c r="Z2231">
        <v>0</v>
      </c>
      <c r="AA2231" t="s">
        <v>5081</v>
      </c>
      <c r="AB2231" t="s">
        <v>877</v>
      </c>
      <c r="AD2231">
        <f t="shared" ca="1" si="102"/>
        <v>16</v>
      </c>
      <c r="AE2231">
        <f t="shared" si="103"/>
        <v>1</v>
      </c>
      <c r="AF2231">
        <f t="shared" si="104"/>
        <v>2</v>
      </c>
    </row>
    <row r="2232" spans="1:32" x14ac:dyDescent="0.25">
      <c r="A2232" t="s">
        <v>11384</v>
      </c>
      <c r="B2232" t="s">
        <v>11385</v>
      </c>
      <c r="D2232">
        <v>2023</v>
      </c>
      <c r="E2232" t="s">
        <v>863</v>
      </c>
      <c r="F2232" t="s">
        <v>1434</v>
      </c>
      <c r="G2232" t="s">
        <v>1435</v>
      </c>
      <c r="H2232" t="s">
        <v>956</v>
      </c>
      <c r="I2232" t="s">
        <v>11386</v>
      </c>
      <c r="J2232" t="s">
        <v>1054</v>
      </c>
      <c r="K2232">
        <v>4179</v>
      </c>
      <c r="L2232" t="s">
        <v>869</v>
      </c>
      <c r="M2232" t="s">
        <v>11387</v>
      </c>
      <c r="N2232" t="s">
        <v>1040</v>
      </c>
      <c r="O2232">
        <v>4</v>
      </c>
      <c r="P2232" t="s">
        <v>872</v>
      </c>
      <c r="Q2232" t="s">
        <v>873</v>
      </c>
      <c r="R2232" t="s">
        <v>105</v>
      </c>
      <c r="S2232" t="s">
        <v>105</v>
      </c>
      <c r="T2232" t="s">
        <v>11388</v>
      </c>
      <c r="U2232" t="s">
        <v>875</v>
      </c>
      <c r="V2232" t="s">
        <v>199</v>
      </c>
      <c r="W2232" s="247">
        <v>44928</v>
      </c>
      <c r="Y2232" t="s">
        <v>876</v>
      </c>
      <c r="Z2232">
        <v>0</v>
      </c>
      <c r="AA2232" t="s">
        <v>5081</v>
      </c>
      <c r="AB2232" t="s">
        <v>877</v>
      </c>
      <c r="AD2232">
        <f t="shared" ca="1" si="102"/>
        <v>16</v>
      </c>
      <c r="AE2232">
        <f t="shared" si="103"/>
        <v>1</v>
      </c>
      <c r="AF2232">
        <f t="shared" si="104"/>
        <v>2</v>
      </c>
    </row>
    <row r="2233" spans="1:32" x14ac:dyDescent="0.25">
      <c r="A2233" t="s">
        <v>11389</v>
      </c>
      <c r="B2233" t="s">
        <v>11390</v>
      </c>
      <c r="D2233">
        <v>2023</v>
      </c>
      <c r="E2233" t="s">
        <v>863</v>
      </c>
      <c r="F2233" t="s">
        <v>1434</v>
      </c>
      <c r="G2233" t="s">
        <v>1435</v>
      </c>
      <c r="H2233" t="s">
        <v>956</v>
      </c>
      <c r="I2233" t="s">
        <v>11391</v>
      </c>
      <c r="J2233" t="s">
        <v>881</v>
      </c>
      <c r="K2233">
        <v>36442</v>
      </c>
      <c r="L2233" t="s">
        <v>1900</v>
      </c>
      <c r="M2233">
        <v>5449351</v>
      </c>
      <c r="N2233">
        <v>45445</v>
      </c>
      <c r="O2233">
        <v>4</v>
      </c>
      <c r="P2233" t="s">
        <v>872</v>
      </c>
      <c r="Q2233" t="s">
        <v>873</v>
      </c>
      <c r="R2233" t="s">
        <v>105</v>
      </c>
      <c r="S2233" t="s">
        <v>105</v>
      </c>
      <c r="T2233" t="s">
        <v>11392</v>
      </c>
      <c r="U2233" t="s">
        <v>875</v>
      </c>
      <c r="W2233" s="247">
        <v>44928</v>
      </c>
      <c r="Y2233" t="s">
        <v>876</v>
      </c>
      <c r="Z2233">
        <v>0</v>
      </c>
      <c r="AA2233" t="s">
        <v>5081</v>
      </c>
      <c r="AB2233" t="s">
        <v>877</v>
      </c>
      <c r="AD2233">
        <f t="shared" ca="1" si="102"/>
        <v>16</v>
      </c>
      <c r="AE2233">
        <f t="shared" si="103"/>
        <v>1</v>
      </c>
      <c r="AF2233">
        <f t="shared" si="104"/>
        <v>2</v>
      </c>
    </row>
    <row r="2234" spans="1:32" x14ac:dyDescent="0.25">
      <c r="A2234" t="s">
        <v>11393</v>
      </c>
      <c r="B2234" t="s">
        <v>11394</v>
      </c>
      <c r="D2234">
        <v>2023</v>
      </c>
      <c r="E2234" t="s">
        <v>863</v>
      </c>
      <c r="F2234" t="s">
        <v>1434</v>
      </c>
      <c r="G2234" t="s">
        <v>1435</v>
      </c>
      <c r="H2234" t="s">
        <v>956</v>
      </c>
      <c r="I2234" t="s">
        <v>11395</v>
      </c>
      <c r="J2234" t="s">
        <v>1054</v>
      </c>
      <c r="K2234">
        <v>7909</v>
      </c>
      <c r="L2234" t="s">
        <v>869</v>
      </c>
      <c r="M2234" t="s">
        <v>11396</v>
      </c>
      <c r="N2234" t="s">
        <v>1040</v>
      </c>
      <c r="O2234">
        <v>4</v>
      </c>
      <c r="P2234" t="s">
        <v>872</v>
      </c>
      <c r="Q2234" t="s">
        <v>873</v>
      </c>
      <c r="R2234" t="s">
        <v>105</v>
      </c>
      <c r="S2234" t="s">
        <v>105</v>
      </c>
      <c r="T2234" t="s">
        <v>11397</v>
      </c>
      <c r="U2234" t="s">
        <v>875</v>
      </c>
      <c r="V2234" t="s">
        <v>207</v>
      </c>
      <c r="W2234" s="247">
        <v>44928</v>
      </c>
      <c r="Y2234" t="s">
        <v>876</v>
      </c>
      <c r="Z2234">
        <v>0</v>
      </c>
      <c r="AA2234" t="s">
        <v>5081</v>
      </c>
      <c r="AB2234" t="s">
        <v>877</v>
      </c>
      <c r="AD2234">
        <f t="shared" ca="1" si="102"/>
        <v>16</v>
      </c>
      <c r="AE2234">
        <f t="shared" si="103"/>
        <v>1</v>
      </c>
      <c r="AF2234">
        <f t="shared" si="104"/>
        <v>2</v>
      </c>
    </row>
    <row r="2235" spans="1:32" x14ac:dyDescent="0.25">
      <c r="A2235" t="s">
        <v>11398</v>
      </c>
      <c r="B2235" t="s">
        <v>11399</v>
      </c>
      <c r="D2235">
        <v>2023</v>
      </c>
      <c r="E2235" t="s">
        <v>863</v>
      </c>
      <c r="F2235" t="s">
        <v>1434</v>
      </c>
      <c r="G2235" t="s">
        <v>1435</v>
      </c>
      <c r="H2235" t="s">
        <v>956</v>
      </c>
      <c r="I2235" t="s">
        <v>11400</v>
      </c>
      <c r="J2235" t="s">
        <v>1054</v>
      </c>
      <c r="K2235">
        <v>9078</v>
      </c>
      <c r="L2235" t="s">
        <v>869</v>
      </c>
      <c r="M2235" t="s">
        <v>11401</v>
      </c>
      <c r="N2235" t="s">
        <v>1040</v>
      </c>
      <c r="O2235">
        <v>4</v>
      </c>
      <c r="P2235" t="s">
        <v>872</v>
      </c>
      <c r="Q2235" t="s">
        <v>873</v>
      </c>
      <c r="R2235" t="s">
        <v>105</v>
      </c>
      <c r="S2235" t="s">
        <v>105</v>
      </c>
      <c r="T2235" t="s">
        <v>3399</v>
      </c>
      <c r="U2235" t="s">
        <v>875</v>
      </c>
      <c r="V2235" t="s">
        <v>1884</v>
      </c>
      <c r="W2235" s="247">
        <v>44928</v>
      </c>
      <c r="Y2235" t="s">
        <v>876</v>
      </c>
      <c r="Z2235">
        <v>0</v>
      </c>
      <c r="AA2235" t="s">
        <v>5081</v>
      </c>
      <c r="AB2235" t="s">
        <v>877</v>
      </c>
      <c r="AD2235">
        <f t="shared" ca="1" si="102"/>
        <v>16</v>
      </c>
      <c r="AE2235">
        <f t="shared" si="103"/>
        <v>1</v>
      </c>
      <c r="AF2235">
        <f t="shared" si="104"/>
        <v>2</v>
      </c>
    </row>
    <row r="2236" spans="1:32" x14ac:dyDescent="0.25">
      <c r="A2236" t="s">
        <v>11402</v>
      </c>
      <c r="B2236" t="s">
        <v>11403</v>
      </c>
      <c r="D2236">
        <v>2023</v>
      </c>
      <c r="E2236" t="s">
        <v>863</v>
      </c>
      <c r="F2236" t="s">
        <v>1434</v>
      </c>
      <c r="G2236" t="s">
        <v>1435</v>
      </c>
      <c r="H2236" t="s">
        <v>956</v>
      </c>
      <c r="I2236" t="s">
        <v>11404</v>
      </c>
      <c r="J2236" t="s">
        <v>945</v>
      </c>
      <c r="K2236">
        <v>29110</v>
      </c>
      <c r="L2236" t="s">
        <v>1900</v>
      </c>
      <c r="M2236" t="s">
        <v>11405</v>
      </c>
      <c r="N2236" t="s">
        <v>1040</v>
      </c>
      <c r="O2236">
        <v>6</v>
      </c>
      <c r="P2236" t="s">
        <v>872</v>
      </c>
      <c r="Q2236" t="s">
        <v>873</v>
      </c>
      <c r="R2236" t="s">
        <v>105</v>
      </c>
      <c r="S2236" t="s">
        <v>105</v>
      </c>
      <c r="T2236" t="s">
        <v>11406</v>
      </c>
      <c r="U2236" t="s">
        <v>875</v>
      </c>
      <c r="V2236" t="s">
        <v>11407</v>
      </c>
      <c r="W2236" s="247">
        <v>44928</v>
      </c>
      <c r="Y2236" t="s">
        <v>876</v>
      </c>
      <c r="Z2236">
        <v>0</v>
      </c>
      <c r="AA2236" t="s">
        <v>5081</v>
      </c>
      <c r="AB2236" t="s">
        <v>877</v>
      </c>
      <c r="AD2236">
        <f t="shared" ca="1" si="102"/>
        <v>16</v>
      </c>
      <c r="AE2236">
        <f t="shared" si="103"/>
        <v>1</v>
      </c>
      <c r="AF2236">
        <f t="shared" si="104"/>
        <v>2</v>
      </c>
    </row>
    <row r="2237" spans="1:32" x14ac:dyDescent="0.25">
      <c r="A2237" t="s">
        <v>11408</v>
      </c>
      <c r="B2237" t="s">
        <v>11409</v>
      </c>
      <c r="D2237">
        <v>2023</v>
      </c>
      <c r="E2237" t="s">
        <v>863</v>
      </c>
      <c r="F2237" t="s">
        <v>1434</v>
      </c>
      <c r="G2237" t="s">
        <v>1435</v>
      </c>
      <c r="H2237" t="s">
        <v>866</v>
      </c>
      <c r="I2237" t="s">
        <v>11410</v>
      </c>
      <c r="J2237" t="s">
        <v>1054</v>
      </c>
      <c r="K2237">
        <v>22293</v>
      </c>
      <c r="L2237" t="s">
        <v>869</v>
      </c>
      <c r="M2237" t="s">
        <v>11411</v>
      </c>
      <c r="N2237" t="s">
        <v>1040</v>
      </c>
      <c r="O2237">
        <v>4</v>
      </c>
      <c r="P2237" t="s">
        <v>872</v>
      </c>
      <c r="Q2237" t="s">
        <v>873</v>
      </c>
      <c r="R2237" t="s">
        <v>105</v>
      </c>
      <c r="S2237" t="s">
        <v>105</v>
      </c>
      <c r="T2237" t="s">
        <v>11412</v>
      </c>
      <c r="U2237" t="s">
        <v>875</v>
      </c>
      <c r="V2237" t="s">
        <v>1459</v>
      </c>
      <c r="W2237" s="247">
        <v>44928</v>
      </c>
      <c r="Y2237" t="s">
        <v>876</v>
      </c>
      <c r="Z2237">
        <v>0</v>
      </c>
      <c r="AA2237" t="s">
        <v>5081</v>
      </c>
      <c r="AB2237" t="s">
        <v>877</v>
      </c>
      <c r="AD2237">
        <f t="shared" ca="1" si="102"/>
        <v>16</v>
      </c>
      <c r="AE2237">
        <f t="shared" si="103"/>
        <v>1</v>
      </c>
      <c r="AF2237">
        <f t="shared" si="104"/>
        <v>2</v>
      </c>
    </row>
    <row r="2238" spans="1:32" x14ac:dyDescent="0.25">
      <c r="A2238" t="s">
        <v>11413</v>
      </c>
      <c r="B2238" t="s">
        <v>11414</v>
      </c>
      <c r="D2238">
        <v>2023</v>
      </c>
      <c r="E2238" t="s">
        <v>863</v>
      </c>
      <c r="F2238" t="s">
        <v>1434</v>
      </c>
      <c r="G2238" t="s">
        <v>1435</v>
      </c>
      <c r="H2238" t="s">
        <v>866</v>
      </c>
      <c r="I2238" t="s">
        <v>11415</v>
      </c>
      <c r="J2238" t="s">
        <v>881</v>
      </c>
      <c r="K2238">
        <v>18980</v>
      </c>
      <c r="L2238" t="s">
        <v>869</v>
      </c>
      <c r="M2238">
        <v>5449303</v>
      </c>
      <c r="N2238">
        <v>45537</v>
      </c>
      <c r="O2238">
        <v>6</v>
      </c>
      <c r="P2238" t="s">
        <v>872</v>
      </c>
      <c r="Q2238" t="s">
        <v>873</v>
      </c>
      <c r="R2238" t="s">
        <v>105</v>
      </c>
      <c r="S2238" t="s">
        <v>105</v>
      </c>
      <c r="T2238" t="s">
        <v>11416</v>
      </c>
      <c r="U2238" t="s">
        <v>875</v>
      </c>
      <c r="V2238" t="s">
        <v>142</v>
      </c>
      <c r="W2238" s="247">
        <v>44928</v>
      </c>
      <c r="Y2238" t="s">
        <v>876</v>
      </c>
      <c r="Z2238">
        <v>0</v>
      </c>
      <c r="AA2238" t="s">
        <v>5081</v>
      </c>
      <c r="AB2238" t="s">
        <v>877</v>
      </c>
      <c r="AD2238">
        <f t="shared" ca="1" si="102"/>
        <v>16</v>
      </c>
      <c r="AE2238">
        <f t="shared" si="103"/>
        <v>1</v>
      </c>
      <c r="AF2238">
        <f t="shared" si="104"/>
        <v>2</v>
      </c>
    </row>
    <row r="2239" spans="1:32" x14ac:dyDescent="0.25">
      <c r="A2239" t="s">
        <v>11417</v>
      </c>
      <c r="B2239" t="s">
        <v>11418</v>
      </c>
      <c r="D2239">
        <v>2023</v>
      </c>
      <c r="E2239" t="s">
        <v>863</v>
      </c>
      <c r="F2239" t="s">
        <v>1434</v>
      </c>
      <c r="G2239" t="s">
        <v>1435</v>
      </c>
      <c r="H2239" t="s">
        <v>866</v>
      </c>
      <c r="I2239" t="s">
        <v>11419</v>
      </c>
      <c r="J2239" t="s">
        <v>945</v>
      </c>
      <c r="K2239">
        <v>27984</v>
      </c>
      <c r="L2239" t="s">
        <v>869</v>
      </c>
      <c r="M2239" t="s">
        <v>11420</v>
      </c>
      <c r="N2239">
        <v>45414</v>
      </c>
      <c r="O2239">
        <v>6</v>
      </c>
      <c r="P2239" t="s">
        <v>872</v>
      </c>
      <c r="Q2239" t="s">
        <v>873</v>
      </c>
      <c r="R2239" t="s">
        <v>105</v>
      </c>
      <c r="S2239" t="s">
        <v>105</v>
      </c>
      <c r="T2239" t="s">
        <v>11421</v>
      </c>
      <c r="U2239" t="s">
        <v>875</v>
      </c>
      <c r="V2239" t="s">
        <v>11422</v>
      </c>
      <c r="W2239" s="247">
        <v>44928</v>
      </c>
      <c r="Y2239" t="s">
        <v>876</v>
      </c>
      <c r="Z2239">
        <v>0</v>
      </c>
      <c r="AA2239" t="s">
        <v>5081</v>
      </c>
      <c r="AB2239" t="s">
        <v>877</v>
      </c>
      <c r="AD2239">
        <f t="shared" ca="1" si="102"/>
        <v>16</v>
      </c>
      <c r="AE2239">
        <f t="shared" si="103"/>
        <v>1</v>
      </c>
      <c r="AF2239">
        <f t="shared" si="104"/>
        <v>2</v>
      </c>
    </row>
    <row r="2240" spans="1:32" x14ac:dyDescent="0.25">
      <c r="A2240" t="s">
        <v>11423</v>
      </c>
      <c r="B2240" t="s">
        <v>11424</v>
      </c>
      <c r="D2240">
        <v>2023</v>
      </c>
      <c r="E2240" t="s">
        <v>863</v>
      </c>
      <c r="F2240" t="s">
        <v>1434</v>
      </c>
      <c r="G2240" t="s">
        <v>1435</v>
      </c>
      <c r="H2240" t="s">
        <v>956</v>
      </c>
      <c r="I2240" t="s">
        <v>11425</v>
      </c>
      <c r="J2240" t="s">
        <v>918</v>
      </c>
      <c r="K2240">
        <v>23660</v>
      </c>
      <c r="L2240" t="s">
        <v>869</v>
      </c>
      <c r="M2240" t="s">
        <v>11426</v>
      </c>
      <c r="N2240" t="s">
        <v>1186</v>
      </c>
      <c r="O2240">
        <v>5</v>
      </c>
      <c r="P2240" t="s">
        <v>872</v>
      </c>
      <c r="Q2240" t="s">
        <v>873</v>
      </c>
      <c r="R2240" t="s">
        <v>105</v>
      </c>
      <c r="S2240" t="s">
        <v>105</v>
      </c>
      <c r="T2240" t="s">
        <v>11427</v>
      </c>
      <c r="U2240" t="s">
        <v>875</v>
      </c>
      <c r="V2240" t="s">
        <v>119</v>
      </c>
      <c r="W2240" s="247">
        <v>44928</v>
      </c>
      <c r="Y2240" t="s">
        <v>876</v>
      </c>
      <c r="Z2240">
        <v>0</v>
      </c>
      <c r="AA2240" t="s">
        <v>5081</v>
      </c>
      <c r="AB2240" t="s">
        <v>877</v>
      </c>
      <c r="AD2240">
        <f t="shared" ca="1" si="102"/>
        <v>16</v>
      </c>
      <c r="AE2240">
        <f t="shared" si="103"/>
        <v>1</v>
      </c>
      <c r="AF2240">
        <f t="shared" si="104"/>
        <v>2</v>
      </c>
    </row>
    <row r="2241" spans="1:32" x14ac:dyDescent="0.25">
      <c r="A2241" t="s">
        <v>11428</v>
      </c>
      <c r="B2241" t="s">
        <v>11429</v>
      </c>
      <c r="C2241" t="s">
        <v>2319</v>
      </c>
      <c r="D2241">
        <v>2023</v>
      </c>
      <c r="E2241" t="s">
        <v>1049</v>
      </c>
      <c r="F2241" t="s">
        <v>2320</v>
      </c>
      <c r="G2241" t="s">
        <v>2321</v>
      </c>
      <c r="H2241" t="s">
        <v>1052</v>
      </c>
      <c r="I2241" t="s">
        <v>11430</v>
      </c>
      <c r="J2241" t="s">
        <v>1067</v>
      </c>
      <c r="K2241">
        <v>58803</v>
      </c>
      <c r="L2241" t="s">
        <v>1900</v>
      </c>
      <c r="M2241" t="s">
        <v>1519</v>
      </c>
      <c r="N2241" t="s">
        <v>913</v>
      </c>
      <c r="O2241">
        <v>5</v>
      </c>
      <c r="P2241" t="s">
        <v>872</v>
      </c>
      <c r="Q2241" t="s">
        <v>873</v>
      </c>
      <c r="R2241" t="s">
        <v>173</v>
      </c>
      <c r="S2241" t="s">
        <v>173</v>
      </c>
      <c r="U2241" t="s">
        <v>875</v>
      </c>
      <c r="W2241" s="247">
        <v>44928</v>
      </c>
      <c r="Y2241" t="s">
        <v>876</v>
      </c>
      <c r="Z2241">
        <v>0</v>
      </c>
      <c r="AA2241" t="s">
        <v>2323</v>
      </c>
      <c r="AB2241" t="s">
        <v>11431</v>
      </c>
      <c r="AD2241">
        <f t="shared" ca="1" si="102"/>
        <v>16</v>
      </c>
      <c r="AE2241">
        <f t="shared" si="103"/>
        <v>1</v>
      </c>
      <c r="AF2241">
        <f t="shared" si="104"/>
        <v>2</v>
      </c>
    </row>
    <row r="2242" spans="1:32" x14ac:dyDescent="0.25">
      <c r="A2242" t="s">
        <v>11432</v>
      </c>
      <c r="B2242" t="s">
        <v>11433</v>
      </c>
      <c r="D2242">
        <v>2023</v>
      </c>
      <c r="E2242" t="s">
        <v>1049</v>
      </c>
      <c r="F2242" t="s">
        <v>1879</v>
      </c>
      <c r="G2242" t="s">
        <v>1917</v>
      </c>
      <c r="H2242" t="s">
        <v>3323</v>
      </c>
      <c r="I2242" t="s">
        <v>11434</v>
      </c>
      <c r="J2242" t="s">
        <v>1067</v>
      </c>
      <c r="K2242">
        <v>20476</v>
      </c>
      <c r="L2242" t="s">
        <v>1900</v>
      </c>
      <c r="M2242" t="s">
        <v>1519</v>
      </c>
      <c r="N2242" t="s">
        <v>1816</v>
      </c>
      <c r="O2242">
        <v>9</v>
      </c>
      <c r="P2242" t="s">
        <v>872</v>
      </c>
      <c r="Q2242" t="s">
        <v>873</v>
      </c>
      <c r="R2242" t="s">
        <v>173</v>
      </c>
      <c r="S2242" t="s">
        <v>173</v>
      </c>
      <c r="U2242" t="s">
        <v>1067</v>
      </c>
      <c r="W2242" s="247">
        <v>44917</v>
      </c>
      <c r="Y2242" t="s">
        <v>876</v>
      </c>
      <c r="Z2242">
        <v>0</v>
      </c>
      <c r="AA2242" t="s">
        <v>9657</v>
      </c>
      <c r="AB2242" t="s">
        <v>11435</v>
      </c>
      <c r="AD2242">
        <f t="shared" ref="AD2242:AD2305" ca="1" si="105">ROUND(YEARFRAC(W2242,TODAY(),3)*12,0)</f>
        <v>16</v>
      </c>
      <c r="AE2242">
        <f t="shared" ref="AE2242:AE2305" si="106">MONTH(W2242)</f>
        <v>12</v>
      </c>
      <c r="AF2242">
        <f t="shared" ref="AF2242:AF2305" si="107">DAY(W2242)</f>
        <v>22</v>
      </c>
    </row>
    <row r="2243" spans="1:32" x14ac:dyDescent="0.25">
      <c r="A2243" t="s">
        <v>11436</v>
      </c>
      <c r="B2243" t="s">
        <v>11437</v>
      </c>
      <c r="D2243">
        <v>2023</v>
      </c>
      <c r="E2243" t="s">
        <v>1049</v>
      </c>
      <c r="F2243" t="s">
        <v>1879</v>
      </c>
      <c r="G2243" t="s">
        <v>1880</v>
      </c>
      <c r="H2243" t="s">
        <v>1123</v>
      </c>
      <c r="I2243" t="s">
        <v>11438</v>
      </c>
      <c r="J2243" t="s">
        <v>7733</v>
      </c>
      <c r="K2243">
        <v>102971</v>
      </c>
      <c r="L2243" t="s">
        <v>1900</v>
      </c>
      <c r="M2243" t="s">
        <v>1519</v>
      </c>
      <c r="N2243" t="s">
        <v>2638</v>
      </c>
      <c r="O2243">
        <v>12</v>
      </c>
      <c r="P2243" t="s">
        <v>872</v>
      </c>
      <c r="Q2243" t="s">
        <v>873</v>
      </c>
      <c r="R2243" t="s">
        <v>173</v>
      </c>
      <c r="S2243" t="s">
        <v>173</v>
      </c>
      <c r="U2243" t="s">
        <v>1067</v>
      </c>
      <c r="W2243" s="247">
        <v>44929</v>
      </c>
      <c r="Y2243" t="s">
        <v>876</v>
      </c>
      <c r="Z2243">
        <v>0</v>
      </c>
      <c r="AB2243" t="s">
        <v>877</v>
      </c>
      <c r="AD2243">
        <f t="shared" ca="1" si="105"/>
        <v>16</v>
      </c>
      <c r="AE2243">
        <f t="shared" si="106"/>
        <v>1</v>
      </c>
      <c r="AF2243">
        <f t="shared" si="107"/>
        <v>3</v>
      </c>
    </row>
    <row r="2244" spans="1:32" x14ac:dyDescent="0.25">
      <c r="A2244" t="s">
        <v>11439</v>
      </c>
      <c r="B2244" t="s">
        <v>11440</v>
      </c>
      <c r="D2244">
        <v>2023</v>
      </c>
      <c r="E2244" t="s">
        <v>863</v>
      </c>
      <c r="F2244" t="s">
        <v>2908</v>
      </c>
      <c r="G2244" t="s">
        <v>1724</v>
      </c>
      <c r="H2244" t="s">
        <v>866</v>
      </c>
      <c r="I2244" t="s">
        <v>11441</v>
      </c>
      <c r="J2244" t="s">
        <v>868</v>
      </c>
      <c r="K2244">
        <v>28250</v>
      </c>
      <c r="L2244" t="s">
        <v>869</v>
      </c>
      <c r="M2244" t="s">
        <v>1519</v>
      </c>
      <c r="N2244">
        <v>45384</v>
      </c>
      <c r="O2244">
        <v>1</v>
      </c>
      <c r="P2244" t="s">
        <v>872</v>
      </c>
      <c r="Q2244" t="s">
        <v>873</v>
      </c>
      <c r="R2244" t="s">
        <v>110</v>
      </c>
      <c r="S2244" t="s">
        <v>105</v>
      </c>
      <c r="U2244" t="s">
        <v>1067</v>
      </c>
      <c r="W2244" s="247">
        <v>44928</v>
      </c>
      <c r="Y2244" t="s">
        <v>876</v>
      </c>
      <c r="Z2244">
        <v>0</v>
      </c>
      <c r="AB2244" t="s">
        <v>877</v>
      </c>
      <c r="AD2244">
        <f t="shared" ca="1" si="105"/>
        <v>16</v>
      </c>
      <c r="AE2244">
        <f t="shared" si="106"/>
        <v>1</v>
      </c>
      <c r="AF2244">
        <f t="shared" si="107"/>
        <v>2</v>
      </c>
    </row>
    <row r="2245" spans="1:32" x14ac:dyDescent="0.25">
      <c r="A2245" t="s">
        <v>11442</v>
      </c>
      <c r="B2245" t="s">
        <v>11443</v>
      </c>
      <c r="D2245">
        <v>2023</v>
      </c>
      <c r="E2245" t="s">
        <v>1049</v>
      </c>
      <c r="F2245" t="s">
        <v>1050</v>
      </c>
      <c r="G2245" t="s">
        <v>1051</v>
      </c>
      <c r="H2245" t="s">
        <v>1052</v>
      </c>
      <c r="I2245" t="s">
        <v>11444</v>
      </c>
      <c r="J2245" t="s">
        <v>1029</v>
      </c>
      <c r="K2245">
        <v>77686</v>
      </c>
      <c r="L2245" t="s">
        <v>869</v>
      </c>
      <c r="M2245" t="s">
        <v>1519</v>
      </c>
      <c r="N2245">
        <v>45384</v>
      </c>
      <c r="O2245">
        <v>1</v>
      </c>
      <c r="P2245" t="s">
        <v>872</v>
      </c>
      <c r="Q2245" t="s">
        <v>873</v>
      </c>
      <c r="R2245" t="s">
        <v>110</v>
      </c>
      <c r="S2245" t="s">
        <v>141</v>
      </c>
      <c r="U2245" t="s">
        <v>875</v>
      </c>
      <c r="W2245" s="247">
        <v>44918</v>
      </c>
      <c r="Y2245" t="s">
        <v>876</v>
      </c>
      <c r="Z2245">
        <v>0</v>
      </c>
      <c r="AA2245" t="s">
        <v>9340</v>
      </c>
      <c r="AB2245" t="s">
        <v>877</v>
      </c>
      <c r="AD2245">
        <f t="shared" ca="1" si="105"/>
        <v>16</v>
      </c>
      <c r="AE2245">
        <f t="shared" si="106"/>
        <v>12</v>
      </c>
      <c r="AF2245">
        <f t="shared" si="107"/>
        <v>23</v>
      </c>
    </row>
    <row r="2246" spans="1:32" x14ac:dyDescent="0.25">
      <c r="A2246" t="s">
        <v>11445</v>
      </c>
      <c r="B2246" t="s">
        <v>11446</v>
      </c>
      <c r="D2246">
        <v>2023</v>
      </c>
      <c r="E2246" t="s">
        <v>1616</v>
      </c>
      <c r="F2246" t="s">
        <v>10507</v>
      </c>
      <c r="G2246" t="s">
        <v>10508</v>
      </c>
      <c r="H2246" t="s">
        <v>866</v>
      </c>
      <c r="I2246" t="s">
        <v>11447</v>
      </c>
      <c r="J2246" t="s">
        <v>1523</v>
      </c>
      <c r="K2246">
        <v>13898</v>
      </c>
      <c r="L2246" t="s">
        <v>869</v>
      </c>
      <c r="M2246" t="s">
        <v>1519</v>
      </c>
      <c r="N2246">
        <v>45324</v>
      </c>
      <c r="O2246">
        <v>3</v>
      </c>
      <c r="P2246" t="s">
        <v>872</v>
      </c>
      <c r="Q2246" t="s">
        <v>873</v>
      </c>
      <c r="R2246" t="s">
        <v>110</v>
      </c>
      <c r="S2246" t="s">
        <v>110</v>
      </c>
      <c r="U2246" t="s">
        <v>875</v>
      </c>
      <c r="W2246" s="247">
        <v>44929</v>
      </c>
      <c r="Y2246" t="s">
        <v>876</v>
      </c>
      <c r="Z2246">
        <v>0</v>
      </c>
      <c r="AB2246" t="s">
        <v>877</v>
      </c>
      <c r="AD2246">
        <f t="shared" ca="1" si="105"/>
        <v>16</v>
      </c>
      <c r="AE2246">
        <f t="shared" si="106"/>
        <v>1</v>
      </c>
      <c r="AF2246">
        <f t="shared" si="107"/>
        <v>3</v>
      </c>
    </row>
    <row r="2247" spans="1:32" x14ac:dyDescent="0.25">
      <c r="A2247" t="s">
        <v>11448</v>
      </c>
      <c r="B2247" t="s">
        <v>11449</v>
      </c>
      <c r="D2247">
        <v>2023</v>
      </c>
      <c r="E2247" t="s">
        <v>1061</v>
      </c>
      <c r="F2247" t="s">
        <v>1758</v>
      </c>
      <c r="G2247" t="s">
        <v>1384</v>
      </c>
      <c r="H2247" t="s">
        <v>2654</v>
      </c>
      <c r="I2247" t="s">
        <v>11450</v>
      </c>
      <c r="J2247" t="s">
        <v>4402</v>
      </c>
      <c r="K2247">
        <v>24621</v>
      </c>
      <c r="L2247" t="s">
        <v>869</v>
      </c>
      <c r="M2247" t="s">
        <v>1519</v>
      </c>
      <c r="N2247">
        <v>45324</v>
      </c>
      <c r="O2247">
        <v>3</v>
      </c>
      <c r="P2247" t="s">
        <v>872</v>
      </c>
      <c r="Q2247" t="s">
        <v>873</v>
      </c>
      <c r="R2247" t="s">
        <v>110</v>
      </c>
      <c r="S2247" t="s">
        <v>110</v>
      </c>
      <c r="U2247" t="s">
        <v>875</v>
      </c>
      <c r="W2247" s="247">
        <v>44928</v>
      </c>
      <c r="Y2247" t="s">
        <v>876</v>
      </c>
      <c r="Z2247">
        <v>0</v>
      </c>
      <c r="AB2247" t="s">
        <v>877</v>
      </c>
      <c r="AD2247">
        <f t="shared" ca="1" si="105"/>
        <v>16</v>
      </c>
      <c r="AE2247">
        <f t="shared" si="106"/>
        <v>1</v>
      </c>
      <c r="AF2247">
        <f t="shared" si="107"/>
        <v>2</v>
      </c>
    </row>
    <row r="2248" spans="1:32" x14ac:dyDescent="0.25">
      <c r="A2248" t="s">
        <v>11451</v>
      </c>
      <c r="B2248" t="s">
        <v>11452</v>
      </c>
      <c r="D2248">
        <v>2023</v>
      </c>
      <c r="E2248" t="s">
        <v>1049</v>
      </c>
      <c r="F2248" t="s">
        <v>2320</v>
      </c>
      <c r="G2248" t="s">
        <v>2321</v>
      </c>
      <c r="H2248" t="s">
        <v>1052</v>
      </c>
      <c r="I2248" t="s">
        <v>11453</v>
      </c>
      <c r="J2248" t="s">
        <v>868</v>
      </c>
      <c r="K2248">
        <v>34138</v>
      </c>
      <c r="L2248" t="s">
        <v>869</v>
      </c>
      <c r="M2248" t="s">
        <v>1519</v>
      </c>
      <c r="N2248" t="s">
        <v>2638</v>
      </c>
      <c r="O2248">
        <v>12</v>
      </c>
      <c r="P2248" t="s">
        <v>872</v>
      </c>
      <c r="Q2248" t="s">
        <v>873</v>
      </c>
      <c r="R2248" t="s">
        <v>110</v>
      </c>
      <c r="S2248" t="s">
        <v>110</v>
      </c>
      <c r="U2248" t="s">
        <v>1067</v>
      </c>
      <c r="W2248" s="247">
        <v>44918</v>
      </c>
      <c r="Y2248" t="s">
        <v>876</v>
      </c>
      <c r="Z2248">
        <v>0</v>
      </c>
      <c r="AA2248" t="s">
        <v>2323</v>
      </c>
      <c r="AB2248" t="s">
        <v>11454</v>
      </c>
      <c r="AD2248">
        <f t="shared" ca="1" si="105"/>
        <v>16</v>
      </c>
      <c r="AE2248">
        <f t="shared" si="106"/>
        <v>12</v>
      </c>
      <c r="AF2248">
        <f t="shared" si="107"/>
        <v>23</v>
      </c>
    </row>
    <row r="2249" spans="1:32" x14ac:dyDescent="0.25">
      <c r="A2249" t="s">
        <v>11455</v>
      </c>
      <c r="B2249" t="s">
        <v>11456</v>
      </c>
      <c r="C2249" t="s">
        <v>1799</v>
      </c>
      <c r="D2249">
        <v>2023</v>
      </c>
      <c r="E2249" t="s">
        <v>1049</v>
      </c>
      <c r="F2249" t="s">
        <v>3079</v>
      </c>
      <c r="G2249" t="s">
        <v>3984</v>
      </c>
      <c r="H2249" t="s">
        <v>2154</v>
      </c>
      <c r="I2249" t="s">
        <v>11457</v>
      </c>
      <c r="J2249" t="s">
        <v>1067</v>
      </c>
      <c r="K2249">
        <v>40516</v>
      </c>
      <c r="L2249" t="s">
        <v>1900</v>
      </c>
      <c r="M2249" t="s">
        <v>1519</v>
      </c>
      <c r="N2249">
        <v>45627</v>
      </c>
      <c r="O2249">
        <v>24</v>
      </c>
      <c r="P2249" t="s">
        <v>872</v>
      </c>
      <c r="Q2249" t="s">
        <v>873</v>
      </c>
      <c r="R2249" t="s">
        <v>110</v>
      </c>
      <c r="S2249" t="s">
        <v>110</v>
      </c>
      <c r="U2249" t="s">
        <v>896</v>
      </c>
      <c r="W2249" s="247">
        <v>44928</v>
      </c>
      <c r="Y2249" t="s">
        <v>876</v>
      </c>
      <c r="Z2249">
        <v>0</v>
      </c>
      <c r="AA2249" t="s">
        <v>9556</v>
      </c>
      <c r="AB2249" t="s">
        <v>877</v>
      </c>
      <c r="AD2249">
        <f t="shared" ca="1" si="105"/>
        <v>16</v>
      </c>
      <c r="AE2249">
        <f t="shared" si="106"/>
        <v>1</v>
      </c>
      <c r="AF2249">
        <f t="shared" si="107"/>
        <v>2</v>
      </c>
    </row>
    <row r="2250" spans="1:32" x14ac:dyDescent="0.25">
      <c r="A2250" t="s">
        <v>11458</v>
      </c>
      <c r="B2250" t="s">
        <v>11459</v>
      </c>
      <c r="C2250" t="s">
        <v>1799</v>
      </c>
      <c r="D2250">
        <v>2023</v>
      </c>
      <c r="E2250" t="s">
        <v>1049</v>
      </c>
      <c r="F2250" t="s">
        <v>3079</v>
      </c>
      <c r="G2250" t="s">
        <v>3984</v>
      </c>
      <c r="H2250" t="s">
        <v>2154</v>
      </c>
      <c r="I2250" t="s">
        <v>11460</v>
      </c>
      <c r="J2250" t="s">
        <v>1029</v>
      </c>
      <c r="K2250">
        <v>37634</v>
      </c>
      <c r="L2250" t="s">
        <v>1900</v>
      </c>
      <c r="M2250" t="s">
        <v>1519</v>
      </c>
      <c r="N2250">
        <v>45384</v>
      </c>
      <c r="O2250">
        <v>1</v>
      </c>
      <c r="P2250" t="s">
        <v>872</v>
      </c>
      <c r="Q2250" t="s">
        <v>873</v>
      </c>
      <c r="R2250" t="s">
        <v>110</v>
      </c>
      <c r="S2250" t="s">
        <v>141</v>
      </c>
      <c r="U2250" t="s">
        <v>896</v>
      </c>
      <c r="W2250" s="247">
        <v>44929</v>
      </c>
      <c r="Y2250" t="s">
        <v>876</v>
      </c>
      <c r="Z2250">
        <v>0</v>
      </c>
      <c r="AB2250" t="s">
        <v>877</v>
      </c>
      <c r="AD2250">
        <f t="shared" ca="1" si="105"/>
        <v>16</v>
      </c>
      <c r="AE2250">
        <f t="shared" si="106"/>
        <v>1</v>
      </c>
      <c r="AF2250">
        <f t="shared" si="107"/>
        <v>3</v>
      </c>
    </row>
    <row r="2251" spans="1:32" x14ac:dyDescent="0.25">
      <c r="A2251" t="s">
        <v>11461</v>
      </c>
      <c r="B2251" t="s">
        <v>11462</v>
      </c>
      <c r="C2251" t="s">
        <v>1799</v>
      </c>
      <c r="D2251">
        <v>2023</v>
      </c>
      <c r="E2251" t="s">
        <v>1049</v>
      </c>
      <c r="F2251" t="s">
        <v>3079</v>
      </c>
      <c r="G2251" t="s">
        <v>2087</v>
      </c>
      <c r="H2251" t="s">
        <v>2154</v>
      </c>
      <c r="I2251" t="s">
        <v>11463</v>
      </c>
      <c r="J2251" t="s">
        <v>1067</v>
      </c>
      <c r="K2251">
        <v>32529</v>
      </c>
      <c r="L2251" t="s">
        <v>1900</v>
      </c>
      <c r="M2251" t="s">
        <v>1519</v>
      </c>
      <c r="N2251">
        <v>45384</v>
      </c>
      <c r="O2251">
        <v>1</v>
      </c>
      <c r="P2251" t="s">
        <v>872</v>
      </c>
      <c r="Q2251" t="s">
        <v>873</v>
      </c>
      <c r="R2251" t="s">
        <v>110</v>
      </c>
      <c r="S2251" t="s">
        <v>110</v>
      </c>
      <c r="U2251" t="s">
        <v>896</v>
      </c>
      <c r="W2251" s="247">
        <v>44929</v>
      </c>
      <c r="Y2251" t="s">
        <v>876</v>
      </c>
      <c r="Z2251">
        <v>0</v>
      </c>
      <c r="AB2251" t="s">
        <v>877</v>
      </c>
      <c r="AD2251">
        <f t="shared" ca="1" si="105"/>
        <v>16</v>
      </c>
      <c r="AE2251">
        <f t="shared" si="106"/>
        <v>1</v>
      </c>
      <c r="AF2251">
        <f t="shared" si="107"/>
        <v>3</v>
      </c>
    </row>
    <row r="2252" spans="1:32" x14ac:dyDescent="0.25">
      <c r="A2252" t="s">
        <v>11464</v>
      </c>
      <c r="B2252" t="s">
        <v>11465</v>
      </c>
      <c r="C2252" t="s">
        <v>1799</v>
      </c>
      <c r="D2252">
        <v>2023</v>
      </c>
      <c r="E2252" t="s">
        <v>1049</v>
      </c>
      <c r="F2252" t="s">
        <v>3079</v>
      </c>
      <c r="G2252" t="s">
        <v>3984</v>
      </c>
      <c r="H2252" t="s">
        <v>2154</v>
      </c>
      <c r="I2252" t="s">
        <v>11466</v>
      </c>
      <c r="J2252" t="s">
        <v>1067</v>
      </c>
      <c r="K2252">
        <v>25622</v>
      </c>
      <c r="L2252" t="s">
        <v>1900</v>
      </c>
      <c r="M2252" t="s">
        <v>1519</v>
      </c>
      <c r="N2252" t="s">
        <v>2638</v>
      </c>
      <c r="O2252">
        <v>12</v>
      </c>
      <c r="P2252" t="s">
        <v>872</v>
      </c>
      <c r="Q2252" t="s">
        <v>873</v>
      </c>
      <c r="R2252" t="s">
        <v>110</v>
      </c>
      <c r="S2252" t="s">
        <v>110</v>
      </c>
      <c r="U2252" t="s">
        <v>896</v>
      </c>
      <c r="W2252" s="247">
        <v>44929</v>
      </c>
      <c r="Y2252" t="s">
        <v>876</v>
      </c>
      <c r="Z2252">
        <v>0</v>
      </c>
      <c r="AA2252" t="s">
        <v>9556</v>
      </c>
      <c r="AB2252" t="s">
        <v>877</v>
      </c>
      <c r="AD2252">
        <f t="shared" ca="1" si="105"/>
        <v>16</v>
      </c>
      <c r="AE2252">
        <f t="shared" si="106"/>
        <v>1</v>
      </c>
      <c r="AF2252">
        <f t="shared" si="107"/>
        <v>3</v>
      </c>
    </row>
    <row r="2253" spans="1:32" x14ac:dyDescent="0.25">
      <c r="A2253" t="s">
        <v>11467</v>
      </c>
      <c r="B2253" t="s">
        <v>11468</v>
      </c>
      <c r="C2253" t="s">
        <v>1799</v>
      </c>
      <c r="D2253">
        <v>2023</v>
      </c>
      <c r="E2253" t="s">
        <v>1049</v>
      </c>
      <c r="F2253" t="s">
        <v>3079</v>
      </c>
      <c r="G2253" t="s">
        <v>2087</v>
      </c>
      <c r="H2253" t="s">
        <v>3323</v>
      </c>
      <c r="I2253" t="s">
        <v>11469</v>
      </c>
      <c r="J2253" t="s">
        <v>881</v>
      </c>
      <c r="K2253">
        <v>29961</v>
      </c>
      <c r="L2253" t="s">
        <v>869</v>
      </c>
      <c r="M2253" t="s">
        <v>1519</v>
      </c>
      <c r="N2253">
        <v>45384</v>
      </c>
      <c r="O2253">
        <v>1</v>
      </c>
      <c r="P2253" t="s">
        <v>872</v>
      </c>
      <c r="Q2253" t="s">
        <v>873</v>
      </c>
      <c r="R2253" t="s">
        <v>110</v>
      </c>
      <c r="S2253" t="s">
        <v>105</v>
      </c>
      <c r="U2253" t="s">
        <v>875</v>
      </c>
      <c r="W2253" s="247">
        <v>44919</v>
      </c>
      <c r="Y2253" t="s">
        <v>876</v>
      </c>
      <c r="Z2253">
        <v>0</v>
      </c>
      <c r="AB2253" t="s">
        <v>10633</v>
      </c>
      <c r="AD2253">
        <f t="shared" ca="1" si="105"/>
        <v>16</v>
      </c>
      <c r="AE2253">
        <f t="shared" si="106"/>
        <v>12</v>
      </c>
      <c r="AF2253">
        <f t="shared" si="107"/>
        <v>24</v>
      </c>
    </row>
    <row r="2254" spans="1:32" x14ac:dyDescent="0.25">
      <c r="A2254" t="s">
        <v>11470</v>
      </c>
      <c r="B2254" t="s">
        <v>11471</v>
      </c>
      <c r="C2254" t="s">
        <v>1799</v>
      </c>
      <c r="D2254">
        <v>2023</v>
      </c>
      <c r="E2254" t="s">
        <v>1049</v>
      </c>
      <c r="F2254" t="s">
        <v>3079</v>
      </c>
      <c r="G2254" t="s">
        <v>2087</v>
      </c>
      <c r="H2254" t="s">
        <v>3323</v>
      </c>
      <c r="I2254" t="s">
        <v>11472</v>
      </c>
      <c r="J2254" t="s">
        <v>1527</v>
      </c>
      <c r="K2254">
        <v>42874</v>
      </c>
      <c r="L2254" t="s">
        <v>1900</v>
      </c>
      <c r="M2254" t="s">
        <v>1519</v>
      </c>
      <c r="N2254">
        <v>45293</v>
      </c>
      <c r="O2254">
        <v>4</v>
      </c>
      <c r="P2254" t="s">
        <v>872</v>
      </c>
      <c r="Q2254" t="s">
        <v>873</v>
      </c>
      <c r="R2254" t="s">
        <v>110</v>
      </c>
      <c r="S2254" t="s">
        <v>110</v>
      </c>
      <c r="U2254" t="s">
        <v>875</v>
      </c>
      <c r="W2254" s="247">
        <v>44919</v>
      </c>
      <c r="Y2254" t="s">
        <v>876</v>
      </c>
      <c r="Z2254">
        <v>0</v>
      </c>
      <c r="AB2254" t="s">
        <v>10633</v>
      </c>
      <c r="AD2254">
        <f t="shared" ca="1" si="105"/>
        <v>16</v>
      </c>
      <c r="AE2254">
        <f t="shared" si="106"/>
        <v>12</v>
      </c>
      <c r="AF2254">
        <f t="shared" si="107"/>
        <v>24</v>
      </c>
    </row>
    <row r="2255" spans="1:32" x14ac:dyDescent="0.25">
      <c r="A2255" t="s">
        <v>11473</v>
      </c>
      <c r="B2255" t="s">
        <v>11474</v>
      </c>
      <c r="D2255">
        <v>2023</v>
      </c>
      <c r="E2255" t="s">
        <v>1049</v>
      </c>
      <c r="F2255" t="s">
        <v>1879</v>
      </c>
      <c r="G2255" t="s">
        <v>1917</v>
      </c>
      <c r="H2255" t="s">
        <v>3323</v>
      </c>
      <c r="I2255" t="s">
        <v>11475</v>
      </c>
      <c r="J2255" t="s">
        <v>1067</v>
      </c>
      <c r="K2255">
        <v>40253</v>
      </c>
      <c r="L2255" t="s">
        <v>1900</v>
      </c>
      <c r="M2255" t="s">
        <v>1519</v>
      </c>
      <c r="N2255" t="s">
        <v>1816</v>
      </c>
      <c r="O2255">
        <v>9</v>
      </c>
      <c r="P2255" t="s">
        <v>872</v>
      </c>
      <c r="Q2255" t="s">
        <v>873</v>
      </c>
      <c r="R2255" t="s">
        <v>110</v>
      </c>
      <c r="S2255" t="s">
        <v>110</v>
      </c>
      <c r="U2255" t="s">
        <v>1067</v>
      </c>
      <c r="W2255" s="247">
        <v>44917</v>
      </c>
      <c r="Y2255" t="s">
        <v>876</v>
      </c>
      <c r="Z2255">
        <v>0</v>
      </c>
      <c r="AA2255" t="s">
        <v>9657</v>
      </c>
      <c r="AB2255" t="s">
        <v>11476</v>
      </c>
      <c r="AD2255">
        <f t="shared" ca="1" si="105"/>
        <v>16</v>
      </c>
      <c r="AE2255">
        <f t="shared" si="106"/>
        <v>12</v>
      </c>
      <c r="AF2255">
        <f t="shared" si="107"/>
        <v>22</v>
      </c>
    </row>
    <row r="2256" spans="1:32" x14ac:dyDescent="0.25">
      <c r="A2256" t="s">
        <v>11477</v>
      </c>
      <c r="B2256" t="s">
        <v>11478</v>
      </c>
      <c r="D2256">
        <v>2023</v>
      </c>
      <c r="E2256" t="s">
        <v>1049</v>
      </c>
      <c r="F2256" t="s">
        <v>1879</v>
      </c>
      <c r="G2256" t="s">
        <v>1917</v>
      </c>
      <c r="H2256" t="s">
        <v>3323</v>
      </c>
      <c r="I2256" t="s">
        <v>11479</v>
      </c>
      <c r="J2256" t="s">
        <v>896</v>
      </c>
      <c r="K2256">
        <v>16951</v>
      </c>
      <c r="L2256" t="s">
        <v>869</v>
      </c>
      <c r="M2256" t="s">
        <v>1519</v>
      </c>
      <c r="N2256">
        <v>45384</v>
      </c>
      <c r="O2256">
        <v>1</v>
      </c>
      <c r="P2256" t="s">
        <v>872</v>
      </c>
      <c r="Q2256" t="s">
        <v>873</v>
      </c>
      <c r="R2256" t="s">
        <v>110</v>
      </c>
      <c r="S2256" t="s">
        <v>105</v>
      </c>
      <c r="U2256" t="s">
        <v>1067</v>
      </c>
      <c r="W2256" s="247">
        <v>44919</v>
      </c>
      <c r="Y2256" t="s">
        <v>876</v>
      </c>
      <c r="Z2256">
        <v>0</v>
      </c>
      <c r="AB2256" t="s">
        <v>877</v>
      </c>
      <c r="AD2256">
        <f t="shared" ca="1" si="105"/>
        <v>16</v>
      </c>
      <c r="AE2256">
        <f t="shared" si="106"/>
        <v>12</v>
      </c>
      <c r="AF2256">
        <f t="shared" si="107"/>
        <v>24</v>
      </c>
    </row>
    <row r="2257" spans="1:32" x14ac:dyDescent="0.25">
      <c r="A2257" t="s">
        <v>11480</v>
      </c>
      <c r="B2257" t="s">
        <v>11481</v>
      </c>
      <c r="D2257">
        <v>2023</v>
      </c>
      <c r="E2257" t="s">
        <v>1049</v>
      </c>
      <c r="F2257" t="s">
        <v>1879</v>
      </c>
      <c r="G2257" t="s">
        <v>1917</v>
      </c>
      <c r="H2257" t="s">
        <v>3323</v>
      </c>
      <c r="I2257" t="s">
        <v>11482</v>
      </c>
      <c r="J2257" t="s">
        <v>1029</v>
      </c>
      <c r="K2257">
        <v>24881</v>
      </c>
      <c r="L2257" t="s">
        <v>869</v>
      </c>
      <c r="M2257" t="s">
        <v>1519</v>
      </c>
      <c r="N2257">
        <v>45384</v>
      </c>
      <c r="O2257">
        <v>1</v>
      </c>
      <c r="P2257" t="s">
        <v>872</v>
      </c>
      <c r="Q2257" t="s">
        <v>873</v>
      </c>
      <c r="R2257" t="s">
        <v>110</v>
      </c>
      <c r="S2257" t="s">
        <v>105</v>
      </c>
      <c r="U2257" t="s">
        <v>1067</v>
      </c>
      <c r="W2257" s="247">
        <v>44924</v>
      </c>
      <c r="Y2257" t="s">
        <v>876</v>
      </c>
      <c r="Z2257">
        <v>0</v>
      </c>
      <c r="AB2257" t="s">
        <v>8159</v>
      </c>
      <c r="AD2257">
        <f t="shared" ca="1" si="105"/>
        <v>16</v>
      </c>
      <c r="AE2257">
        <f t="shared" si="106"/>
        <v>12</v>
      </c>
      <c r="AF2257">
        <f t="shared" si="107"/>
        <v>29</v>
      </c>
    </row>
    <row r="2258" spans="1:32" x14ac:dyDescent="0.25">
      <c r="A2258" t="s">
        <v>11483</v>
      </c>
      <c r="B2258" t="s">
        <v>11484</v>
      </c>
      <c r="D2258">
        <v>2023</v>
      </c>
      <c r="E2258" t="s">
        <v>1049</v>
      </c>
      <c r="F2258" t="s">
        <v>1879</v>
      </c>
      <c r="G2258" t="s">
        <v>1880</v>
      </c>
      <c r="H2258" t="s">
        <v>1123</v>
      </c>
      <c r="I2258" t="s">
        <v>11485</v>
      </c>
      <c r="J2258" t="s">
        <v>1136</v>
      </c>
      <c r="K2258">
        <v>45489</v>
      </c>
      <c r="L2258" t="s">
        <v>869</v>
      </c>
      <c r="M2258" t="s">
        <v>1519</v>
      </c>
      <c r="N2258">
        <v>45384</v>
      </c>
      <c r="O2258">
        <v>1</v>
      </c>
      <c r="P2258" t="s">
        <v>872</v>
      </c>
      <c r="Q2258" t="s">
        <v>873</v>
      </c>
      <c r="R2258" t="s">
        <v>110</v>
      </c>
      <c r="S2258" t="s">
        <v>110</v>
      </c>
      <c r="U2258" t="s">
        <v>1067</v>
      </c>
      <c r="W2258" s="247">
        <v>44924</v>
      </c>
      <c r="Y2258" t="s">
        <v>876</v>
      </c>
      <c r="Z2258">
        <v>0</v>
      </c>
      <c r="AB2258" t="s">
        <v>8159</v>
      </c>
      <c r="AD2258">
        <f t="shared" ca="1" si="105"/>
        <v>16</v>
      </c>
      <c r="AE2258">
        <f t="shared" si="106"/>
        <v>12</v>
      </c>
      <c r="AF2258">
        <f t="shared" si="107"/>
        <v>29</v>
      </c>
    </row>
    <row r="2259" spans="1:32" x14ac:dyDescent="0.25">
      <c r="A2259" t="s">
        <v>11486</v>
      </c>
      <c r="B2259" t="s">
        <v>11487</v>
      </c>
      <c r="D2259">
        <v>2023</v>
      </c>
      <c r="E2259" t="s">
        <v>1049</v>
      </c>
      <c r="F2259" t="s">
        <v>1879</v>
      </c>
      <c r="G2259" t="s">
        <v>1880</v>
      </c>
      <c r="H2259" t="s">
        <v>1123</v>
      </c>
      <c r="I2259" t="s">
        <v>11488</v>
      </c>
      <c r="J2259" t="s">
        <v>881</v>
      </c>
      <c r="K2259">
        <v>23773</v>
      </c>
      <c r="L2259" t="s">
        <v>869</v>
      </c>
      <c r="M2259" t="s">
        <v>1519</v>
      </c>
      <c r="N2259">
        <v>45353</v>
      </c>
      <c r="O2259">
        <v>2</v>
      </c>
      <c r="P2259" t="s">
        <v>872</v>
      </c>
      <c r="Q2259" t="s">
        <v>873</v>
      </c>
      <c r="R2259" t="s">
        <v>110</v>
      </c>
      <c r="S2259" t="s">
        <v>105</v>
      </c>
      <c r="U2259" t="s">
        <v>1067</v>
      </c>
      <c r="W2259" s="247">
        <v>44925</v>
      </c>
      <c r="Y2259" t="s">
        <v>876</v>
      </c>
      <c r="Z2259">
        <v>0</v>
      </c>
      <c r="AB2259" t="s">
        <v>8159</v>
      </c>
      <c r="AD2259">
        <f t="shared" ca="1" si="105"/>
        <v>16</v>
      </c>
      <c r="AE2259">
        <f t="shared" si="106"/>
        <v>12</v>
      </c>
      <c r="AF2259">
        <f t="shared" si="107"/>
        <v>30</v>
      </c>
    </row>
    <row r="2260" spans="1:32" x14ac:dyDescent="0.25">
      <c r="A2260" t="s">
        <v>11489</v>
      </c>
      <c r="B2260" t="s">
        <v>11490</v>
      </c>
      <c r="D2260">
        <v>2023</v>
      </c>
      <c r="E2260" t="s">
        <v>1049</v>
      </c>
      <c r="F2260" t="s">
        <v>1106</v>
      </c>
      <c r="G2260" t="s">
        <v>1107</v>
      </c>
      <c r="H2260" t="s">
        <v>1123</v>
      </c>
      <c r="I2260" t="s">
        <v>11491</v>
      </c>
      <c r="J2260" t="s">
        <v>4402</v>
      </c>
      <c r="K2260">
        <v>19467</v>
      </c>
      <c r="L2260" t="s">
        <v>869</v>
      </c>
      <c r="M2260" t="s">
        <v>1519</v>
      </c>
      <c r="N2260" t="s">
        <v>2638</v>
      </c>
      <c r="O2260">
        <v>12</v>
      </c>
      <c r="P2260" t="s">
        <v>872</v>
      </c>
      <c r="Q2260" t="s">
        <v>873</v>
      </c>
      <c r="R2260" t="s">
        <v>110</v>
      </c>
      <c r="S2260" t="s">
        <v>110</v>
      </c>
      <c r="U2260" t="s">
        <v>875</v>
      </c>
      <c r="W2260" s="247">
        <v>44924</v>
      </c>
      <c r="Y2260" t="s">
        <v>876</v>
      </c>
      <c r="Z2260">
        <v>0</v>
      </c>
      <c r="AB2260" t="s">
        <v>877</v>
      </c>
      <c r="AD2260">
        <f t="shared" ca="1" si="105"/>
        <v>16</v>
      </c>
      <c r="AE2260">
        <f t="shared" si="106"/>
        <v>12</v>
      </c>
      <c r="AF2260">
        <f t="shared" si="107"/>
        <v>29</v>
      </c>
    </row>
    <row r="2261" spans="1:32" x14ac:dyDescent="0.25">
      <c r="A2261" t="s">
        <v>11492</v>
      </c>
      <c r="B2261" t="s">
        <v>11493</v>
      </c>
      <c r="D2261">
        <v>2023</v>
      </c>
      <c r="E2261" t="s">
        <v>1061</v>
      </c>
      <c r="F2261" t="s">
        <v>2233</v>
      </c>
      <c r="G2261" t="s">
        <v>865</v>
      </c>
      <c r="H2261" t="s">
        <v>2285</v>
      </c>
      <c r="I2261" t="s">
        <v>11494</v>
      </c>
      <c r="J2261" t="s">
        <v>1067</v>
      </c>
      <c r="K2261">
        <v>24590</v>
      </c>
      <c r="L2261" t="s">
        <v>869</v>
      </c>
      <c r="M2261" t="s">
        <v>1519</v>
      </c>
      <c r="N2261">
        <v>45384</v>
      </c>
      <c r="O2261">
        <v>1</v>
      </c>
      <c r="P2261" t="s">
        <v>872</v>
      </c>
      <c r="Q2261" t="s">
        <v>873</v>
      </c>
      <c r="R2261" t="s">
        <v>110</v>
      </c>
      <c r="S2261" t="s">
        <v>105</v>
      </c>
      <c r="U2261" t="s">
        <v>875</v>
      </c>
      <c r="W2261" s="247">
        <v>44917</v>
      </c>
      <c r="Y2261" t="s">
        <v>876</v>
      </c>
      <c r="Z2261">
        <v>0</v>
      </c>
      <c r="AB2261" t="s">
        <v>1856</v>
      </c>
      <c r="AD2261">
        <f t="shared" ca="1" si="105"/>
        <v>16</v>
      </c>
      <c r="AE2261">
        <f t="shared" si="106"/>
        <v>12</v>
      </c>
      <c r="AF2261">
        <f t="shared" si="107"/>
        <v>22</v>
      </c>
    </row>
    <row r="2262" spans="1:32" x14ac:dyDescent="0.25">
      <c r="A2262" t="s">
        <v>11495</v>
      </c>
      <c r="B2262" t="s">
        <v>11496</v>
      </c>
      <c r="D2262">
        <v>2023</v>
      </c>
      <c r="E2262" t="s">
        <v>1061</v>
      </c>
      <c r="F2262" t="s">
        <v>2233</v>
      </c>
      <c r="G2262" t="s">
        <v>865</v>
      </c>
      <c r="H2262" t="s">
        <v>866</v>
      </c>
      <c r="I2262" t="s">
        <v>11497</v>
      </c>
      <c r="J2262" t="s">
        <v>896</v>
      </c>
      <c r="K2262">
        <v>20402</v>
      </c>
      <c r="L2262" t="s">
        <v>869</v>
      </c>
      <c r="M2262" t="s">
        <v>1519</v>
      </c>
      <c r="N2262">
        <v>45324</v>
      </c>
      <c r="O2262">
        <v>3</v>
      </c>
      <c r="P2262" t="s">
        <v>872</v>
      </c>
      <c r="Q2262" t="s">
        <v>873</v>
      </c>
      <c r="R2262" t="s">
        <v>110</v>
      </c>
      <c r="S2262" t="s">
        <v>110</v>
      </c>
      <c r="U2262" t="s">
        <v>875</v>
      </c>
      <c r="W2262" s="247">
        <v>44928</v>
      </c>
      <c r="Y2262" t="s">
        <v>876</v>
      </c>
      <c r="Z2262">
        <v>0</v>
      </c>
      <c r="AB2262" t="s">
        <v>877</v>
      </c>
      <c r="AD2262">
        <f t="shared" ca="1" si="105"/>
        <v>16</v>
      </c>
      <c r="AE2262">
        <f t="shared" si="106"/>
        <v>1</v>
      </c>
      <c r="AF2262">
        <f t="shared" si="107"/>
        <v>2</v>
      </c>
    </row>
    <row r="2263" spans="1:32" x14ac:dyDescent="0.25">
      <c r="A2263" t="s">
        <v>11498</v>
      </c>
      <c r="B2263" t="s">
        <v>11499</v>
      </c>
      <c r="D2263">
        <v>2023</v>
      </c>
      <c r="E2263" t="s">
        <v>1061</v>
      </c>
      <c r="F2263" t="s">
        <v>1190</v>
      </c>
      <c r="G2263" t="s">
        <v>1191</v>
      </c>
      <c r="H2263" t="s">
        <v>866</v>
      </c>
      <c r="I2263" t="s">
        <v>11500</v>
      </c>
      <c r="J2263" t="s">
        <v>934</v>
      </c>
      <c r="K2263">
        <v>14530</v>
      </c>
      <c r="L2263" t="s">
        <v>869</v>
      </c>
      <c r="M2263" t="s">
        <v>1519</v>
      </c>
      <c r="N2263" t="s">
        <v>1640</v>
      </c>
      <c r="O2263">
        <v>6</v>
      </c>
      <c r="P2263" t="s">
        <v>872</v>
      </c>
      <c r="Q2263" t="s">
        <v>873</v>
      </c>
      <c r="R2263" t="s">
        <v>110</v>
      </c>
      <c r="S2263" t="s">
        <v>110</v>
      </c>
      <c r="U2263" t="s">
        <v>875</v>
      </c>
      <c r="W2263" s="247">
        <v>44928</v>
      </c>
      <c r="Y2263" t="s">
        <v>876</v>
      </c>
      <c r="Z2263">
        <v>0</v>
      </c>
      <c r="AB2263" t="s">
        <v>877</v>
      </c>
      <c r="AD2263">
        <f t="shared" ca="1" si="105"/>
        <v>16</v>
      </c>
      <c r="AE2263">
        <f t="shared" si="106"/>
        <v>1</v>
      </c>
      <c r="AF2263">
        <f t="shared" si="107"/>
        <v>2</v>
      </c>
    </row>
    <row r="2264" spans="1:32" x14ac:dyDescent="0.25">
      <c r="A2264" t="s">
        <v>11501</v>
      </c>
      <c r="B2264" t="s">
        <v>11502</v>
      </c>
      <c r="D2264">
        <v>2023</v>
      </c>
      <c r="E2264" t="s">
        <v>1061</v>
      </c>
      <c r="F2264" t="s">
        <v>1190</v>
      </c>
      <c r="G2264" t="s">
        <v>1191</v>
      </c>
      <c r="H2264" t="s">
        <v>866</v>
      </c>
      <c r="I2264" t="s">
        <v>11503</v>
      </c>
      <c r="J2264" t="s">
        <v>896</v>
      </c>
      <c r="K2264">
        <v>33795</v>
      </c>
      <c r="L2264" t="s">
        <v>869</v>
      </c>
      <c r="M2264" t="s">
        <v>1519</v>
      </c>
      <c r="N2264">
        <v>45353</v>
      </c>
      <c r="O2264">
        <v>2</v>
      </c>
      <c r="P2264" t="s">
        <v>872</v>
      </c>
      <c r="Q2264" t="s">
        <v>873</v>
      </c>
      <c r="R2264" t="s">
        <v>110</v>
      </c>
      <c r="S2264" t="s">
        <v>105</v>
      </c>
      <c r="U2264" t="s">
        <v>875</v>
      </c>
      <c r="W2264" s="247">
        <v>44928</v>
      </c>
      <c r="Y2264" t="s">
        <v>876</v>
      </c>
      <c r="Z2264">
        <v>0</v>
      </c>
      <c r="AB2264" t="s">
        <v>877</v>
      </c>
      <c r="AD2264">
        <f t="shared" ca="1" si="105"/>
        <v>16</v>
      </c>
      <c r="AE2264">
        <f t="shared" si="106"/>
        <v>1</v>
      </c>
      <c r="AF2264">
        <f t="shared" si="107"/>
        <v>2</v>
      </c>
    </row>
    <row r="2265" spans="1:32" x14ac:dyDescent="0.25">
      <c r="A2265" t="s">
        <v>11504</v>
      </c>
      <c r="B2265" t="s">
        <v>11505</v>
      </c>
      <c r="D2265">
        <v>2023</v>
      </c>
      <c r="E2265" t="s">
        <v>1049</v>
      </c>
      <c r="F2265" t="s">
        <v>3418</v>
      </c>
      <c r="G2265" t="s">
        <v>3419</v>
      </c>
      <c r="H2265" t="s">
        <v>866</v>
      </c>
      <c r="I2265" t="s">
        <v>11506</v>
      </c>
      <c r="J2265" t="s">
        <v>1067</v>
      </c>
      <c r="K2265">
        <v>45941</v>
      </c>
      <c r="L2265" t="s">
        <v>1900</v>
      </c>
      <c r="M2265" t="s">
        <v>1519</v>
      </c>
      <c r="N2265" t="s">
        <v>2340</v>
      </c>
      <c r="O2265">
        <v>7</v>
      </c>
      <c r="P2265" t="s">
        <v>872</v>
      </c>
      <c r="Q2265" t="s">
        <v>873</v>
      </c>
      <c r="R2265" t="s">
        <v>110</v>
      </c>
      <c r="S2265" t="s">
        <v>110</v>
      </c>
      <c r="T2265" t="s">
        <v>7105</v>
      </c>
      <c r="U2265" t="s">
        <v>875</v>
      </c>
      <c r="W2265" s="247">
        <v>44918</v>
      </c>
      <c r="Y2265" t="s">
        <v>876</v>
      </c>
      <c r="Z2265">
        <v>0</v>
      </c>
      <c r="AA2265" t="s">
        <v>2119</v>
      </c>
      <c r="AB2265" t="s">
        <v>11507</v>
      </c>
      <c r="AD2265">
        <f t="shared" ca="1" si="105"/>
        <v>16</v>
      </c>
      <c r="AE2265">
        <f t="shared" si="106"/>
        <v>12</v>
      </c>
      <c r="AF2265">
        <f t="shared" si="107"/>
        <v>23</v>
      </c>
    </row>
    <row r="2266" spans="1:32" x14ac:dyDescent="0.25">
      <c r="A2266" t="s">
        <v>11508</v>
      </c>
      <c r="B2266" t="s">
        <v>11509</v>
      </c>
      <c r="D2266">
        <v>2023</v>
      </c>
      <c r="E2266" t="s">
        <v>1049</v>
      </c>
      <c r="F2266" t="s">
        <v>3418</v>
      </c>
      <c r="G2266" t="s">
        <v>3419</v>
      </c>
      <c r="H2266" t="s">
        <v>866</v>
      </c>
      <c r="I2266" t="s">
        <v>11510</v>
      </c>
      <c r="J2266" t="s">
        <v>1067</v>
      </c>
      <c r="K2266">
        <v>45541</v>
      </c>
      <c r="L2266" t="s">
        <v>1900</v>
      </c>
      <c r="M2266" t="s">
        <v>1519</v>
      </c>
      <c r="N2266" t="s">
        <v>2340</v>
      </c>
      <c r="O2266">
        <v>7</v>
      </c>
      <c r="P2266" t="s">
        <v>872</v>
      </c>
      <c r="Q2266" t="s">
        <v>873</v>
      </c>
      <c r="R2266" t="s">
        <v>110</v>
      </c>
      <c r="S2266" t="s">
        <v>110</v>
      </c>
      <c r="T2266" t="s">
        <v>7105</v>
      </c>
      <c r="U2266" t="s">
        <v>875</v>
      </c>
      <c r="W2266" s="247">
        <v>44918</v>
      </c>
      <c r="Y2266" t="s">
        <v>876</v>
      </c>
      <c r="Z2266">
        <v>0</v>
      </c>
      <c r="AA2266" t="s">
        <v>2119</v>
      </c>
      <c r="AB2266" t="s">
        <v>11511</v>
      </c>
      <c r="AD2266">
        <f t="shared" ca="1" si="105"/>
        <v>16</v>
      </c>
      <c r="AE2266">
        <f t="shared" si="106"/>
        <v>12</v>
      </c>
      <c r="AF2266">
        <f t="shared" si="107"/>
        <v>23</v>
      </c>
    </row>
    <row r="2267" spans="1:32" x14ac:dyDescent="0.25">
      <c r="A2267" t="s">
        <v>11512</v>
      </c>
      <c r="B2267" t="s">
        <v>11513</v>
      </c>
      <c r="D2267">
        <v>2023</v>
      </c>
      <c r="E2267" t="s">
        <v>1049</v>
      </c>
      <c r="F2267" t="s">
        <v>1070</v>
      </c>
      <c r="G2267" t="s">
        <v>1071</v>
      </c>
      <c r="H2267" t="s">
        <v>1082</v>
      </c>
      <c r="I2267" t="s">
        <v>11514</v>
      </c>
      <c r="J2267" t="s">
        <v>1136</v>
      </c>
      <c r="K2267">
        <v>28133</v>
      </c>
      <c r="L2267" t="s">
        <v>869</v>
      </c>
      <c r="M2267" t="s">
        <v>1519</v>
      </c>
      <c r="N2267">
        <v>45384</v>
      </c>
      <c r="O2267">
        <v>1</v>
      </c>
      <c r="P2267" t="s">
        <v>872</v>
      </c>
      <c r="Q2267" t="s">
        <v>873</v>
      </c>
      <c r="R2267" t="s">
        <v>110</v>
      </c>
      <c r="S2267" t="s">
        <v>110</v>
      </c>
      <c r="U2267" t="s">
        <v>1067</v>
      </c>
      <c r="W2267" s="247">
        <v>44918</v>
      </c>
      <c r="Y2267" t="s">
        <v>876</v>
      </c>
      <c r="Z2267">
        <v>0</v>
      </c>
      <c r="AB2267" t="s">
        <v>877</v>
      </c>
      <c r="AD2267">
        <f t="shared" ca="1" si="105"/>
        <v>16</v>
      </c>
      <c r="AE2267">
        <f t="shared" si="106"/>
        <v>12</v>
      </c>
      <c r="AF2267">
        <f t="shared" si="107"/>
        <v>23</v>
      </c>
    </row>
    <row r="2268" spans="1:32" x14ac:dyDescent="0.25">
      <c r="A2268" t="s">
        <v>11515</v>
      </c>
      <c r="B2268" t="s">
        <v>11516</v>
      </c>
      <c r="D2268">
        <v>2023</v>
      </c>
      <c r="E2268" t="s">
        <v>1049</v>
      </c>
      <c r="F2268" t="s">
        <v>1070</v>
      </c>
      <c r="G2268" t="s">
        <v>1071</v>
      </c>
      <c r="H2268" t="s">
        <v>1123</v>
      </c>
      <c r="I2268" t="s">
        <v>11517</v>
      </c>
      <c r="J2268" t="s">
        <v>868</v>
      </c>
      <c r="K2268">
        <v>31099</v>
      </c>
      <c r="L2268" t="s">
        <v>1900</v>
      </c>
      <c r="M2268" t="s">
        <v>1519</v>
      </c>
      <c r="N2268">
        <v>45384</v>
      </c>
      <c r="O2268">
        <v>1</v>
      </c>
      <c r="P2268" t="s">
        <v>872</v>
      </c>
      <c r="Q2268" t="s">
        <v>873</v>
      </c>
      <c r="R2268" t="s">
        <v>110</v>
      </c>
      <c r="S2268" t="s">
        <v>105</v>
      </c>
      <c r="U2268" t="s">
        <v>1067</v>
      </c>
      <c r="W2268" s="247">
        <v>44925</v>
      </c>
      <c r="Y2268" t="s">
        <v>876</v>
      </c>
      <c r="Z2268">
        <v>0</v>
      </c>
      <c r="AB2268" t="s">
        <v>877</v>
      </c>
      <c r="AD2268">
        <f t="shared" ca="1" si="105"/>
        <v>16</v>
      </c>
      <c r="AE2268">
        <f t="shared" si="106"/>
        <v>12</v>
      </c>
      <c r="AF2268">
        <f t="shared" si="107"/>
        <v>30</v>
      </c>
    </row>
    <row r="2269" spans="1:32" x14ac:dyDescent="0.25">
      <c r="A2269" t="s">
        <v>11518</v>
      </c>
      <c r="B2269" t="s">
        <v>11519</v>
      </c>
      <c r="D2269">
        <v>2023</v>
      </c>
      <c r="E2269" t="s">
        <v>1049</v>
      </c>
      <c r="F2269" t="s">
        <v>1070</v>
      </c>
      <c r="G2269" t="s">
        <v>1071</v>
      </c>
      <c r="H2269" t="s">
        <v>1123</v>
      </c>
      <c r="I2269" t="s">
        <v>11520</v>
      </c>
      <c r="J2269" t="s">
        <v>1029</v>
      </c>
      <c r="K2269">
        <v>27968</v>
      </c>
      <c r="L2269" t="s">
        <v>869</v>
      </c>
      <c r="M2269" t="s">
        <v>1519</v>
      </c>
      <c r="N2269" t="s">
        <v>913</v>
      </c>
      <c r="O2269">
        <v>5</v>
      </c>
      <c r="P2269" t="s">
        <v>872</v>
      </c>
      <c r="Q2269" t="s">
        <v>873</v>
      </c>
      <c r="R2269" t="s">
        <v>110</v>
      </c>
      <c r="S2269" t="s">
        <v>110</v>
      </c>
      <c r="U2269" t="s">
        <v>1067</v>
      </c>
      <c r="W2269" s="247">
        <v>44925</v>
      </c>
      <c r="Y2269" t="s">
        <v>876</v>
      </c>
      <c r="Z2269">
        <v>0</v>
      </c>
      <c r="AB2269" t="s">
        <v>877</v>
      </c>
      <c r="AD2269">
        <f t="shared" ca="1" si="105"/>
        <v>16</v>
      </c>
      <c r="AE2269">
        <f t="shared" si="106"/>
        <v>12</v>
      </c>
      <c r="AF2269">
        <f t="shared" si="107"/>
        <v>30</v>
      </c>
    </row>
    <row r="2270" spans="1:32" x14ac:dyDescent="0.25">
      <c r="A2270" t="s">
        <v>11521</v>
      </c>
      <c r="B2270" t="s">
        <v>11522</v>
      </c>
      <c r="D2270">
        <v>2023</v>
      </c>
      <c r="E2270" t="s">
        <v>1049</v>
      </c>
      <c r="F2270" t="s">
        <v>1070</v>
      </c>
      <c r="G2270" t="s">
        <v>1071</v>
      </c>
      <c r="H2270" t="s">
        <v>3796</v>
      </c>
      <c r="I2270" t="s">
        <v>11523</v>
      </c>
      <c r="J2270" t="s">
        <v>881</v>
      </c>
      <c r="K2270">
        <v>27950</v>
      </c>
      <c r="L2270" t="s">
        <v>1900</v>
      </c>
      <c r="M2270" t="s">
        <v>1519</v>
      </c>
      <c r="N2270">
        <v>45384</v>
      </c>
      <c r="O2270">
        <v>1</v>
      </c>
      <c r="P2270" t="s">
        <v>872</v>
      </c>
      <c r="Q2270" t="s">
        <v>873</v>
      </c>
      <c r="R2270" t="s">
        <v>110</v>
      </c>
      <c r="S2270" t="s">
        <v>110</v>
      </c>
      <c r="U2270" t="s">
        <v>1067</v>
      </c>
      <c r="W2270" s="247">
        <v>44925</v>
      </c>
      <c r="Y2270" t="s">
        <v>876</v>
      </c>
      <c r="Z2270">
        <v>0</v>
      </c>
      <c r="AB2270" t="s">
        <v>877</v>
      </c>
      <c r="AD2270">
        <f t="shared" ca="1" si="105"/>
        <v>16</v>
      </c>
      <c r="AE2270">
        <f t="shared" si="106"/>
        <v>12</v>
      </c>
      <c r="AF2270">
        <f t="shared" si="107"/>
        <v>30</v>
      </c>
    </row>
    <row r="2271" spans="1:32" x14ac:dyDescent="0.25">
      <c r="A2271" t="s">
        <v>11524</v>
      </c>
      <c r="B2271" t="s">
        <v>11525</v>
      </c>
      <c r="D2271">
        <v>2023</v>
      </c>
      <c r="E2271" t="s">
        <v>1049</v>
      </c>
      <c r="F2271" t="s">
        <v>1070</v>
      </c>
      <c r="G2271" t="s">
        <v>1071</v>
      </c>
      <c r="H2271" t="s">
        <v>3796</v>
      </c>
      <c r="I2271" t="s">
        <v>11526</v>
      </c>
      <c r="J2271" t="s">
        <v>1067</v>
      </c>
      <c r="K2271">
        <v>27605</v>
      </c>
      <c r="L2271" t="s">
        <v>1900</v>
      </c>
      <c r="M2271" t="s">
        <v>1519</v>
      </c>
      <c r="N2271">
        <v>45384</v>
      </c>
      <c r="O2271">
        <v>1</v>
      </c>
      <c r="P2271" t="s">
        <v>872</v>
      </c>
      <c r="Q2271" t="s">
        <v>873</v>
      </c>
      <c r="R2271" t="s">
        <v>110</v>
      </c>
      <c r="S2271" t="s">
        <v>110</v>
      </c>
      <c r="U2271" t="s">
        <v>1067</v>
      </c>
      <c r="W2271" s="247">
        <v>44925</v>
      </c>
      <c r="Y2271" t="s">
        <v>876</v>
      </c>
      <c r="Z2271">
        <v>0</v>
      </c>
      <c r="AB2271" t="s">
        <v>877</v>
      </c>
      <c r="AD2271">
        <f t="shared" ca="1" si="105"/>
        <v>16</v>
      </c>
      <c r="AE2271">
        <f t="shared" si="106"/>
        <v>12</v>
      </c>
      <c r="AF2271">
        <f t="shared" si="107"/>
        <v>30</v>
      </c>
    </row>
    <row r="2272" spans="1:32" x14ac:dyDescent="0.25">
      <c r="A2272" t="s">
        <v>11527</v>
      </c>
      <c r="B2272" t="s">
        <v>11528</v>
      </c>
      <c r="D2272">
        <v>2023</v>
      </c>
      <c r="E2272" t="s">
        <v>1049</v>
      </c>
      <c r="F2272" t="s">
        <v>1080</v>
      </c>
      <c r="G2272" t="s">
        <v>1081</v>
      </c>
      <c r="H2272" t="s">
        <v>1123</v>
      </c>
      <c r="I2272" t="s">
        <v>11529</v>
      </c>
      <c r="J2272" t="s">
        <v>2082</v>
      </c>
      <c r="K2272">
        <v>41770</v>
      </c>
      <c r="L2272" t="s">
        <v>1900</v>
      </c>
      <c r="M2272" t="s">
        <v>1519</v>
      </c>
      <c r="N2272" t="s">
        <v>2638</v>
      </c>
      <c r="O2272">
        <v>12</v>
      </c>
      <c r="P2272" t="s">
        <v>872</v>
      </c>
      <c r="Q2272" t="s">
        <v>873</v>
      </c>
      <c r="R2272" t="s">
        <v>110</v>
      </c>
      <c r="S2272" t="s">
        <v>110</v>
      </c>
      <c r="U2272" t="s">
        <v>875</v>
      </c>
      <c r="W2272" s="247">
        <v>44925</v>
      </c>
      <c r="Y2272" t="s">
        <v>876</v>
      </c>
      <c r="Z2272">
        <v>0</v>
      </c>
      <c r="AB2272" t="s">
        <v>877</v>
      </c>
      <c r="AD2272">
        <f t="shared" ca="1" si="105"/>
        <v>16</v>
      </c>
      <c r="AE2272">
        <f t="shared" si="106"/>
        <v>12</v>
      </c>
      <c r="AF2272">
        <f t="shared" si="107"/>
        <v>30</v>
      </c>
    </row>
    <row r="2273" spans="1:32" x14ac:dyDescent="0.25">
      <c r="A2273" t="s">
        <v>11530</v>
      </c>
      <c r="B2273" t="s">
        <v>11531</v>
      </c>
      <c r="D2273">
        <v>2023</v>
      </c>
      <c r="E2273" t="s">
        <v>1049</v>
      </c>
      <c r="F2273" t="s">
        <v>1080</v>
      </c>
      <c r="G2273" t="s">
        <v>1081</v>
      </c>
      <c r="H2273" t="s">
        <v>1123</v>
      </c>
      <c r="I2273" t="s">
        <v>11532</v>
      </c>
      <c r="J2273" t="s">
        <v>1136</v>
      </c>
      <c r="K2273">
        <v>27535</v>
      </c>
      <c r="L2273" t="s">
        <v>869</v>
      </c>
      <c r="M2273" t="s">
        <v>1519</v>
      </c>
      <c r="N2273">
        <v>45353</v>
      </c>
      <c r="O2273">
        <v>2</v>
      </c>
      <c r="P2273" t="s">
        <v>872</v>
      </c>
      <c r="Q2273" t="s">
        <v>873</v>
      </c>
      <c r="R2273" t="s">
        <v>110</v>
      </c>
      <c r="S2273" t="s">
        <v>116</v>
      </c>
      <c r="U2273" t="s">
        <v>875</v>
      </c>
      <c r="W2273" s="247">
        <v>44925</v>
      </c>
      <c r="Y2273" t="s">
        <v>876</v>
      </c>
      <c r="Z2273">
        <v>0</v>
      </c>
      <c r="AB2273" t="s">
        <v>877</v>
      </c>
      <c r="AD2273">
        <f t="shared" ca="1" si="105"/>
        <v>16</v>
      </c>
      <c r="AE2273">
        <f t="shared" si="106"/>
        <v>12</v>
      </c>
      <c r="AF2273">
        <f t="shared" si="107"/>
        <v>30</v>
      </c>
    </row>
    <row r="2274" spans="1:32" x14ac:dyDescent="0.25">
      <c r="A2274" t="s">
        <v>11533</v>
      </c>
      <c r="B2274" t="s">
        <v>11534</v>
      </c>
      <c r="D2274">
        <v>2023</v>
      </c>
      <c r="E2274" t="s">
        <v>863</v>
      </c>
      <c r="F2274" t="s">
        <v>1434</v>
      </c>
      <c r="G2274" t="s">
        <v>1435</v>
      </c>
      <c r="H2274" t="s">
        <v>866</v>
      </c>
      <c r="I2274" t="s">
        <v>11535</v>
      </c>
      <c r="J2274" t="s">
        <v>868</v>
      </c>
      <c r="K2274">
        <v>29445</v>
      </c>
      <c r="L2274" t="s">
        <v>869</v>
      </c>
      <c r="M2274" t="s">
        <v>1519</v>
      </c>
      <c r="N2274">
        <v>45353</v>
      </c>
      <c r="O2274">
        <v>2</v>
      </c>
      <c r="P2274" t="s">
        <v>872</v>
      </c>
      <c r="Q2274" t="s">
        <v>873</v>
      </c>
      <c r="R2274" t="s">
        <v>110</v>
      </c>
      <c r="S2274" t="s">
        <v>105</v>
      </c>
      <c r="U2274" t="s">
        <v>875</v>
      </c>
      <c r="W2274" s="247">
        <v>44928</v>
      </c>
      <c r="Y2274" t="s">
        <v>876</v>
      </c>
      <c r="Z2274">
        <v>0</v>
      </c>
      <c r="AA2274" t="s">
        <v>5081</v>
      </c>
      <c r="AB2274" t="s">
        <v>877</v>
      </c>
      <c r="AD2274">
        <f t="shared" ca="1" si="105"/>
        <v>16</v>
      </c>
      <c r="AE2274">
        <f t="shared" si="106"/>
        <v>1</v>
      </c>
      <c r="AF2274">
        <f t="shared" si="107"/>
        <v>2</v>
      </c>
    </row>
    <row r="2275" spans="1:32" x14ac:dyDescent="0.25">
      <c r="A2275" t="s">
        <v>11536</v>
      </c>
      <c r="B2275" t="s">
        <v>11537</v>
      </c>
      <c r="D2275">
        <v>2023</v>
      </c>
      <c r="E2275" t="s">
        <v>863</v>
      </c>
      <c r="F2275" t="s">
        <v>1434</v>
      </c>
      <c r="G2275" t="s">
        <v>1435</v>
      </c>
      <c r="H2275" t="s">
        <v>866</v>
      </c>
      <c r="I2275" t="s">
        <v>11538</v>
      </c>
      <c r="J2275" t="s">
        <v>1067</v>
      </c>
      <c r="K2275">
        <v>24999</v>
      </c>
      <c r="L2275" t="s">
        <v>869</v>
      </c>
      <c r="M2275" t="s">
        <v>1519</v>
      </c>
      <c r="N2275">
        <v>45384</v>
      </c>
      <c r="O2275">
        <v>1</v>
      </c>
      <c r="P2275" t="s">
        <v>872</v>
      </c>
      <c r="Q2275" t="s">
        <v>873</v>
      </c>
      <c r="R2275" t="s">
        <v>110</v>
      </c>
      <c r="S2275" t="s">
        <v>105</v>
      </c>
      <c r="U2275" t="s">
        <v>875</v>
      </c>
      <c r="W2275" s="247">
        <v>44928</v>
      </c>
      <c r="Y2275" t="s">
        <v>876</v>
      </c>
      <c r="Z2275">
        <v>0</v>
      </c>
      <c r="AA2275" t="s">
        <v>5081</v>
      </c>
      <c r="AB2275" t="s">
        <v>877</v>
      </c>
      <c r="AD2275">
        <f t="shared" ca="1" si="105"/>
        <v>16</v>
      </c>
      <c r="AE2275">
        <f t="shared" si="106"/>
        <v>1</v>
      </c>
      <c r="AF2275">
        <f t="shared" si="107"/>
        <v>2</v>
      </c>
    </row>
    <row r="2276" spans="1:32" x14ac:dyDescent="0.25">
      <c r="A2276" t="s">
        <v>11539</v>
      </c>
      <c r="B2276" t="s">
        <v>11540</v>
      </c>
      <c r="D2276">
        <v>2023</v>
      </c>
      <c r="E2276" t="s">
        <v>863</v>
      </c>
      <c r="F2276" t="s">
        <v>1434</v>
      </c>
      <c r="G2276" t="s">
        <v>1435</v>
      </c>
      <c r="H2276" t="s">
        <v>956</v>
      </c>
      <c r="I2276" t="s">
        <v>11541</v>
      </c>
      <c r="J2276" t="s">
        <v>1067</v>
      </c>
      <c r="K2276">
        <v>28377</v>
      </c>
      <c r="L2276" t="s">
        <v>869</v>
      </c>
      <c r="M2276" t="s">
        <v>1519</v>
      </c>
      <c r="N2276">
        <v>45383</v>
      </c>
      <c r="O2276">
        <v>32</v>
      </c>
      <c r="P2276" t="s">
        <v>872</v>
      </c>
      <c r="Q2276" t="s">
        <v>873</v>
      </c>
      <c r="R2276" t="s">
        <v>205</v>
      </c>
      <c r="S2276" t="s">
        <v>205</v>
      </c>
      <c r="T2276" t="s">
        <v>11542</v>
      </c>
      <c r="U2276" t="s">
        <v>875</v>
      </c>
      <c r="W2276" s="247">
        <v>44928</v>
      </c>
      <c r="Y2276" t="s">
        <v>876</v>
      </c>
      <c r="Z2276">
        <v>0</v>
      </c>
      <c r="AB2276" t="s">
        <v>877</v>
      </c>
      <c r="AD2276">
        <f t="shared" ca="1" si="105"/>
        <v>16</v>
      </c>
      <c r="AE2276">
        <f t="shared" si="106"/>
        <v>1</v>
      </c>
      <c r="AF2276">
        <f t="shared" si="107"/>
        <v>2</v>
      </c>
    </row>
    <row r="2277" spans="1:32" x14ac:dyDescent="0.25">
      <c r="A2277" t="s">
        <v>11543</v>
      </c>
      <c r="B2277" t="s">
        <v>11544</v>
      </c>
      <c r="C2277" t="s">
        <v>1799</v>
      </c>
      <c r="D2277">
        <v>2023</v>
      </c>
      <c r="E2277" t="s">
        <v>1049</v>
      </c>
      <c r="F2277" t="s">
        <v>3079</v>
      </c>
      <c r="G2277" t="s">
        <v>3984</v>
      </c>
      <c r="H2277" t="s">
        <v>2154</v>
      </c>
      <c r="I2277" t="s">
        <v>11545</v>
      </c>
      <c r="J2277" t="s">
        <v>1067</v>
      </c>
      <c r="K2277">
        <v>49208</v>
      </c>
      <c r="L2277" t="s">
        <v>1900</v>
      </c>
      <c r="M2277" t="s">
        <v>1519</v>
      </c>
      <c r="N2277">
        <v>45324</v>
      </c>
      <c r="O2277">
        <v>3</v>
      </c>
      <c r="P2277" t="s">
        <v>872</v>
      </c>
      <c r="Q2277" t="s">
        <v>873</v>
      </c>
      <c r="R2277" t="s">
        <v>113</v>
      </c>
      <c r="S2277" t="s">
        <v>113</v>
      </c>
      <c r="T2277" t="s">
        <v>11546</v>
      </c>
      <c r="U2277" t="s">
        <v>896</v>
      </c>
      <c r="W2277" s="247">
        <v>44928</v>
      </c>
      <c r="Y2277" t="s">
        <v>876</v>
      </c>
      <c r="Z2277">
        <v>0</v>
      </c>
      <c r="AB2277" t="s">
        <v>877</v>
      </c>
      <c r="AD2277">
        <f t="shared" ca="1" si="105"/>
        <v>16</v>
      </c>
      <c r="AE2277">
        <f t="shared" si="106"/>
        <v>1</v>
      </c>
      <c r="AF2277">
        <f t="shared" si="107"/>
        <v>2</v>
      </c>
    </row>
    <row r="2278" spans="1:32" x14ac:dyDescent="0.25">
      <c r="A2278" t="s">
        <v>11547</v>
      </c>
      <c r="B2278" t="s">
        <v>11548</v>
      </c>
      <c r="D2278">
        <v>2023</v>
      </c>
      <c r="E2278" t="s">
        <v>1049</v>
      </c>
      <c r="F2278" t="s">
        <v>2320</v>
      </c>
      <c r="G2278" t="s">
        <v>2321</v>
      </c>
      <c r="H2278" t="s">
        <v>1052</v>
      </c>
      <c r="I2278" t="s">
        <v>11549</v>
      </c>
      <c r="J2278" t="s">
        <v>1067</v>
      </c>
      <c r="K2278">
        <v>30395</v>
      </c>
      <c r="L2278" t="s">
        <v>869</v>
      </c>
      <c r="M2278" t="s">
        <v>1519</v>
      </c>
      <c r="N2278" t="s">
        <v>11550</v>
      </c>
      <c r="O2278">
        <v>18</v>
      </c>
      <c r="P2278" t="s">
        <v>872</v>
      </c>
      <c r="Q2278" t="s">
        <v>873</v>
      </c>
      <c r="R2278" t="s">
        <v>133</v>
      </c>
      <c r="S2278" t="s">
        <v>133</v>
      </c>
      <c r="T2278" t="s">
        <v>11551</v>
      </c>
      <c r="U2278" t="s">
        <v>1067</v>
      </c>
      <c r="W2278" s="247">
        <v>44918</v>
      </c>
      <c r="Y2278" t="s">
        <v>876</v>
      </c>
      <c r="Z2278">
        <v>0</v>
      </c>
      <c r="AA2278" t="s">
        <v>2323</v>
      </c>
      <c r="AB2278" t="s">
        <v>11552</v>
      </c>
      <c r="AD2278">
        <f t="shared" ca="1" si="105"/>
        <v>16</v>
      </c>
      <c r="AE2278">
        <f t="shared" si="106"/>
        <v>12</v>
      </c>
      <c r="AF2278">
        <f t="shared" si="107"/>
        <v>23</v>
      </c>
    </row>
    <row r="2279" spans="1:32" x14ac:dyDescent="0.25">
      <c r="A2279" t="s">
        <v>11553</v>
      </c>
      <c r="B2279" t="s">
        <v>11554</v>
      </c>
      <c r="D2279">
        <v>2023</v>
      </c>
      <c r="E2279" t="s">
        <v>1049</v>
      </c>
      <c r="F2279" t="s">
        <v>2320</v>
      </c>
      <c r="G2279" t="s">
        <v>2321</v>
      </c>
      <c r="H2279" t="s">
        <v>1052</v>
      </c>
      <c r="I2279" t="s">
        <v>11555</v>
      </c>
      <c r="J2279" t="s">
        <v>2637</v>
      </c>
      <c r="K2279">
        <v>26890</v>
      </c>
      <c r="L2279" t="s">
        <v>869</v>
      </c>
      <c r="M2279" t="s">
        <v>1519</v>
      </c>
      <c r="N2279" t="s">
        <v>9005</v>
      </c>
      <c r="O2279">
        <v>11</v>
      </c>
      <c r="P2279" t="s">
        <v>872</v>
      </c>
      <c r="Q2279" t="s">
        <v>873</v>
      </c>
      <c r="R2279" t="s">
        <v>133</v>
      </c>
      <c r="S2279" t="s">
        <v>133</v>
      </c>
      <c r="U2279" t="s">
        <v>1067</v>
      </c>
      <c r="W2279" s="247">
        <v>44918</v>
      </c>
      <c r="Y2279" t="s">
        <v>876</v>
      </c>
      <c r="Z2279">
        <v>0</v>
      </c>
      <c r="AA2279" t="s">
        <v>2323</v>
      </c>
      <c r="AB2279" t="s">
        <v>11556</v>
      </c>
      <c r="AD2279">
        <f t="shared" ca="1" si="105"/>
        <v>16</v>
      </c>
      <c r="AE2279">
        <f t="shared" si="106"/>
        <v>12</v>
      </c>
      <c r="AF2279">
        <f t="shared" si="107"/>
        <v>23</v>
      </c>
    </row>
    <row r="2280" spans="1:32" x14ac:dyDescent="0.25">
      <c r="A2280" t="s">
        <v>11557</v>
      </c>
      <c r="B2280" t="s">
        <v>11558</v>
      </c>
      <c r="C2280" t="s">
        <v>2319</v>
      </c>
      <c r="D2280">
        <v>2023</v>
      </c>
      <c r="E2280" t="s">
        <v>1049</v>
      </c>
      <c r="F2280" t="s">
        <v>2320</v>
      </c>
      <c r="G2280" t="s">
        <v>2321</v>
      </c>
      <c r="H2280" t="s">
        <v>1052</v>
      </c>
      <c r="I2280" t="s">
        <v>11559</v>
      </c>
      <c r="J2280" t="s">
        <v>7733</v>
      </c>
      <c r="K2280">
        <v>43338</v>
      </c>
      <c r="L2280" t="s">
        <v>869</v>
      </c>
      <c r="M2280" t="s">
        <v>1519</v>
      </c>
      <c r="N2280">
        <v>45293</v>
      </c>
      <c r="O2280">
        <v>4</v>
      </c>
      <c r="P2280" t="s">
        <v>872</v>
      </c>
      <c r="Q2280" t="s">
        <v>873</v>
      </c>
      <c r="R2280" t="s">
        <v>133</v>
      </c>
      <c r="S2280" t="s">
        <v>133</v>
      </c>
      <c r="U2280" t="s">
        <v>875</v>
      </c>
      <c r="W2280" s="247">
        <v>44928</v>
      </c>
      <c r="Y2280" t="s">
        <v>876</v>
      </c>
      <c r="Z2280">
        <v>0</v>
      </c>
      <c r="AA2280" t="s">
        <v>2323</v>
      </c>
      <c r="AB2280" t="s">
        <v>11560</v>
      </c>
      <c r="AD2280">
        <f t="shared" ca="1" si="105"/>
        <v>16</v>
      </c>
      <c r="AE2280">
        <f t="shared" si="106"/>
        <v>1</v>
      </c>
      <c r="AF2280">
        <f t="shared" si="107"/>
        <v>2</v>
      </c>
    </row>
    <row r="2281" spans="1:32" x14ac:dyDescent="0.25">
      <c r="A2281" t="s">
        <v>11561</v>
      </c>
      <c r="B2281" t="s">
        <v>11562</v>
      </c>
      <c r="D2281">
        <v>2023</v>
      </c>
      <c r="E2281" t="s">
        <v>1049</v>
      </c>
      <c r="F2281" t="s">
        <v>1879</v>
      </c>
      <c r="G2281" t="s">
        <v>1880</v>
      </c>
      <c r="H2281" t="s">
        <v>1123</v>
      </c>
      <c r="I2281" t="s">
        <v>11563</v>
      </c>
      <c r="J2281" t="s">
        <v>1067</v>
      </c>
      <c r="K2281">
        <v>34547</v>
      </c>
      <c r="L2281" t="s">
        <v>869</v>
      </c>
      <c r="M2281" t="s">
        <v>1519</v>
      </c>
      <c r="N2281">
        <v>45353</v>
      </c>
      <c r="O2281">
        <v>2</v>
      </c>
      <c r="P2281" t="s">
        <v>872</v>
      </c>
      <c r="Q2281" t="s">
        <v>873</v>
      </c>
      <c r="R2281" t="s">
        <v>133</v>
      </c>
      <c r="S2281" t="s">
        <v>105</v>
      </c>
      <c r="U2281" t="s">
        <v>1067</v>
      </c>
      <c r="W2281" s="247">
        <v>44925</v>
      </c>
      <c r="Y2281" t="s">
        <v>876</v>
      </c>
      <c r="Z2281">
        <v>0</v>
      </c>
      <c r="AB2281" t="s">
        <v>8159</v>
      </c>
      <c r="AD2281">
        <f t="shared" ca="1" si="105"/>
        <v>16</v>
      </c>
      <c r="AE2281">
        <f t="shared" si="106"/>
        <v>12</v>
      </c>
      <c r="AF2281">
        <f t="shared" si="107"/>
        <v>30</v>
      </c>
    </row>
    <row r="2282" spans="1:32" x14ac:dyDescent="0.25">
      <c r="A2282" t="s">
        <v>11564</v>
      </c>
      <c r="B2282" t="s">
        <v>11565</v>
      </c>
      <c r="D2282">
        <v>2023</v>
      </c>
      <c r="E2282" t="s">
        <v>1049</v>
      </c>
      <c r="F2282" t="s">
        <v>1879</v>
      </c>
      <c r="G2282" t="s">
        <v>1880</v>
      </c>
      <c r="H2282" t="s">
        <v>3323</v>
      </c>
      <c r="I2282" t="s">
        <v>11566</v>
      </c>
      <c r="J2282" t="s">
        <v>1029</v>
      </c>
      <c r="K2282">
        <v>5917</v>
      </c>
      <c r="L2282" t="s">
        <v>869</v>
      </c>
      <c r="M2282" t="s">
        <v>1519</v>
      </c>
      <c r="N2282">
        <v>45414</v>
      </c>
      <c r="O2282">
        <v>1</v>
      </c>
      <c r="P2282" t="s">
        <v>872</v>
      </c>
      <c r="Q2282" t="s">
        <v>873</v>
      </c>
      <c r="R2282" t="s">
        <v>133</v>
      </c>
      <c r="S2282" t="s">
        <v>105</v>
      </c>
      <c r="U2282" t="s">
        <v>1067</v>
      </c>
      <c r="W2282" s="247">
        <v>44928</v>
      </c>
      <c r="Y2282" t="s">
        <v>876</v>
      </c>
      <c r="Z2282">
        <v>0</v>
      </c>
      <c r="AA2282" t="s">
        <v>1976</v>
      </c>
      <c r="AB2282" t="s">
        <v>877</v>
      </c>
      <c r="AD2282">
        <f t="shared" ca="1" si="105"/>
        <v>16</v>
      </c>
      <c r="AE2282">
        <f t="shared" si="106"/>
        <v>1</v>
      </c>
      <c r="AF2282">
        <f t="shared" si="107"/>
        <v>2</v>
      </c>
    </row>
    <row r="2283" spans="1:32" x14ac:dyDescent="0.25">
      <c r="A2283" t="s">
        <v>11567</v>
      </c>
      <c r="B2283" t="s">
        <v>11568</v>
      </c>
      <c r="D2283">
        <v>2023</v>
      </c>
      <c r="E2283" t="s">
        <v>1049</v>
      </c>
      <c r="F2283" t="s">
        <v>1879</v>
      </c>
      <c r="G2283" t="s">
        <v>1880</v>
      </c>
      <c r="H2283" t="s">
        <v>3323</v>
      </c>
      <c r="I2283" t="s">
        <v>11569</v>
      </c>
      <c r="J2283" t="s">
        <v>1067</v>
      </c>
      <c r="K2283">
        <v>1</v>
      </c>
      <c r="L2283" t="s">
        <v>869</v>
      </c>
      <c r="M2283" t="s">
        <v>1519</v>
      </c>
      <c r="N2283" t="s">
        <v>9005</v>
      </c>
      <c r="O2283">
        <v>11</v>
      </c>
      <c r="P2283" t="s">
        <v>872</v>
      </c>
      <c r="Q2283" t="s">
        <v>873</v>
      </c>
      <c r="R2283" t="s">
        <v>133</v>
      </c>
      <c r="S2283" t="s">
        <v>133</v>
      </c>
      <c r="U2283" t="s">
        <v>1067</v>
      </c>
      <c r="W2283" s="247">
        <v>44928</v>
      </c>
      <c r="Y2283" t="s">
        <v>876</v>
      </c>
      <c r="Z2283">
        <v>0</v>
      </c>
      <c r="AB2283" t="s">
        <v>877</v>
      </c>
      <c r="AD2283">
        <f t="shared" ca="1" si="105"/>
        <v>16</v>
      </c>
      <c r="AE2283">
        <f t="shared" si="106"/>
        <v>1</v>
      </c>
      <c r="AF2283">
        <f t="shared" si="107"/>
        <v>2</v>
      </c>
    </row>
    <row r="2284" spans="1:32" x14ac:dyDescent="0.25">
      <c r="A2284" t="s">
        <v>11570</v>
      </c>
      <c r="B2284" t="s">
        <v>11571</v>
      </c>
      <c r="D2284">
        <v>2023</v>
      </c>
      <c r="E2284" t="s">
        <v>1049</v>
      </c>
      <c r="F2284" t="s">
        <v>1879</v>
      </c>
      <c r="G2284" t="s">
        <v>1880</v>
      </c>
      <c r="H2284" t="s">
        <v>1123</v>
      </c>
      <c r="I2284" t="s">
        <v>11572</v>
      </c>
      <c r="J2284" t="s">
        <v>1067</v>
      </c>
      <c r="K2284">
        <v>25638</v>
      </c>
      <c r="L2284" t="s">
        <v>869</v>
      </c>
      <c r="M2284" t="s">
        <v>1519</v>
      </c>
      <c r="N2284">
        <v>45414</v>
      </c>
      <c r="O2284">
        <v>1</v>
      </c>
      <c r="P2284" t="s">
        <v>872</v>
      </c>
      <c r="Q2284" t="s">
        <v>873</v>
      </c>
      <c r="R2284" t="s">
        <v>133</v>
      </c>
      <c r="S2284" t="s">
        <v>105</v>
      </c>
      <c r="U2284" t="s">
        <v>1067</v>
      </c>
      <c r="W2284" s="247">
        <v>44929</v>
      </c>
      <c r="Y2284" t="s">
        <v>876</v>
      </c>
      <c r="Z2284">
        <v>0</v>
      </c>
      <c r="AB2284" t="s">
        <v>877</v>
      </c>
      <c r="AD2284">
        <f t="shared" ca="1" si="105"/>
        <v>16</v>
      </c>
      <c r="AE2284">
        <f t="shared" si="106"/>
        <v>1</v>
      </c>
      <c r="AF2284">
        <f t="shared" si="107"/>
        <v>3</v>
      </c>
    </row>
    <row r="2285" spans="1:32" x14ac:dyDescent="0.25">
      <c r="A2285" t="s">
        <v>11573</v>
      </c>
      <c r="B2285" t="s">
        <v>11574</v>
      </c>
      <c r="D2285">
        <v>2022</v>
      </c>
      <c r="E2285" t="s">
        <v>1616</v>
      </c>
      <c r="F2285" t="s">
        <v>11575</v>
      </c>
      <c r="G2285" t="s">
        <v>865</v>
      </c>
      <c r="H2285" t="s">
        <v>866</v>
      </c>
      <c r="I2285" t="s">
        <v>11576</v>
      </c>
      <c r="J2285" t="s">
        <v>11577</v>
      </c>
      <c r="K2285">
        <v>40657</v>
      </c>
      <c r="L2285" t="s">
        <v>869</v>
      </c>
      <c r="M2285" t="s">
        <v>1519</v>
      </c>
      <c r="N2285" t="s">
        <v>2340</v>
      </c>
      <c r="O2285">
        <v>7</v>
      </c>
      <c r="P2285" t="s">
        <v>872</v>
      </c>
      <c r="Q2285" t="s">
        <v>2656</v>
      </c>
      <c r="R2285" t="s">
        <v>121</v>
      </c>
      <c r="S2285" t="s">
        <v>121</v>
      </c>
      <c r="U2285" t="s">
        <v>875</v>
      </c>
      <c r="W2285" s="247">
        <v>44937</v>
      </c>
      <c r="Y2285" t="s">
        <v>8599</v>
      </c>
      <c r="Z2285">
        <v>0</v>
      </c>
      <c r="AA2285" t="s">
        <v>11578</v>
      </c>
      <c r="AB2285" t="s">
        <v>11574</v>
      </c>
      <c r="AD2285">
        <f t="shared" ca="1" si="105"/>
        <v>15</v>
      </c>
      <c r="AE2285">
        <f t="shared" si="106"/>
        <v>1</v>
      </c>
      <c r="AF2285">
        <f t="shared" si="107"/>
        <v>11</v>
      </c>
    </row>
    <row r="2286" spans="1:32" x14ac:dyDescent="0.25">
      <c r="A2286" t="s">
        <v>11579</v>
      </c>
      <c r="B2286" t="s">
        <v>11580</v>
      </c>
      <c r="D2286">
        <v>2023</v>
      </c>
      <c r="E2286" t="s">
        <v>1049</v>
      </c>
      <c r="F2286" t="s">
        <v>1879</v>
      </c>
      <c r="G2286" t="s">
        <v>1880</v>
      </c>
      <c r="H2286" t="s">
        <v>3323</v>
      </c>
      <c r="I2286" t="s">
        <v>11581</v>
      </c>
      <c r="J2286" t="s">
        <v>11582</v>
      </c>
      <c r="K2286">
        <v>39421</v>
      </c>
      <c r="L2286" t="s">
        <v>869</v>
      </c>
      <c r="M2286" t="s">
        <v>1519</v>
      </c>
      <c r="N2286" t="s">
        <v>11583</v>
      </c>
      <c r="O2286">
        <v>47</v>
      </c>
      <c r="P2286" t="s">
        <v>872</v>
      </c>
      <c r="Q2286" t="s">
        <v>873</v>
      </c>
      <c r="R2286" t="s">
        <v>121</v>
      </c>
      <c r="S2286" t="s">
        <v>121</v>
      </c>
      <c r="U2286" t="s">
        <v>1067</v>
      </c>
      <c r="W2286" s="247">
        <v>44919</v>
      </c>
      <c r="Y2286" t="s">
        <v>876</v>
      </c>
      <c r="Z2286">
        <v>0</v>
      </c>
      <c r="AB2286" t="s">
        <v>1856</v>
      </c>
      <c r="AD2286">
        <f t="shared" ca="1" si="105"/>
        <v>16</v>
      </c>
      <c r="AE2286">
        <f t="shared" si="106"/>
        <v>12</v>
      </c>
      <c r="AF2286">
        <f t="shared" si="107"/>
        <v>24</v>
      </c>
    </row>
    <row r="2287" spans="1:32" x14ac:dyDescent="0.25">
      <c r="A2287" t="s">
        <v>11584</v>
      </c>
      <c r="B2287" t="s">
        <v>11585</v>
      </c>
      <c r="D2287">
        <v>2023</v>
      </c>
      <c r="E2287" t="s">
        <v>1049</v>
      </c>
      <c r="F2287" t="s">
        <v>1879</v>
      </c>
      <c r="G2287" t="s">
        <v>1880</v>
      </c>
      <c r="H2287" t="s">
        <v>3323</v>
      </c>
      <c r="I2287" t="s">
        <v>11586</v>
      </c>
      <c r="J2287" t="s">
        <v>11582</v>
      </c>
      <c r="K2287">
        <v>34394</v>
      </c>
      <c r="L2287" t="s">
        <v>869</v>
      </c>
      <c r="M2287" t="s">
        <v>1519</v>
      </c>
      <c r="N2287" t="s">
        <v>11583</v>
      </c>
      <c r="O2287">
        <v>47</v>
      </c>
      <c r="P2287" t="s">
        <v>872</v>
      </c>
      <c r="Q2287" t="s">
        <v>873</v>
      </c>
      <c r="R2287" t="s">
        <v>121</v>
      </c>
      <c r="S2287" t="s">
        <v>121</v>
      </c>
      <c r="U2287" t="s">
        <v>1067</v>
      </c>
      <c r="W2287" s="247">
        <v>44919</v>
      </c>
      <c r="Y2287" t="s">
        <v>876</v>
      </c>
      <c r="Z2287">
        <v>0</v>
      </c>
      <c r="AB2287" t="s">
        <v>877</v>
      </c>
      <c r="AD2287">
        <f t="shared" ca="1" si="105"/>
        <v>16</v>
      </c>
      <c r="AE2287">
        <f t="shared" si="106"/>
        <v>12</v>
      </c>
      <c r="AF2287">
        <f t="shared" si="107"/>
        <v>24</v>
      </c>
    </row>
    <row r="2288" spans="1:32" x14ac:dyDescent="0.25">
      <c r="A2288" t="s">
        <v>11587</v>
      </c>
      <c r="B2288" t="s">
        <v>11588</v>
      </c>
      <c r="D2288">
        <v>2023</v>
      </c>
      <c r="E2288" t="s">
        <v>1049</v>
      </c>
      <c r="F2288" t="s">
        <v>1879</v>
      </c>
      <c r="G2288" t="s">
        <v>1880</v>
      </c>
      <c r="H2288" t="s">
        <v>1123</v>
      </c>
      <c r="I2288" t="s">
        <v>11589</v>
      </c>
      <c r="J2288" t="s">
        <v>896</v>
      </c>
      <c r="K2288">
        <v>28622</v>
      </c>
      <c r="L2288" t="s">
        <v>1900</v>
      </c>
      <c r="M2288" t="s">
        <v>1519</v>
      </c>
      <c r="N2288" t="s">
        <v>11590</v>
      </c>
      <c r="O2288">
        <v>70</v>
      </c>
      <c r="P2288" t="s">
        <v>872</v>
      </c>
      <c r="Q2288" t="s">
        <v>873</v>
      </c>
      <c r="R2288" t="s">
        <v>121</v>
      </c>
      <c r="S2288" t="s">
        <v>121</v>
      </c>
      <c r="U2288" t="s">
        <v>1067</v>
      </c>
      <c r="W2288" s="247">
        <v>44924</v>
      </c>
      <c r="Y2288" t="s">
        <v>876</v>
      </c>
      <c r="Z2288">
        <v>0</v>
      </c>
      <c r="AA2288" t="s">
        <v>1890</v>
      </c>
      <c r="AB2288" t="s">
        <v>1856</v>
      </c>
      <c r="AD2288">
        <f t="shared" ca="1" si="105"/>
        <v>16</v>
      </c>
      <c r="AE2288">
        <f t="shared" si="106"/>
        <v>12</v>
      </c>
      <c r="AF2288">
        <f t="shared" si="107"/>
        <v>29</v>
      </c>
    </row>
    <row r="2289" spans="1:32" x14ac:dyDescent="0.25">
      <c r="A2289" t="s">
        <v>11591</v>
      </c>
      <c r="B2289" t="s">
        <v>11592</v>
      </c>
      <c r="D2289">
        <v>2023</v>
      </c>
      <c r="E2289" t="s">
        <v>1049</v>
      </c>
      <c r="F2289" t="s">
        <v>1879</v>
      </c>
      <c r="G2289" t="s">
        <v>1917</v>
      </c>
      <c r="H2289" t="s">
        <v>1123</v>
      </c>
      <c r="I2289" t="s">
        <v>11593</v>
      </c>
      <c r="J2289" t="s">
        <v>1240</v>
      </c>
      <c r="K2289">
        <v>23710</v>
      </c>
      <c r="L2289" t="s">
        <v>869</v>
      </c>
      <c r="M2289" t="s">
        <v>1519</v>
      </c>
      <c r="N2289">
        <v>45444</v>
      </c>
      <c r="O2289">
        <v>30</v>
      </c>
      <c r="P2289" t="s">
        <v>872</v>
      </c>
      <c r="Q2289" t="s">
        <v>873</v>
      </c>
      <c r="R2289" t="s">
        <v>121</v>
      </c>
      <c r="S2289" t="s">
        <v>121</v>
      </c>
      <c r="U2289" t="s">
        <v>1067</v>
      </c>
      <c r="W2289" s="247">
        <v>44925</v>
      </c>
      <c r="Y2289" t="s">
        <v>876</v>
      </c>
      <c r="Z2289">
        <v>0</v>
      </c>
      <c r="AB2289" t="s">
        <v>8159</v>
      </c>
      <c r="AD2289">
        <f t="shared" ca="1" si="105"/>
        <v>16</v>
      </c>
      <c r="AE2289">
        <f t="shared" si="106"/>
        <v>12</v>
      </c>
      <c r="AF2289">
        <f t="shared" si="107"/>
        <v>30</v>
      </c>
    </row>
    <row r="2290" spans="1:32" x14ac:dyDescent="0.25">
      <c r="A2290" t="s">
        <v>11594</v>
      </c>
      <c r="B2290" t="s">
        <v>11595</v>
      </c>
      <c r="D2290">
        <v>2023</v>
      </c>
      <c r="E2290" t="s">
        <v>1061</v>
      </c>
      <c r="F2290" t="s">
        <v>2233</v>
      </c>
      <c r="G2290" t="s">
        <v>865</v>
      </c>
      <c r="H2290" t="s">
        <v>866</v>
      </c>
      <c r="I2290" t="s">
        <v>11596</v>
      </c>
      <c r="J2290" t="s">
        <v>1029</v>
      </c>
      <c r="K2290">
        <v>23727</v>
      </c>
      <c r="L2290" t="s">
        <v>869</v>
      </c>
      <c r="M2290" t="s">
        <v>1519</v>
      </c>
      <c r="N2290" t="s">
        <v>9027</v>
      </c>
      <c r="O2290">
        <v>54</v>
      </c>
      <c r="P2290" t="s">
        <v>872</v>
      </c>
      <c r="Q2290" t="s">
        <v>873</v>
      </c>
      <c r="R2290" t="s">
        <v>121</v>
      </c>
      <c r="S2290" t="s">
        <v>121</v>
      </c>
      <c r="U2290" t="s">
        <v>875</v>
      </c>
      <c r="W2290" s="247">
        <v>44918</v>
      </c>
      <c r="Y2290" t="s">
        <v>876</v>
      </c>
      <c r="Z2290">
        <v>0</v>
      </c>
      <c r="AB2290" t="s">
        <v>877</v>
      </c>
      <c r="AD2290">
        <f t="shared" ca="1" si="105"/>
        <v>16</v>
      </c>
      <c r="AE2290">
        <f t="shared" si="106"/>
        <v>12</v>
      </c>
      <c r="AF2290">
        <f t="shared" si="107"/>
        <v>23</v>
      </c>
    </row>
    <row r="2291" spans="1:32" x14ac:dyDescent="0.25">
      <c r="A2291" t="s">
        <v>11597</v>
      </c>
      <c r="B2291" t="s">
        <v>11598</v>
      </c>
      <c r="D2291">
        <v>2023</v>
      </c>
      <c r="E2291" t="s">
        <v>1049</v>
      </c>
      <c r="F2291" t="s">
        <v>1879</v>
      </c>
      <c r="G2291" t="s">
        <v>1880</v>
      </c>
      <c r="H2291" t="s">
        <v>1123</v>
      </c>
      <c r="I2291" t="s">
        <v>11599</v>
      </c>
      <c r="J2291" t="s">
        <v>1527</v>
      </c>
      <c r="K2291">
        <v>20492</v>
      </c>
      <c r="L2291" t="s">
        <v>869</v>
      </c>
      <c r="M2291" t="s">
        <v>1519</v>
      </c>
      <c r="N2291">
        <v>45353</v>
      </c>
      <c r="O2291">
        <v>2</v>
      </c>
      <c r="P2291" t="s">
        <v>872</v>
      </c>
      <c r="Q2291" t="s">
        <v>873</v>
      </c>
      <c r="R2291" t="s">
        <v>141</v>
      </c>
      <c r="S2291" t="s">
        <v>116</v>
      </c>
      <c r="U2291" t="s">
        <v>1067</v>
      </c>
      <c r="W2291" s="247">
        <v>44924</v>
      </c>
      <c r="Y2291" t="s">
        <v>876</v>
      </c>
      <c r="Z2291">
        <v>0</v>
      </c>
      <c r="AA2291" t="s">
        <v>10763</v>
      </c>
      <c r="AB2291" t="s">
        <v>877</v>
      </c>
      <c r="AD2291">
        <f t="shared" ca="1" si="105"/>
        <v>16</v>
      </c>
      <c r="AE2291">
        <f t="shared" si="106"/>
        <v>12</v>
      </c>
      <c r="AF2291">
        <f t="shared" si="107"/>
        <v>29</v>
      </c>
    </row>
    <row r="2292" spans="1:32" x14ac:dyDescent="0.25">
      <c r="A2292" t="s">
        <v>11600</v>
      </c>
      <c r="B2292" t="s">
        <v>11601</v>
      </c>
      <c r="D2292">
        <v>2024</v>
      </c>
      <c r="E2292" t="s">
        <v>1049</v>
      </c>
      <c r="F2292" t="s">
        <v>1879</v>
      </c>
      <c r="G2292" t="s">
        <v>1880</v>
      </c>
      <c r="H2292" t="s">
        <v>3323</v>
      </c>
      <c r="I2292" t="s">
        <v>11602</v>
      </c>
      <c r="J2292" t="s">
        <v>1527</v>
      </c>
      <c r="K2292">
        <v>15657</v>
      </c>
      <c r="L2292" t="s">
        <v>1900</v>
      </c>
      <c r="M2292" t="s">
        <v>1519</v>
      </c>
      <c r="N2292">
        <v>45353</v>
      </c>
      <c r="O2292">
        <v>2</v>
      </c>
      <c r="P2292" t="s">
        <v>872</v>
      </c>
      <c r="Q2292" t="s">
        <v>873</v>
      </c>
      <c r="R2292" t="s">
        <v>141</v>
      </c>
      <c r="S2292" t="s">
        <v>110</v>
      </c>
      <c r="U2292" t="s">
        <v>1067</v>
      </c>
      <c r="W2292" s="247">
        <v>44934</v>
      </c>
      <c r="Y2292" t="s">
        <v>876</v>
      </c>
      <c r="Z2292">
        <v>0</v>
      </c>
      <c r="AA2292" t="s">
        <v>1976</v>
      </c>
      <c r="AB2292" t="s">
        <v>877</v>
      </c>
      <c r="AD2292">
        <f t="shared" ca="1" si="105"/>
        <v>16</v>
      </c>
      <c r="AE2292">
        <f t="shared" si="106"/>
        <v>1</v>
      </c>
      <c r="AF2292">
        <f t="shared" si="107"/>
        <v>8</v>
      </c>
    </row>
    <row r="2293" spans="1:32" x14ac:dyDescent="0.25">
      <c r="A2293" t="s">
        <v>11603</v>
      </c>
      <c r="B2293" t="s">
        <v>11604</v>
      </c>
      <c r="D2293">
        <v>2023</v>
      </c>
      <c r="E2293" t="s">
        <v>1061</v>
      </c>
      <c r="F2293" t="s">
        <v>2233</v>
      </c>
      <c r="G2293" t="s">
        <v>865</v>
      </c>
      <c r="H2293" t="s">
        <v>866</v>
      </c>
      <c r="I2293" t="s">
        <v>11605</v>
      </c>
      <c r="J2293" t="s">
        <v>896</v>
      </c>
      <c r="K2293">
        <v>18645</v>
      </c>
      <c r="L2293" t="s">
        <v>869</v>
      </c>
      <c r="M2293" t="s">
        <v>1519</v>
      </c>
      <c r="N2293">
        <v>45353</v>
      </c>
      <c r="O2293">
        <v>2</v>
      </c>
      <c r="P2293" t="s">
        <v>872</v>
      </c>
      <c r="Q2293" t="s">
        <v>873</v>
      </c>
      <c r="R2293" t="s">
        <v>139</v>
      </c>
      <c r="S2293" t="s">
        <v>121</v>
      </c>
      <c r="U2293" t="s">
        <v>875</v>
      </c>
      <c r="W2293" s="247">
        <v>44917</v>
      </c>
      <c r="Y2293" t="s">
        <v>876</v>
      </c>
      <c r="Z2293">
        <v>0</v>
      </c>
      <c r="AB2293" t="s">
        <v>877</v>
      </c>
      <c r="AD2293">
        <f t="shared" ca="1" si="105"/>
        <v>16</v>
      </c>
      <c r="AE2293">
        <f t="shared" si="106"/>
        <v>12</v>
      </c>
      <c r="AF2293">
        <f t="shared" si="107"/>
        <v>22</v>
      </c>
    </row>
    <row r="2294" spans="1:32" x14ac:dyDescent="0.25">
      <c r="A2294" t="s">
        <v>11606</v>
      </c>
      <c r="B2294" t="s">
        <v>11607</v>
      </c>
      <c r="D2294">
        <v>2023</v>
      </c>
      <c r="E2294" t="s">
        <v>1049</v>
      </c>
      <c r="F2294" t="s">
        <v>2320</v>
      </c>
      <c r="G2294" t="s">
        <v>2321</v>
      </c>
      <c r="H2294" t="s">
        <v>1052</v>
      </c>
      <c r="I2294" t="s">
        <v>11608</v>
      </c>
      <c r="J2294" t="s">
        <v>1523</v>
      </c>
      <c r="K2294">
        <v>12880</v>
      </c>
      <c r="L2294" t="s">
        <v>869</v>
      </c>
      <c r="M2294" t="s">
        <v>1519</v>
      </c>
      <c r="N2294">
        <v>45324</v>
      </c>
      <c r="O2294">
        <v>3</v>
      </c>
      <c r="P2294" t="s">
        <v>872</v>
      </c>
      <c r="Q2294" t="s">
        <v>873</v>
      </c>
      <c r="R2294" t="s">
        <v>116</v>
      </c>
      <c r="S2294" t="s">
        <v>116</v>
      </c>
      <c r="U2294" t="s">
        <v>1067</v>
      </c>
      <c r="W2294" s="247">
        <v>44918</v>
      </c>
      <c r="Y2294" t="s">
        <v>876</v>
      </c>
      <c r="Z2294">
        <v>0</v>
      </c>
      <c r="AA2294" t="s">
        <v>2323</v>
      </c>
      <c r="AB2294" t="s">
        <v>11609</v>
      </c>
      <c r="AD2294">
        <f t="shared" ca="1" si="105"/>
        <v>16</v>
      </c>
      <c r="AE2294">
        <f t="shared" si="106"/>
        <v>12</v>
      </c>
      <c r="AF2294">
        <f t="shared" si="107"/>
        <v>23</v>
      </c>
    </row>
    <row r="2295" spans="1:32" x14ac:dyDescent="0.25">
      <c r="A2295" t="s">
        <v>11610</v>
      </c>
      <c r="B2295" t="s">
        <v>11611</v>
      </c>
      <c r="D2295">
        <v>2023</v>
      </c>
      <c r="E2295" t="s">
        <v>1049</v>
      </c>
      <c r="F2295" t="s">
        <v>1879</v>
      </c>
      <c r="G2295" t="s">
        <v>1917</v>
      </c>
      <c r="H2295" t="s">
        <v>3323</v>
      </c>
      <c r="I2295" t="s">
        <v>11612</v>
      </c>
      <c r="J2295" t="s">
        <v>1527</v>
      </c>
      <c r="K2295">
        <v>17745</v>
      </c>
      <c r="L2295" t="s">
        <v>869</v>
      </c>
      <c r="M2295" t="s">
        <v>1519</v>
      </c>
      <c r="N2295">
        <v>45353</v>
      </c>
      <c r="O2295">
        <v>2</v>
      </c>
      <c r="P2295" t="s">
        <v>872</v>
      </c>
      <c r="Q2295" t="s">
        <v>873</v>
      </c>
      <c r="R2295" t="s">
        <v>116</v>
      </c>
      <c r="S2295" t="s">
        <v>105</v>
      </c>
      <c r="U2295" t="s">
        <v>1067</v>
      </c>
      <c r="W2295" s="247">
        <v>44919</v>
      </c>
      <c r="Y2295" t="s">
        <v>876</v>
      </c>
      <c r="Z2295">
        <v>0</v>
      </c>
      <c r="AB2295" t="s">
        <v>877</v>
      </c>
      <c r="AD2295">
        <f t="shared" ca="1" si="105"/>
        <v>16</v>
      </c>
      <c r="AE2295">
        <f t="shared" si="106"/>
        <v>12</v>
      </c>
      <c r="AF2295">
        <f t="shared" si="107"/>
        <v>24</v>
      </c>
    </row>
    <row r="2296" spans="1:32" x14ac:dyDescent="0.25">
      <c r="A2296" t="s">
        <v>11613</v>
      </c>
      <c r="B2296" t="s">
        <v>11614</v>
      </c>
      <c r="D2296">
        <v>2023</v>
      </c>
      <c r="E2296" t="s">
        <v>1049</v>
      </c>
      <c r="F2296" t="s">
        <v>1879</v>
      </c>
      <c r="G2296" t="s">
        <v>1880</v>
      </c>
      <c r="H2296" t="s">
        <v>3323</v>
      </c>
      <c r="I2296" t="s">
        <v>11615</v>
      </c>
      <c r="J2296" t="s">
        <v>1523</v>
      </c>
      <c r="K2296">
        <v>24489</v>
      </c>
      <c r="L2296" t="s">
        <v>869</v>
      </c>
      <c r="M2296" t="s">
        <v>1519</v>
      </c>
      <c r="N2296">
        <v>45353</v>
      </c>
      <c r="O2296">
        <v>2</v>
      </c>
      <c r="P2296" t="s">
        <v>872</v>
      </c>
      <c r="Q2296" t="s">
        <v>873</v>
      </c>
      <c r="R2296" t="s">
        <v>116</v>
      </c>
      <c r="S2296" t="s">
        <v>110</v>
      </c>
      <c r="U2296" t="s">
        <v>1067</v>
      </c>
      <c r="W2296" s="247">
        <v>44924</v>
      </c>
      <c r="Y2296" t="s">
        <v>876</v>
      </c>
      <c r="Z2296">
        <v>0</v>
      </c>
      <c r="AB2296" t="s">
        <v>877</v>
      </c>
      <c r="AD2296">
        <f t="shared" ca="1" si="105"/>
        <v>16</v>
      </c>
      <c r="AE2296">
        <f t="shared" si="106"/>
        <v>12</v>
      </c>
      <c r="AF2296">
        <f t="shared" si="107"/>
        <v>29</v>
      </c>
    </row>
    <row r="2297" spans="1:32" x14ac:dyDescent="0.25">
      <c r="A2297" t="s">
        <v>11616</v>
      </c>
      <c r="B2297" t="s">
        <v>11617</v>
      </c>
      <c r="D2297">
        <v>2023</v>
      </c>
      <c r="E2297" t="s">
        <v>1049</v>
      </c>
      <c r="F2297" t="s">
        <v>1879</v>
      </c>
      <c r="G2297" t="s">
        <v>1880</v>
      </c>
      <c r="H2297" t="s">
        <v>3323</v>
      </c>
      <c r="I2297" t="s">
        <v>11618</v>
      </c>
      <c r="J2297" t="s">
        <v>868</v>
      </c>
      <c r="K2297">
        <v>50794</v>
      </c>
      <c r="L2297" t="s">
        <v>1900</v>
      </c>
      <c r="M2297" t="s">
        <v>1519</v>
      </c>
      <c r="N2297">
        <v>45384</v>
      </c>
      <c r="O2297">
        <v>1</v>
      </c>
      <c r="P2297" t="s">
        <v>872</v>
      </c>
      <c r="Q2297" t="s">
        <v>873</v>
      </c>
      <c r="R2297" t="s">
        <v>116</v>
      </c>
      <c r="S2297" t="s">
        <v>105</v>
      </c>
      <c r="U2297" t="s">
        <v>1067</v>
      </c>
      <c r="W2297" s="247">
        <v>44924</v>
      </c>
      <c r="Y2297" t="s">
        <v>876</v>
      </c>
      <c r="Z2297">
        <v>0</v>
      </c>
      <c r="AB2297" t="s">
        <v>8159</v>
      </c>
      <c r="AD2297">
        <f t="shared" ca="1" si="105"/>
        <v>16</v>
      </c>
      <c r="AE2297">
        <f t="shared" si="106"/>
        <v>12</v>
      </c>
      <c r="AF2297">
        <f t="shared" si="107"/>
        <v>29</v>
      </c>
    </row>
    <row r="2298" spans="1:32" x14ac:dyDescent="0.25">
      <c r="A2298" t="s">
        <v>11619</v>
      </c>
      <c r="B2298" t="s">
        <v>11620</v>
      </c>
      <c r="D2298">
        <v>2023</v>
      </c>
      <c r="E2298" t="s">
        <v>1049</v>
      </c>
      <c r="F2298" t="s">
        <v>1879</v>
      </c>
      <c r="G2298" t="s">
        <v>1917</v>
      </c>
      <c r="H2298" t="s">
        <v>1123</v>
      </c>
      <c r="I2298" t="s">
        <v>11621</v>
      </c>
      <c r="J2298" t="s">
        <v>868</v>
      </c>
      <c r="K2298">
        <v>35878</v>
      </c>
      <c r="L2298" t="s">
        <v>1900</v>
      </c>
      <c r="M2298" t="s">
        <v>1519</v>
      </c>
      <c r="N2298">
        <v>45384</v>
      </c>
      <c r="O2298">
        <v>1</v>
      </c>
      <c r="P2298" t="s">
        <v>872</v>
      </c>
      <c r="Q2298" t="s">
        <v>873</v>
      </c>
      <c r="R2298" t="s">
        <v>116</v>
      </c>
      <c r="S2298" t="s">
        <v>105</v>
      </c>
      <c r="U2298" t="s">
        <v>1067</v>
      </c>
      <c r="W2298" s="247">
        <v>44925</v>
      </c>
      <c r="Y2298" t="s">
        <v>876</v>
      </c>
      <c r="Z2298">
        <v>0</v>
      </c>
      <c r="AB2298" t="s">
        <v>8159</v>
      </c>
      <c r="AD2298">
        <f t="shared" ca="1" si="105"/>
        <v>16</v>
      </c>
      <c r="AE2298">
        <f t="shared" si="106"/>
        <v>12</v>
      </c>
      <c r="AF2298">
        <f t="shared" si="107"/>
        <v>30</v>
      </c>
    </row>
    <row r="2299" spans="1:32" x14ac:dyDescent="0.25">
      <c r="A2299" t="s">
        <v>11622</v>
      </c>
      <c r="B2299" t="s">
        <v>11623</v>
      </c>
      <c r="D2299">
        <v>2023</v>
      </c>
      <c r="E2299" t="s">
        <v>1049</v>
      </c>
      <c r="F2299" t="s">
        <v>1050</v>
      </c>
      <c r="G2299" t="s">
        <v>1863</v>
      </c>
      <c r="H2299" t="s">
        <v>1052</v>
      </c>
      <c r="I2299" t="s">
        <v>11624</v>
      </c>
      <c r="J2299" t="s">
        <v>1067</v>
      </c>
      <c r="K2299">
        <v>16613</v>
      </c>
      <c r="L2299" t="s">
        <v>869</v>
      </c>
      <c r="M2299" t="s">
        <v>1519</v>
      </c>
      <c r="N2299">
        <v>45353</v>
      </c>
      <c r="O2299">
        <v>2</v>
      </c>
      <c r="P2299" t="s">
        <v>872</v>
      </c>
      <c r="Q2299" t="s">
        <v>873</v>
      </c>
      <c r="R2299" t="s">
        <v>159</v>
      </c>
      <c r="S2299" t="s">
        <v>133</v>
      </c>
      <c r="T2299" t="s">
        <v>11625</v>
      </c>
      <c r="U2299" t="s">
        <v>875</v>
      </c>
      <c r="W2299" s="247">
        <v>44918</v>
      </c>
      <c r="Y2299" t="s">
        <v>876</v>
      </c>
      <c r="Z2299">
        <v>0</v>
      </c>
      <c r="AA2299" t="s">
        <v>4995</v>
      </c>
      <c r="AB2299" t="s">
        <v>877</v>
      </c>
      <c r="AD2299">
        <f t="shared" ca="1" si="105"/>
        <v>16</v>
      </c>
      <c r="AE2299">
        <f t="shared" si="106"/>
        <v>12</v>
      </c>
      <c r="AF2299">
        <f t="shared" si="107"/>
        <v>23</v>
      </c>
    </row>
    <row r="2300" spans="1:32" x14ac:dyDescent="0.25">
      <c r="A2300" t="s">
        <v>11626</v>
      </c>
      <c r="B2300" t="s">
        <v>11627</v>
      </c>
      <c r="D2300">
        <v>2023</v>
      </c>
      <c r="E2300" t="s">
        <v>1049</v>
      </c>
      <c r="F2300" t="s">
        <v>1879</v>
      </c>
      <c r="G2300" t="s">
        <v>1917</v>
      </c>
      <c r="H2300" t="s">
        <v>1123</v>
      </c>
      <c r="I2300" t="s">
        <v>11628</v>
      </c>
      <c r="J2300" t="s">
        <v>1527</v>
      </c>
      <c r="K2300">
        <v>29853</v>
      </c>
      <c r="L2300" t="s">
        <v>869</v>
      </c>
      <c r="M2300" t="s">
        <v>1519</v>
      </c>
      <c r="N2300">
        <v>45597</v>
      </c>
      <c r="O2300">
        <v>25</v>
      </c>
      <c r="P2300" t="s">
        <v>872</v>
      </c>
      <c r="Q2300" t="s">
        <v>873</v>
      </c>
      <c r="R2300" t="s">
        <v>159</v>
      </c>
      <c r="S2300" t="s">
        <v>159</v>
      </c>
      <c r="T2300" t="s">
        <v>11629</v>
      </c>
      <c r="U2300" t="s">
        <v>1067</v>
      </c>
      <c r="W2300" s="247">
        <v>44929</v>
      </c>
      <c r="Y2300" t="s">
        <v>876</v>
      </c>
      <c r="Z2300">
        <v>0</v>
      </c>
      <c r="AB2300" t="s">
        <v>877</v>
      </c>
      <c r="AD2300">
        <f t="shared" ca="1" si="105"/>
        <v>16</v>
      </c>
      <c r="AE2300">
        <f t="shared" si="106"/>
        <v>1</v>
      </c>
      <c r="AF2300">
        <f t="shared" si="107"/>
        <v>3</v>
      </c>
    </row>
    <row r="2301" spans="1:32" x14ac:dyDescent="0.25">
      <c r="A2301" t="s">
        <v>11630</v>
      </c>
      <c r="B2301" t="s">
        <v>11631</v>
      </c>
      <c r="D2301">
        <v>2023</v>
      </c>
      <c r="E2301" t="s">
        <v>1061</v>
      </c>
      <c r="F2301" t="s">
        <v>2233</v>
      </c>
      <c r="G2301" t="s">
        <v>865</v>
      </c>
      <c r="H2301" t="s">
        <v>866</v>
      </c>
      <c r="I2301" t="s">
        <v>11632</v>
      </c>
      <c r="J2301" t="s">
        <v>7733</v>
      </c>
      <c r="K2301">
        <v>32533</v>
      </c>
      <c r="L2301" t="s">
        <v>1900</v>
      </c>
      <c r="M2301" t="s">
        <v>1519</v>
      </c>
      <c r="N2301">
        <v>45293</v>
      </c>
      <c r="O2301">
        <v>4</v>
      </c>
      <c r="P2301" t="s">
        <v>872</v>
      </c>
      <c r="Q2301" t="s">
        <v>873</v>
      </c>
      <c r="R2301" t="s">
        <v>159</v>
      </c>
      <c r="S2301" t="s">
        <v>159</v>
      </c>
      <c r="U2301" t="s">
        <v>875</v>
      </c>
      <c r="W2301" s="247">
        <v>44918</v>
      </c>
      <c r="Y2301" t="s">
        <v>876</v>
      </c>
      <c r="Z2301">
        <v>0</v>
      </c>
      <c r="AB2301" t="s">
        <v>1856</v>
      </c>
      <c r="AD2301">
        <f t="shared" ca="1" si="105"/>
        <v>16</v>
      </c>
      <c r="AE2301">
        <f t="shared" si="106"/>
        <v>12</v>
      </c>
      <c r="AF2301">
        <f t="shared" si="107"/>
        <v>23</v>
      </c>
    </row>
    <row r="2302" spans="1:32" x14ac:dyDescent="0.25">
      <c r="A2302" t="s">
        <v>11633</v>
      </c>
      <c r="B2302" t="s">
        <v>11634</v>
      </c>
      <c r="D2302">
        <v>2023</v>
      </c>
      <c r="E2302" t="s">
        <v>1049</v>
      </c>
      <c r="F2302" t="s">
        <v>3418</v>
      </c>
      <c r="G2302" t="s">
        <v>3419</v>
      </c>
      <c r="H2302" t="s">
        <v>866</v>
      </c>
      <c r="I2302" t="s">
        <v>11635</v>
      </c>
      <c r="J2302" t="s">
        <v>1527</v>
      </c>
      <c r="K2302">
        <v>300</v>
      </c>
      <c r="L2302" t="s">
        <v>869</v>
      </c>
      <c r="M2302" t="s">
        <v>1519</v>
      </c>
      <c r="N2302" t="s">
        <v>2638</v>
      </c>
      <c r="O2302">
        <v>12</v>
      </c>
      <c r="P2302" t="s">
        <v>872</v>
      </c>
      <c r="Q2302" t="s">
        <v>873</v>
      </c>
      <c r="R2302" t="s">
        <v>159</v>
      </c>
      <c r="S2302" t="s">
        <v>159</v>
      </c>
      <c r="U2302" t="s">
        <v>875</v>
      </c>
      <c r="W2302" s="247">
        <v>44928</v>
      </c>
      <c r="Y2302" t="s">
        <v>876</v>
      </c>
      <c r="Z2302">
        <v>0</v>
      </c>
      <c r="AA2302" t="s">
        <v>2323</v>
      </c>
      <c r="AB2302" t="s">
        <v>11636</v>
      </c>
      <c r="AD2302">
        <f t="shared" ca="1" si="105"/>
        <v>16</v>
      </c>
      <c r="AE2302">
        <f t="shared" si="106"/>
        <v>1</v>
      </c>
      <c r="AF2302">
        <f t="shared" si="107"/>
        <v>2</v>
      </c>
    </row>
    <row r="2303" spans="1:32" x14ac:dyDescent="0.25">
      <c r="A2303" t="s">
        <v>11637</v>
      </c>
      <c r="B2303" t="s">
        <v>11638</v>
      </c>
      <c r="D2303">
        <v>2023</v>
      </c>
      <c r="E2303" t="s">
        <v>1061</v>
      </c>
      <c r="F2303" t="s">
        <v>11639</v>
      </c>
      <c r="G2303" t="s">
        <v>11640</v>
      </c>
      <c r="H2303" t="s">
        <v>11641</v>
      </c>
      <c r="I2303" t="s">
        <v>11642</v>
      </c>
      <c r="J2303" t="s">
        <v>1054</v>
      </c>
      <c r="K2303">
        <v>2781</v>
      </c>
      <c r="L2303" t="s">
        <v>869</v>
      </c>
      <c r="M2303" t="s">
        <v>11643</v>
      </c>
      <c r="N2303" t="s">
        <v>1040</v>
      </c>
      <c r="O2303">
        <v>4</v>
      </c>
      <c r="P2303" t="s">
        <v>872</v>
      </c>
      <c r="Q2303" t="s">
        <v>873</v>
      </c>
      <c r="R2303" t="s">
        <v>105</v>
      </c>
      <c r="S2303" t="s">
        <v>105</v>
      </c>
      <c r="T2303" t="s">
        <v>11644</v>
      </c>
      <c r="U2303" t="s">
        <v>1067</v>
      </c>
      <c r="V2303" t="s">
        <v>11645</v>
      </c>
      <c r="W2303" s="247">
        <v>44894</v>
      </c>
      <c r="Y2303" t="s">
        <v>876</v>
      </c>
      <c r="Z2303">
        <v>0</v>
      </c>
      <c r="AB2303" t="s">
        <v>877</v>
      </c>
      <c r="AD2303">
        <f t="shared" ca="1" si="105"/>
        <v>17</v>
      </c>
      <c r="AE2303">
        <f t="shared" si="106"/>
        <v>11</v>
      </c>
      <c r="AF2303">
        <f t="shared" si="107"/>
        <v>29</v>
      </c>
    </row>
    <row r="2304" spans="1:32" x14ac:dyDescent="0.25">
      <c r="A2304" t="s">
        <v>11646</v>
      </c>
      <c r="B2304" t="s">
        <v>11647</v>
      </c>
      <c r="D2304">
        <v>2023</v>
      </c>
      <c r="E2304" t="s">
        <v>1061</v>
      </c>
      <c r="F2304" t="s">
        <v>11639</v>
      </c>
      <c r="G2304" t="s">
        <v>11640</v>
      </c>
      <c r="H2304" t="s">
        <v>11641</v>
      </c>
      <c r="I2304" t="s">
        <v>11648</v>
      </c>
      <c r="J2304" t="s">
        <v>868</v>
      </c>
      <c r="K2304">
        <v>36235</v>
      </c>
      <c r="L2304" t="s">
        <v>1900</v>
      </c>
      <c r="M2304" t="s">
        <v>11649</v>
      </c>
      <c r="N2304">
        <v>45384</v>
      </c>
      <c r="O2304">
        <v>3</v>
      </c>
      <c r="P2304" t="s">
        <v>872</v>
      </c>
      <c r="Q2304" t="s">
        <v>873</v>
      </c>
      <c r="R2304" t="s">
        <v>105</v>
      </c>
      <c r="S2304" t="s">
        <v>105</v>
      </c>
      <c r="T2304" t="s">
        <v>8419</v>
      </c>
      <c r="U2304" t="s">
        <v>1067</v>
      </c>
      <c r="W2304" s="247">
        <v>44894</v>
      </c>
      <c r="Y2304" t="s">
        <v>876</v>
      </c>
      <c r="Z2304">
        <v>0</v>
      </c>
      <c r="AB2304" t="s">
        <v>877</v>
      </c>
      <c r="AD2304">
        <f t="shared" ca="1" si="105"/>
        <v>17</v>
      </c>
      <c r="AE2304">
        <f t="shared" si="106"/>
        <v>11</v>
      </c>
      <c r="AF2304">
        <f t="shared" si="107"/>
        <v>29</v>
      </c>
    </row>
    <row r="2305" spans="1:32" x14ac:dyDescent="0.25">
      <c r="A2305" t="s">
        <v>11650</v>
      </c>
      <c r="B2305" t="s">
        <v>11651</v>
      </c>
      <c r="D2305">
        <v>2023</v>
      </c>
      <c r="E2305" t="s">
        <v>1049</v>
      </c>
      <c r="F2305" t="s">
        <v>1879</v>
      </c>
      <c r="G2305" t="s">
        <v>1917</v>
      </c>
      <c r="H2305" t="s">
        <v>1082</v>
      </c>
      <c r="I2305" t="s">
        <v>11652</v>
      </c>
      <c r="J2305" t="s">
        <v>881</v>
      </c>
      <c r="K2305">
        <v>71226</v>
      </c>
      <c r="L2305" t="s">
        <v>869</v>
      </c>
      <c r="M2305">
        <v>5449429</v>
      </c>
      <c r="N2305">
        <v>45628</v>
      </c>
      <c r="O2305">
        <v>2</v>
      </c>
      <c r="P2305" t="s">
        <v>872</v>
      </c>
      <c r="Q2305" t="s">
        <v>873</v>
      </c>
      <c r="R2305" t="s">
        <v>105</v>
      </c>
      <c r="S2305" t="s">
        <v>110</v>
      </c>
      <c r="T2305" t="s">
        <v>11653</v>
      </c>
      <c r="U2305" t="s">
        <v>1067</v>
      </c>
      <c r="W2305" s="247">
        <v>44903</v>
      </c>
      <c r="Y2305" t="s">
        <v>876</v>
      </c>
      <c r="Z2305">
        <v>0</v>
      </c>
      <c r="AA2305" t="s">
        <v>2323</v>
      </c>
      <c r="AB2305" t="s">
        <v>11654</v>
      </c>
      <c r="AD2305">
        <f t="shared" ca="1" si="105"/>
        <v>17</v>
      </c>
      <c r="AE2305">
        <f t="shared" si="106"/>
        <v>12</v>
      </c>
      <c r="AF2305">
        <f t="shared" si="107"/>
        <v>8</v>
      </c>
    </row>
    <row r="2306" spans="1:32" x14ac:dyDescent="0.25">
      <c r="A2306" t="s">
        <v>11655</v>
      </c>
      <c r="B2306" t="s">
        <v>11656</v>
      </c>
      <c r="D2306">
        <v>2023</v>
      </c>
      <c r="E2306" t="s">
        <v>1049</v>
      </c>
      <c r="F2306" t="s">
        <v>1879</v>
      </c>
      <c r="G2306" t="s">
        <v>1917</v>
      </c>
      <c r="H2306" t="s">
        <v>1082</v>
      </c>
      <c r="I2306" t="s">
        <v>11657</v>
      </c>
      <c r="J2306" t="s">
        <v>3464</v>
      </c>
      <c r="K2306">
        <v>291</v>
      </c>
      <c r="L2306" t="s">
        <v>869</v>
      </c>
      <c r="M2306" t="s">
        <v>11658</v>
      </c>
      <c r="N2306">
        <v>45840</v>
      </c>
      <c r="O2306">
        <v>522</v>
      </c>
      <c r="P2306" t="s">
        <v>872</v>
      </c>
      <c r="Q2306" t="s">
        <v>873</v>
      </c>
      <c r="R2306" t="s">
        <v>105</v>
      </c>
      <c r="S2306" t="s">
        <v>105</v>
      </c>
      <c r="T2306" t="s">
        <v>11659</v>
      </c>
      <c r="U2306" t="s">
        <v>1067</v>
      </c>
      <c r="V2306" t="s">
        <v>132</v>
      </c>
      <c r="W2306" s="247">
        <v>44903</v>
      </c>
      <c r="Y2306" t="s">
        <v>876</v>
      </c>
      <c r="Z2306">
        <v>0</v>
      </c>
      <c r="AA2306" t="s">
        <v>2323</v>
      </c>
      <c r="AB2306" t="s">
        <v>11660</v>
      </c>
      <c r="AD2306">
        <f t="shared" ref="AD2306:AD2369" ca="1" si="108">ROUND(YEARFRAC(W2306,TODAY(),3)*12,0)</f>
        <v>17</v>
      </c>
      <c r="AE2306">
        <f t="shared" ref="AE2306:AE2369" si="109">MONTH(W2306)</f>
        <v>12</v>
      </c>
      <c r="AF2306">
        <f t="shared" ref="AF2306:AF2369" si="110">DAY(W2306)</f>
        <v>8</v>
      </c>
    </row>
    <row r="2307" spans="1:32" x14ac:dyDescent="0.25">
      <c r="A2307" t="s">
        <v>11661</v>
      </c>
      <c r="B2307" t="s">
        <v>11662</v>
      </c>
      <c r="D2307">
        <v>2023</v>
      </c>
      <c r="E2307" t="s">
        <v>1049</v>
      </c>
      <c r="F2307" t="s">
        <v>1879</v>
      </c>
      <c r="G2307" t="s">
        <v>1917</v>
      </c>
      <c r="H2307" t="s">
        <v>1082</v>
      </c>
      <c r="I2307" t="s">
        <v>11663</v>
      </c>
      <c r="J2307" t="s">
        <v>3464</v>
      </c>
      <c r="K2307">
        <v>283</v>
      </c>
      <c r="L2307" t="s">
        <v>869</v>
      </c>
      <c r="M2307" t="s">
        <v>11664</v>
      </c>
      <c r="N2307">
        <v>45840</v>
      </c>
      <c r="O2307">
        <v>522</v>
      </c>
      <c r="P2307" t="s">
        <v>872</v>
      </c>
      <c r="Q2307" t="s">
        <v>873</v>
      </c>
      <c r="R2307" t="s">
        <v>105</v>
      </c>
      <c r="S2307" t="s">
        <v>105</v>
      </c>
      <c r="T2307" t="s">
        <v>11659</v>
      </c>
      <c r="U2307" t="s">
        <v>1067</v>
      </c>
      <c r="V2307" t="s">
        <v>132</v>
      </c>
      <c r="W2307" s="247">
        <v>44903</v>
      </c>
      <c r="Y2307" t="s">
        <v>876</v>
      </c>
      <c r="Z2307">
        <v>0</v>
      </c>
      <c r="AA2307" t="s">
        <v>2323</v>
      </c>
      <c r="AB2307" t="s">
        <v>11665</v>
      </c>
      <c r="AD2307">
        <f t="shared" ca="1" si="108"/>
        <v>17</v>
      </c>
      <c r="AE2307">
        <f t="shared" si="109"/>
        <v>12</v>
      </c>
      <c r="AF2307">
        <f t="shared" si="110"/>
        <v>8</v>
      </c>
    </row>
    <row r="2308" spans="1:32" x14ac:dyDescent="0.25">
      <c r="A2308" t="s">
        <v>11666</v>
      </c>
      <c r="B2308" t="s">
        <v>11667</v>
      </c>
      <c r="D2308">
        <v>2023</v>
      </c>
      <c r="E2308" t="s">
        <v>1049</v>
      </c>
      <c r="F2308" t="s">
        <v>1879</v>
      </c>
      <c r="G2308" t="s">
        <v>1917</v>
      </c>
      <c r="H2308" t="s">
        <v>1082</v>
      </c>
      <c r="I2308" t="s">
        <v>11668</v>
      </c>
      <c r="J2308" t="s">
        <v>3464</v>
      </c>
      <c r="K2308">
        <v>5749</v>
      </c>
      <c r="L2308" t="s">
        <v>869</v>
      </c>
      <c r="M2308" t="s">
        <v>11669</v>
      </c>
      <c r="N2308">
        <v>45870</v>
      </c>
      <c r="O2308">
        <v>315</v>
      </c>
      <c r="P2308" t="s">
        <v>872</v>
      </c>
      <c r="Q2308" t="s">
        <v>873</v>
      </c>
      <c r="R2308" t="s">
        <v>105</v>
      </c>
      <c r="S2308" t="s">
        <v>105</v>
      </c>
      <c r="T2308" t="s">
        <v>11659</v>
      </c>
      <c r="U2308" t="s">
        <v>1067</v>
      </c>
      <c r="V2308" t="s">
        <v>132</v>
      </c>
      <c r="W2308" s="247">
        <v>44903</v>
      </c>
      <c r="Y2308" t="s">
        <v>876</v>
      </c>
      <c r="Z2308">
        <v>0</v>
      </c>
      <c r="AA2308" t="s">
        <v>2323</v>
      </c>
      <c r="AB2308" t="s">
        <v>11670</v>
      </c>
      <c r="AD2308">
        <f t="shared" ca="1" si="108"/>
        <v>17</v>
      </c>
      <c r="AE2308">
        <f t="shared" si="109"/>
        <v>12</v>
      </c>
      <c r="AF2308">
        <f t="shared" si="110"/>
        <v>8</v>
      </c>
    </row>
    <row r="2309" spans="1:32" x14ac:dyDescent="0.25">
      <c r="A2309" t="s">
        <v>11671</v>
      </c>
      <c r="B2309" t="s">
        <v>11672</v>
      </c>
      <c r="D2309">
        <v>2023</v>
      </c>
      <c r="E2309" t="s">
        <v>1049</v>
      </c>
      <c r="F2309" t="s">
        <v>1879</v>
      </c>
      <c r="G2309" t="s">
        <v>1917</v>
      </c>
      <c r="H2309" t="s">
        <v>1082</v>
      </c>
      <c r="I2309" t="s">
        <v>11673</v>
      </c>
      <c r="J2309" t="s">
        <v>3464</v>
      </c>
      <c r="K2309">
        <v>387</v>
      </c>
      <c r="L2309" t="s">
        <v>869</v>
      </c>
      <c r="M2309" t="s">
        <v>11674</v>
      </c>
      <c r="N2309">
        <v>45547</v>
      </c>
      <c r="O2309">
        <v>522</v>
      </c>
      <c r="P2309" t="s">
        <v>872</v>
      </c>
      <c r="Q2309" t="s">
        <v>873</v>
      </c>
      <c r="R2309" t="s">
        <v>105</v>
      </c>
      <c r="S2309" t="s">
        <v>105</v>
      </c>
      <c r="T2309" t="s">
        <v>8082</v>
      </c>
      <c r="U2309" t="s">
        <v>1067</v>
      </c>
      <c r="V2309" t="s">
        <v>132</v>
      </c>
      <c r="W2309" s="247">
        <v>44903</v>
      </c>
      <c r="Y2309" t="s">
        <v>876</v>
      </c>
      <c r="Z2309">
        <v>0</v>
      </c>
      <c r="AA2309" t="s">
        <v>2323</v>
      </c>
      <c r="AB2309" t="s">
        <v>11675</v>
      </c>
      <c r="AD2309">
        <f t="shared" ca="1" si="108"/>
        <v>17</v>
      </c>
      <c r="AE2309">
        <f t="shared" si="109"/>
        <v>12</v>
      </c>
      <c r="AF2309">
        <f t="shared" si="110"/>
        <v>8</v>
      </c>
    </row>
    <row r="2310" spans="1:32" x14ac:dyDescent="0.25">
      <c r="A2310" t="s">
        <v>11676</v>
      </c>
      <c r="B2310" t="s">
        <v>11677</v>
      </c>
      <c r="C2310" t="s">
        <v>1799</v>
      </c>
      <c r="D2310">
        <v>2023</v>
      </c>
      <c r="E2310" t="s">
        <v>1049</v>
      </c>
      <c r="F2310" t="s">
        <v>3079</v>
      </c>
      <c r="G2310" t="s">
        <v>2087</v>
      </c>
      <c r="H2310" t="s">
        <v>3323</v>
      </c>
      <c r="I2310" t="s">
        <v>11678</v>
      </c>
      <c r="J2310" t="s">
        <v>1054</v>
      </c>
      <c r="K2310">
        <v>5538</v>
      </c>
      <c r="L2310" t="s">
        <v>869</v>
      </c>
      <c r="M2310" t="s">
        <v>11679</v>
      </c>
      <c r="N2310" t="s">
        <v>1040</v>
      </c>
      <c r="O2310">
        <v>4</v>
      </c>
      <c r="P2310" t="s">
        <v>872</v>
      </c>
      <c r="Q2310" t="s">
        <v>873</v>
      </c>
      <c r="R2310" t="s">
        <v>105</v>
      </c>
      <c r="S2310" t="s">
        <v>105</v>
      </c>
      <c r="T2310" t="s">
        <v>2095</v>
      </c>
      <c r="U2310" t="s">
        <v>875</v>
      </c>
      <c r="V2310" t="s">
        <v>2096</v>
      </c>
      <c r="W2310" s="247">
        <v>44888</v>
      </c>
      <c r="Y2310" t="s">
        <v>876</v>
      </c>
      <c r="Z2310">
        <v>0</v>
      </c>
      <c r="AB2310" t="s">
        <v>10633</v>
      </c>
      <c r="AD2310">
        <f t="shared" ca="1" si="108"/>
        <v>17</v>
      </c>
      <c r="AE2310">
        <f t="shared" si="109"/>
        <v>11</v>
      </c>
      <c r="AF2310">
        <f t="shared" si="110"/>
        <v>23</v>
      </c>
    </row>
    <row r="2311" spans="1:32" x14ac:dyDescent="0.25">
      <c r="A2311" t="s">
        <v>11680</v>
      </c>
      <c r="B2311" t="s">
        <v>11681</v>
      </c>
      <c r="C2311" t="s">
        <v>1799</v>
      </c>
      <c r="D2311">
        <v>2023</v>
      </c>
      <c r="E2311" t="s">
        <v>1049</v>
      </c>
      <c r="F2311" t="s">
        <v>3079</v>
      </c>
      <c r="G2311" t="s">
        <v>2087</v>
      </c>
      <c r="H2311" t="s">
        <v>3323</v>
      </c>
      <c r="I2311" t="s">
        <v>11682</v>
      </c>
      <c r="J2311" t="s">
        <v>1054</v>
      </c>
      <c r="K2311">
        <v>19436</v>
      </c>
      <c r="L2311" t="s">
        <v>869</v>
      </c>
      <c r="M2311" t="s">
        <v>11683</v>
      </c>
      <c r="N2311" t="s">
        <v>1040</v>
      </c>
      <c r="O2311">
        <v>4</v>
      </c>
      <c r="P2311" t="s">
        <v>872</v>
      </c>
      <c r="Q2311" t="s">
        <v>873</v>
      </c>
      <c r="R2311" t="s">
        <v>105</v>
      </c>
      <c r="S2311" t="s">
        <v>105</v>
      </c>
      <c r="T2311" t="s">
        <v>10598</v>
      </c>
      <c r="U2311" t="s">
        <v>875</v>
      </c>
      <c r="V2311" t="s">
        <v>10599</v>
      </c>
      <c r="W2311" s="247">
        <v>44890</v>
      </c>
      <c r="Y2311" t="s">
        <v>876</v>
      </c>
      <c r="Z2311">
        <v>0</v>
      </c>
      <c r="AB2311" t="s">
        <v>10633</v>
      </c>
      <c r="AD2311">
        <f t="shared" ca="1" si="108"/>
        <v>17</v>
      </c>
      <c r="AE2311">
        <f t="shared" si="109"/>
        <v>11</v>
      </c>
      <c r="AF2311">
        <f t="shared" si="110"/>
        <v>25</v>
      </c>
    </row>
    <row r="2312" spans="1:32" x14ac:dyDescent="0.25">
      <c r="A2312" t="s">
        <v>11684</v>
      </c>
      <c r="B2312" t="s">
        <v>11685</v>
      </c>
      <c r="C2312" t="s">
        <v>1799</v>
      </c>
      <c r="D2312">
        <v>2023</v>
      </c>
      <c r="E2312" t="s">
        <v>1049</v>
      </c>
      <c r="F2312" t="s">
        <v>3079</v>
      </c>
      <c r="G2312" t="s">
        <v>2087</v>
      </c>
      <c r="H2312" t="s">
        <v>3323</v>
      </c>
      <c r="I2312" t="s">
        <v>11686</v>
      </c>
      <c r="J2312" t="s">
        <v>1054</v>
      </c>
      <c r="K2312">
        <v>39800</v>
      </c>
      <c r="L2312" t="s">
        <v>869</v>
      </c>
      <c r="M2312" t="s">
        <v>11687</v>
      </c>
      <c r="N2312" t="s">
        <v>1040</v>
      </c>
      <c r="O2312">
        <v>4</v>
      </c>
      <c r="P2312" t="s">
        <v>872</v>
      </c>
      <c r="Q2312" t="s">
        <v>873</v>
      </c>
      <c r="R2312" t="s">
        <v>105</v>
      </c>
      <c r="S2312" t="s">
        <v>105</v>
      </c>
      <c r="T2312" t="s">
        <v>11688</v>
      </c>
      <c r="U2312" t="s">
        <v>875</v>
      </c>
      <c r="V2312" t="s">
        <v>106</v>
      </c>
      <c r="W2312" s="247">
        <v>44890</v>
      </c>
      <c r="Y2312" t="s">
        <v>876</v>
      </c>
      <c r="Z2312">
        <v>0</v>
      </c>
      <c r="AB2312" t="s">
        <v>10633</v>
      </c>
      <c r="AD2312">
        <f t="shared" ca="1" si="108"/>
        <v>17</v>
      </c>
      <c r="AE2312">
        <f t="shared" si="109"/>
        <v>11</v>
      </c>
      <c r="AF2312">
        <f t="shared" si="110"/>
        <v>25</v>
      </c>
    </row>
    <row r="2313" spans="1:32" x14ac:dyDescent="0.25">
      <c r="A2313" t="s">
        <v>11689</v>
      </c>
      <c r="B2313" t="s">
        <v>11690</v>
      </c>
      <c r="D2313">
        <v>2022</v>
      </c>
      <c r="E2313" t="s">
        <v>1049</v>
      </c>
      <c r="F2313" t="s">
        <v>1879</v>
      </c>
      <c r="G2313" t="s">
        <v>1880</v>
      </c>
      <c r="H2313" t="s">
        <v>2772</v>
      </c>
      <c r="I2313" t="s">
        <v>11691</v>
      </c>
      <c r="J2313" t="s">
        <v>1038</v>
      </c>
      <c r="K2313">
        <v>31984</v>
      </c>
      <c r="L2313" t="s">
        <v>869</v>
      </c>
      <c r="M2313" t="s">
        <v>11692</v>
      </c>
      <c r="N2313" t="s">
        <v>11693</v>
      </c>
      <c r="O2313">
        <v>584</v>
      </c>
      <c r="P2313" t="s">
        <v>872</v>
      </c>
      <c r="Q2313" t="s">
        <v>873</v>
      </c>
      <c r="R2313" t="s">
        <v>105</v>
      </c>
      <c r="S2313" t="s">
        <v>105</v>
      </c>
      <c r="T2313" t="s">
        <v>1699</v>
      </c>
      <c r="U2313" t="s">
        <v>875</v>
      </c>
      <c r="V2313" t="s">
        <v>166</v>
      </c>
      <c r="W2313" s="247">
        <v>44900</v>
      </c>
      <c r="Y2313" t="s">
        <v>876</v>
      </c>
      <c r="Z2313">
        <v>0</v>
      </c>
      <c r="AB2313" t="s">
        <v>1856</v>
      </c>
      <c r="AD2313">
        <f t="shared" ca="1" si="108"/>
        <v>17</v>
      </c>
      <c r="AE2313">
        <f t="shared" si="109"/>
        <v>12</v>
      </c>
      <c r="AF2313">
        <f t="shared" si="110"/>
        <v>5</v>
      </c>
    </row>
    <row r="2314" spans="1:32" x14ac:dyDescent="0.25">
      <c r="A2314" t="s">
        <v>11694</v>
      </c>
      <c r="B2314" t="s">
        <v>11695</v>
      </c>
      <c r="D2314">
        <v>2022</v>
      </c>
      <c r="E2314" t="s">
        <v>1049</v>
      </c>
      <c r="F2314" t="s">
        <v>1879</v>
      </c>
      <c r="G2314" t="s">
        <v>1880</v>
      </c>
      <c r="H2314" t="s">
        <v>2772</v>
      </c>
      <c r="I2314" t="s">
        <v>11696</v>
      </c>
      <c r="J2314" t="s">
        <v>1038</v>
      </c>
      <c r="K2314">
        <v>231</v>
      </c>
      <c r="L2314" t="s">
        <v>869</v>
      </c>
      <c r="M2314" t="s">
        <v>11697</v>
      </c>
      <c r="N2314" t="s">
        <v>11693</v>
      </c>
      <c r="O2314">
        <v>584</v>
      </c>
      <c r="P2314" t="s">
        <v>872</v>
      </c>
      <c r="Q2314" t="s">
        <v>873</v>
      </c>
      <c r="R2314" t="s">
        <v>105</v>
      </c>
      <c r="S2314" t="s">
        <v>105</v>
      </c>
      <c r="T2314" t="s">
        <v>1699</v>
      </c>
      <c r="U2314" t="s">
        <v>875</v>
      </c>
      <c r="V2314" t="s">
        <v>166</v>
      </c>
      <c r="W2314" s="247">
        <v>44900</v>
      </c>
      <c r="Y2314" t="s">
        <v>876</v>
      </c>
      <c r="Z2314">
        <v>0</v>
      </c>
      <c r="AB2314" t="s">
        <v>1856</v>
      </c>
      <c r="AD2314">
        <f t="shared" ca="1" si="108"/>
        <v>17</v>
      </c>
      <c r="AE2314">
        <f t="shared" si="109"/>
        <v>12</v>
      </c>
      <c r="AF2314">
        <f t="shared" si="110"/>
        <v>5</v>
      </c>
    </row>
    <row r="2315" spans="1:32" x14ac:dyDescent="0.25">
      <c r="A2315" t="s">
        <v>11698</v>
      </c>
      <c r="B2315" t="s">
        <v>11699</v>
      </c>
      <c r="D2315">
        <v>2023</v>
      </c>
      <c r="E2315" t="s">
        <v>1049</v>
      </c>
      <c r="F2315" t="s">
        <v>1879</v>
      </c>
      <c r="G2315" t="s">
        <v>1880</v>
      </c>
      <c r="H2315" t="s">
        <v>3323</v>
      </c>
      <c r="I2315" t="s">
        <v>11700</v>
      </c>
      <c r="J2315" t="s">
        <v>1054</v>
      </c>
      <c r="K2315">
        <v>10603</v>
      </c>
      <c r="L2315" t="s">
        <v>869</v>
      </c>
      <c r="M2315" t="s">
        <v>11701</v>
      </c>
      <c r="N2315" t="s">
        <v>1040</v>
      </c>
      <c r="O2315">
        <v>4</v>
      </c>
      <c r="P2315" t="s">
        <v>872</v>
      </c>
      <c r="Q2315" t="s">
        <v>873</v>
      </c>
      <c r="R2315" t="s">
        <v>105</v>
      </c>
      <c r="S2315" t="s">
        <v>105</v>
      </c>
      <c r="T2315" t="s">
        <v>11702</v>
      </c>
      <c r="U2315" t="s">
        <v>1067</v>
      </c>
      <c r="V2315" t="s">
        <v>199</v>
      </c>
      <c r="W2315" s="247">
        <v>44888</v>
      </c>
      <c r="Y2315" t="s">
        <v>876</v>
      </c>
      <c r="Z2315">
        <v>0</v>
      </c>
      <c r="AB2315" t="s">
        <v>877</v>
      </c>
      <c r="AD2315">
        <f t="shared" ca="1" si="108"/>
        <v>17</v>
      </c>
      <c r="AE2315">
        <f t="shared" si="109"/>
        <v>11</v>
      </c>
      <c r="AF2315">
        <f t="shared" si="110"/>
        <v>23</v>
      </c>
    </row>
    <row r="2316" spans="1:32" x14ac:dyDescent="0.25">
      <c r="A2316" t="s">
        <v>11703</v>
      </c>
      <c r="B2316" t="s">
        <v>11704</v>
      </c>
      <c r="D2316">
        <v>2023</v>
      </c>
      <c r="E2316" t="s">
        <v>1049</v>
      </c>
      <c r="F2316" t="s">
        <v>1879</v>
      </c>
      <c r="G2316" t="s">
        <v>1880</v>
      </c>
      <c r="H2316" t="s">
        <v>3323</v>
      </c>
      <c r="I2316" t="s">
        <v>11705</v>
      </c>
      <c r="J2316" t="s">
        <v>1054</v>
      </c>
      <c r="K2316">
        <v>12878</v>
      </c>
      <c r="L2316" t="s">
        <v>869</v>
      </c>
      <c r="M2316" t="s">
        <v>11706</v>
      </c>
      <c r="N2316" t="s">
        <v>1040</v>
      </c>
      <c r="O2316">
        <v>4</v>
      </c>
      <c r="P2316" t="s">
        <v>872</v>
      </c>
      <c r="Q2316" t="s">
        <v>873</v>
      </c>
      <c r="R2316" t="s">
        <v>105</v>
      </c>
      <c r="S2316" t="s">
        <v>105</v>
      </c>
      <c r="T2316" t="s">
        <v>11707</v>
      </c>
      <c r="U2316" t="s">
        <v>1067</v>
      </c>
      <c r="V2316" t="s">
        <v>158</v>
      </c>
      <c r="W2316" s="247">
        <v>44888</v>
      </c>
      <c r="Y2316" t="s">
        <v>876</v>
      </c>
      <c r="Z2316">
        <v>0</v>
      </c>
      <c r="AB2316" t="s">
        <v>877</v>
      </c>
      <c r="AD2316">
        <f t="shared" ca="1" si="108"/>
        <v>17</v>
      </c>
      <c r="AE2316">
        <f t="shared" si="109"/>
        <v>11</v>
      </c>
      <c r="AF2316">
        <f t="shared" si="110"/>
        <v>23</v>
      </c>
    </row>
    <row r="2317" spans="1:32" x14ac:dyDescent="0.25">
      <c r="A2317" t="s">
        <v>11708</v>
      </c>
      <c r="B2317" t="s">
        <v>11709</v>
      </c>
      <c r="D2317">
        <v>2023</v>
      </c>
      <c r="E2317" t="s">
        <v>1049</v>
      </c>
      <c r="F2317" t="s">
        <v>1879</v>
      </c>
      <c r="G2317" t="s">
        <v>1880</v>
      </c>
      <c r="H2317" t="s">
        <v>3323</v>
      </c>
      <c r="I2317" t="s">
        <v>11710</v>
      </c>
      <c r="J2317" t="s">
        <v>1054</v>
      </c>
      <c r="K2317">
        <v>29568</v>
      </c>
      <c r="L2317" t="s">
        <v>869</v>
      </c>
      <c r="M2317" t="s">
        <v>11711</v>
      </c>
      <c r="N2317">
        <v>45325</v>
      </c>
      <c r="O2317">
        <v>4</v>
      </c>
      <c r="P2317" t="s">
        <v>872</v>
      </c>
      <c r="Q2317" t="s">
        <v>873</v>
      </c>
      <c r="R2317" t="s">
        <v>105</v>
      </c>
      <c r="S2317" t="s">
        <v>105</v>
      </c>
      <c r="T2317" t="s">
        <v>4170</v>
      </c>
      <c r="U2317" t="s">
        <v>1067</v>
      </c>
      <c r="V2317" t="s">
        <v>227</v>
      </c>
      <c r="W2317" s="247">
        <v>44888</v>
      </c>
      <c r="Y2317" t="s">
        <v>876</v>
      </c>
      <c r="Z2317">
        <v>0</v>
      </c>
      <c r="AB2317" t="s">
        <v>877</v>
      </c>
      <c r="AD2317">
        <f t="shared" ca="1" si="108"/>
        <v>17</v>
      </c>
      <c r="AE2317">
        <f t="shared" si="109"/>
        <v>11</v>
      </c>
      <c r="AF2317">
        <f t="shared" si="110"/>
        <v>23</v>
      </c>
    </row>
    <row r="2318" spans="1:32" x14ac:dyDescent="0.25">
      <c r="A2318" t="s">
        <v>11712</v>
      </c>
      <c r="B2318" t="s">
        <v>11713</v>
      </c>
      <c r="D2318">
        <v>2023</v>
      </c>
      <c r="E2318" t="s">
        <v>1049</v>
      </c>
      <c r="F2318" t="s">
        <v>1879</v>
      </c>
      <c r="G2318" t="s">
        <v>1880</v>
      </c>
      <c r="H2318" t="s">
        <v>3323</v>
      </c>
      <c r="I2318" t="s">
        <v>11714</v>
      </c>
      <c r="J2318" t="s">
        <v>1054</v>
      </c>
      <c r="K2318">
        <v>8092</v>
      </c>
      <c r="L2318" t="s">
        <v>869</v>
      </c>
      <c r="M2318" t="s">
        <v>11715</v>
      </c>
      <c r="N2318" t="s">
        <v>1040</v>
      </c>
      <c r="O2318">
        <v>4</v>
      </c>
      <c r="P2318" t="s">
        <v>872</v>
      </c>
      <c r="Q2318" t="s">
        <v>873</v>
      </c>
      <c r="R2318" t="s">
        <v>105</v>
      </c>
      <c r="S2318" t="s">
        <v>105</v>
      </c>
      <c r="T2318" t="s">
        <v>10720</v>
      </c>
      <c r="U2318" t="s">
        <v>1067</v>
      </c>
      <c r="V2318" t="s">
        <v>199</v>
      </c>
      <c r="W2318" s="247">
        <v>44888</v>
      </c>
      <c r="Y2318" t="s">
        <v>876</v>
      </c>
      <c r="Z2318">
        <v>0</v>
      </c>
      <c r="AB2318" t="s">
        <v>877</v>
      </c>
      <c r="AD2318">
        <f t="shared" ca="1" si="108"/>
        <v>17</v>
      </c>
      <c r="AE2318">
        <f t="shared" si="109"/>
        <v>11</v>
      </c>
      <c r="AF2318">
        <f t="shared" si="110"/>
        <v>23</v>
      </c>
    </row>
    <row r="2319" spans="1:32" x14ac:dyDescent="0.25">
      <c r="A2319" t="s">
        <v>11716</v>
      </c>
      <c r="B2319" t="s">
        <v>11717</v>
      </c>
      <c r="D2319">
        <v>2023</v>
      </c>
      <c r="E2319" t="s">
        <v>1049</v>
      </c>
      <c r="F2319" t="s">
        <v>1879</v>
      </c>
      <c r="G2319" t="s">
        <v>1917</v>
      </c>
      <c r="H2319" t="s">
        <v>3323</v>
      </c>
      <c r="I2319" t="s">
        <v>11718</v>
      </c>
      <c r="J2319" t="s">
        <v>868</v>
      </c>
      <c r="K2319">
        <v>25849</v>
      </c>
      <c r="L2319" t="s">
        <v>869</v>
      </c>
      <c r="M2319" t="s">
        <v>11719</v>
      </c>
      <c r="N2319">
        <v>45567</v>
      </c>
      <c r="O2319">
        <v>16</v>
      </c>
      <c r="P2319" t="s">
        <v>872</v>
      </c>
      <c r="Q2319" t="s">
        <v>873</v>
      </c>
      <c r="R2319" t="s">
        <v>105</v>
      </c>
      <c r="S2319" t="s">
        <v>105</v>
      </c>
      <c r="T2319" t="s">
        <v>11720</v>
      </c>
      <c r="U2319" t="s">
        <v>1067</v>
      </c>
      <c r="W2319" s="247">
        <v>44888</v>
      </c>
      <c r="Y2319" t="s">
        <v>876</v>
      </c>
      <c r="Z2319">
        <v>0</v>
      </c>
      <c r="AB2319" t="s">
        <v>877</v>
      </c>
      <c r="AD2319">
        <f t="shared" ca="1" si="108"/>
        <v>17</v>
      </c>
      <c r="AE2319">
        <f t="shared" si="109"/>
        <v>11</v>
      </c>
      <c r="AF2319">
        <f t="shared" si="110"/>
        <v>23</v>
      </c>
    </row>
    <row r="2320" spans="1:32" x14ac:dyDescent="0.25">
      <c r="A2320" t="s">
        <v>11721</v>
      </c>
      <c r="B2320" t="s">
        <v>11722</v>
      </c>
      <c r="D2320">
        <v>2023</v>
      </c>
      <c r="E2320" t="s">
        <v>1049</v>
      </c>
      <c r="F2320" t="s">
        <v>1879</v>
      </c>
      <c r="G2320" t="s">
        <v>1961</v>
      </c>
      <c r="H2320" t="s">
        <v>3323</v>
      </c>
      <c r="I2320" t="s">
        <v>11723</v>
      </c>
      <c r="J2320" t="s">
        <v>1054</v>
      </c>
      <c r="K2320">
        <v>14023</v>
      </c>
      <c r="L2320" t="s">
        <v>869</v>
      </c>
      <c r="M2320" t="s">
        <v>11724</v>
      </c>
      <c r="N2320">
        <v>45627</v>
      </c>
      <c r="O2320">
        <v>25</v>
      </c>
      <c r="P2320" t="s">
        <v>872</v>
      </c>
      <c r="Q2320" t="s">
        <v>873</v>
      </c>
      <c r="R2320" t="s">
        <v>105</v>
      </c>
      <c r="S2320" t="s">
        <v>105</v>
      </c>
      <c r="T2320" t="s">
        <v>11725</v>
      </c>
      <c r="U2320" t="s">
        <v>1067</v>
      </c>
      <c r="V2320" t="s">
        <v>10995</v>
      </c>
      <c r="W2320" s="247">
        <v>44888</v>
      </c>
      <c r="Y2320" t="s">
        <v>876</v>
      </c>
      <c r="Z2320">
        <v>0</v>
      </c>
      <c r="AA2320" t="s">
        <v>1700</v>
      </c>
      <c r="AB2320" t="s">
        <v>877</v>
      </c>
      <c r="AD2320">
        <f t="shared" ca="1" si="108"/>
        <v>17</v>
      </c>
      <c r="AE2320">
        <f t="shared" si="109"/>
        <v>11</v>
      </c>
      <c r="AF2320">
        <f t="shared" si="110"/>
        <v>23</v>
      </c>
    </row>
    <row r="2321" spans="1:32" x14ac:dyDescent="0.25">
      <c r="A2321" t="s">
        <v>11726</v>
      </c>
      <c r="B2321" t="s">
        <v>11727</v>
      </c>
      <c r="D2321">
        <v>2023</v>
      </c>
      <c r="E2321" t="s">
        <v>1049</v>
      </c>
      <c r="F2321" t="s">
        <v>1879</v>
      </c>
      <c r="G2321" t="s">
        <v>1917</v>
      </c>
      <c r="H2321" t="s">
        <v>3323</v>
      </c>
      <c r="I2321" t="s">
        <v>11728</v>
      </c>
      <c r="J2321" t="s">
        <v>945</v>
      </c>
      <c r="K2321">
        <v>15834</v>
      </c>
      <c r="L2321" t="s">
        <v>869</v>
      </c>
      <c r="M2321">
        <v>5448774</v>
      </c>
      <c r="N2321">
        <v>45537</v>
      </c>
      <c r="O2321">
        <v>26</v>
      </c>
      <c r="P2321" t="s">
        <v>872</v>
      </c>
      <c r="Q2321" t="s">
        <v>873</v>
      </c>
      <c r="R2321" t="s">
        <v>105</v>
      </c>
      <c r="S2321" t="s">
        <v>105</v>
      </c>
      <c r="T2321" t="s">
        <v>11729</v>
      </c>
      <c r="U2321" t="s">
        <v>1067</v>
      </c>
      <c r="V2321" t="s">
        <v>227</v>
      </c>
      <c r="W2321" s="247">
        <v>44888</v>
      </c>
      <c r="Y2321" t="s">
        <v>876</v>
      </c>
      <c r="Z2321">
        <v>0</v>
      </c>
      <c r="AB2321" t="s">
        <v>877</v>
      </c>
      <c r="AD2321">
        <f t="shared" ca="1" si="108"/>
        <v>17</v>
      </c>
      <c r="AE2321">
        <f t="shared" si="109"/>
        <v>11</v>
      </c>
      <c r="AF2321">
        <f t="shared" si="110"/>
        <v>23</v>
      </c>
    </row>
    <row r="2322" spans="1:32" x14ac:dyDescent="0.25">
      <c r="A2322" t="s">
        <v>11730</v>
      </c>
      <c r="B2322" t="s">
        <v>11731</v>
      </c>
      <c r="D2322">
        <v>2023</v>
      </c>
      <c r="E2322" t="s">
        <v>1049</v>
      </c>
      <c r="F2322" t="s">
        <v>1879</v>
      </c>
      <c r="G2322" t="s">
        <v>1917</v>
      </c>
      <c r="H2322" t="s">
        <v>3323</v>
      </c>
      <c r="I2322" t="s">
        <v>11732</v>
      </c>
      <c r="J2322" t="s">
        <v>1029</v>
      </c>
      <c r="K2322">
        <v>18567</v>
      </c>
      <c r="L2322" t="s">
        <v>869</v>
      </c>
      <c r="M2322" t="s">
        <v>11733</v>
      </c>
      <c r="N2322">
        <v>45445</v>
      </c>
      <c r="O2322">
        <v>4</v>
      </c>
      <c r="P2322" t="s">
        <v>872</v>
      </c>
      <c r="Q2322" t="s">
        <v>873</v>
      </c>
      <c r="R2322" t="s">
        <v>105</v>
      </c>
      <c r="S2322" t="s">
        <v>105</v>
      </c>
      <c r="T2322" t="s">
        <v>3313</v>
      </c>
      <c r="U2322" t="s">
        <v>1067</v>
      </c>
      <c r="W2322" s="247">
        <v>44888</v>
      </c>
      <c r="Y2322" t="s">
        <v>876</v>
      </c>
      <c r="Z2322">
        <v>0</v>
      </c>
      <c r="AB2322" t="s">
        <v>877</v>
      </c>
      <c r="AD2322">
        <f t="shared" ca="1" si="108"/>
        <v>17</v>
      </c>
      <c r="AE2322">
        <f t="shared" si="109"/>
        <v>11</v>
      </c>
      <c r="AF2322">
        <f t="shared" si="110"/>
        <v>23</v>
      </c>
    </row>
    <row r="2323" spans="1:32" x14ac:dyDescent="0.25">
      <c r="A2323" t="s">
        <v>11734</v>
      </c>
      <c r="B2323" t="s">
        <v>11735</v>
      </c>
      <c r="D2323">
        <v>2023</v>
      </c>
      <c r="E2323" t="s">
        <v>1049</v>
      </c>
      <c r="F2323" t="s">
        <v>1879</v>
      </c>
      <c r="G2323" t="s">
        <v>1880</v>
      </c>
      <c r="H2323" t="s">
        <v>3323</v>
      </c>
      <c r="I2323" t="s">
        <v>11736</v>
      </c>
      <c r="J2323" t="s">
        <v>1555</v>
      </c>
      <c r="K2323">
        <v>35620</v>
      </c>
      <c r="L2323" t="s">
        <v>1900</v>
      </c>
      <c r="M2323" t="s">
        <v>11737</v>
      </c>
      <c r="N2323">
        <v>45384</v>
      </c>
      <c r="O2323">
        <v>3</v>
      </c>
      <c r="P2323" t="s">
        <v>872</v>
      </c>
      <c r="Q2323" t="s">
        <v>873</v>
      </c>
      <c r="R2323" t="s">
        <v>105</v>
      </c>
      <c r="S2323" t="s">
        <v>105</v>
      </c>
      <c r="T2323" t="s">
        <v>11738</v>
      </c>
      <c r="U2323" t="s">
        <v>1067</v>
      </c>
      <c r="W2323" s="247">
        <v>44888</v>
      </c>
      <c r="Y2323" t="s">
        <v>876</v>
      </c>
      <c r="Z2323">
        <v>0</v>
      </c>
      <c r="AA2323" t="s">
        <v>1890</v>
      </c>
      <c r="AB2323" t="s">
        <v>877</v>
      </c>
      <c r="AD2323">
        <f t="shared" ca="1" si="108"/>
        <v>17</v>
      </c>
      <c r="AE2323">
        <f t="shared" si="109"/>
        <v>11</v>
      </c>
      <c r="AF2323">
        <f t="shared" si="110"/>
        <v>23</v>
      </c>
    </row>
    <row r="2324" spans="1:32" x14ac:dyDescent="0.25">
      <c r="A2324" t="s">
        <v>11739</v>
      </c>
      <c r="B2324" t="s">
        <v>11740</v>
      </c>
      <c r="D2324">
        <v>2023</v>
      </c>
      <c r="E2324" t="s">
        <v>1049</v>
      </c>
      <c r="F2324" t="s">
        <v>1879</v>
      </c>
      <c r="G2324" t="s">
        <v>1880</v>
      </c>
      <c r="H2324" t="s">
        <v>3323</v>
      </c>
      <c r="I2324" t="s">
        <v>11741</v>
      </c>
      <c r="J2324" t="s">
        <v>1054</v>
      </c>
      <c r="K2324">
        <v>12172</v>
      </c>
      <c r="L2324" t="s">
        <v>869</v>
      </c>
      <c r="M2324" t="s">
        <v>11742</v>
      </c>
      <c r="N2324" t="s">
        <v>1040</v>
      </c>
      <c r="O2324">
        <v>4</v>
      </c>
      <c r="P2324" t="s">
        <v>872</v>
      </c>
      <c r="Q2324" t="s">
        <v>873</v>
      </c>
      <c r="R2324" t="s">
        <v>105</v>
      </c>
      <c r="S2324" t="s">
        <v>105</v>
      </c>
      <c r="T2324" t="s">
        <v>11743</v>
      </c>
      <c r="U2324" t="s">
        <v>1067</v>
      </c>
      <c r="V2324" t="s">
        <v>199</v>
      </c>
      <c r="W2324" s="247">
        <v>44888</v>
      </c>
      <c r="Y2324" t="s">
        <v>876</v>
      </c>
      <c r="Z2324">
        <v>0</v>
      </c>
      <c r="AB2324" t="s">
        <v>877</v>
      </c>
      <c r="AD2324">
        <f t="shared" ca="1" si="108"/>
        <v>17</v>
      </c>
      <c r="AE2324">
        <f t="shared" si="109"/>
        <v>11</v>
      </c>
      <c r="AF2324">
        <f t="shared" si="110"/>
        <v>23</v>
      </c>
    </row>
    <row r="2325" spans="1:32" x14ac:dyDescent="0.25">
      <c r="A2325" t="s">
        <v>11744</v>
      </c>
      <c r="B2325" t="s">
        <v>11745</v>
      </c>
      <c r="D2325">
        <v>2023</v>
      </c>
      <c r="E2325" t="s">
        <v>1049</v>
      </c>
      <c r="F2325" t="s">
        <v>1879</v>
      </c>
      <c r="G2325" t="s">
        <v>1917</v>
      </c>
      <c r="H2325" t="s">
        <v>3323</v>
      </c>
      <c r="I2325" t="s">
        <v>11746</v>
      </c>
      <c r="J2325" t="s">
        <v>1054</v>
      </c>
      <c r="K2325">
        <v>34421</v>
      </c>
      <c r="L2325" t="s">
        <v>869</v>
      </c>
      <c r="M2325" t="s">
        <v>11747</v>
      </c>
      <c r="N2325" t="s">
        <v>1040</v>
      </c>
      <c r="O2325">
        <v>4</v>
      </c>
      <c r="P2325" t="s">
        <v>872</v>
      </c>
      <c r="Q2325" t="s">
        <v>873</v>
      </c>
      <c r="R2325" t="s">
        <v>105</v>
      </c>
      <c r="S2325" t="s">
        <v>105</v>
      </c>
      <c r="T2325" t="s">
        <v>11748</v>
      </c>
      <c r="U2325" t="s">
        <v>1067</v>
      </c>
      <c r="V2325" t="s">
        <v>117</v>
      </c>
      <c r="W2325" s="247">
        <v>44888</v>
      </c>
      <c r="Y2325" t="s">
        <v>876</v>
      </c>
      <c r="Z2325">
        <v>0</v>
      </c>
      <c r="AB2325" t="s">
        <v>877</v>
      </c>
      <c r="AD2325">
        <f t="shared" ca="1" si="108"/>
        <v>17</v>
      </c>
      <c r="AE2325">
        <f t="shared" si="109"/>
        <v>11</v>
      </c>
      <c r="AF2325">
        <f t="shared" si="110"/>
        <v>23</v>
      </c>
    </row>
    <row r="2326" spans="1:32" x14ac:dyDescent="0.25">
      <c r="A2326" t="s">
        <v>11749</v>
      </c>
      <c r="B2326" t="s">
        <v>11750</v>
      </c>
      <c r="D2326">
        <v>2023</v>
      </c>
      <c r="E2326" t="s">
        <v>1049</v>
      </c>
      <c r="F2326" t="s">
        <v>1879</v>
      </c>
      <c r="G2326" t="s">
        <v>1880</v>
      </c>
      <c r="H2326" t="s">
        <v>3323</v>
      </c>
      <c r="I2326" t="s">
        <v>11751</v>
      </c>
      <c r="J2326" t="s">
        <v>1054</v>
      </c>
      <c r="K2326">
        <v>123</v>
      </c>
      <c r="L2326" t="s">
        <v>869</v>
      </c>
      <c r="M2326" t="s">
        <v>11752</v>
      </c>
      <c r="N2326" t="s">
        <v>1040</v>
      </c>
      <c r="O2326">
        <v>4</v>
      </c>
      <c r="P2326" t="s">
        <v>872</v>
      </c>
      <c r="Q2326" t="s">
        <v>873</v>
      </c>
      <c r="R2326" t="s">
        <v>105</v>
      </c>
      <c r="S2326" t="s">
        <v>105</v>
      </c>
      <c r="T2326" t="s">
        <v>11753</v>
      </c>
      <c r="U2326" t="s">
        <v>1067</v>
      </c>
      <c r="V2326" t="s">
        <v>106</v>
      </c>
      <c r="W2326" s="247">
        <v>44888</v>
      </c>
      <c r="Y2326" t="s">
        <v>876</v>
      </c>
      <c r="Z2326">
        <v>0</v>
      </c>
      <c r="AB2326" t="s">
        <v>877</v>
      </c>
      <c r="AD2326">
        <f t="shared" ca="1" si="108"/>
        <v>17</v>
      </c>
      <c r="AE2326">
        <f t="shared" si="109"/>
        <v>11</v>
      </c>
      <c r="AF2326">
        <f t="shared" si="110"/>
        <v>23</v>
      </c>
    </row>
    <row r="2327" spans="1:32" x14ac:dyDescent="0.25">
      <c r="A2327" t="s">
        <v>11754</v>
      </c>
      <c r="B2327" t="s">
        <v>11755</v>
      </c>
      <c r="D2327">
        <v>2023</v>
      </c>
      <c r="E2327" t="s">
        <v>1049</v>
      </c>
      <c r="F2327" t="s">
        <v>1879</v>
      </c>
      <c r="G2327" t="s">
        <v>1961</v>
      </c>
      <c r="H2327" t="s">
        <v>3323</v>
      </c>
      <c r="I2327" t="s">
        <v>11756</v>
      </c>
      <c r="J2327" t="s">
        <v>1054</v>
      </c>
      <c r="K2327">
        <v>997</v>
      </c>
      <c r="L2327" t="s">
        <v>869</v>
      </c>
      <c r="M2327" t="s">
        <v>11757</v>
      </c>
      <c r="N2327" t="s">
        <v>1040</v>
      </c>
      <c r="O2327">
        <v>4</v>
      </c>
      <c r="P2327" t="s">
        <v>872</v>
      </c>
      <c r="Q2327" t="s">
        <v>873</v>
      </c>
      <c r="R2327" t="s">
        <v>105</v>
      </c>
      <c r="S2327" t="s">
        <v>105</v>
      </c>
      <c r="T2327" t="s">
        <v>11758</v>
      </c>
      <c r="U2327" t="s">
        <v>1067</v>
      </c>
      <c r="V2327" t="s">
        <v>3183</v>
      </c>
      <c r="W2327" s="247">
        <v>44888</v>
      </c>
      <c r="Y2327" t="s">
        <v>876</v>
      </c>
      <c r="Z2327">
        <v>0</v>
      </c>
      <c r="AA2327" t="s">
        <v>11759</v>
      </c>
      <c r="AB2327" t="s">
        <v>877</v>
      </c>
      <c r="AD2327">
        <f t="shared" ca="1" si="108"/>
        <v>17</v>
      </c>
      <c r="AE2327">
        <f t="shared" si="109"/>
        <v>11</v>
      </c>
      <c r="AF2327">
        <f t="shared" si="110"/>
        <v>23</v>
      </c>
    </row>
    <row r="2328" spans="1:32" x14ac:dyDescent="0.25">
      <c r="A2328" t="s">
        <v>11760</v>
      </c>
      <c r="B2328" t="s">
        <v>11761</v>
      </c>
      <c r="D2328">
        <v>2023</v>
      </c>
      <c r="E2328" t="s">
        <v>1049</v>
      </c>
      <c r="F2328" t="s">
        <v>1879</v>
      </c>
      <c r="G2328" t="s">
        <v>1880</v>
      </c>
      <c r="H2328" t="s">
        <v>3323</v>
      </c>
      <c r="I2328" t="s">
        <v>11762</v>
      </c>
      <c r="J2328" t="s">
        <v>881</v>
      </c>
      <c r="K2328">
        <v>32784</v>
      </c>
      <c r="L2328" t="s">
        <v>869</v>
      </c>
      <c r="M2328">
        <v>5449375</v>
      </c>
      <c r="N2328">
        <v>45445</v>
      </c>
      <c r="O2328">
        <v>3</v>
      </c>
      <c r="P2328" t="s">
        <v>872</v>
      </c>
      <c r="Q2328" t="s">
        <v>873</v>
      </c>
      <c r="R2328" t="s">
        <v>105</v>
      </c>
      <c r="S2328" t="s">
        <v>105</v>
      </c>
      <c r="T2328" t="s">
        <v>11763</v>
      </c>
      <c r="U2328" t="s">
        <v>1067</v>
      </c>
      <c r="V2328" t="s">
        <v>2700</v>
      </c>
      <c r="W2328" s="247">
        <v>44890</v>
      </c>
      <c r="Y2328" t="s">
        <v>876</v>
      </c>
      <c r="Z2328">
        <v>0</v>
      </c>
      <c r="AB2328" t="s">
        <v>877</v>
      </c>
      <c r="AD2328">
        <f t="shared" ca="1" si="108"/>
        <v>17</v>
      </c>
      <c r="AE2328">
        <f t="shared" si="109"/>
        <v>11</v>
      </c>
      <c r="AF2328">
        <f t="shared" si="110"/>
        <v>25</v>
      </c>
    </row>
    <row r="2329" spans="1:32" x14ac:dyDescent="0.25">
      <c r="A2329" t="s">
        <v>11764</v>
      </c>
      <c r="B2329" t="s">
        <v>11765</v>
      </c>
      <c r="D2329">
        <v>2023</v>
      </c>
      <c r="E2329" t="s">
        <v>1049</v>
      </c>
      <c r="F2329" t="s">
        <v>1879</v>
      </c>
      <c r="G2329" t="s">
        <v>1880</v>
      </c>
      <c r="H2329" t="s">
        <v>3323</v>
      </c>
      <c r="I2329" t="s">
        <v>11766</v>
      </c>
      <c r="J2329" t="s">
        <v>1038</v>
      </c>
      <c r="K2329">
        <v>90270</v>
      </c>
      <c r="L2329" t="s">
        <v>869</v>
      </c>
      <c r="M2329" t="s">
        <v>11767</v>
      </c>
      <c r="N2329" t="s">
        <v>4145</v>
      </c>
      <c r="O2329">
        <v>249</v>
      </c>
      <c r="P2329" t="s">
        <v>872</v>
      </c>
      <c r="Q2329" t="s">
        <v>873</v>
      </c>
      <c r="R2329" t="s">
        <v>105</v>
      </c>
      <c r="S2329" t="s">
        <v>105</v>
      </c>
      <c r="T2329" t="s">
        <v>11768</v>
      </c>
      <c r="U2329" t="s">
        <v>1067</v>
      </c>
      <c r="V2329" t="s">
        <v>217</v>
      </c>
      <c r="W2329" s="247">
        <v>44888</v>
      </c>
      <c r="Y2329" t="s">
        <v>876</v>
      </c>
      <c r="Z2329">
        <v>0</v>
      </c>
      <c r="AB2329" t="s">
        <v>877</v>
      </c>
      <c r="AD2329">
        <f t="shared" ca="1" si="108"/>
        <v>17</v>
      </c>
      <c r="AE2329">
        <f t="shared" si="109"/>
        <v>11</v>
      </c>
      <c r="AF2329">
        <f t="shared" si="110"/>
        <v>23</v>
      </c>
    </row>
    <row r="2330" spans="1:32" x14ac:dyDescent="0.25">
      <c r="A2330" t="s">
        <v>11769</v>
      </c>
      <c r="B2330" t="s">
        <v>11770</v>
      </c>
      <c r="D2330">
        <v>2023</v>
      </c>
      <c r="E2330" t="s">
        <v>1049</v>
      </c>
      <c r="F2330" t="s">
        <v>1879</v>
      </c>
      <c r="G2330" t="s">
        <v>1880</v>
      </c>
      <c r="H2330" t="s">
        <v>3323</v>
      </c>
      <c r="I2330" t="s">
        <v>11771</v>
      </c>
      <c r="J2330" t="s">
        <v>1054</v>
      </c>
      <c r="K2330">
        <v>37463</v>
      </c>
      <c r="L2330" t="s">
        <v>1900</v>
      </c>
      <c r="M2330" t="s">
        <v>11772</v>
      </c>
      <c r="N2330" t="s">
        <v>1040</v>
      </c>
      <c r="O2330">
        <v>4</v>
      </c>
      <c r="P2330" t="s">
        <v>872</v>
      </c>
      <c r="Q2330" t="s">
        <v>873</v>
      </c>
      <c r="R2330" t="s">
        <v>105</v>
      </c>
      <c r="S2330" t="s">
        <v>105</v>
      </c>
      <c r="T2330" t="s">
        <v>11773</v>
      </c>
      <c r="U2330" t="s">
        <v>1067</v>
      </c>
      <c r="V2330" t="s">
        <v>227</v>
      </c>
      <c r="W2330" s="247">
        <v>44888</v>
      </c>
      <c r="Y2330" t="s">
        <v>876</v>
      </c>
      <c r="Z2330">
        <v>0</v>
      </c>
      <c r="AA2330" t="s">
        <v>7076</v>
      </c>
      <c r="AB2330" t="s">
        <v>877</v>
      </c>
      <c r="AD2330">
        <f t="shared" ca="1" si="108"/>
        <v>17</v>
      </c>
      <c r="AE2330">
        <f t="shared" si="109"/>
        <v>11</v>
      </c>
      <c r="AF2330">
        <f t="shared" si="110"/>
        <v>23</v>
      </c>
    </row>
    <row r="2331" spans="1:32" x14ac:dyDescent="0.25">
      <c r="A2331" t="s">
        <v>11774</v>
      </c>
      <c r="B2331" t="s">
        <v>11775</v>
      </c>
      <c r="D2331">
        <v>2023</v>
      </c>
      <c r="E2331" t="s">
        <v>1049</v>
      </c>
      <c r="F2331" t="s">
        <v>1879</v>
      </c>
      <c r="G2331" t="s">
        <v>1880</v>
      </c>
      <c r="H2331" t="s">
        <v>3323</v>
      </c>
      <c r="I2331" t="s">
        <v>11776</v>
      </c>
      <c r="J2331" t="s">
        <v>1054</v>
      </c>
      <c r="K2331">
        <v>15142</v>
      </c>
      <c r="L2331" t="s">
        <v>869</v>
      </c>
      <c r="M2331" t="s">
        <v>11777</v>
      </c>
      <c r="N2331" t="s">
        <v>1040</v>
      </c>
      <c r="O2331">
        <v>4</v>
      </c>
      <c r="P2331" t="s">
        <v>872</v>
      </c>
      <c r="Q2331" t="s">
        <v>873</v>
      </c>
      <c r="R2331" t="s">
        <v>105</v>
      </c>
      <c r="S2331" t="s">
        <v>105</v>
      </c>
      <c r="T2331" t="s">
        <v>11778</v>
      </c>
      <c r="U2331" t="s">
        <v>1067</v>
      </c>
      <c r="V2331" t="s">
        <v>3237</v>
      </c>
      <c r="W2331" s="247">
        <v>44888</v>
      </c>
      <c r="Y2331" t="s">
        <v>876</v>
      </c>
      <c r="Z2331">
        <v>0</v>
      </c>
      <c r="AB2331" t="s">
        <v>877</v>
      </c>
      <c r="AD2331">
        <f t="shared" ca="1" si="108"/>
        <v>17</v>
      </c>
      <c r="AE2331">
        <f t="shared" si="109"/>
        <v>11</v>
      </c>
      <c r="AF2331">
        <f t="shared" si="110"/>
        <v>23</v>
      </c>
    </row>
    <row r="2332" spans="1:32" x14ac:dyDescent="0.25">
      <c r="A2332" t="s">
        <v>11779</v>
      </c>
      <c r="B2332" t="s">
        <v>11780</v>
      </c>
      <c r="D2332">
        <v>2023</v>
      </c>
      <c r="E2332" t="s">
        <v>1049</v>
      </c>
      <c r="F2332" t="s">
        <v>1879</v>
      </c>
      <c r="G2332" t="s">
        <v>1880</v>
      </c>
      <c r="H2332" t="s">
        <v>3323</v>
      </c>
      <c r="I2332" t="s">
        <v>11781</v>
      </c>
      <c r="J2332" t="s">
        <v>1054</v>
      </c>
      <c r="K2332">
        <v>96</v>
      </c>
      <c r="L2332" t="s">
        <v>869</v>
      </c>
      <c r="M2332" t="s">
        <v>11782</v>
      </c>
      <c r="N2332" t="s">
        <v>1040</v>
      </c>
      <c r="O2332">
        <v>4</v>
      </c>
      <c r="P2332" t="s">
        <v>872</v>
      </c>
      <c r="Q2332" t="s">
        <v>873</v>
      </c>
      <c r="R2332" t="s">
        <v>105</v>
      </c>
      <c r="S2332" t="s">
        <v>105</v>
      </c>
      <c r="T2332" t="s">
        <v>4331</v>
      </c>
      <c r="U2332" t="s">
        <v>1067</v>
      </c>
      <c r="V2332" t="s">
        <v>106</v>
      </c>
      <c r="W2332" s="247">
        <v>44888</v>
      </c>
      <c r="Y2332" t="s">
        <v>876</v>
      </c>
      <c r="Z2332">
        <v>0</v>
      </c>
      <c r="AB2332" t="s">
        <v>877</v>
      </c>
      <c r="AD2332">
        <f t="shared" ca="1" si="108"/>
        <v>17</v>
      </c>
      <c r="AE2332">
        <f t="shared" si="109"/>
        <v>11</v>
      </c>
      <c r="AF2332">
        <f t="shared" si="110"/>
        <v>23</v>
      </c>
    </row>
    <row r="2333" spans="1:32" x14ac:dyDescent="0.25">
      <c r="A2333" t="s">
        <v>11783</v>
      </c>
      <c r="B2333" t="s">
        <v>11784</v>
      </c>
      <c r="C2333" t="s">
        <v>8266</v>
      </c>
      <c r="D2333">
        <v>2023</v>
      </c>
      <c r="E2333" t="s">
        <v>1049</v>
      </c>
      <c r="F2333" t="s">
        <v>1879</v>
      </c>
      <c r="G2333" t="s">
        <v>1961</v>
      </c>
      <c r="H2333" t="s">
        <v>3323</v>
      </c>
      <c r="I2333" t="s">
        <v>11785</v>
      </c>
      <c r="J2333" t="s">
        <v>1054</v>
      </c>
      <c r="K2333">
        <v>5503</v>
      </c>
      <c r="L2333" t="s">
        <v>869</v>
      </c>
      <c r="M2333" t="s">
        <v>11786</v>
      </c>
      <c r="N2333" t="s">
        <v>1040</v>
      </c>
      <c r="O2333">
        <v>4</v>
      </c>
      <c r="P2333" t="s">
        <v>872</v>
      </c>
      <c r="Q2333" t="s">
        <v>873</v>
      </c>
      <c r="R2333" t="s">
        <v>105</v>
      </c>
      <c r="S2333" t="s">
        <v>105</v>
      </c>
      <c r="T2333" t="s">
        <v>4202</v>
      </c>
      <c r="U2333" t="s">
        <v>1067</v>
      </c>
      <c r="V2333" t="s">
        <v>3237</v>
      </c>
      <c r="W2333" s="247">
        <v>44890</v>
      </c>
      <c r="Y2333" t="s">
        <v>876</v>
      </c>
      <c r="Z2333">
        <v>0</v>
      </c>
      <c r="AA2333" t="s">
        <v>1700</v>
      </c>
      <c r="AB2333" t="s">
        <v>877</v>
      </c>
      <c r="AD2333">
        <f t="shared" ca="1" si="108"/>
        <v>17</v>
      </c>
      <c r="AE2333">
        <f t="shared" si="109"/>
        <v>11</v>
      </c>
      <c r="AF2333">
        <f t="shared" si="110"/>
        <v>25</v>
      </c>
    </row>
    <row r="2334" spans="1:32" x14ac:dyDescent="0.25">
      <c r="A2334" t="s">
        <v>11787</v>
      </c>
      <c r="B2334" t="s">
        <v>11788</v>
      </c>
      <c r="D2334">
        <v>2023</v>
      </c>
      <c r="E2334" t="s">
        <v>1049</v>
      </c>
      <c r="F2334" t="s">
        <v>1879</v>
      </c>
      <c r="G2334" t="s">
        <v>1880</v>
      </c>
      <c r="H2334" t="s">
        <v>3323</v>
      </c>
      <c r="I2334" t="s">
        <v>11789</v>
      </c>
      <c r="J2334" t="s">
        <v>1054</v>
      </c>
      <c r="K2334">
        <v>5765</v>
      </c>
      <c r="L2334" t="s">
        <v>869</v>
      </c>
      <c r="M2334" t="s">
        <v>11790</v>
      </c>
      <c r="N2334">
        <v>45325</v>
      </c>
      <c r="O2334">
        <v>4</v>
      </c>
      <c r="P2334" t="s">
        <v>872</v>
      </c>
      <c r="Q2334" t="s">
        <v>873</v>
      </c>
      <c r="R2334" t="s">
        <v>105</v>
      </c>
      <c r="S2334" t="s">
        <v>105</v>
      </c>
      <c r="T2334" t="s">
        <v>11791</v>
      </c>
      <c r="U2334" t="s">
        <v>1067</v>
      </c>
      <c r="V2334" t="s">
        <v>227</v>
      </c>
      <c r="W2334" s="247">
        <v>44890</v>
      </c>
      <c r="Y2334" t="s">
        <v>876</v>
      </c>
      <c r="Z2334">
        <v>0</v>
      </c>
      <c r="AA2334" t="s">
        <v>11792</v>
      </c>
      <c r="AB2334" t="s">
        <v>877</v>
      </c>
      <c r="AD2334">
        <f t="shared" ca="1" si="108"/>
        <v>17</v>
      </c>
      <c r="AE2334">
        <f t="shared" si="109"/>
        <v>11</v>
      </c>
      <c r="AF2334">
        <f t="shared" si="110"/>
        <v>25</v>
      </c>
    </row>
    <row r="2335" spans="1:32" x14ac:dyDescent="0.25">
      <c r="A2335" t="s">
        <v>11793</v>
      </c>
      <c r="B2335" t="s">
        <v>11794</v>
      </c>
      <c r="D2335">
        <v>2023</v>
      </c>
      <c r="E2335" t="s">
        <v>1049</v>
      </c>
      <c r="F2335" t="s">
        <v>1879</v>
      </c>
      <c r="G2335" t="s">
        <v>1880</v>
      </c>
      <c r="H2335" t="s">
        <v>3323</v>
      </c>
      <c r="I2335" t="s">
        <v>11795</v>
      </c>
      <c r="J2335" t="s">
        <v>1038</v>
      </c>
      <c r="K2335">
        <v>5350</v>
      </c>
      <c r="L2335" t="s">
        <v>869</v>
      </c>
      <c r="M2335" t="s">
        <v>11796</v>
      </c>
      <c r="N2335" t="s">
        <v>1985</v>
      </c>
      <c r="O2335">
        <v>306</v>
      </c>
      <c r="P2335" t="s">
        <v>872</v>
      </c>
      <c r="Q2335" t="s">
        <v>873</v>
      </c>
      <c r="R2335" t="s">
        <v>105</v>
      </c>
      <c r="S2335" t="s">
        <v>105</v>
      </c>
      <c r="T2335" t="s">
        <v>11797</v>
      </c>
      <c r="U2335" t="s">
        <v>1067</v>
      </c>
      <c r="V2335" t="s">
        <v>209</v>
      </c>
      <c r="W2335" s="247">
        <v>44890</v>
      </c>
      <c r="Y2335" t="s">
        <v>876</v>
      </c>
      <c r="Z2335">
        <v>0</v>
      </c>
      <c r="AB2335" t="s">
        <v>877</v>
      </c>
      <c r="AD2335">
        <f t="shared" ca="1" si="108"/>
        <v>17</v>
      </c>
      <c r="AE2335">
        <f t="shared" si="109"/>
        <v>11</v>
      </c>
      <c r="AF2335">
        <f t="shared" si="110"/>
        <v>25</v>
      </c>
    </row>
    <row r="2336" spans="1:32" x14ac:dyDescent="0.25">
      <c r="A2336" t="s">
        <v>11798</v>
      </c>
      <c r="B2336" t="s">
        <v>11799</v>
      </c>
      <c r="D2336">
        <v>2023</v>
      </c>
      <c r="E2336" t="s">
        <v>1049</v>
      </c>
      <c r="F2336" t="s">
        <v>1879</v>
      </c>
      <c r="G2336" t="s">
        <v>1880</v>
      </c>
      <c r="H2336" t="s">
        <v>3323</v>
      </c>
      <c r="I2336" t="s">
        <v>11800</v>
      </c>
      <c r="J2336" t="s">
        <v>1054</v>
      </c>
      <c r="K2336">
        <v>24717</v>
      </c>
      <c r="L2336" t="s">
        <v>869</v>
      </c>
      <c r="M2336" t="s">
        <v>11801</v>
      </c>
      <c r="N2336" t="s">
        <v>1186</v>
      </c>
      <c r="O2336">
        <v>20</v>
      </c>
      <c r="P2336" t="s">
        <v>872</v>
      </c>
      <c r="Q2336" t="s">
        <v>873</v>
      </c>
      <c r="R2336" t="s">
        <v>105</v>
      </c>
      <c r="S2336" t="s">
        <v>105</v>
      </c>
      <c r="T2336" t="s">
        <v>11802</v>
      </c>
      <c r="U2336" t="s">
        <v>1067</v>
      </c>
      <c r="V2336" t="s">
        <v>8181</v>
      </c>
      <c r="W2336" s="247">
        <v>44890</v>
      </c>
      <c r="Y2336" t="s">
        <v>876</v>
      </c>
      <c r="Z2336">
        <v>0</v>
      </c>
      <c r="AB2336" t="s">
        <v>877</v>
      </c>
      <c r="AD2336">
        <f t="shared" ca="1" si="108"/>
        <v>17</v>
      </c>
      <c r="AE2336">
        <f t="shared" si="109"/>
        <v>11</v>
      </c>
      <c r="AF2336">
        <f t="shared" si="110"/>
        <v>25</v>
      </c>
    </row>
    <row r="2337" spans="1:32" x14ac:dyDescent="0.25">
      <c r="A2337" t="s">
        <v>11803</v>
      </c>
      <c r="B2337" t="s">
        <v>11804</v>
      </c>
      <c r="D2337">
        <v>2023</v>
      </c>
      <c r="E2337" t="s">
        <v>1049</v>
      </c>
      <c r="F2337" t="s">
        <v>1879</v>
      </c>
      <c r="G2337" t="s">
        <v>1880</v>
      </c>
      <c r="H2337" t="s">
        <v>3323</v>
      </c>
      <c r="I2337" t="s">
        <v>11805</v>
      </c>
      <c r="J2337" t="s">
        <v>1054</v>
      </c>
      <c r="K2337">
        <v>44927</v>
      </c>
      <c r="L2337" t="s">
        <v>869</v>
      </c>
      <c r="M2337" t="s">
        <v>11806</v>
      </c>
      <c r="N2337" t="s">
        <v>1040</v>
      </c>
      <c r="O2337">
        <v>4</v>
      </c>
      <c r="P2337" t="s">
        <v>872</v>
      </c>
      <c r="Q2337" t="s">
        <v>873</v>
      </c>
      <c r="R2337" t="s">
        <v>105</v>
      </c>
      <c r="S2337" t="s">
        <v>105</v>
      </c>
      <c r="T2337" t="s">
        <v>11807</v>
      </c>
      <c r="U2337" t="s">
        <v>1067</v>
      </c>
      <c r="V2337" t="s">
        <v>1932</v>
      </c>
      <c r="W2337" s="247">
        <v>44889</v>
      </c>
      <c r="Y2337" t="s">
        <v>876</v>
      </c>
      <c r="Z2337">
        <v>0</v>
      </c>
      <c r="AB2337" t="s">
        <v>877</v>
      </c>
      <c r="AD2337">
        <f t="shared" ca="1" si="108"/>
        <v>17</v>
      </c>
      <c r="AE2337">
        <f t="shared" si="109"/>
        <v>11</v>
      </c>
      <c r="AF2337">
        <f t="shared" si="110"/>
        <v>24</v>
      </c>
    </row>
    <row r="2338" spans="1:32" x14ac:dyDescent="0.25">
      <c r="A2338" t="s">
        <v>11808</v>
      </c>
      <c r="B2338" t="s">
        <v>11809</v>
      </c>
      <c r="D2338">
        <v>2023</v>
      </c>
      <c r="E2338" t="s">
        <v>1049</v>
      </c>
      <c r="F2338" t="s">
        <v>1879</v>
      </c>
      <c r="G2338" t="s">
        <v>1880</v>
      </c>
      <c r="H2338" t="s">
        <v>3323</v>
      </c>
      <c r="I2338" t="s">
        <v>11810</v>
      </c>
      <c r="J2338" t="s">
        <v>1054</v>
      </c>
      <c r="K2338">
        <v>33176</v>
      </c>
      <c r="L2338" t="s">
        <v>869</v>
      </c>
      <c r="M2338" t="s">
        <v>11811</v>
      </c>
      <c r="N2338" t="s">
        <v>1040</v>
      </c>
      <c r="O2338">
        <v>4</v>
      </c>
      <c r="P2338" t="s">
        <v>872</v>
      </c>
      <c r="Q2338" t="s">
        <v>873</v>
      </c>
      <c r="R2338" t="s">
        <v>105</v>
      </c>
      <c r="S2338" t="s">
        <v>105</v>
      </c>
      <c r="T2338" t="s">
        <v>11812</v>
      </c>
      <c r="U2338" t="s">
        <v>1067</v>
      </c>
      <c r="V2338" t="s">
        <v>199</v>
      </c>
      <c r="W2338" s="247">
        <v>44890</v>
      </c>
      <c r="Y2338" t="s">
        <v>876</v>
      </c>
      <c r="Z2338">
        <v>0</v>
      </c>
      <c r="AB2338" t="s">
        <v>877</v>
      </c>
      <c r="AD2338">
        <f t="shared" ca="1" si="108"/>
        <v>17</v>
      </c>
      <c r="AE2338">
        <f t="shared" si="109"/>
        <v>11</v>
      </c>
      <c r="AF2338">
        <f t="shared" si="110"/>
        <v>25</v>
      </c>
    </row>
    <row r="2339" spans="1:32" x14ac:dyDescent="0.25">
      <c r="A2339" t="s">
        <v>11813</v>
      </c>
      <c r="B2339" t="s">
        <v>11814</v>
      </c>
      <c r="D2339">
        <v>2023</v>
      </c>
      <c r="E2339" t="s">
        <v>1049</v>
      </c>
      <c r="F2339" t="s">
        <v>1879</v>
      </c>
      <c r="G2339" t="s">
        <v>1880</v>
      </c>
      <c r="H2339" t="s">
        <v>3323</v>
      </c>
      <c r="I2339" t="s">
        <v>11815</v>
      </c>
      <c r="J2339" t="s">
        <v>1054</v>
      </c>
      <c r="K2339">
        <v>79319</v>
      </c>
      <c r="L2339" t="s">
        <v>869</v>
      </c>
      <c r="M2339" t="s">
        <v>11816</v>
      </c>
      <c r="N2339" t="s">
        <v>1040</v>
      </c>
      <c r="O2339">
        <v>4</v>
      </c>
      <c r="P2339" t="s">
        <v>872</v>
      </c>
      <c r="Q2339" t="s">
        <v>873</v>
      </c>
      <c r="R2339" t="s">
        <v>105</v>
      </c>
      <c r="S2339" t="s">
        <v>105</v>
      </c>
      <c r="T2339" t="s">
        <v>11817</v>
      </c>
      <c r="U2339" t="s">
        <v>1067</v>
      </c>
      <c r="V2339" t="s">
        <v>3237</v>
      </c>
      <c r="W2339" s="247">
        <v>44890</v>
      </c>
      <c r="Y2339" t="s">
        <v>876</v>
      </c>
      <c r="Z2339">
        <v>0</v>
      </c>
      <c r="AB2339" t="s">
        <v>877</v>
      </c>
      <c r="AD2339">
        <f t="shared" ca="1" si="108"/>
        <v>17</v>
      </c>
      <c r="AE2339">
        <f t="shared" si="109"/>
        <v>11</v>
      </c>
      <c r="AF2339">
        <f t="shared" si="110"/>
        <v>25</v>
      </c>
    </row>
    <row r="2340" spans="1:32" x14ac:dyDescent="0.25">
      <c r="A2340" t="s">
        <v>11818</v>
      </c>
      <c r="B2340" t="s">
        <v>11819</v>
      </c>
      <c r="D2340">
        <v>2023</v>
      </c>
      <c r="E2340" t="s">
        <v>1049</v>
      </c>
      <c r="F2340" t="s">
        <v>1879</v>
      </c>
      <c r="G2340" t="s">
        <v>1961</v>
      </c>
      <c r="H2340" t="s">
        <v>3323</v>
      </c>
      <c r="I2340" t="s">
        <v>11820</v>
      </c>
      <c r="J2340" t="s">
        <v>1054</v>
      </c>
      <c r="K2340">
        <v>37611</v>
      </c>
      <c r="L2340" t="s">
        <v>1900</v>
      </c>
      <c r="M2340" t="s">
        <v>11821</v>
      </c>
      <c r="N2340" t="s">
        <v>1040</v>
      </c>
      <c r="O2340">
        <v>4</v>
      </c>
      <c r="P2340" t="s">
        <v>872</v>
      </c>
      <c r="Q2340" t="s">
        <v>873</v>
      </c>
      <c r="R2340" t="s">
        <v>105</v>
      </c>
      <c r="S2340" t="s">
        <v>105</v>
      </c>
      <c r="T2340" t="s">
        <v>8300</v>
      </c>
      <c r="U2340" t="s">
        <v>1067</v>
      </c>
      <c r="V2340" t="s">
        <v>1932</v>
      </c>
      <c r="W2340" s="247">
        <v>44890</v>
      </c>
      <c r="Y2340" t="s">
        <v>876</v>
      </c>
      <c r="Z2340">
        <v>0</v>
      </c>
      <c r="AA2340" t="s">
        <v>1700</v>
      </c>
      <c r="AB2340" t="s">
        <v>877</v>
      </c>
      <c r="AD2340">
        <f t="shared" ca="1" si="108"/>
        <v>17</v>
      </c>
      <c r="AE2340">
        <f t="shared" si="109"/>
        <v>11</v>
      </c>
      <c r="AF2340">
        <f t="shared" si="110"/>
        <v>25</v>
      </c>
    </row>
    <row r="2341" spans="1:32" x14ac:dyDescent="0.25">
      <c r="A2341" t="s">
        <v>11822</v>
      </c>
      <c r="B2341" t="s">
        <v>11823</v>
      </c>
      <c r="C2341" t="s">
        <v>8266</v>
      </c>
      <c r="D2341">
        <v>2023</v>
      </c>
      <c r="E2341" t="s">
        <v>1049</v>
      </c>
      <c r="F2341" t="s">
        <v>1879</v>
      </c>
      <c r="G2341" t="s">
        <v>1961</v>
      </c>
      <c r="H2341" t="s">
        <v>3323</v>
      </c>
      <c r="I2341" t="s">
        <v>11824</v>
      </c>
      <c r="J2341" t="s">
        <v>1038</v>
      </c>
      <c r="K2341">
        <v>10868</v>
      </c>
      <c r="L2341" t="s">
        <v>869</v>
      </c>
      <c r="M2341" t="s">
        <v>11825</v>
      </c>
      <c r="N2341" t="s">
        <v>6345</v>
      </c>
      <c r="O2341">
        <v>157</v>
      </c>
      <c r="P2341" t="s">
        <v>872</v>
      </c>
      <c r="Q2341" t="s">
        <v>873</v>
      </c>
      <c r="R2341" t="s">
        <v>105</v>
      </c>
      <c r="S2341" t="s">
        <v>105</v>
      </c>
      <c r="T2341" t="s">
        <v>2854</v>
      </c>
      <c r="U2341" t="s">
        <v>1067</v>
      </c>
      <c r="V2341" t="s">
        <v>147</v>
      </c>
      <c r="W2341" s="247">
        <v>44890</v>
      </c>
      <c r="Y2341" t="s">
        <v>876</v>
      </c>
      <c r="Z2341">
        <v>0</v>
      </c>
      <c r="AA2341" t="s">
        <v>11826</v>
      </c>
      <c r="AB2341" t="s">
        <v>877</v>
      </c>
      <c r="AD2341">
        <f t="shared" ca="1" si="108"/>
        <v>17</v>
      </c>
      <c r="AE2341">
        <f t="shared" si="109"/>
        <v>11</v>
      </c>
      <c r="AF2341">
        <f t="shared" si="110"/>
        <v>25</v>
      </c>
    </row>
    <row r="2342" spans="1:32" x14ac:dyDescent="0.25">
      <c r="A2342" t="s">
        <v>11827</v>
      </c>
      <c r="B2342" t="s">
        <v>11828</v>
      </c>
      <c r="D2342">
        <v>2023</v>
      </c>
      <c r="E2342" t="s">
        <v>1049</v>
      </c>
      <c r="F2342" t="s">
        <v>1879</v>
      </c>
      <c r="G2342" t="s">
        <v>1880</v>
      </c>
      <c r="H2342" t="s">
        <v>3323</v>
      </c>
      <c r="I2342" t="s">
        <v>11829</v>
      </c>
      <c r="J2342" t="s">
        <v>1054</v>
      </c>
      <c r="K2342">
        <v>32477</v>
      </c>
      <c r="L2342" t="s">
        <v>869</v>
      </c>
      <c r="M2342" t="s">
        <v>11830</v>
      </c>
      <c r="N2342" t="s">
        <v>986</v>
      </c>
      <c r="O2342">
        <v>18</v>
      </c>
      <c r="P2342" t="s">
        <v>872</v>
      </c>
      <c r="Q2342" t="s">
        <v>873</v>
      </c>
      <c r="R2342" t="s">
        <v>105</v>
      </c>
      <c r="S2342" t="s">
        <v>105</v>
      </c>
      <c r="T2342" t="s">
        <v>11831</v>
      </c>
      <c r="U2342" t="s">
        <v>1067</v>
      </c>
      <c r="V2342" t="s">
        <v>11832</v>
      </c>
      <c r="W2342" s="247">
        <v>44890</v>
      </c>
      <c r="Y2342" t="s">
        <v>876</v>
      </c>
      <c r="Z2342">
        <v>0</v>
      </c>
      <c r="AB2342" t="s">
        <v>877</v>
      </c>
      <c r="AD2342">
        <f t="shared" ca="1" si="108"/>
        <v>17</v>
      </c>
      <c r="AE2342">
        <f t="shared" si="109"/>
        <v>11</v>
      </c>
      <c r="AF2342">
        <f t="shared" si="110"/>
        <v>25</v>
      </c>
    </row>
    <row r="2343" spans="1:32" x14ac:dyDescent="0.25">
      <c r="A2343" t="s">
        <v>11833</v>
      </c>
      <c r="B2343" t="s">
        <v>11834</v>
      </c>
      <c r="D2343">
        <v>2023</v>
      </c>
      <c r="E2343" t="s">
        <v>1049</v>
      </c>
      <c r="F2343" t="s">
        <v>1879</v>
      </c>
      <c r="G2343" t="s">
        <v>1880</v>
      </c>
      <c r="H2343" t="s">
        <v>3323</v>
      </c>
      <c r="I2343" t="s">
        <v>11835</v>
      </c>
      <c r="J2343" t="s">
        <v>881</v>
      </c>
      <c r="K2343">
        <v>21010</v>
      </c>
      <c r="L2343" t="s">
        <v>869</v>
      </c>
      <c r="M2343">
        <v>5447885</v>
      </c>
      <c r="N2343" t="s">
        <v>2340</v>
      </c>
      <c r="O2343">
        <v>67</v>
      </c>
      <c r="P2343" t="s">
        <v>872</v>
      </c>
      <c r="Q2343" t="s">
        <v>873</v>
      </c>
      <c r="R2343" t="s">
        <v>105</v>
      </c>
      <c r="S2343" t="s">
        <v>105</v>
      </c>
      <c r="T2343" t="s">
        <v>6183</v>
      </c>
      <c r="U2343" t="s">
        <v>1067</v>
      </c>
      <c r="V2343" t="s">
        <v>193</v>
      </c>
      <c r="W2343" s="247">
        <v>44889</v>
      </c>
      <c r="Y2343" t="s">
        <v>876</v>
      </c>
      <c r="Z2343">
        <v>0</v>
      </c>
      <c r="AB2343" t="s">
        <v>877</v>
      </c>
      <c r="AD2343">
        <f t="shared" ca="1" si="108"/>
        <v>17</v>
      </c>
      <c r="AE2343">
        <f t="shared" si="109"/>
        <v>11</v>
      </c>
      <c r="AF2343">
        <f t="shared" si="110"/>
        <v>24</v>
      </c>
    </row>
    <row r="2344" spans="1:32" x14ac:dyDescent="0.25">
      <c r="A2344" t="s">
        <v>11836</v>
      </c>
      <c r="B2344" t="s">
        <v>11837</v>
      </c>
      <c r="D2344">
        <v>2023</v>
      </c>
      <c r="E2344" t="s">
        <v>1049</v>
      </c>
      <c r="F2344" t="s">
        <v>1879</v>
      </c>
      <c r="G2344" t="s">
        <v>1880</v>
      </c>
      <c r="H2344" t="s">
        <v>3323</v>
      </c>
      <c r="I2344" t="s">
        <v>11838</v>
      </c>
      <c r="J2344" t="s">
        <v>1054</v>
      </c>
      <c r="K2344">
        <v>6629</v>
      </c>
      <c r="L2344" t="s">
        <v>869</v>
      </c>
      <c r="M2344" t="s">
        <v>11839</v>
      </c>
      <c r="N2344" t="s">
        <v>1040</v>
      </c>
      <c r="O2344">
        <v>4</v>
      </c>
      <c r="P2344" t="s">
        <v>872</v>
      </c>
      <c r="Q2344" t="s">
        <v>873</v>
      </c>
      <c r="R2344" t="s">
        <v>105</v>
      </c>
      <c r="S2344" t="s">
        <v>105</v>
      </c>
      <c r="T2344" t="s">
        <v>11840</v>
      </c>
      <c r="U2344" t="s">
        <v>1067</v>
      </c>
      <c r="V2344" t="s">
        <v>207</v>
      </c>
      <c r="W2344" s="247">
        <v>44890</v>
      </c>
      <c r="Y2344" t="s">
        <v>876</v>
      </c>
      <c r="Z2344">
        <v>0</v>
      </c>
      <c r="AB2344" t="s">
        <v>877</v>
      </c>
      <c r="AD2344">
        <f t="shared" ca="1" si="108"/>
        <v>17</v>
      </c>
      <c r="AE2344">
        <f t="shared" si="109"/>
        <v>11</v>
      </c>
      <c r="AF2344">
        <f t="shared" si="110"/>
        <v>25</v>
      </c>
    </row>
    <row r="2345" spans="1:32" x14ac:dyDescent="0.25">
      <c r="A2345" t="s">
        <v>11841</v>
      </c>
      <c r="B2345" t="s">
        <v>11842</v>
      </c>
      <c r="D2345">
        <v>2023</v>
      </c>
      <c r="E2345" t="s">
        <v>1049</v>
      </c>
      <c r="F2345" t="s">
        <v>1879</v>
      </c>
      <c r="G2345" t="s">
        <v>1880</v>
      </c>
      <c r="H2345" t="s">
        <v>3323</v>
      </c>
      <c r="I2345" t="s">
        <v>11843</v>
      </c>
      <c r="J2345" t="s">
        <v>868</v>
      </c>
      <c r="K2345">
        <v>52678</v>
      </c>
      <c r="L2345" t="s">
        <v>1900</v>
      </c>
      <c r="M2345" t="s">
        <v>11844</v>
      </c>
      <c r="N2345" t="s">
        <v>1251</v>
      </c>
      <c r="O2345">
        <v>6</v>
      </c>
      <c r="P2345" t="s">
        <v>872</v>
      </c>
      <c r="Q2345" t="s">
        <v>873</v>
      </c>
      <c r="R2345" t="s">
        <v>105</v>
      </c>
      <c r="S2345" t="s">
        <v>105</v>
      </c>
      <c r="T2345" t="s">
        <v>11845</v>
      </c>
      <c r="U2345" t="s">
        <v>1067</v>
      </c>
      <c r="W2345" s="247">
        <v>44890</v>
      </c>
      <c r="Y2345" t="s">
        <v>876</v>
      </c>
      <c r="Z2345">
        <v>0</v>
      </c>
      <c r="AB2345" t="s">
        <v>877</v>
      </c>
      <c r="AD2345">
        <f t="shared" ca="1" si="108"/>
        <v>17</v>
      </c>
      <c r="AE2345">
        <f t="shared" si="109"/>
        <v>11</v>
      </c>
      <c r="AF2345">
        <f t="shared" si="110"/>
        <v>25</v>
      </c>
    </row>
    <row r="2346" spans="1:32" x14ac:dyDescent="0.25">
      <c r="A2346" t="s">
        <v>11846</v>
      </c>
      <c r="B2346" t="s">
        <v>11847</v>
      </c>
      <c r="D2346">
        <v>2023</v>
      </c>
      <c r="E2346" t="s">
        <v>1061</v>
      </c>
      <c r="F2346" t="s">
        <v>11848</v>
      </c>
      <c r="G2346" t="s">
        <v>1435</v>
      </c>
      <c r="H2346" t="s">
        <v>2387</v>
      </c>
      <c r="I2346" t="s">
        <v>11849</v>
      </c>
      <c r="J2346" t="s">
        <v>1074</v>
      </c>
      <c r="K2346">
        <v>1</v>
      </c>
      <c r="L2346" t="s">
        <v>869</v>
      </c>
      <c r="M2346" t="s">
        <v>11850</v>
      </c>
      <c r="N2346" t="s">
        <v>1040</v>
      </c>
      <c r="O2346">
        <v>384</v>
      </c>
      <c r="P2346" t="s">
        <v>872</v>
      </c>
      <c r="Q2346" t="s">
        <v>873</v>
      </c>
      <c r="R2346" t="s">
        <v>105</v>
      </c>
      <c r="S2346" t="s">
        <v>105</v>
      </c>
      <c r="T2346" t="s">
        <v>11851</v>
      </c>
      <c r="U2346" t="s">
        <v>875</v>
      </c>
      <c r="V2346" t="s">
        <v>4482</v>
      </c>
      <c r="W2346" s="247">
        <v>44889</v>
      </c>
      <c r="Y2346" t="s">
        <v>876</v>
      </c>
      <c r="Z2346">
        <v>0</v>
      </c>
      <c r="AD2346">
        <f t="shared" ca="1" si="108"/>
        <v>17</v>
      </c>
      <c r="AE2346">
        <f t="shared" si="109"/>
        <v>11</v>
      </c>
      <c r="AF2346">
        <f t="shared" si="110"/>
        <v>24</v>
      </c>
    </row>
    <row r="2347" spans="1:32" x14ac:dyDescent="0.25">
      <c r="A2347" t="s">
        <v>11852</v>
      </c>
      <c r="B2347" t="s">
        <v>11853</v>
      </c>
      <c r="D2347">
        <v>2023</v>
      </c>
      <c r="E2347" t="s">
        <v>1061</v>
      </c>
      <c r="F2347" t="s">
        <v>11848</v>
      </c>
      <c r="G2347" t="s">
        <v>1435</v>
      </c>
      <c r="H2347" t="s">
        <v>1192</v>
      </c>
      <c r="I2347" t="s">
        <v>11854</v>
      </c>
      <c r="J2347" t="s">
        <v>1074</v>
      </c>
      <c r="K2347">
        <v>1</v>
      </c>
      <c r="L2347" t="s">
        <v>1900</v>
      </c>
      <c r="M2347" t="s">
        <v>11855</v>
      </c>
      <c r="N2347" t="s">
        <v>1040</v>
      </c>
      <c r="O2347">
        <v>384</v>
      </c>
      <c r="P2347" t="s">
        <v>872</v>
      </c>
      <c r="Q2347" t="s">
        <v>873</v>
      </c>
      <c r="R2347" t="s">
        <v>105</v>
      </c>
      <c r="S2347" t="s">
        <v>105</v>
      </c>
      <c r="T2347" t="s">
        <v>11856</v>
      </c>
      <c r="U2347" t="s">
        <v>875</v>
      </c>
      <c r="V2347" t="s">
        <v>4482</v>
      </c>
      <c r="W2347" s="247">
        <v>44889</v>
      </c>
      <c r="Y2347" t="s">
        <v>876</v>
      </c>
      <c r="Z2347">
        <v>0</v>
      </c>
      <c r="AD2347">
        <f t="shared" ca="1" si="108"/>
        <v>17</v>
      </c>
      <c r="AE2347">
        <f t="shared" si="109"/>
        <v>11</v>
      </c>
      <c r="AF2347">
        <f t="shared" si="110"/>
        <v>24</v>
      </c>
    </row>
    <row r="2348" spans="1:32" x14ac:dyDescent="0.25">
      <c r="A2348" t="s">
        <v>11857</v>
      </c>
      <c r="B2348" t="s">
        <v>11858</v>
      </c>
      <c r="D2348">
        <v>2023</v>
      </c>
      <c r="E2348" t="s">
        <v>1061</v>
      </c>
      <c r="F2348" t="s">
        <v>11848</v>
      </c>
      <c r="G2348" t="s">
        <v>1435</v>
      </c>
      <c r="H2348" t="s">
        <v>11859</v>
      </c>
      <c r="I2348" t="s">
        <v>11860</v>
      </c>
      <c r="J2348" t="s">
        <v>1074</v>
      </c>
      <c r="K2348">
        <v>1</v>
      </c>
      <c r="L2348" t="s">
        <v>1900</v>
      </c>
      <c r="M2348" t="s">
        <v>11861</v>
      </c>
      <c r="N2348" t="s">
        <v>11862</v>
      </c>
      <c r="O2348">
        <v>451</v>
      </c>
      <c r="P2348" t="s">
        <v>872</v>
      </c>
      <c r="Q2348" t="s">
        <v>873</v>
      </c>
      <c r="R2348" t="s">
        <v>105</v>
      </c>
      <c r="S2348" t="s">
        <v>105</v>
      </c>
      <c r="T2348" t="s">
        <v>11863</v>
      </c>
      <c r="U2348" t="s">
        <v>875</v>
      </c>
      <c r="V2348" t="s">
        <v>4482</v>
      </c>
      <c r="W2348" s="247">
        <v>44889</v>
      </c>
      <c r="Y2348" t="s">
        <v>876</v>
      </c>
      <c r="Z2348">
        <v>0</v>
      </c>
      <c r="AD2348">
        <f t="shared" ca="1" si="108"/>
        <v>17</v>
      </c>
      <c r="AE2348">
        <f t="shared" si="109"/>
        <v>11</v>
      </c>
      <c r="AF2348">
        <f t="shared" si="110"/>
        <v>24</v>
      </c>
    </row>
    <row r="2349" spans="1:32" x14ac:dyDescent="0.25">
      <c r="A2349" t="s">
        <v>11864</v>
      </c>
      <c r="B2349" t="s">
        <v>11865</v>
      </c>
      <c r="D2349">
        <v>2023</v>
      </c>
      <c r="E2349" t="s">
        <v>1061</v>
      </c>
      <c r="F2349" t="s">
        <v>11848</v>
      </c>
      <c r="G2349" t="s">
        <v>1435</v>
      </c>
      <c r="H2349" t="s">
        <v>2175</v>
      </c>
      <c r="I2349" t="s">
        <v>11866</v>
      </c>
      <c r="J2349" t="s">
        <v>1074</v>
      </c>
      <c r="K2349">
        <v>1</v>
      </c>
      <c r="L2349" t="s">
        <v>869</v>
      </c>
      <c r="M2349" t="s">
        <v>11867</v>
      </c>
      <c r="N2349" t="s">
        <v>11862</v>
      </c>
      <c r="O2349">
        <v>451</v>
      </c>
      <c r="P2349" t="s">
        <v>872</v>
      </c>
      <c r="Q2349" t="s">
        <v>873</v>
      </c>
      <c r="R2349" t="s">
        <v>105</v>
      </c>
      <c r="S2349" t="s">
        <v>105</v>
      </c>
      <c r="T2349" t="s">
        <v>11863</v>
      </c>
      <c r="U2349" t="s">
        <v>875</v>
      </c>
      <c r="V2349" t="s">
        <v>4482</v>
      </c>
      <c r="W2349" s="247">
        <v>44889</v>
      </c>
      <c r="Y2349" t="s">
        <v>876</v>
      </c>
      <c r="Z2349">
        <v>0</v>
      </c>
      <c r="AD2349">
        <f t="shared" ca="1" si="108"/>
        <v>17</v>
      </c>
      <c r="AE2349">
        <f t="shared" si="109"/>
        <v>11</v>
      </c>
      <c r="AF2349">
        <f t="shared" si="110"/>
        <v>24</v>
      </c>
    </row>
    <row r="2350" spans="1:32" x14ac:dyDescent="0.25">
      <c r="A2350" t="s">
        <v>11868</v>
      </c>
      <c r="B2350" t="s">
        <v>11869</v>
      </c>
      <c r="D2350">
        <v>2023</v>
      </c>
      <c r="E2350" t="s">
        <v>1061</v>
      </c>
      <c r="F2350" t="s">
        <v>11848</v>
      </c>
      <c r="G2350" t="s">
        <v>1435</v>
      </c>
      <c r="H2350" t="s">
        <v>1759</v>
      </c>
      <c r="I2350" t="s">
        <v>11870</v>
      </c>
      <c r="J2350" t="s">
        <v>1074</v>
      </c>
      <c r="K2350">
        <v>1</v>
      </c>
      <c r="L2350" t="s">
        <v>869</v>
      </c>
      <c r="M2350" t="s">
        <v>11871</v>
      </c>
      <c r="N2350" t="s">
        <v>11862</v>
      </c>
      <c r="O2350">
        <v>451</v>
      </c>
      <c r="P2350" t="s">
        <v>872</v>
      </c>
      <c r="Q2350" t="s">
        <v>873</v>
      </c>
      <c r="R2350" t="s">
        <v>105</v>
      </c>
      <c r="S2350" t="s">
        <v>105</v>
      </c>
      <c r="T2350" t="s">
        <v>11863</v>
      </c>
      <c r="U2350" t="s">
        <v>875</v>
      </c>
      <c r="V2350" t="s">
        <v>4482</v>
      </c>
      <c r="W2350" s="247">
        <v>44889</v>
      </c>
      <c r="Y2350" t="s">
        <v>876</v>
      </c>
      <c r="Z2350">
        <v>0</v>
      </c>
      <c r="AD2350">
        <f t="shared" ca="1" si="108"/>
        <v>17</v>
      </c>
      <c r="AE2350">
        <f t="shared" si="109"/>
        <v>11</v>
      </c>
      <c r="AF2350">
        <f t="shared" si="110"/>
        <v>24</v>
      </c>
    </row>
    <row r="2351" spans="1:32" x14ac:dyDescent="0.25">
      <c r="A2351" t="s">
        <v>11872</v>
      </c>
      <c r="B2351" t="s">
        <v>11873</v>
      </c>
      <c r="D2351">
        <v>2023</v>
      </c>
      <c r="E2351" t="s">
        <v>1061</v>
      </c>
      <c r="F2351" t="s">
        <v>2233</v>
      </c>
      <c r="G2351" t="s">
        <v>865</v>
      </c>
      <c r="H2351" t="s">
        <v>866</v>
      </c>
      <c r="I2351" t="s">
        <v>11874</v>
      </c>
      <c r="J2351" t="s">
        <v>918</v>
      </c>
      <c r="K2351">
        <v>25178</v>
      </c>
      <c r="L2351" t="s">
        <v>869</v>
      </c>
      <c r="M2351" t="s">
        <v>11875</v>
      </c>
      <c r="N2351">
        <v>45506</v>
      </c>
      <c r="O2351">
        <v>7</v>
      </c>
      <c r="P2351" t="s">
        <v>872</v>
      </c>
      <c r="Q2351" t="s">
        <v>873</v>
      </c>
      <c r="R2351" t="s">
        <v>105</v>
      </c>
      <c r="S2351" t="s">
        <v>105</v>
      </c>
      <c r="T2351" t="s">
        <v>11876</v>
      </c>
      <c r="U2351" t="s">
        <v>875</v>
      </c>
      <c r="V2351" t="s">
        <v>108</v>
      </c>
      <c r="W2351" s="247">
        <v>44894</v>
      </c>
      <c r="Y2351" t="s">
        <v>876</v>
      </c>
      <c r="Z2351">
        <v>0</v>
      </c>
      <c r="AB2351" t="s">
        <v>877</v>
      </c>
      <c r="AD2351">
        <f t="shared" ca="1" si="108"/>
        <v>17</v>
      </c>
      <c r="AE2351">
        <f t="shared" si="109"/>
        <v>11</v>
      </c>
      <c r="AF2351">
        <f t="shared" si="110"/>
        <v>29</v>
      </c>
    </row>
    <row r="2352" spans="1:32" x14ac:dyDescent="0.25">
      <c r="A2352" t="s">
        <v>11877</v>
      </c>
      <c r="B2352" t="s">
        <v>11878</v>
      </c>
      <c r="D2352">
        <v>2023</v>
      </c>
      <c r="E2352" t="s">
        <v>1061</v>
      </c>
      <c r="F2352" t="s">
        <v>2233</v>
      </c>
      <c r="G2352" t="s">
        <v>865</v>
      </c>
      <c r="H2352" t="s">
        <v>866</v>
      </c>
      <c r="I2352" t="s">
        <v>11879</v>
      </c>
      <c r="J2352" t="s">
        <v>918</v>
      </c>
      <c r="K2352">
        <v>24077</v>
      </c>
      <c r="L2352" t="s">
        <v>869</v>
      </c>
      <c r="M2352" t="s">
        <v>11880</v>
      </c>
      <c r="N2352">
        <v>45537</v>
      </c>
      <c r="O2352">
        <v>6</v>
      </c>
      <c r="P2352" t="s">
        <v>872</v>
      </c>
      <c r="Q2352" t="s">
        <v>873</v>
      </c>
      <c r="R2352" t="s">
        <v>105</v>
      </c>
      <c r="S2352" t="s">
        <v>105</v>
      </c>
      <c r="T2352" t="s">
        <v>11881</v>
      </c>
      <c r="U2352" t="s">
        <v>875</v>
      </c>
      <c r="V2352" t="s">
        <v>108</v>
      </c>
      <c r="W2352" s="247">
        <v>44894</v>
      </c>
      <c r="Y2352" t="s">
        <v>876</v>
      </c>
      <c r="Z2352">
        <v>0</v>
      </c>
      <c r="AB2352" t="s">
        <v>877</v>
      </c>
      <c r="AD2352">
        <f t="shared" ca="1" si="108"/>
        <v>17</v>
      </c>
      <c r="AE2352">
        <f t="shared" si="109"/>
        <v>11</v>
      </c>
      <c r="AF2352">
        <f t="shared" si="110"/>
        <v>29</v>
      </c>
    </row>
    <row r="2353" spans="1:32" x14ac:dyDescent="0.25">
      <c r="A2353" t="s">
        <v>11882</v>
      </c>
      <c r="B2353" t="s">
        <v>11883</v>
      </c>
      <c r="D2353">
        <v>2022</v>
      </c>
      <c r="E2353" t="s">
        <v>1049</v>
      </c>
      <c r="F2353" t="s">
        <v>1879</v>
      </c>
      <c r="G2353" t="s">
        <v>1917</v>
      </c>
      <c r="H2353" t="s">
        <v>1123</v>
      </c>
      <c r="I2353" t="s">
        <v>11884</v>
      </c>
      <c r="J2353" t="s">
        <v>7733</v>
      </c>
      <c r="K2353">
        <v>339</v>
      </c>
      <c r="L2353" t="s">
        <v>869</v>
      </c>
      <c r="M2353" t="s">
        <v>1519</v>
      </c>
      <c r="N2353">
        <v>45413</v>
      </c>
      <c r="O2353">
        <v>31</v>
      </c>
      <c r="P2353" t="s">
        <v>872</v>
      </c>
      <c r="Q2353" t="s">
        <v>873</v>
      </c>
      <c r="R2353" t="s">
        <v>173</v>
      </c>
      <c r="S2353" t="s">
        <v>173</v>
      </c>
      <c r="U2353" t="s">
        <v>875</v>
      </c>
      <c r="W2353" s="247">
        <v>44900</v>
      </c>
      <c r="Y2353" t="s">
        <v>876</v>
      </c>
      <c r="Z2353">
        <v>0</v>
      </c>
      <c r="AB2353" t="s">
        <v>11885</v>
      </c>
      <c r="AD2353">
        <f t="shared" ca="1" si="108"/>
        <v>17</v>
      </c>
      <c r="AE2353">
        <f t="shared" si="109"/>
        <v>12</v>
      </c>
      <c r="AF2353">
        <f t="shared" si="110"/>
        <v>5</v>
      </c>
    </row>
    <row r="2354" spans="1:32" x14ac:dyDescent="0.25">
      <c r="A2354" t="s">
        <v>11886</v>
      </c>
      <c r="B2354" t="s">
        <v>11887</v>
      </c>
      <c r="D2354">
        <v>2022</v>
      </c>
      <c r="E2354" t="s">
        <v>1049</v>
      </c>
      <c r="F2354" t="s">
        <v>1879</v>
      </c>
      <c r="G2354" t="s">
        <v>1917</v>
      </c>
      <c r="H2354" t="s">
        <v>2772</v>
      </c>
      <c r="I2354" t="s">
        <v>11888</v>
      </c>
      <c r="J2354" t="s">
        <v>7733</v>
      </c>
      <c r="K2354">
        <v>28740</v>
      </c>
      <c r="L2354" t="s">
        <v>869</v>
      </c>
      <c r="M2354" t="s">
        <v>1519</v>
      </c>
      <c r="N2354">
        <v>45444</v>
      </c>
      <c r="O2354">
        <v>30</v>
      </c>
      <c r="P2354" t="s">
        <v>872</v>
      </c>
      <c r="Q2354" t="s">
        <v>873</v>
      </c>
      <c r="R2354" t="s">
        <v>173</v>
      </c>
      <c r="S2354" t="s">
        <v>173</v>
      </c>
      <c r="U2354" t="s">
        <v>875</v>
      </c>
      <c r="W2354" s="247">
        <v>44900</v>
      </c>
      <c r="Y2354" t="s">
        <v>876</v>
      </c>
      <c r="Z2354">
        <v>0</v>
      </c>
      <c r="AB2354" t="s">
        <v>1856</v>
      </c>
      <c r="AD2354">
        <f t="shared" ca="1" si="108"/>
        <v>17</v>
      </c>
      <c r="AE2354">
        <f t="shared" si="109"/>
        <v>12</v>
      </c>
      <c r="AF2354">
        <f t="shared" si="110"/>
        <v>5</v>
      </c>
    </row>
    <row r="2355" spans="1:32" x14ac:dyDescent="0.25">
      <c r="A2355" t="s">
        <v>11889</v>
      </c>
      <c r="B2355" t="s">
        <v>11890</v>
      </c>
      <c r="D2355">
        <v>2023</v>
      </c>
      <c r="E2355" t="s">
        <v>1049</v>
      </c>
      <c r="F2355" t="s">
        <v>1879</v>
      </c>
      <c r="G2355" t="s">
        <v>1880</v>
      </c>
      <c r="H2355" t="s">
        <v>3323</v>
      </c>
      <c r="I2355" t="s">
        <v>11891</v>
      </c>
      <c r="J2355" t="s">
        <v>7733</v>
      </c>
      <c r="K2355">
        <v>47403</v>
      </c>
      <c r="L2355" t="s">
        <v>1900</v>
      </c>
      <c r="M2355" t="s">
        <v>1519</v>
      </c>
      <c r="N2355" t="s">
        <v>1803</v>
      </c>
      <c r="O2355">
        <v>13</v>
      </c>
      <c r="P2355" t="s">
        <v>872</v>
      </c>
      <c r="Q2355" t="s">
        <v>873</v>
      </c>
      <c r="R2355" t="s">
        <v>173</v>
      </c>
      <c r="S2355" t="s">
        <v>173</v>
      </c>
      <c r="U2355" t="s">
        <v>1067</v>
      </c>
      <c r="W2355" s="247">
        <v>44888</v>
      </c>
      <c r="Y2355" t="s">
        <v>876</v>
      </c>
      <c r="Z2355">
        <v>0</v>
      </c>
      <c r="AB2355" t="s">
        <v>877</v>
      </c>
      <c r="AD2355">
        <f t="shared" ca="1" si="108"/>
        <v>17</v>
      </c>
      <c r="AE2355">
        <f t="shared" si="109"/>
        <v>11</v>
      </c>
      <c r="AF2355">
        <f t="shared" si="110"/>
        <v>23</v>
      </c>
    </row>
    <row r="2356" spans="1:32" x14ac:dyDescent="0.25">
      <c r="A2356" t="s">
        <v>11892</v>
      </c>
      <c r="B2356" t="s">
        <v>11893</v>
      </c>
      <c r="C2356" t="s">
        <v>3459</v>
      </c>
      <c r="D2356">
        <v>2022</v>
      </c>
      <c r="E2356" t="s">
        <v>3460</v>
      </c>
      <c r="F2356" t="s">
        <v>3461</v>
      </c>
      <c r="G2356" t="s">
        <v>3462</v>
      </c>
      <c r="H2356" t="s">
        <v>866</v>
      </c>
      <c r="I2356" t="s">
        <v>11894</v>
      </c>
      <c r="J2356" t="s">
        <v>1067</v>
      </c>
      <c r="K2356">
        <v>33993</v>
      </c>
      <c r="L2356" t="s">
        <v>869</v>
      </c>
      <c r="M2356" t="s">
        <v>1519</v>
      </c>
      <c r="N2356" t="s">
        <v>1823</v>
      </c>
      <c r="O2356">
        <v>10</v>
      </c>
      <c r="P2356" t="s">
        <v>872</v>
      </c>
      <c r="Q2356" t="s">
        <v>873</v>
      </c>
      <c r="R2356" t="s">
        <v>173</v>
      </c>
      <c r="S2356" t="s">
        <v>173</v>
      </c>
      <c r="U2356" t="s">
        <v>875</v>
      </c>
      <c r="W2356" s="247">
        <v>44898</v>
      </c>
      <c r="Y2356" t="s">
        <v>876</v>
      </c>
      <c r="Z2356">
        <v>0</v>
      </c>
      <c r="AA2356" t="s">
        <v>5723</v>
      </c>
      <c r="AB2356" t="s">
        <v>11895</v>
      </c>
      <c r="AD2356">
        <f t="shared" ca="1" si="108"/>
        <v>17</v>
      </c>
      <c r="AE2356">
        <f t="shared" si="109"/>
        <v>12</v>
      </c>
      <c r="AF2356">
        <f t="shared" si="110"/>
        <v>3</v>
      </c>
    </row>
    <row r="2357" spans="1:32" x14ac:dyDescent="0.25">
      <c r="A2357" t="s">
        <v>11896</v>
      </c>
      <c r="B2357" t="s">
        <v>11897</v>
      </c>
      <c r="D2357">
        <v>2023</v>
      </c>
      <c r="E2357" t="s">
        <v>1061</v>
      </c>
      <c r="F2357" t="s">
        <v>11639</v>
      </c>
      <c r="G2357" t="s">
        <v>11640</v>
      </c>
      <c r="H2357" t="s">
        <v>11641</v>
      </c>
      <c r="I2357" t="s">
        <v>11898</v>
      </c>
      <c r="J2357" t="s">
        <v>1067</v>
      </c>
      <c r="K2357">
        <v>26704</v>
      </c>
      <c r="L2357" t="s">
        <v>869</v>
      </c>
      <c r="M2357" t="s">
        <v>1519</v>
      </c>
      <c r="N2357" t="s">
        <v>1640</v>
      </c>
      <c r="O2357">
        <v>6</v>
      </c>
      <c r="P2357" t="s">
        <v>872</v>
      </c>
      <c r="Q2357" t="s">
        <v>873</v>
      </c>
      <c r="R2357" t="s">
        <v>110</v>
      </c>
      <c r="S2357" t="s">
        <v>110</v>
      </c>
      <c r="U2357" t="s">
        <v>1067</v>
      </c>
      <c r="W2357" s="247">
        <v>44894</v>
      </c>
      <c r="Y2357" t="s">
        <v>876</v>
      </c>
      <c r="Z2357">
        <v>0</v>
      </c>
      <c r="AB2357" t="s">
        <v>877</v>
      </c>
      <c r="AD2357">
        <f t="shared" ca="1" si="108"/>
        <v>17</v>
      </c>
      <c r="AE2357">
        <f t="shared" si="109"/>
        <v>11</v>
      </c>
      <c r="AF2357">
        <f t="shared" si="110"/>
        <v>29</v>
      </c>
    </row>
    <row r="2358" spans="1:32" x14ac:dyDescent="0.25">
      <c r="A2358" t="s">
        <v>11899</v>
      </c>
      <c r="B2358" t="s">
        <v>11900</v>
      </c>
      <c r="D2358">
        <v>2023</v>
      </c>
      <c r="E2358" t="s">
        <v>1061</v>
      </c>
      <c r="F2358" t="s">
        <v>11639</v>
      </c>
      <c r="G2358" t="s">
        <v>11640</v>
      </c>
      <c r="H2358" t="s">
        <v>11641</v>
      </c>
      <c r="I2358" t="s">
        <v>11901</v>
      </c>
      <c r="J2358" t="s">
        <v>881</v>
      </c>
      <c r="K2358">
        <v>31920</v>
      </c>
      <c r="L2358" t="s">
        <v>869</v>
      </c>
      <c r="M2358" t="s">
        <v>1519</v>
      </c>
      <c r="N2358">
        <v>45353</v>
      </c>
      <c r="O2358">
        <v>2</v>
      </c>
      <c r="P2358" t="s">
        <v>872</v>
      </c>
      <c r="Q2358" t="s">
        <v>873</v>
      </c>
      <c r="R2358" t="s">
        <v>110</v>
      </c>
      <c r="S2358" t="s">
        <v>105</v>
      </c>
      <c r="U2358" t="s">
        <v>1067</v>
      </c>
      <c r="W2358" s="247">
        <v>44894</v>
      </c>
      <c r="Y2358" t="s">
        <v>876</v>
      </c>
      <c r="Z2358">
        <v>0</v>
      </c>
      <c r="AB2358" t="s">
        <v>877</v>
      </c>
      <c r="AD2358">
        <f t="shared" ca="1" si="108"/>
        <v>17</v>
      </c>
      <c r="AE2358">
        <f t="shared" si="109"/>
        <v>11</v>
      </c>
      <c r="AF2358">
        <f t="shared" si="110"/>
        <v>29</v>
      </c>
    </row>
    <row r="2359" spans="1:32" x14ac:dyDescent="0.25">
      <c r="A2359" t="s">
        <v>11902</v>
      </c>
      <c r="B2359" t="s">
        <v>11903</v>
      </c>
      <c r="D2359">
        <v>2023</v>
      </c>
      <c r="E2359" t="s">
        <v>1061</v>
      </c>
      <c r="F2359" t="s">
        <v>11639</v>
      </c>
      <c r="G2359" t="s">
        <v>11640</v>
      </c>
      <c r="H2359" t="s">
        <v>11641</v>
      </c>
      <c r="I2359" t="s">
        <v>11904</v>
      </c>
      <c r="J2359" t="s">
        <v>881</v>
      </c>
      <c r="K2359">
        <v>28139</v>
      </c>
      <c r="L2359" t="s">
        <v>869</v>
      </c>
      <c r="M2359" t="s">
        <v>1519</v>
      </c>
      <c r="N2359">
        <v>45384</v>
      </c>
      <c r="O2359">
        <v>1</v>
      </c>
      <c r="P2359" t="s">
        <v>872</v>
      </c>
      <c r="Q2359" t="s">
        <v>873</v>
      </c>
      <c r="R2359" t="s">
        <v>110</v>
      </c>
      <c r="S2359" t="s">
        <v>110</v>
      </c>
      <c r="U2359" t="s">
        <v>1067</v>
      </c>
      <c r="W2359" s="247">
        <v>44894</v>
      </c>
      <c r="Y2359" t="s">
        <v>876</v>
      </c>
      <c r="Z2359">
        <v>0</v>
      </c>
      <c r="AB2359" t="s">
        <v>877</v>
      </c>
      <c r="AD2359">
        <f t="shared" ca="1" si="108"/>
        <v>17</v>
      </c>
      <c r="AE2359">
        <f t="shared" si="109"/>
        <v>11</v>
      </c>
      <c r="AF2359">
        <f t="shared" si="110"/>
        <v>29</v>
      </c>
    </row>
    <row r="2360" spans="1:32" x14ac:dyDescent="0.25">
      <c r="A2360" t="s">
        <v>11905</v>
      </c>
      <c r="B2360" t="s">
        <v>11906</v>
      </c>
      <c r="D2360">
        <v>2023</v>
      </c>
      <c r="E2360" t="s">
        <v>1049</v>
      </c>
      <c r="F2360" t="s">
        <v>1879</v>
      </c>
      <c r="G2360" t="s">
        <v>1917</v>
      </c>
      <c r="H2360" t="s">
        <v>3323</v>
      </c>
      <c r="I2360" t="s">
        <v>11907</v>
      </c>
      <c r="J2360" t="s">
        <v>1029</v>
      </c>
      <c r="K2360">
        <v>20834</v>
      </c>
      <c r="L2360" t="s">
        <v>869</v>
      </c>
      <c r="M2360" t="s">
        <v>1519</v>
      </c>
      <c r="N2360">
        <v>45353</v>
      </c>
      <c r="O2360">
        <v>2</v>
      </c>
      <c r="P2360" t="s">
        <v>872</v>
      </c>
      <c r="Q2360" t="s">
        <v>873</v>
      </c>
      <c r="R2360" t="s">
        <v>110</v>
      </c>
      <c r="S2360" t="s">
        <v>105</v>
      </c>
      <c r="U2360" t="s">
        <v>1067</v>
      </c>
      <c r="W2360" s="247">
        <v>44888</v>
      </c>
      <c r="Y2360" t="s">
        <v>876</v>
      </c>
      <c r="Z2360">
        <v>0</v>
      </c>
      <c r="AB2360" t="s">
        <v>877</v>
      </c>
      <c r="AD2360">
        <f t="shared" ca="1" si="108"/>
        <v>17</v>
      </c>
      <c r="AE2360">
        <f t="shared" si="109"/>
        <v>11</v>
      </c>
      <c r="AF2360">
        <f t="shared" si="110"/>
        <v>23</v>
      </c>
    </row>
    <row r="2361" spans="1:32" x14ac:dyDescent="0.25">
      <c r="A2361" t="s">
        <v>11908</v>
      </c>
      <c r="B2361" t="s">
        <v>11909</v>
      </c>
      <c r="D2361">
        <v>2023</v>
      </c>
      <c r="E2361" t="s">
        <v>1049</v>
      </c>
      <c r="F2361" t="s">
        <v>1879</v>
      </c>
      <c r="G2361" t="s">
        <v>1917</v>
      </c>
      <c r="H2361" t="s">
        <v>3323</v>
      </c>
      <c r="I2361" t="s">
        <v>11910</v>
      </c>
      <c r="J2361" t="s">
        <v>896</v>
      </c>
      <c r="K2361">
        <v>24867</v>
      </c>
      <c r="L2361" t="s">
        <v>869</v>
      </c>
      <c r="M2361" t="s">
        <v>1519</v>
      </c>
      <c r="N2361">
        <v>45353</v>
      </c>
      <c r="O2361">
        <v>2</v>
      </c>
      <c r="P2361" t="s">
        <v>872</v>
      </c>
      <c r="Q2361" t="s">
        <v>873</v>
      </c>
      <c r="R2361" t="s">
        <v>110</v>
      </c>
      <c r="S2361" t="s">
        <v>105</v>
      </c>
      <c r="U2361" t="s">
        <v>1067</v>
      </c>
      <c r="W2361" s="247">
        <v>44888</v>
      </c>
      <c r="Y2361" t="s">
        <v>876</v>
      </c>
      <c r="Z2361">
        <v>0</v>
      </c>
      <c r="AB2361" t="s">
        <v>877</v>
      </c>
      <c r="AD2361">
        <f t="shared" ca="1" si="108"/>
        <v>17</v>
      </c>
      <c r="AE2361">
        <f t="shared" si="109"/>
        <v>11</v>
      </c>
      <c r="AF2361">
        <f t="shared" si="110"/>
        <v>23</v>
      </c>
    </row>
    <row r="2362" spans="1:32" x14ac:dyDescent="0.25">
      <c r="A2362" t="s">
        <v>11911</v>
      </c>
      <c r="B2362" t="s">
        <v>11912</v>
      </c>
      <c r="C2362" t="s">
        <v>8266</v>
      </c>
      <c r="D2362">
        <v>2023</v>
      </c>
      <c r="E2362" t="s">
        <v>1049</v>
      </c>
      <c r="F2362" t="s">
        <v>1879</v>
      </c>
      <c r="G2362" t="s">
        <v>1961</v>
      </c>
      <c r="H2362" t="s">
        <v>3323</v>
      </c>
      <c r="I2362" t="s">
        <v>11913</v>
      </c>
      <c r="J2362" t="s">
        <v>1067</v>
      </c>
      <c r="K2362">
        <v>23438</v>
      </c>
      <c r="L2362" t="s">
        <v>869</v>
      </c>
      <c r="M2362" t="s">
        <v>1519</v>
      </c>
      <c r="N2362">
        <v>45353</v>
      </c>
      <c r="O2362">
        <v>2</v>
      </c>
      <c r="P2362" t="s">
        <v>872</v>
      </c>
      <c r="Q2362" t="s">
        <v>873</v>
      </c>
      <c r="R2362" t="s">
        <v>110</v>
      </c>
      <c r="S2362" t="s">
        <v>110</v>
      </c>
      <c r="U2362" t="s">
        <v>1067</v>
      </c>
      <c r="W2362" s="247">
        <v>44888</v>
      </c>
      <c r="Y2362" t="s">
        <v>876</v>
      </c>
      <c r="Z2362">
        <v>0</v>
      </c>
      <c r="AA2362" t="s">
        <v>11914</v>
      </c>
      <c r="AB2362" t="s">
        <v>877</v>
      </c>
      <c r="AD2362">
        <f t="shared" ca="1" si="108"/>
        <v>17</v>
      </c>
      <c r="AE2362">
        <f t="shared" si="109"/>
        <v>11</v>
      </c>
      <c r="AF2362">
        <f t="shared" si="110"/>
        <v>23</v>
      </c>
    </row>
    <row r="2363" spans="1:32" x14ac:dyDescent="0.25">
      <c r="A2363" t="s">
        <v>11915</v>
      </c>
      <c r="B2363" t="s">
        <v>11916</v>
      </c>
      <c r="D2363">
        <v>2023</v>
      </c>
      <c r="E2363" t="s">
        <v>1049</v>
      </c>
      <c r="F2363" t="s">
        <v>1879</v>
      </c>
      <c r="G2363" t="s">
        <v>1961</v>
      </c>
      <c r="H2363" t="s">
        <v>3323</v>
      </c>
      <c r="I2363" t="s">
        <v>11917</v>
      </c>
      <c r="J2363" t="s">
        <v>1527</v>
      </c>
      <c r="K2363">
        <v>28863</v>
      </c>
      <c r="L2363" t="s">
        <v>869</v>
      </c>
      <c r="M2363" t="s">
        <v>1519</v>
      </c>
      <c r="N2363">
        <v>44969</v>
      </c>
      <c r="O2363">
        <v>65</v>
      </c>
      <c r="P2363" t="s">
        <v>872</v>
      </c>
      <c r="Q2363" t="s">
        <v>873</v>
      </c>
      <c r="R2363" t="s">
        <v>110</v>
      </c>
      <c r="S2363" t="s">
        <v>110</v>
      </c>
      <c r="U2363" t="s">
        <v>1067</v>
      </c>
      <c r="W2363" s="247">
        <v>44889</v>
      </c>
      <c r="Y2363" t="s">
        <v>876</v>
      </c>
      <c r="Z2363">
        <v>0</v>
      </c>
      <c r="AA2363" t="s">
        <v>7076</v>
      </c>
      <c r="AB2363" t="s">
        <v>877</v>
      </c>
      <c r="AD2363">
        <f t="shared" ca="1" si="108"/>
        <v>17</v>
      </c>
      <c r="AE2363">
        <f t="shared" si="109"/>
        <v>11</v>
      </c>
      <c r="AF2363">
        <f t="shared" si="110"/>
        <v>24</v>
      </c>
    </row>
    <row r="2364" spans="1:32" x14ac:dyDescent="0.25">
      <c r="A2364" t="s">
        <v>11918</v>
      </c>
      <c r="B2364" t="s">
        <v>11919</v>
      </c>
      <c r="D2364">
        <v>2023</v>
      </c>
      <c r="E2364" t="s">
        <v>1049</v>
      </c>
      <c r="F2364" t="s">
        <v>3418</v>
      </c>
      <c r="G2364" t="s">
        <v>3419</v>
      </c>
      <c r="H2364" t="s">
        <v>866</v>
      </c>
      <c r="I2364" t="s">
        <v>11920</v>
      </c>
      <c r="J2364" t="s">
        <v>1067</v>
      </c>
      <c r="K2364">
        <v>52598</v>
      </c>
      <c r="L2364" t="s">
        <v>869</v>
      </c>
      <c r="M2364" t="s">
        <v>1519</v>
      </c>
      <c r="N2364" t="s">
        <v>2638</v>
      </c>
      <c r="O2364">
        <v>12</v>
      </c>
      <c r="P2364" t="s">
        <v>872</v>
      </c>
      <c r="Q2364" t="s">
        <v>873</v>
      </c>
      <c r="R2364" t="s">
        <v>110</v>
      </c>
      <c r="S2364" t="s">
        <v>110</v>
      </c>
      <c r="U2364" t="s">
        <v>875</v>
      </c>
      <c r="W2364" s="247">
        <v>44888</v>
      </c>
      <c r="Y2364" t="s">
        <v>876</v>
      </c>
      <c r="Z2364">
        <v>0</v>
      </c>
      <c r="AA2364" t="s">
        <v>11253</v>
      </c>
      <c r="AB2364" t="s">
        <v>877</v>
      </c>
      <c r="AD2364">
        <f t="shared" ca="1" si="108"/>
        <v>17</v>
      </c>
      <c r="AE2364">
        <f t="shared" si="109"/>
        <v>11</v>
      </c>
      <c r="AF2364">
        <f t="shared" si="110"/>
        <v>23</v>
      </c>
    </row>
    <row r="2365" spans="1:32" x14ac:dyDescent="0.25">
      <c r="A2365" t="s">
        <v>11921</v>
      </c>
      <c r="B2365" t="s">
        <v>11922</v>
      </c>
      <c r="C2365" t="s">
        <v>3459</v>
      </c>
      <c r="D2365">
        <v>2022</v>
      </c>
      <c r="E2365" t="s">
        <v>3460</v>
      </c>
      <c r="F2365" t="s">
        <v>3461</v>
      </c>
      <c r="G2365" t="s">
        <v>3462</v>
      </c>
      <c r="H2365" t="s">
        <v>866</v>
      </c>
      <c r="I2365" t="s">
        <v>11923</v>
      </c>
      <c r="J2365" t="s">
        <v>1067</v>
      </c>
      <c r="K2365">
        <v>35900</v>
      </c>
      <c r="L2365" t="s">
        <v>1900</v>
      </c>
      <c r="M2365" t="s">
        <v>1519</v>
      </c>
      <c r="N2365" t="s">
        <v>2340</v>
      </c>
      <c r="O2365">
        <v>7</v>
      </c>
      <c r="P2365" t="s">
        <v>872</v>
      </c>
      <c r="Q2365" t="s">
        <v>873</v>
      </c>
      <c r="R2365" t="s">
        <v>110</v>
      </c>
      <c r="S2365" t="s">
        <v>110</v>
      </c>
      <c r="T2365" t="s">
        <v>7105</v>
      </c>
      <c r="U2365" t="s">
        <v>875</v>
      </c>
      <c r="W2365" s="247">
        <v>44898</v>
      </c>
      <c r="Y2365" t="s">
        <v>876</v>
      </c>
      <c r="Z2365">
        <v>0</v>
      </c>
      <c r="AA2365" t="s">
        <v>5723</v>
      </c>
      <c r="AB2365" t="s">
        <v>11924</v>
      </c>
      <c r="AD2365">
        <f t="shared" ca="1" si="108"/>
        <v>17</v>
      </c>
      <c r="AE2365">
        <f t="shared" si="109"/>
        <v>12</v>
      </c>
      <c r="AF2365">
        <f t="shared" si="110"/>
        <v>3</v>
      </c>
    </row>
    <row r="2366" spans="1:32" x14ac:dyDescent="0.25">
      <c r="A2366" t="s">
        <v>11925</v>
      </c>
      <c r="B2366" t="s">
        <v>11926</v>
      </c>
      <c r="D2366">
        <v>2023</v>
      </c>
      <c r="E2366" t="s">
        <v>1049</v>
      </c>
      <c r="F2366" t="s">
        <v>1879</v>
      </c>
      <c r="G2366" t="s">
        <v>1880</v>
      </c>
      <c r="H2366" t="s">
        <v>3323</v>
      </c>
      <c r="I2366" t="s">
        <v>11927</v>
      </c>
      <c r="J2366" t="s">
        <v>1527</v>
      </c>
      <c r="K2366">
        <v>16638</v>
      </c>
      <c r="L2366" t="s">
        <v>869</v>
      </c>
      <c r="M2366" t="s">
        <v>1519</v>
      </c>
      <c r="N2366" t="s">
        <v>2638</v>
      </c>
      <c r="O2366">
        <v>12</v>
      </c>
      <c r="P2366" t="s">
        <v>872</v>
      </c>
      <c r="Q2366" t="s">
        <v>873</v>
      </c>
      <c r="R2366" t="s">
        <v>194</v>
      </c>
      <c r="S2366" t="s">
        <v>194</v>
      </c>
      <c r="U2366" t="s">
        <v>1067</v>
      </c>
      <c r="W2366" s="247">
        <v>44889</v>
      </c>
      <c r="Y2366" t="s">
        <v>876</v>
      </c>
      <c r="Z2366">
        <v>0</v>
      </c>
      <c r="AB2366" t="s">
        <v>877</v>
      </c>
      <c r="AD2366">
        <f t="shared" ca="1" si="108"/>
        <v>17</v>
      </c>
      <c r="AE2366">
        <f t="shared" si="109"/>
        <v>11</v>
      </c>
      <c r="AF2366">
        <f t="shared" si="110"/>
        <v>24</v>
      </c>
    </row>
    <row r="2367" spans="1:32" x14ac:dyDescent="0.25">
      <c r="A2367" t="s">
        <v>11928</v>
      </c>
      <c r="B2367" t="s">
        <v>11929</v>
      </c>
      <c r="D2367">
        <v>2023</v>
      </c>
      <c r="E2367" t="s">
        <v>1049</v>
      </c>
      <c r="F2367" t="s">
        <v>1879</v>
      </c>
      <c r="G2367" t="s">
        <v>1917</v>
      </c>
      <c r="H2367" t="s">
        <v>3323</v>
      </c>
      <c r="I2367" t="s">
        <v>11930</v>
      </c>
      <c r="J2367" t="s">
        <v>896</v>
      </c>
      <c r="K2367">
        <v>16288</v>
      </c>
      <c r="L2367" t="s">
        <v>869</v>
      </c>
      <c r="M2367" t="s">
        <v>1519</v>
      </c>
      <c r="N2367">
        <v>45352</v>
      </c>
      <c r="O2367">
        <v>33</v>
      </c>
      <c r="P2367" t="s">
        <v>872</v>
      </c>
      <c r="Q2367" t="s">
        <v>873</v>
      </c>
      <c r="R2367" t="s">
        <v>121</v>
      </c>
      <c r="S2367" t="s">
        <v>121</v>
      </c>
      <c r="U2367" t="s">
        <v>1067</v>
      </c>
      <c r="W2367" s="247">
        <v>44888</v>
      </c>
      <c r="Y2367" t="s">
        <v>876</v>
      </c>
      <c r="Z2367">
        <v>0</v>
      </c>
      <c r="AB2367" t="s">
        <v>877</v>
      </c>
      <c r="AD2367">
        <f t="shared" ca="1" si="108"/>
        <v>17</v>
      </c>
      <c r="AE2367">
        <f t="shared" si="109"/>
        <v>11</v>
      </c>
      <c r="AF2367">
        <f t="shared" si="110"/>
        <v>23</v>
      </c>
    </row>
    <row r="2368" spans="1:32" x14ac:dyDescent="0.25">
      <c r="A2368" t="s">
        <v>11931</v>
      </c>
      <c r="B2368" t="s">
        <v>11932</v>
      </c>
      <c r="D2368">
        <v>2023</v>
      </c>
      <c r="E2368" t="s">
        <v>1049</v>
      </c>
      <c r="F2368" t="s">
        <v>1879</v>
      </c>
      <c r="G2368" t="s">
        <v>1917</v>
      </c>
      <c r="H2368" t="s">
        <v>3323</v>
      </c>
      <c r="I2368" t="s">
        <v>11933</v>
      </c>
      <c r="J2368" t="s">
        <v>1029</v>
      </c>
      <c r="K2368">
        <v>31522</v>
      </c>
      <c r="L2368" t="s">
        <v>869</v>
      </c>
      <c r="M2368" t="s">
        <v>1519</v>
      </c>
      <c r="N2368" t="s">
        <v>2302</v>
      </c>
      <c r="O2368">
        <v>16</v>
      </c>
      <c r="P2368" t="s">
        <v>872</v>
      </c>
      <c r="Q2368" t="s">
        <v>873</v>
      </c>
      <c r="R2368" t="s">
        <v>121</v>
      </c>
      <c r="S2368" t="s">
        <v>121</v>
      </c>
      <c r="U2368" t="s">
        <v>1067</v>
      </c>
      <c r="W2368" s="247">
        <v>44888</v>
      </c>
      <c r="Y2368" t="s">
        <v>876</v>
      </c>
      <c r="Z2368">
        <v>0</v>
      </c>
      <c r="AB2368" t="s">
        <v>877</v>
      </c>
      <c r="AD2368">
        <f t="shared" ca="1" si="108"/>
        <v>17</v>
      </c>
      <c r="AE2368">
        <f t="shared" si="109"/>
        <v>11</v>
      </c>
      <c r="AF2368">
        <f t="shared" si="110"/>
        <v>23</v>
      </c>
    </row>
    <row r="2369" spans="1:32" x14ac:dyDescent="0.25">
      <c r="A2369" t="s">
        <v>11934</v>
      </c>
      <c r="B2369" t="s">
        <v>11935</v>
      </c>
      <c r="D2369">
        <v>2023</v>
      </c>
      <c r="E2369" t="s">
        <v>1049</v>
      </c>
      <c r="F2369" t="s">
        <v>1879</v>
      </c>
      <c r="G2369" t="s">
        <v>1880</v>
      </c>
      <c r="H2369" t="s">
        <v>3323</v>
      </c>
      <c r="I2369" t="s">
        <v>11936</v>
      </c>
      <c r="J2369" t="s">
        <v>1029</v>
      </c>
      <c r="K2369">
        <v>35840</v>
      </c>
      <c r="L2369" t="s">
        <v>869</v>
      </c>
      <c r="M2369" t="s">
        <v>1519</v>
      </c>
      <c r="N2369">
        <v>45566</v>
      </c>
      <c r="O2369">
        <v>26</v>
      </c>
      <c r="P2369" t="s">
        <v>872</v>
      </c>
      <c r="Q2369" t="s">
        <v>873</v>
      </c>
      <c r="R2369" t="s">
        <v>121</v>
      </c>
      <c r="S2369" t="s">
        <v>121</v>
      </c>
      <c r="U2369" t="s">
        <v>1067</v>
      </c>
      <c r="W2369" s="247">
        <v>44888</v>
      </c>
      <c r="Y2369" t="s">
        <v>876</v>
      </c>
      <c r="Z2369">
        <v>0</v>
      </c>
      <c r="AB2369" t="s">
        <v>877</v>
      </c>
      <c r="AD2369">
        <f t="shared" ca="1" si="108"/>
        <v>17</v>
      </c>
      <c r="AE2369">
        <f t="shared" si="109"/>
        <v>11</v>
      </c>
      <c r="AF2369">
        <f t="shared" si="110"/>
        <v>23</v>
      </c>
    </row>
    <row r="2370" spans="1:32" x14ac:dyDescent="0.25">
      <c r="A2370" t="s">
        <v>11937</v>
      </c>
      <c r="B2370" t="s">
        <v>11938</v>
      </c>
      <c r="D2370">
        <v>2023</v>
      </c>
      <c r="E2370" t="s">
        <v>1049</v>
      </c>
      <c r="F2370" t="s">
        <v>1879</v>
      </c>
      <c r="G2370" t="s">
        <v>1880</v>
      </c>
      <c r="H2370" t="s">
        <v>3323</v>
      </c>
      <c r="I2370" t="s">
        <v>11939</v>
      </c>
      <c r="J2370" t="s">
        <v>1240</v>
      </c>
      <c r="K2370">
        <v>36318</v>
      </c>
      <c r="L2370" t="s">
        <v>1900</v>
      </c>
      <c r="M2370" t="s">
        <v>1519</v>
      </c>
      <c r="N2370" t="s">
        <v>11940</v>
      </c>
      <c r="O2370">
        <v>77</v>
      </c>
      <c r="P2370" t="s">
        <v>872</v>
      </c>
      <c r="Q2370" t="s">
        <v>873</v>
      </c>
      <c r="R2370" t="s">
        <v>121</v>
      </c>
      <c r="S2370" t="s">
        <v>121</v>
      </c>
      <c r="U2370" t="s">
        <v>1067</v>
      </c>
      <c r="W2370" s="247">
        <v>44890</v>
      </c>
      <c r="Y2370" t="s">
        <v>876</v>
      </c>
      <c r="Z2370">
        <v>0</v>
      </c>
      <c r="AB2370" t="s">
        <v>877</v>
      </c>
      <c r="AD2370">
        <f t="shared" ref="AD2370:AD2433" ca="1" si="111">ROUND(YEARFRAC(W2370,TODAY(),3)*12,0)</f>
        <v>17</v>
      </c>
      <c r="AE2370">
        <f t="shared" ref="AE2370:AE2433" si="112">MONTH(W2370)</f>
        <v>11</v>
      </c>
      <c r="AF2370">
        <f t="shared" ref="AF2370:AF2433" si="113">DAY(W2370)</f>
        <v>25</v>
      </c>
    </row>
    <row r="2371" spans="1:32" x14ac:dyDescent="0.25">
      <c r="A2371" t="s">
        <v>11941</v>
      </c>
      <c r="B2371" t="s">
        <v>11942</v>
      </c>
      <c r="D2371">
        <v>2023</v>
      </c>
      <c r="E2371" t="s">
        <v>1049</v>
      </c>
      <c r="F2371" t="s">
        <v>1879</v>
      </c>
      <c r="G2371" t="s">
        <v>1917</v>
      </c>
      <c r="H2371" t="s">
        <v>3323</v>
      </c>
      <c r="I2371" t="s">
        <v>11943</v>
      </c>
      <c r="J2371" t="s">
        <v>7733</v>
      </c>
      <c r="K2371">
        <v>31642</v>
      </c>
      <c r="L2371" t="s">
        <v>869</v>
      </c>
      <c r="M2371" t="s">
        <v>1519</v>
      </c>
      <c r="N2371">
        <v>45324</v>
      </c>
      <c r="O2371">
        <v>3</v>
      </c>
      <c r="P2371" t="s">
        <v>872</v>
      </c>
      <c r="Q2371" t="s">
        <v>873</v>
      </c>
      <c r="R2371" t="s">
        <v>174</v>
      </c>
      <c r="S2371" t="s">
        <v>174</v>
      </c>
      <c r="U2371" t="s">
        <v>1067</v>
      </c>
      <c r="W2371" s="247">
        <v>44889</v>
      </c>
      <c r="Y2371" t="s">
        <v>876</v>
      </c>
      <c r="Z2371">
        <v>0</v>
      </c>
      <c r="AB2371" t="s">
        <v>877</v>
      </c>
      <c r="AD2371">
        <f t="shared" ca="1" si="111"/>
        <v>17</v>
      </c>
      <c r="AE2371">
        <f t="shared" si="112"/>
        <v>11</v>
      </c>
      <c r="AF2371">
        <f t="shared" si="113"/>
        <v>24</v>
      </c>
    </row>
    <row r="2372" spans="1:32" x14ac:dyDescent="0.25">
      <c r="A2372" t="s">
        <v>11944</v>
      </c>
      <c r="B2372" t="s">
        <v>11945</v>
      </c>
      <c r="D2372">
        <v>2023</v>
      </c>
      <c r="E2372" t="s">
        <v>1049</v>
      </c>
      <c r="F2372" t="s">
        <v>1879</v>
      </c>
      <c r="G2372" t="s">
        <v>1880</v>
      </c>
      <c r="H2372" t="s">
        <v>3323</v>
      </c>
      <c r="I2372" t="s">
        <v>11946</v>
      </c>
      <c r="J2372" t="s">
        <v>1067</v>
      </c>
      <c r="K2372">
        <v>268</v>
      </c>
      <c r="L2372" t="s">
        <v>869</v>
      </c>
      <c r="M2372" t="s">
        <v>1519</v>
      </c>
      <c r="N2372">
        <v>45082</v>
      </c>
      <c r="O2372">
        <v>275</v>
      </c>
      <c r="P2372" t="s">
        <v>872</v>
      </c>
      <c r="Q2372" t="s">
        <v>873</v>
      </c>
      <c r="R2372" t="s">
        <v>176</v>
      </c>
      <c r="S2372" t="s">
        <v>176</v>
      </c>
      <c r="U2372" t="s">
        <v>1067</v>
      </c>
      <c r="W2372" s="247">
        <v>44890</v>
      </c>
      <c r="Y2372" t="s">
        <v>876</v>
      </c>
      <c r="Z2372">
        <v>0</v>
      </c>
      <c r="AB2372" t="s">
        <v>877</v>
      </c>
      <c r="AD2372">
        <f t="shared" ca="1" si="111"/>
        <v>17</v>
      </c>
      <c r="AE2372">
        <f t="shared" si="112"/>
        <v>11</v>
      </c>
      <c r="AF2372">
        <f t="shared" si="113"/>
        <v>25</v>
      </c>
    </row>
    <row r="2373" spans="1:32" x14ac:dyDescent="0.25">
      <c r="A2373" t="s">
        <v>11947</v>
      </c>
      <c r="B2373" t="s">
        <v>11948</v>
      </c>
      <c r="D2373">
        <v>2023</v>
      </c>
      <c r="E2373" t="s">
        <v>1061</v>
      </c>
      <c r="F2373" t="s">
        <v>1758</v>
      </c>
      <c r="G2373" t="s">
        <v>1384</v>
      </c>
      <c r="H2373" t="s">
        <v>866</v>
      </c>
      <c r="I2373" t="s">
        <v>11949</v>
      </c>
      <c r="J2373" t="s">
        <v>896</v>
      </c>
      <c r="K2373">
        <v>16330</v>
      </c>
      <c r="L2373" t="s">
        <v>869</v>
      </c>
      <c r="M2373" t="s">
        <v>1519</v>
      </c>
      <c r="N2373">
        <v>45353</v>
      </c>
      <c r="O2373">
        <v>2</v>
      </c>
      <c r="P2373" t="s">
        <v>872</v>
      </c>
      <c r="Q2373" t="s">
        <v>873</v>
      </c>
      <c r="R2373" t="s">
        <v>139</v>
      </c>
      <c r="S2373" t="s">
        <v>121</v>
      </c>
      <c r="U2373" t="s">
        <v>875</v>
      </c>
      <c r="W2373" s="247">
        <v>44905</v>
      </c>
      <c r="Y2373" t="s">
        <v>876</v>
      </c>
      <c r="Z2373">
        <v>0</v>
      </c>
      <c r="AB2373" t="s">
        <v>877</v>
      </c>
      <c r="AD2373">
        <f t="shared" ca="1" si="111"/>
        <v>17</v>
      </c>
      <c r="AE2373">
        <f t="shared" si="112"/>
        <v>12</v>
      </c>
      <c r="AF2373">
        <f t="shared" si="113"/>
        <v>10</v>
      </c>
    </row>
    <row r="2374" spans="1:32" x14ac:dyDescent="0.25">
      <c r="A2374" t="s">
        <v>11950</v>
      </c>
      <c r="B2374" t="s">
        <v>11951</v>
      </c>
      <c r="D2374">
        <v>2022</v>
      </c>
      <c r="E2374" t="s">
        <v>1049</v>
      </c>
      <c r="F2374" t="s">
        <v>1879</v>
      </c>
      <c r="G2374" t="s">
        <v>1917</v>
      </c>
      <c r="H2374" t="s">
        <v>2772</v>
      </c>
      <c r="I2374" t="s">
        <v>11952</v>
      </c>
      <c r="J2374" t="s">
        <v>896</v>
      </c>
      <c r="K2374">
        <v>63322</v>
      </c>
      <c r="L2374" t="s">
        <v>1900</v>
      </c>
      <c r="M2374" t="s">
        <v>1519</v>
      </c>
      <c r="N2374">
        <v>45353</v>
      </c>
      <c r="O2374">
        <v>2</v>
      </c>
      <c r="P2374" t="s">
        <v>872</v>
      </c>
      <c r="Q2374" t="s">
        <v>873</v>
      </c>
      <c r="R2374" t="s">
        <v>139</v>
      </c>
      <c r="S2374" t="s">
        <v>121</v>
      </c>
      <c r="U2374" t="s">
        <v>875</v>
      </c>
      <c r="W2374" s="247">
        <v>44900</v>
      </c>
      <c r="Y2374" t="s">
        <v>876</v>
      </c>
      <c r="Z2374">
        <v>0</v>
      </c>
      <c r="AB2374" t="s">
        <v>1856</v>
      </c>
      <c r="AD2374">
        <f t="shared" ca="1" si="111"/>
        <v>17</v>
      </c>
      <c r="AE2374">
        <f t="shared" si="112"/>
        <v>12</v>
      </c>
      <c r="AF2374">
        <f t="shared" si="113"/>
        <v>5</v>
      </c>
    </row>
    <row r="2375" spans="1:32" x14ac:dyDescent="0.25">
      <c r="A2375" t="s">
        <v>11953</v>
      </c>
      <c r="B2375" t="s">
        <v>11954</v>
      </c>
      <c r="D2375">
        <v>2023</v>
      </c>
      <c r="E2375" t="s">
        <v>1049</v>
      </c>
      <c r="F2375" t="s">
        <v>1879</v>
      </c>
      <c r="G2375" t="s">
        <v>1917</v>
      </c>
      <c r="H2375" t="s">
        <v>1082</v>
      </c>
      <c r="I2375" t="s">
        <v>11955</v>
      </c>
      <c r="J2375" t="s">
        <v>868</v>
      </c>
      <c r="K2375">
        <v>16955</v>
      </c>
      <c r="L2375" t="s">
        <v>869</v>
      </c>
      <c r="M2375" t="s">
        <v>1519</v>
      </c>
      <c r="N2375">
        <v>45384</v>
      </c>
      <c r="O2375">
        <v>1</v>
      </c>
      <c r="P2375" t="s">
        <v>872</v>
      </c>
      <c r="Q2375" t="s">
        <v>873</v>
      </c>
      <c r="R2375" t="s">
        <v>116</v>
      </c>
      <c r="S2375" t="s">
        <v>105</v>
      </c>
      <c r="U2375" t="s">
        <v>1067</v>
      </c>
      <c r="W2375" s="247">
        <v>44903</v>
      </c>
      <c r="Y2375" t="s">
        <v>876</v>
      </c>
      <c r="Z2375">
        <v>0</v>
      </c>
      <c r="AA2375" t="s">
        <v>2323</v>
      </c>
      <c r="AB2375" t="s">
        <v>11956</v>
      </c>
      <c r="AD2375">
        <f t="shared" ca="1" si="111"/>
        <v>17</v>
      </c>
      <c r="AE2375">
        <f t="shared" si="112"/>
        <v>12</v>
      </c>
      <c r="AF2375">
        <f t="shared" si="113"/>
        <v>8</v>
      </c>
    </row>
    <row r="2376" spans="1:32" x14ac:dyDescent="0.25">
      <c r="A2376" t="s">
        <v>11957</v>
      </c>
      <c r="B2376" t="s">
        <v>11958</v>
      </c>
      <c r="D2376">
        <v>2023</v>
      </c>
      <c r="E2376" t="s">
        <v>1049</v>
      </c>
      <c r="F2376" t="s">
        <v>1879</v>
      </c>
      <c r="G2376" t="s">
        <v>1880</v>
      </c>
      <c r="H2376" t="s">
        <v>3323</v>
      </c>
      <c r="I2376" t="s">
        <v>11959</v>
      </c>
      <c r="J2376" t="s">
        <v>868</v>
      </c>
      <c r="K2376">
        <v>33713</v>
      </c>
      <c r="L2376" t="s">
        <v>869</v>
      </c>
      <c r="M2376" t="s">
        <v>1519</v>
      </c>
      <c r="N2376">
        <v>45384</v>
      </c>
      <c r="O2376">
        <v>1</v>
      </c>
      <c r="P2376" t="s">
        <v>872</v>
      </c>
      <c r="Q2376" t="s">
        <v>873</v>
      </c>
      <c r="R2376" t="s">
        <v>116</v>
      </c>
      <c r="S2376" t="s">
        <v>105</v>
      </c>
      <c r="U2376" t="s">
        <v>1067</v>
      </c>
      <c r="W2376" s="247">
        <v>44890</v>
      </c>
      <c r="Y2376" t="s">
        <v>876</v>
      </c>
      <c r="Z2376">
        <v>0</v>
      </c>
      <c r="AB2376" t="s">
        <v>877</v>
      </c>
      <c r="AD2376">
        <f t="shared" ca="1" si="111"/>
        <v>17</v>
      </c>
      <c r="AE2376">
        <f t="shared" si="112"/>
        <v>11</v>
      </c>
      <c r="AF2376">
        <f t="shared" si="113"/>
        <v>25</v>
      </c>
    </row>
    <row r="2377" spans="1:32" x14ac:dyDescent="0.25">
      <c r="A2377" t="s">
        <v>11960</v>
      </c>
      <c r="B2377" t="s">
        <v>11961</v>
      </c>
      <c r="C2377" t="s">
        <v>1799</v>
      </c>
      <c r="D2377">
        <v>2023</v>
      </c>
      <c r="E2377" t="s">
        <v>1049</v>
      </c>
      <c r="F2377" t="s">
        <v>3079</v>
      </c>
      <c r="G2377" t="s">
        <v>2087</v>
      </c>
      <c r="H2377" t="s">
        <v>3323</v>
      </c>
      <c r="I2377" t="s">
        <v>11962</v>
      </c>
      <c r="J2377" t="s">
        <v>1067</v>
      </c>
      <c r="K2377">
        <v>36298</v>
      </c>
      <c r="L2377" t="s">
        <v>1900</v>
      </c>
      <c r="M2377" t="s">
        <v>1519</v>
      </c>
      <c r="N2377">
        <v>45353</v>
      </c>
      <c r="O2377">
        <v>2</v>
      </c>
      <c r="P2377" t="s">
        <v>872</v>
      </c>
      <c r="Q2377" t="s">
        <v>873</v>
      </c>
      <c r="R2377" t="s">
        <v>159</v>
      </c>
      <c r="S2377" t="s">
        <v>105</v>
      </c>
      <c r="T2377" t="s">
        <v>11963</v>
      </c>
      <c r="U2377" t="s">
        <v>875</v>
      </c>
      <c r="W2377" s="247">
        <v>44890</v>
      </c>
      <c r="Y2377" t="s">
        <v>876</v>
      </c>
      <c r="Z2377">
        <v>0</v>
      </c>
      <c r="AB2377" t="s">
        <v>10633</v>
      </c>
      <c r="AD2377">
        <f t="shared" ca="1" si="111"/>
        <v>17</v>
      </c>
      <c r="AE2377">
        <f t="shared" si="112"/>
        <v>11</v>
      </c>
      <c r="AF2377">
        <f t="shared" si="113"/>
        <v>25</v>
      </c>
    </row>
    <row r="2378" spans="1:32" x14ac:dyDescent="0.25">
      <c r="A2378" t="s">
        <v>11964</v>
      </c>
      <c r="B2378" t="s">
        <v>11965</v>
      </c>
      <c r="D2378">
        <v>2023</v>
      </c>
      <c r="E2378" t="s">
        <v>1049</v>
      </c>
      <c r="F2378" t="s">
        <v>1050</v>
      </c>
      <c r="G2378" t="s">
        <v>1051</v>
      </c>
      <c r="H2378" t="s">
        <v>1052</v>
      </c>
      <c r="I2378" t="s">
        <v>11966</v>
      </c>
      <c r="J2378" t="s">
        <v>1054</v>
      </c>
      <c r="K2378">
        <v>83</v>
      </c>
      <c r="L2378" t="s">
        <v>869</v>
      </c>
      <c r="M2378" t="s">
        <v>11967</v>
      </c>
      <c r="N2378" t="s">
        <v>1040</v>
      </c>
      <c r="O2378">
        <v>4</v>
      </c>
      <c r="P2378" t="s">
        <v>872</v>
      </c>
      <c r="Q2378" t="s">
        <v>873</v>
      </c>
      <c r="R2378" t="s">
        <v>105</v>
      </c>
      <c r="S2378" t="s">
        <v>105</v>
      </c>
      <c r="T2378" t="s">
        <v>11968</v>
      </c>
      <c r="U2378" t="s">
        <v>875</v>
      </c>
      <c r="V2378" t="s">
        <v>123</v>
      </c>
      <c r="W2378" s="247">
        <v>44863</v>
      </c>
      <c r="Y2378" t="s">
        <v>876</v>
      </c>
      <c r="Z2378">
        <v>0</v>
      </c>
      <c r="AB2378" t="s">
        <v>877</v>
      </c>
      <c r="AD2378">
        <f t="shared" ca="1" si="111"/>
        <v>18</v>
      </c>
      <c r="AE2378">
        <f t="shared" si="112"/>
        <v>10</v>
      </c>
      <c r="AF2378">
        <f t="shared" si="113"/>
        <v>29</v>
      </c>
    </row>
    <row r="2379" spans="1:32" x14ac:dyDescent="0.25">
      <c r="A2379" t="s">
        <v>11969</v>
      </c>
      <c r="B2379" t="s">
        <v>11970</v>
      </c>
      <c r="D2379">
        <v>2023</v>
      </c>
      <c r="E2379" t="s">
        <v>1049</v>
      </c>
      <c r="F2379" t="s">
        <v>1050</v>
      </c>
      <c r="G2379" t="s">
        <v>1051</v>
      </c>
      <c r="H2379" t="s">
        <v>1052</v>
      </c>
      <c r="I2379" t="s">
        <v>11971</v>
      </c>
      <c r="J2379" t="s">
        <v>1054</v>
      </c>
      <c r="K2379">
        <v>1000</v>
      </c>
      <c r="L2379" t="s">
        <v>869</v>
      </c>
      <c r="M2379" t="s">
        <v>11972</v>
      </c>
      <c r="N2379" t="s">
        <v>11973</v>
      </c>
      <c r="O2379">
        <v>23</v>
      </c>
      <c r="P2379" t="s">
        <v>872</v>
      </c>
      <c r="Q2379" t="s">
        <v>873</v>
      </c>
      <c r="R2379" t="s">
        <v>105</v>
      </c>
      <c r="S2379" t="s">
        <v>105</v>
      </c>
      <c r="T2379" t="s">
        <v>11974</v>
      </c>
      <c r="U2379" t="s">
        <v>875</v>
      </c>
      <c r="V2379" t="s">
        <v>145</v>
      </c>
      <c r="W2379" s="247">
        <v>44863</v>
      </c>
      <c r="Y2379" t="s">
        <v>876</v>
      </c>
      <c r="Z2379">
        <v>0</v>
      </c>
      <c r="AB2379" t="s">
        <v>877</v>
      </c>
      <c r="AD2379">
        <f t="shared" ca="1" si="111"/>
        <v>18</v>
      </c>
      <c r="AE2379">
        <f t="shared" si="112"/>
        <v>10</v>
      </c>
      <c r="AF2379">
        <f t="shared" si="113"/>
        <v>29</v>
      </c>
    </row>
    <row r="2380" spans="1:32" x14ac:dyDescent="0.25">
      <c r="A2380" t="s">
        <v>11975</v>
      </c>
      <c r="B2380" t="s">
        <v>11976</v>
      </c>
      <c r="D2380">
        <v>2023</v>
      </c>
      <c r="E2380" t="s">
        <v>1049</v>
      </c>
      <c r="F2380" t="s">
        <v>1050</v>
      </c>
      <c r="G2380" t="s">
        <v>1051</v>
      </c>
      <c r="H2380" t="s">
        <v>1052</v>
      </c>
      <c r="I2380" t="s">
        <v>11977</v>
      </c>
      <c r="J2380" t="s">
        <v>1054</v>
      </c>
      <c r="K2380">
        <v>29630</v>
      </c>
      <c r="L2380" t="s">
        <v>869</v>
      </c>
      <c r="M2380" t="s">
        <v>11978</v>
      </c>
      <c r="N2380" t="s">
        <v>1040</v>
      </c>
      <c r="O2380">
        <v>4</v>
      </c>
      <c r="P2380" t="s">
        <v>872</v>
      </c>
      <c r="Q2380" t="s">
        <v>873</v>
      </c>
      <c r="R2380" t="s">
        <v>105</v>
      </c>
      <c r="S2380" t="s">
        <v>105</v>
      </c>
      <c r="T2380" t="s">
        <v>7998</v>
      </c>
      <c r="U2380" t="s">
        <v>875</v>
      </c>
      <c r="V2380" t="s">
        <v>123</v>
      </c>
      <c r="W2380" s="247">
        <v>44863</v>
      </c>
      <c r="Y2380" t="s">
        <v>876</v>
      </c>
      <c r="Z2380">
        <v>0</v>
      </c>
      <c r="AB2380" t="s">
        <v>877</v>
      </c>
      <c r="AD2380">
        <f t="shared" ca="1" si="111"/>
        <v>18</v>
      </c>
      <c r="AE2380">
        <f t="shared" si="112"/>
        <v>10</v>
      </c>
      <c r="AF2380">
        <f t="shared" si="113"/>
        <v>29</v>
      </c>
    </row>
    <row r="2381" spans="1:32" x14ac:dyDescent="0.25">
      <c r="A2381" t="s">
        <v>11979</v>
      </c>
      <c r="B2381" t="s">
        <v>11980</v>
      </c>
      <c r="C2381" t="s">
        <v>2319</v>
      </c>
      <c r="D2381">
        <v>2023</v>
      </c>
      <c r="E2381" t="s">
        <v>863</v>
      </c>
      <c r="F2381" t="s">
        <v>2418</v>
      </c>
      <c r="G2381" t="s">
        <v>2419</v>
      </c>
      <c r="H2381" t="s">
        <v>866</v>
      </c>
      <c r="I2381" t="s">
        <v>11981</v>
      </c>
      <c r="J2381" t="s">
        <v>881</v>
      </c>
      <c r="K2381">
        <v>22666</v>
      </c>
      <c r="L2381" t="s">
        <v>1900</v>
      </c>
      <c r="M2381">
        <v>5448915</v>
      </c>
      <c r="N2381">
        <v>45506</v>
      </c>
      <c r="O2381">
        <v>21</v>
      </c>
      <c r="P2381" t="s">
        <v>872</v>
      </c>
      <c r="Q2381" t="s">
        <v>873</v>
      </c>
      <c r="R2381" t="s">
        <v>105</v>
      </c>
      <c r="S2381" t="s">
        <v>105</v>
      </c>
      <c r="T2381" t="s">
        <v>11982</v>
      </c>
      <c r="U2381" t="s">
        <v>875</v>
      </c>
      <c r="V2381" t="s">
        <v>142</v>
      </c>
      <c r="W2381" s="247">
        <v>44863</v>
      </c>
      <c r="Y2381" t="s">
        <v>876</v>
      </c>
      <c r="Z2381">
        <v>0</v>
      </c>
      <c r="AB2381" t="s">
        <v>877</v>
      </c>
      <c r="AD2381">
        <f t="shared" ca="1" si="111"/>
        <v>18</v>
      </c>
      <c r="AE2381">
        <f t="shared" si="112"/>
        <v>10</v>
      </c>
      <c r="AF2381">
        <f t="shared" si="113"/>
        <v>29</v>
      </c>
    </row>
    <row r="2382" spans="1:32" x14ac:dyDescent="0.25">
      <c r="A2382" t="s">
        <v>11983</v>
      </c>
      <c r="B2382" t="s">
        <v>11984</v>
      </c>
      <c r="C2382" t="s">
        <v>2319</v>
      </c>
      <c r="D2382">
        <v>2023</v>
      </c>
      <c r="E2382" t="s">
        <v>863</v>
      </c>
      <c r="F2382" t="s">
        <v>2418</v>
      </c>
      <c r="G2382" t="s">
        <v>2419</v>
      </c>
      <c r="H2382" t="s">
        <v>866</v>
      </c>
      <c r="I2382" t="s">
        <v>11985</v>
      </c>
      <c r="J2382" t="s">
        <v>918</v>
      </c>
      <c r="K2382">
        <v>17562</v>
      </c>
      <c r="L2382" t="s">
        <v>869</v>
      </c>
      <c r="M2382">
        <v>5449199</v>
      </c>
      <c r="N2382">
        <v>45445</v>
      </c>
      <c r="O2382">
        <v>10</v>
      </c>
      <c r="P2382" t="s">
        <v>872</v>
      </c>
      <c r="Q2382" t="s">
        <v>873</v>
      </c>
      <c r="R2382" t="s">
        <v>105</v>
      </c>
      <c r="S2382" t="s">
        <v>105</v>
      </c>
      <c r="T2382" t="s">
        <v>11986</v>
      </c>
      <c r="U2382" t="s">
        <v>875</v>
      </c>
      <c r="V2382" t="s">
        <v>153</v>
      </c>
      <c r="W2382" s="247">
        <v>44863</v>
      </c>
      <c r="Y2382" t="s">
        <v>876</v>
      </c>
      <c r="Z2382">
        <v>0</v>
      </c>
      <c r="AB2382" t="s">
        <v>877</v>
      </c>
      <c r="AD2382">
        <f t="shared" ca="1" si="111"/>
        <v>18</v>
      </c>
      <c r="AE2382">
        <f t="shared" si="112"/>
        <v>10</v>
      </c>
      <c r="AF2382">
        <f t="shared" si="113"/>
        <v>29</v>
      </c>
    </row>
    <row r="2383" spans="1:32" x14ac:dyDescent="0.25">
      <c r="A2383" t="s">
        <v>11987</v>
      </c>
      <c r="B2383" t="s">
        <v>11988</v>
      </c>
      <c r="C2383" t="s">
        <v>2319</v>
      </c>
      <c r="D2383">
        <v>2023</v>
      </c>
      <c r="E2383" t="s">
        <v>1061</v>
      </c>
      <c r="F2383" t="s">
        <v>3907</v>
      </c>
      <c r="G2383" t="s">
        <v>3908</v>
      </c>
      <c r="H2383" t="s">
        <v>866</v>
      </c>
      <c r="I2383" t="s">
        <v>11989</v>
      </c>
      <c r="J2383" t="s">
        <v>1038</v>
      </c>
      <c r="K2383">
        <v>794</v>
      </c>
      <c r="L2383" t="s">
        <v>869</v>
      </c>
      <c r="M2383" t="s">
        <v>11990</v>
      </c>
      <c r="N2383" t="s">
        <v>11991</v>
      </c>
      <c r="O2383">
        <v>400</v>
      </c>
      <c r="P2383" t="s">
        <v>872</v>
      </c>
      <c r="Q2383" t="s">
        <v>873</v>
      </c>
      <c r="R2383" t="s">
        <v>105</v>
      </c>
      <c r="S2383" t="s">
        <v>105</v>
      </c>
      <c r="T2383" t="s">
        <v>11992</v>
      </c>
      <c r="U2383" t="s">
        <v>875</v>
      </c>
      <c r="V2383" t="s">
        <v>115</v>
      </c>
      <c r="W2383" s="247">
        <v>44861</v>
      </c>
      <c r="Y2383" t="s">
        <v>876</v>
      </c>
      <c r="Z2383">
        <v>0</v>
      </c>
      <c r="AB2383" t="s">
        <v>877</v>
      </c>
      <c r="AD2383">
        <f t="shared" ca="1" si="111"/>
        <v>18</v>
      </c>
      <c r="AE2383">
        <f t="shared" si="112"/>
        <v>10</v>
      </c>
      <c r="AF2383">
        <f t="shared" si="113"/>
        <v>27</v>
      </c>
    </row>
    <row r="2384" spans="1:32" x14ac:dyDescent="0.25">
      <c r="A2384" t="s">
        <v>11993</v>
      </c>
      <c r="B2384" t="s">
        <v>11994</v>
      </c>
      <c r="D2384">
        <v>2023</v>
      </c>
      <c r="E2384" t="s">
        <v>2122</v>
      </c>
      <c r="F2384" t="s">
        <v>11995</v>
      </c>
      <c r="G2384" t="s">
        <v>1071</v>
      </c>
      <c r="H2384" t="s">
        <v>2654</v>
      </c>
      <c r="I2384" t="s">
        <v>11996</v>
      </c>
      <c r="J2384" t="s">
        <v>1054</v>
      </c>
      <c r="K2384">
        <v>8100</v>
      </c>
      <c r="L2384" t="s">
        <v>869</v>
      </c>
      <c r="M2384" t="s">
        <v>11997</v>
      </c>
      <c r="N2384" t="s">
        <v>1040</v>
      </c>
      <c r="O2384">
        <v>3</v>
      </c>
      <c r="P2384" t="s">
        <v>872</v>
      </c>
      <c r="Q2384" t="s">
        <v>873</v>
      </c>
      <c r="R2384" t="s">
        <v>105</v>
      </c>
      <c r="S2384" t="s">
        <v>105</v>
      </c>
      <c r="T2384" t="s">
        <v>11998</v>
      </c>
      <c r="U2384" t="s">
        <v>875</v>
      </c>
      <c r="V2384" t="s">
        <v>11999</v>
      </c>
      <c r="W2384" s="247">
        <v>44883</v>
      </c>
      <c r="Y2384" t="s">
        <v>876</v>
      </c>
      <c r="Z2384">
        <v>0</v>
      </c>
      <c r="AB2384" t="s">
        <v>877</v>
      </c>
      <c r="AD2384">
        <f t="shared" ca="1" si="111"/>
        <v>17</v>
      </c>
      <c r="AE2384">
        <f t="shared" si="112"/>
        <v>11</v>
      </c>
      <c r="AF2384">
        <f t="shared" si="113"/>
        <v>18</v>
      </c>
    </row>
    <row r="2385" spans="1:32" x14ac:dyDescent="0.25">
      <c r="A2385" t="s">
        <v>12000</v>
      </c>
      <c r="B2385" t="s">
        <v>12001</v>
      </c>
      <c r="D2385">
        <v>2023</v>
      </c>
      <c r="E2385" t="s">
        <v>2122</v>
      </c>
      <c r="F2385" t="s">
        <v>11995</v>
      </c>
      <c r="G2385" t="s">
        <v>1071</v>
      </c>
      <c r="H2385" t="s">
        <v>2285</v>
      </c>
      <c r="I2385" t="s">
        <v>12002</v>
      </c>
      <c r="J2385" t="s">
        <v>868</v>
      </c>
      <c r="K2385">
        <v>24024</v>
      </c>
      <c r="L2385" t="s">
        <v>869</v>
      </c>
      <c r="M2385" t="s">
        <v>12003</v>
      </c>
      <c r="N2385">
        <v>45414</v>
      </c>
      <c r="O2385">
        <v>3</v>
      </c>
      <c r="P2385" t="s">
        <v>872</v>
      </c>
      <c r="Q2385" t="s">
        <v>873</v>
      </c>
      <c r="R2385" t="s">
        <v>105</v>
      </c>
      <c r="S2385" t="s">
        <v>105</v>
      </c>
      <c r="T2385" t="s">
        <v>12004</v>
      </c>
      <c r="U2385" t="s">
        <v>875</v>
      </c>
      <c r="W2385" s="247">
        <v>44883</v>
      </c>
      <c r="Y2385" t="s">
        <v>876</v>
      </c>
      <c r="Z2385">
        <v>0</v>
      </c>
      <c r="AB2385" t="s">
        <v>877</v>
      </c>
      <c r="AD2385">
        <f t="shared" ca="1" si="111"/>
        <v>17</v>
      </c>
      <c r="AE2385">
        <f t="shared" si="112"/>
        <v>11</v>
      </c>
      <c r="AF2385">
        <f t="shared" si="113"/>
        <v>18</v>
      </c>
    </row>
    <row r="2386" spans="1:32" x14ac:dyDescent="0.25">
      <c r="A2386" t="s">
        <v>12005</v>
      </c>
      <c r="B2386" t="s">
        <v>12006</v>
      </c>
      <c r="D2386">
        <v>2023</v>
      </c>
      <c r="E2386" t="s">
        <v>2122</v>
      </c>
      <c r="F2386" t="s">
        <v>11995</v>
      </c>
      <c r="G2386" t="s">
        <v>1071</v>
      </c>
      <c r="H2386" t="s">
        <v>2285</v>
      </c>
      <c r="I2386" t="s">
        <v>12007</v>
      </c>
      <c r="J2386" t="s">
        <v>1038</v>
      </c>
      <c r="K2386">
        <v>1</v>
      </c>
      <c r="L2386" t="s">
        <v>869</v>
      </c>
      <c r="M2386" t="s">
        <v>12008</v>
      </c>
      <c r="N2386" t="s">
        <v>1040</v>
      </c>
      <c r="O2386">
        <v>4</v>
      </c>
      <c r="P2386" t="s">
        <v>872</v>
      </c>
      <c r="Q2386" t="s">
        <v>873</v>
      </c>
      <c r="R2386" t="s">
        <v>105</v>
      </c>
      <c r="S2386" t="s">
        <v>105</v>
      </c>
      <c r="T2386" t="s">
        <v>12009</v>
      </c>
      <c r="U2386" t="s">
        <v>875</v>
      </c>
      <c r="V2386" t="s">
        <v>12010</v>
      </c>
      <c r="W2386" s="247">
        <v>44883</v>
      </c>
      <c r="Y2386" t="s">
        <v>876</v>
      </c>
      <c r="Z2386">
        <v>0</v>
      </c>
      <c r="AB2386" t="s">
        <v>877</v>
      </c>
      <c r="AD2386">
        <f t="shared" ca="1" si="111"/>
        <v>17</v>
      </c>
      <c r="AE2386">
        <f t="shared" si="112"/>
        <v>11</v>
      </c>
      <c r="AF2386">
        <f t="shared" si="113"/>
        <v>18</v>
      </c>
    </row>
    <row r="2387" spans="1:32" x14ac:dyDescent="0.25">
      <c r="A2387" t="s">
        <v>12011</v>
      </c>
      <c r="B2387" t="s">
        <v>12012</v>
      </c>
      <c r="D2387">
        <v>2023</v>
      </c>
      <c r="E2387" t="s">
        <v>2122</v>
      </c>
      <c r="F2387" t="s">
        <v>11995</v>
      </c>
      <c r="G2387" t="s">
        <v>1071</v>
      </c>
      <c r="H2387" t="s">
        <v>12013</v>
      </c>
      <c r="I2387" t="s">
        <v>12014</v>
      </c>
      <c r="J2387" t="s">
        <v>868</v>
      </c>
      <c r="K2387">
        <v>14734</v>
      </c>
      <c r="L2387" t="s">
        <v>869</v>
      </c>
      <c r="M2387" t="s">
        <v>12015</v>
      </c>
      <c r="N2387">
        <v>45567</v>
      </c>
      <c r="O2387">
        <v>3</v>
      </c>
      <c r="P2387" t="s">
        <v>872</v>
      </c>
      <c r="Q2387" t="s">
        <v>873</v>
      </c>
      <c r="R2387" t="s">
        <v>105</v>
      </c>
      <c r="S2387" t="s">
        <v>105</v>
      </c>
      <c r="T2387" t="s">
        <v>12016</v>
      </c>
      <c r="U2387" t="s">
        <v>875</v>
      </c>
      <c r="V2387" t="s">
        <v>134</v>
      </c>
      <c r="W2387" s="247">
        <v>44883</v>
      </c>
      <c r="Y2387" t="s">
        <v>876</v>
      </c>
      <c r="Z2387">
        <v>0</v>
      </c>
      <c r="AB2387" t="s">
        <v>877</v>
      </c>
      <c r="AD2387">
        <f t="shared" ca="1" si="111"/>
        <v>17</v>
      </c>
      <c r="AE2387">
        <f t="shared" si="112"/>
        <v>11</v>
      </c>
      <c r="AF2387">
        <f t="shared" si="113"/>
        <v>18</v>
      </c>
    </row>
    <row r="2388" spans="1:32" x14ac:dyDescent="0.25">
      <c r="A2388" t="s">
        <v>12017</v>
      </c>
      <c r="B2388" t="s">
        <v>12018</v>
      </c>
      <c r="D2388">
        <v>2022</v>
      </c>
      <c r="E2388" t="s">
        <v>1049</v>
      </c>
      <c r="F2388" t="s">
        <v>1879</v>
      </c>
      <c r="G2388" t="s">
        <v>1917</v>
      </c>
      <c r="H2388" t="s">
        <v>2772</v>
      </c>
      <c r="I2388" t="s">
        <v>12019</v>
      </c>
      <c r="J2388" t="s">
        <v>3464</v>
      </c>
      <c r="K2388">
        <v>26469</v>
      </c>
      <c r="L2388" t="s">
        <v>869</v>
      </c>
      <c r="M2388" t="s">
        <v>12020</v>
      </c>
      <c r="N2388">
        <v>45484</v>
      </c>
      <c r="O2388">
        <v>10</v>
      </c>
      <c r="P2388" t="s">
        <v>872</v>
      </c>
      <c r="Q2388" t="s">
        <v>873</v>
      </c>
      <c r="R2388" t="s">
        <v>105</v>
      </c>
      <c r="S2388" t="s">
        <v>105</v>
      </c>
      <c r="T2388" t="s">
        <v>10669</v>
      </c>
      <c r="U2388" t="s">
        <v>875</v>
      </c>
      <c r="V2388" t="s">
        <v>132</v>
      </c>
      <c r="W2388" s="247">
        <v>44870</v>
      </c>
      <c r="Y2388" t="s">
        <v>876</v>
      </c>
      <c r="Z2388">
        <v>0</v>
      </c>
      <c r="AB2388" t="s">
        <v>12021</v>
      </c>
      <c r="AD2388">
        <f t="shared" ca="1" si="111"/>
        <v>18</v>
      </c>
      <c r="AE2388">
        <f t="shared" si="112"/>
        <v>11</v>
      </c>
      <c r="AF2388">
        <f t="shared" si="113"/>
        <v>5</v>
      </c>
    </row>
    <row r="2389" spans="1:32" x14ac:dyDescent="0.25">
      <c r="A2389" t="s">
        <v>12022</v>
      </c>
      <c r="B2389" t="s">
        <v>12023</v>
      </c>
      <c r="D2389">
        <v>2022</v>
      </c>
      <c r="E2389" t="s">
        <v>1049</v>
      </c>
      <c r="F2389" t="s">
        <v>1879</v>
      </c>
      <c r="G2389" t="s">
        <v>1917</v>
      </c>
      <c r="H2389" t="s">
        <v>2772</v>
      </c>
      <c r="I2389" t="s">
        <v>12024</v>
      </c>
      <c r="J2389" t="s">
        <v>3464</v>
      </c>
      <c r="K2389">
        <v>9517</v>
      </c>
      <c r="L2389" t="s">
        <v>869</v>
      </c>
      <c r="M2389" t="s">
        <v>12025</v>
      </c>
      <c r="N2389">
        <v>45484</v>
      </c>
      <c r="O2389">
        <v>290</v>
      </c>
      <c r="P2389" t="s">
        <v>872</v>
      </c>
      <c r="Q2389" t="s">
        <v>873</v>
      </c>
      <c r="R2389" t="s">
        <v>105</v>
      </c>
      <c r="S2389" t="s">
        <v>105</v>
      </c>
      <c r="T2389" t="s">
        <v>10669</v>
      </c>
      <c r="U2389" t="s">
        <v>875</v>
      </c>
      <c r="V2389" t="s">
        <v>132</v>
      </c>
      <c r="W2389" s="247">
        <v>44870</v>
      </c>
      <c r="Y2389" t="s">
        <v>876</v>
      </c>
      <c r="Z2389">
        <v>0</v>
      </c>
      <c r="AB2389" t="s">
        <v>12026</v>
      </c>
      <c r="AD2389">
        <f t="shared" ca="1" si="111"/>
        <v>18</v>
      </c>
      <c r="AE2389">
        <f t="shared" si="112"/>
        <v>11</v>
      </c>
      <c r="AF2389">
        <f t="shared" si="113"/>
        <v>5</v>
      </c>
    </row>
    <row r="2390" spans="1:32" x14ac:dyDescent="0.25">
      <c r="A2390" t="s">
        <v>12027</v>
      </c>
      <c r="B2390" t="s">
        <v>12028</v>
      </c>
      <c r="C2390" t="s">
        <v>1799</v>
      </c>
      <c r="D2390">
        <v>2023</v>
      </c>
      <c r="E2390" t="s">
        <v>1049</v>
      </c>
      <c r="F2390" t="s">
        <v>3079</v>
      </c>
      <c r="G2390" t="s">
        <v>2087</v>
      </c>
      <c r="H2390" t="s">
        <v>3323</v>
      </c>
      <c r="I2390" t="s">
        <v>12029</v>
      </c>
      <c r="J2390" t="s">
        <v>1038</v>
      </c>
      <c r="K2390">
        <v>76</v>
      </c>
      <c r="L2390" t="s">
        <v>869</v>
      </c>
      <c r="M2390" t="s">
        <v>12030</v>
      </c>
      <c r="N2390" t="s">
        <v>12031</v>
      </c>
      <c r="O2390">
        <v>431</v>
      </c>
      <c r="P2390" t="s">
        <v>872</v>
      </c>
      <c r="Q2390" t="s">
        <v>873</v>
      </c>
      <c r="R2390" t="s">
        <v>105</v>
      </c>
      <c r="S2390" t="s">
        <v>105</v>
      </c>
      <c r="T2390" t="s">
        <v>12032</v>
      </c>
      <c r="U2390" t="s">
        <v>875</v>
      </c>
      <c r="V2390" t="s">
        <v>187</v>
      </c>
      <c r="W2390" s="247">
        <v>44856</v>
      </c>
      <c r="Y2390" t="s">
        <v>876</v>
      </c>
      <c r="Z2390">
        <v>0</v>
      </c>
      <c r="AA2390" t="s">
        <v>12033</v>
      </c>
      <c r="AB2390" t="s">
        <v>10633</v>
      </c>
      <c r="AD2390">
        <f t="shared" ca="1" si="111"/>
        <v>18</v>
      </c>
      <c r="AE2390">
        <f t="shared" si="112"/>
        <v>10</v>
      </c>
      <c r="AF2390">
        <f t="shared" si="113"/>
        <v>22</v>
      </c>
    </row>
    <row r="2391" spans="1:32" x14ac:dyDescent="0.25">
      <c r="A2391" t="s">
        <v>12034</v>
      </c>
      <c r="B2391" t="s">
        <v>12035</v>
      </c>
      <c r="D2391">
        <v>2022</v>
      </c>
      <c r="E2391" t="s">
        <v>1049</v>
      </c>
      <c r="F2391" t="s">
        <v>1879</v>
      </c>
      <c r="G2391" t="s">
        <v>1880</v>
      </c>
      <c r="H2391" t="s">
        <v>2772</v>
      </c>
      <c r="I2391" t="s">
        <v>12036</v>
      </c>
      <c r="J2391" t="s">
        <v>1038</v>
      </c>
      <c r="K2391">
        <v>49</v>
      </c>
      <c r="L2391" t="s">
        <v>869</v>
      </c>
      <c r="M2391" t="s">
        <v>12037</v>
      </c>
      <c r="N2391" t="s">
        <v>12038</v>
      </c>
      <c r="O2391">
        <v>585</v>
      </c>
      <c r="P2391" t="s">
        <v>872</v>
      </c>
      <c r="Q2391" t="s">
        <v>873</v>
      </c>
      <c r="R2391" t="s">
        <v>105</v>
      </c>
      <c r="S2391" t="s">
        <v>105</v>
      </c>
      <c r="T2391" t="s">
        <v>12039</v>
      </c>
      <c r="U2391" t="s">
        <v>875</v>
      </c>
      <c r="V2391" t="s">
        <v>166</v>
      </c>
      <c r="W2391" s="247">
        <v>44870</v>
      </c>
      <c r="Y2391" t="s">
        <v>876</v>
      </c>
      <c r="Z2391">
        <v>0</v>
      </c>
      <c r="AB2391" t="s">
        <v>1856</v>
      </c>
      <c r="AD2391">
        <f t="shared" ca="1" si="111"/>
        <v>18</v>
      </c>
      <c r="AE2391">
        <f t="shared" si="112"/>
        <v>11</v>
      </c>
      <c r="AF2391">
        <f t="shared" si="113"/>
        <v>5</v>
      </c>
    </row>
    <row r="2392" spans="1:32" x14ac:dyDescent="0.25">
      <c r="A2392" t="s">
        <v>12040</v>
      </c>
      <c r="B2392" t="s">
        <v>12041</v>
      </c>
      <c r="D2392">
        <v>2022</v>
      </c>
      <c r="E2392" t="s">
        <v>1049</v>
      </c>
      <c r="F2392" t="s">
        <v>1879</v>
      </c>
      <c r="G2392" t="s">
        <v>1880</v>
      </c>
      <c r="H2392" t="s">
        <v>2772</v>
      </c>
      <c r="I2392" t="s">
        <v>12042</v>
      </c>
      <c r="J2392" t="s">
        <v>1038</v>
      </c>
      <c r="K2392">
        <v>7949</v>
      </c>
      <c r="L2392" t="s">
        <v>869</v>
      </c>
      <c r="M2392" t="s">
        <v>12043</v>
      </c>
      <c r="N2392" t="s">
        <v>11693</v>
      </c>
      <c r="O2392">
        <v>415</v>
      </c>
      <c r="P2392" t="s">
        <v>872</v>
      </c>
      <c r="Q2392" t="s">
        <v>873</v>
      </c>
      <c r="R2392" t="s">
        <v>105</v>
      </c>
      <c r="S2392" t="s">
        <v>105</v>
      </c>
      <c r="T2392" t="s">
        <v>12044</v>
      </c>
      <c r="U2392" t="s">
        <v>875</v>
      </c>
      <c r="V2392" t="s">
        <v>166</v>
      </c>
      <c r="W2392" s="247">
        <v>44870</v>
      </c>
      <c r="Y2392" t="s">
        <v>876</v>
      </c>
      <c r="Z2392">
        <v>0</v>
      </c>
      <c r="AB2392" t="s">
        <v>1856</v>
      </c>
      <c r="AD2392">
        <f t="shared" ca="1" si="111"/>
        <v>18</v>
      </c>
      <c r="AE2392">
        <f t="shared" si="112"/>
        <v>11</v>
      </c>
      <c r="AF2392">
        <f t="shared" si="113"/>
        <v>5</v>
      </c>
    </row>
    <row r="2393" spans="1:32" x14ac:dyDescent="0.25">
      <c r="A2393" t="s">
        <v>12045</v>
      </c>
      <c r="B2393" t="s">
        <v>12046</v>
      </c>
      <c r="D2393">
        <v>2022</v>
      </c>
      <c r="E2393" t="s">
        <v>1049</v>
      </c>
      <c r="F2393" t="s">
        <v>1879</v>
      </c>
      <c r="G2393" t="s">
        <v>1880</v>
      </c>
      <c r="H2393" t="s">
        <v>2772</v>
      </c>
      <c r="I2393" t="s">
        <v>12047</v>
      </c>
      <c r="J2393" t="s">
        <v>1038</v>
      </c>
      <c r="K2393">
        <v>39144</v>
      </c>
      <c r="L2393" t="s">
        <v>1900</v>
      </c>
      <c r="M2393" t="s">
        <v>12048</v>
      </c>
      <c r="N2393" t="s">
        <v>11693</v>
      </c>
      <c r="O2393">
        <v>124</v>
      </c>
      <c r="P2393" t="s">
        <v>872</v>
      </c>
      <c r="Q2393" t="s">
        <v>873</v>
      </c>
      <c r="R2393" t="s">
        <v>105</v>
      </c>
      <c r="S2393" t="s">
        <v>105</v>
      </c>
      <c r="T2393" t="s">
        <v>12049</v>
      </c>
      <c r="U2393" t="s">
        <v>875</v>
      </c>
      <c r="V2393" t="s">
        <v>166</v>
      </c>
      <c r="W2393" s="247">
        <v>44870</v>
      </c>
      <c r="Y2393" t="s">
        <v>876</v>
      </c>
      <c r="Z2393">
        <v>0</v>
      </c>
      <c r="AB2393" t="s">
        <v>1856</v>
      </c>
      <c r="AD2393">
        <f t="shared" ca="1" si="111"/>
        <v>18</v>
      </c>
      <c r="AE2393">
        <f t="shared" si="112"/>
        <v>11</v>
      </c>
      <c r="AF2393">
        <f t="shared" si="113"/>
        <v>5</v>
      </c>
    </row>
    <row r="2394" spans="1:32" x14ac:dyDescent="0.25">
      <c r="A2394" t="s">
        <v>12050</v>
      </c>
      <c r="B2394" t="s">
        <v>12051</v>
      </c>
      <c r="D2394">
        <v>2022</v>
      </c>
      <c r="E2394" t="s">
        <v>1049</v>
      </c>
      <c r="F2394" t="s">
        <v>1879</v>
      </c>
      <c r="G2394" t="s">
        <v>1880</v>
      </c>
      <c r="H2394" t="s">
        <v>2772</v>
      </c>
      <c r="I2394" t="s">
        <v>12052</v>
      </c>
      <c r="J2394" t="s">
        <v>1038</v>
      </c>
      <c r="K2394">
        <v>245</v>
      </c>
      <c r="L2394" t="s">
        <v>869</v>
      </c>
      <c r="M2394" t="s">
        <v>12053</v>
      </c>
      <c r="N2394" t="s">
        <v>11693</v>
      </c>
      <c r="O2394">
        <v>584</v>
      </c>
      <c r="P2394" t="s">
        <v>872</v>
      </c>
      <c r="Q2394" t="s">
        <v>873</v>
      </c>
      <c r="R2394" t="s">
        <v>105</v>
      </c>
      <c r="S2394" t="s">
        <v>105</v>
      </c>
      <c r="T2394" t="s">
        <v>3784</v>
      </c>
      <c r="U2394" t="s">
        <v>875</v>
      </c>
      <c r="V2394" t="s">
        <v>166</v>
      </c>
      <c r="W2394" s="247">
        <v>44870</v>
      </c>
      <c r="Y2394" t="s">
        <v>876</v>
      </c>
      <c r="Z2394">
        <v>0</v>
      </c>
      <c r="AB2394" t="s">
        <v>1856</v>
      </c>
      <c r="AD2394">
        <f t="shared" ca="1" si="111"/>
        <v>18</v>
      </c>
      <c r="AE2394">
        <f t="shared" si="112"/>
        <v>11</v>
      </c>
      <c r="AF2394">
        <f t="shared" si="113"/>
        <v>5</v>
      </c>
    </row>
    <row r="2395" spans="1:32" x14ac:dyDescent="0.25">
      <c r="A2395" t="s">
        <v>12054</v>
      </c>
      <c r="B2395" t="s">
        <v>12055</v>
      </c>
      <c r="D2395">
        <v>2022</v>
      </c>
      <c r="E2395" t="s">
        <v>1049</v>
      </c>
      <c r="F2395" t="s">
        <v>1879</v>
      </c>
      <c r="G2395" t="s">
        <v>1880</v>
      </c>
      <c r="H2395" t="s">
        <v>2772</v>
      </c>
      <c r="I2395" t="s">
        <v>12056</v>
      </c>
      <c r="J2395" t="s">
        <v>1038</v>
      </c>
      <c r="K2395">
        <v>26146</v>
      </c>
      <c r="L2395" t="s">
        <v>869</v>
      </c>
      <c r="M2395" t="s">
        <v>12057</v>
      </c>
      <c r="N2395" t="s">
        <v>11693</v>
      </c>
      <c r="O2395">
        <v>339</v>
      </c>
      <c r="P2395" t="s">
        <v>872</v>
      </c>
      <c r="Q2395" t="s">
        <v>873</v>
      </c>
      <c r="R2395" t="s">
        <v>105</v>
      </c>
      <c r="S2395" t="s">
        <v>105</v>
      </c>
      <c r="T2395" t="s">
        <v>1699</v>
      </c>
      <c r="U2395" t="s">
        <v>875</v>
      </c>
      <c r="V2395" t="s">
        <v>166</v>
      </c>
      <c r="W2395" s="247">
        <v>44870</v>
      </c>
      <c r="Y2395" t="s">
        <v>876</v>
      </c>
      <c r="Z2395">
        <v>0</v>
      </c>
      <c r="AB2395" t="s">
        <v>1856</v>
      </c>
      <c r="AD2395">
        <f t="shared" ca="1" si="111"/>
        <v>18</v>
      </c>
      <c r="AE2395">
        <f t="shared" si="112"/>
        <v>11</v>
      </c>
      <c r="AF2395">
        <f t="shared" si="113"/>
        <v>5</v>
      </c>
    </row>
    <row r="2396" spans="1:32" x14ac:dyDescent="0.25">
      <c r="A2396" t="s">
        <v>12058</v>
      </c>
      <c r="B2396" t="s">
        <v>12059</v>
      </c>
      <c r="D2396">
        <v>2022</v>
      </c>
      <c r="E2396" t="s">
        <v>1049</v>
      </c>
      <c r="F2396" t="s">
        <v>1879</v>
      </c>
      <c r="G2396" t="s">
        <v>1880</v>
      </c>
      <c r="H2396" t="s">
        <v>2772</v>
      </c>
      <c r="I2396" t="s">
        <v>12060</v>
      </c>
      <c r="J2396" t="s">
        <v>1038</v>
      </c>
      <c r="K2396">
        <v>249</v>
      </c>
      <c r="L2396" t="s">
        <v>869</v>
      </c>
      <c r="M2396" t="s">
        <v>12061</v>
      </c>
      <c r="N2396" t="s">
        <v>11693</v>
      </c>
      <c r="O2396">
        <v>584</v>
      </c>
      <c r="P2396" t="s">
        <v>872</v>
      </c>
      <c r="Q2396" t="s">
        <v>873</v>
      </c>
      <c r="R2396" t="s">
        <v>105</v>
      </c>
      <c r="S2396" t="s">
        <v>105</v>
      </c>
      <c r="T2396" t="s">
        <v>12044</v>
      </c>
      <c r="U2396" t="s">
        <v>875</v>
      </c>
      <c r="V2396" t="s">
        <v>166</v>
      </c>
      <c r="W2396" s="247">
        <v>44870</v>
      </c>
      <c r="Y2396" t="s">
        <v>876</v>
      </c>
      <c r="Z2396">
        <v>0</v>
      </c>
      <c r="AB2396" t="s">
        <v>1856</v>
      </c>
      <c r="AD2396">
        <f t="shared" ca="1" si="111"/>
        <v>18</v>
      </c>
      <c r="AE2396">
        <f t="shared" si="112"/>
        <v>11</v>
      </c>
      <c r="AF2396">
        <f t="shared" si="113"/>
        <v>5</v>
      </c>
    </row>
    <row r="2397" spans="1:32" x14ac:dyDescent="0.25">
      <c r="A2397" t="s">
        <v>12062</v>
      </c>
      <c r="B2397" t="s">
        <v>12063</v>
      </c>
      <c r="D2397">
        <v>2022</v>
      </c>
      <c r="E2397" t="s">
        <v>1049</v>
      </c>
      <c r="F2397" t="s">
        <v>1879</v>
      </c>
      <c r="G2397" t="s">
        <v>1880</v>
      </c>
      <c r="H2397" t="s">
        <v>2772</v>
      </c>
      <c r="I2397" t="s">
        <v>12064</v>
      </c>
      <c r="J2397" t="s">
        <v>1038</v>
      </c>
      <c r="K2397">
        <v>253</v>
      </c>
      <c r="L2397" t="s">
        <v>869</v>
      </c>
      <c r="M2397" t="s">
        <v>12065</v>
      </c>
      <c r="N2397" t="s">
        <v>11693</v>
      </c>
      <c r="O2397">
        <v>584</v>
      </c>
      <c r="P2397" t="s">
        <v>872</v>
      </c>
      <c r="Q2397" t="s">
        <v>873</v>
      </c>
      <c r="R2397" t="s">
        <v>105</v>
      </c>
      <c r="S2397" t="s">
        <v>105</v>
      </c>
      <c r="T2397" t="s">
        <v>12044</v>
      </c>
      <c r="U2397" t="s">
        <v>875</v>
      </c>
      <c r="V2397" t="s">
        <v>166</v>
      </c>
      <c r="W2397" s="247">
        <v>44870</v>
      </c>
      <c r="Y2397" t="s">
        <v>876</v>
      </c>
      <c r="Z2397">
        <v>0</v>
      </c>
      <c r="AB2397" t="s">
        <v>1856</v>
      </c>
      <c r="AD2397">
        <f t="shared" ca="1" si="111"/>
        <v>18</v>
      </c>
      <c r="AE2397">
        <f t="shared" si="112"/>
        <v>11</v>
      </c>
      <c r="AF2397">
        <f t="shared" si="113"/>
        <v>5</v>
      </c>
    </row>
    <row r="2398" spans="1:32" x14ac:dyDescent="0.25">
      <c r="A2398" t="s">
        <v>12066</v>
      </c>
      <c r="B2398" t="s">
        <v>12067</v>
      </c>
      <c r="D2398">
        <v>2022</v>
      </c>
      <c r="E2398" t="s">
        <v>1049</v>
      </c>
      <c r="F2398" t="s">
        <v>1879</v>
      </c>
      <c r="G2398" t="s">
        <v>1880</v>
      </c>
      <c r="H2398" t="s">
        <v>2772</v>
      </c>
      <c r="I2398" t="s">
        <v>12068</v>
      </c>
      <c r="J2398" t="s">
        <v>1038</v>
      </c>
      <c r="K2398">
        <v>280</v>
      </c>
      <c r="L2398" t="s">
        <v>869</v>
      </c>
      <c r="M2398" t="s">
        <v>12069</v>
      </c>
      <c r="N2398" t="s">
        <v>11693</v>
      </c>
      <c r="O2398">
        <v>584</v>
      </c>
      <c r="P2398" t="s">
        <v>872</v>
      </c>
      <c r="Q2398" t="s">
        <v>873</v>
      </c>
      <c r="R2398" t="s">
        <v>105</v>
      </c>
      <c r="S2398" t="s">
        <v>105</v>
      </c>
      <c r="T2398" t="s">
        <v>12044</v>
      </c>
      <c r="U2398" t="s">
        <v>875</v>
      </c>
      <c r="V2398" t="s">
        <v>166</v>
      </c>
      <c r="W2398" s="247">
        <v>44870</v>
      </c>
      <c r="Y2398" t="s">
        <v>876</v>
      </c>
      <c r="Z2398">
        <v>0</v>
      </c>
      <c r="AB2398" t="s">
        <v>1856</v>
      </c>
      <c r="AD2398">
        <f t="shared" ca="1" si="111"/>
        <v>18</v>
      </c>
      <c r="AE2398">
        <f t="shared" si="112"/>
        <v>11</v>
      </c>
      <c r="AF2398">
        <f t="shared" si="113"/>
        <v>5</v>
      </c>
    </row>
    <row r="2399" spans="1:32" x14ac:dyDescent="0.25">
      <c r="A2399" t="s">
        <v>12070</v>
      </c>
      <c r="B2399" t="s">
        <v>12071</v>
      </c>
      <c r="D2399">
        <v>2022</v>
      </c>
      <c r="E2399" t="s">
        <v>1049</v>
      </c>
      <c r="F2399" t="s">
        <v>1879</v>
      </c>
      <c r="G2399" t="s">
        <v>1880</v>
      </c>
      <c r="H2399" t="s">
        <v>2772</v>
      </c>
      <c r="I2399" t="s">
        <v>12072</v>
      </c>
      <c r="J2399" t="s">
        <v>1038</v>
      </c>
      <c r="K2399">
        <v>206</v>
      </c>
      <c r="L2399" t="s">
        <v>869</v>
      </c>
      <c r="M2399" t="s">
        <v>12073</v>
      </c>
      <c r="N2399" t="s">
        <v>11693</v>
      </c>
      <c r="O2399">
        <v>584</v>
      </c>
      <c r="P2399" t="s">
        <v>872</v>
      </c>
      <c r="Q2399" t="s">
        <v>873</v>
      </c>
      <c r="R2399" t="s">
        <v>105</v>
      </c>
      <c r="S2399" t="s">
        <v>105</v>
      </c>
      <c r="T2399" t="s">
        <v>12074</v>
      </c>
      <c r="U2399" t="s">
        <v>875</v>
      </c>
      <c r="V2399" t="s">
        <v>166</v>
      </c>
      <c r="W2399" s="247">
        <v>44870</v>
      </c>
      <c r="Y2399" t="s">
        <v>876</v>
      </c>
      <c r="Z2399">
        <v>0</v>
      </c>
      <c r="AB2399" t="s">
        <v>1856</v>
      </c>
      <c r="AD2399">
        <f t="shared" ca="1" si="111"/>
        <v>18</v>
      </c>
      <c r="AE2399">
        <f t="shared" si="112"/>
        <v>11</v>
      </c>
      <c r="AF2399">
        <f t="shared" si="113"/>
        <v>5</v>
      </c>
    </row>
    <row r="2400" spans="1:32" x14ac:dyDescent="0.25">
      <c r="A2400" t="s">
        <v>12075</v>
      </c>
      <c r="B2400" t="s">
        <v>12076</v>
      </c>
      <c r="D2400">
        <v>2022</v>
      </c>
      <c r="E2400" t="s">
        <v>1049</v>
      </c>
      <c r="F2400" t="s">
        <v>1879</v>
      </c>
      <c r="G2400" t="s">
        <v>1880</v>
      </c>
      <c r="H2400" t="s">
        <v>2772</v>
      </c>
      <c r="I2400" t="s">
        <v>12077</v>
      </c>
      <c r="J2400" t="s">
        <v>1038</v>
      </c>
      <c r="K2400">
        <v>44654</v>
      </c>
      <c r="L2400" t="s">
        <v>1900</v>
      </c>
      <c r="M2400" t="s">
        <v>12078</v>
      </c>
      <c r="N2400" t="s">
        <v>5704</v>
      </c>
      <c r="O2400">
        <v>35</v>
      </c>
      <c r="P2400" t="s">
        <v>872</v>
      </c>
      <c r="Q2400" t="s">
        <v>873</v>
      </c>
      <c r="R2400" t="s">
        <v>105</v>
      </c>
      <c r="S2400" t="s">
        <v>105</v>
      </c>
      <c r="T2400" t="s">
        <v>1699</v>
      </c>
      <c r="U2400" t="s">
        <v>875</v>
      </c>
      <c r="V2400" t="s">
        <v>166</v>
      </c>
      <c r="W2400" s="247">
        <v>44870</v>
      </c>
      <c r="Y2400" t="s">
        <v>876</v>
      </c>
      <c r="Z2400">
        <v>0</v>
      </c>
      <c r="AB2400" t="s">
        <v>1856</v>
      </c>
      <c r="AD2400">
        <f t="shared" ca="1" si="111"/>
        <v>18</v>
      </c>
      <c r="AE2400">
        <f t="shared" si="112"/>
        <v>11</v>
      </c>
      <c r="AF2400">
        <f t="shared" si="113"/>
        <v>5</v>
      </c>
    </row>
    <row r="2401" spans="1:32" x14ac:dyDescent="0.25">
      <c r="A2401" t="s">
        <v>12079</v>
      </c>
      <c r="B2401" t="s">
        <v>12080</v>
      </c>
      <c r="D2401">
        <v>2022</v>
      </c>
      <c r="E2401" t="s">
        <v>1049</v>
      </c>
      <c r="F2401" t="s">
        <v>1879</v>
      </c>
      <c r="G2401" t="s">
        <v>1880</v>
      </c>
      <c r="H2401" t="s">
        <v>2772</v>
      </c>
      <c r="I2401" t="s">
        <v>12081</v>
      </c>
      <c r="J2401" t="s">
        <v>1038</v>
      </c>
      <c r="K2401">
        <v>253</v>
      </c>
      <c r="L2401" t="s">
        <v>869</v>
      </c>
      <c r="M2401" t="s">
        <v>12082</v>
      </c>
      <c r="N2401" t="s">
        <v>12038</v>
      </c>
      <c r="O2401">
        <v>585</v>
      </c>
      <c r="P2401" t="s">
        <v>872</v>
      </c>
      <c r="Q2401" t="s">
        <v>873</v>
      </c>
      <c r="R2401" t="s">
        <v>105</v>
      </c>
      <c r="S2401" t="s">
        <v>105</v>
      </c>
      <c r="T2401" t="s">
        <v>12074</v>
      </c>
      <c r="U2401" t="s">
        <v>875</v>
      </c>
      <c r="V2401" t="s">
        <v>166</v>
      </c>
      <c r="W2401" s="247">
        <v>44870</v>
      </c>
      <c r="Y2401" t="s">
        <v>876</v>
      </c>
      <c r="Z2401">
        <v>0</v>
      </c>
      <c r="AB2401" t="s">
        <v>1856</v>
      </c>
      <c r="AD2401">
        <f t="shared" ca="1" si="111"/>
        <v>18</v>
      </c>
      <c r="AE2401">
        <f t="shared" si="112"/>
        <v>11</v>
      </c>
      <c r="AF2401">
        <f t="shared" si="113"/>
        <v>5</v>
      </c>
    </row>
    <row r="2402" spans="1:32" x14ac:dyDescent="0.25">
      <c r="A2402" t="s">
        <v>12083</v>
      </c>
      <c r="B2402" t="s">
        <v>12084</v>
      </c>
      <c r="D2402">
        <v>2022</v>
      </c>
      <c r="E2402" t="s">
        <v>1049</v>
      </c>
      <c r="F2402" t="s">
        <v>1879</v>
      </c>
      <c r="G2402" t="s">
        <v>1880</v>
      </c>
      <c r="H2402" t="s">
        <v>2772</v>
      </c>
      <c r="I2402" t="s">
        <v>12085</v>
      </c>
      <c r="J2402" t="s">
        <v>1038</v>
      </c>
      <c r="K2402">
        <v>270</v>
      </c>
      <c r="L2402" t="s">
        <v>869</v>
      </c>
      <c r="M2402" t="s">
        <v>12086</v>
      </c>
      <c r="N2402" t="s">
        <v>11693</v>
      </c>
      <c r="O2402">
        <v>146</v>
      </c>
      <c r="P2402" t="s">
        <v>872</v>
      </c>
      <c r="Q2402" t="s">
        <v>873</v>
      </c>
      <c r="R2402" t="s">
        <v>105</v>
      </c>
      <c r="S2402" t="s">
        <v>105</v>
      </c>
      <c r="T2402" t="s">
        <v>12087</v>
      </c>
      <c r="U2402" t="s">
        <v>875</v>
      </c>
      <c r="V2402" t="s">
        <v>166</v>
      </c>
      <c r="W2402" s="247">
        <v>44870</v>
      </c>
      <c r="Y2402" t="s">
        <v>876</v>
      </c>
      <c r="Z2402">
        <v>0</v>
      </c>
      <c r="AB2402" t="s">
        <v>1856</v>
      </c>
      <c r="AD2402">
        <f t="shared" ca="1" si="111"/>
        <v>18</v>
      </c>
      <c r="AE2402">
        <f t="shared" si="112"/>
        <v>11</v>
      </c>
      <c r="AF2402">
        <f t="shared" si="113"/>
        <v>5</v>
      </c>
    </row>
    <row r="2403" spans="1:32" x14ac:dyDescent="0.25">
      <c r="A2403" t="s">
        <v>12088</v>
      </c>
      <c r="B2403" t="s">
        <v>12089</v>
      </c>
      <c r="D2403">
        <v>2022</v>
      </c>
      <c r="E2403" t="s">
        <v>1049</v>
      </c>
      <c r="F2403" t="s">
        <v>1879</v>
      </c>
      <c r="G2403" t="s">
        <v>1880</v>
      </c>
      <c r="H2403" t="s">
        <v>2772</v>
      </c>
      <c r="I2403" t="s">
        <v>12090</v>
      </c>
      <c r="J2403" t="s">
        <v>1038</v>
      </c>
      <c r="K2403">
        <v>1</v>
      </c>
      <c r="L2403" t="s">
        <v>869</v>
      </c>
      <c r="M2403" t="s">
        <v>12091</v>
      </c>
      <c r="N2403" t="s">
        <v>11693</v>
      </c>
      <c r="O2403">
        <v>584</v>
      </c>
      <c r="P2403" t="s">
        <v>872</v>
      </c>
      <c r="Q2403" t="s">
        <v>873</v>
      </c>
      <c r="R2403" t="s">
        <v>105</v>
      </c>
      <c r="S2403" t="s">
        <v>105</v>
      </c>
      <c r="T2403" t="s">
        <v>3774</v>
      </c>
      <c r="U2403" t="s">
        <v>875</v>
      </c>
      <c r="V2403" t="s">
        <v>166</v>
      </c>
      <c r="W2403" s="247">
        <v>44870</v>
      </c>
      <c r="Y2403" t="s">
        <v>876</v>
      </c>
      <c r="Z2403">
        <v>0</v>
      </c>
      <c r="AB2403" t="s">
        <v>1856</v>
      </c>
      <c r="AD2403">
        <f t="shared" ca="1" si="111"/>
        <v>18</v>
      </c>
      <c r="AE2403">
        <f t="shared" si="112"/>
        <v>11</v>
      </c>
      <c r="AF2403">
        <f t="shared" si="113"/>
        <v>5</v>
      </c>
    </row>
    <row r="2404" spans="1:32" x14ac:dyDescent="0.25">
      <c r="A2404" t="s">
        <v>12092</v>
      </c>
      <c r="B2404" t="s">
        <v>12093</v>
      </c>
      <c r="D2404">
        <v>2023</v>
      </c>
      <c r="E2404" t="s">
        <v>1049</v>
      </c>
      <c r="F2404" t="s">
        <v>1879</v>
      </c>
      <c r="G2404" t="s">
        <v>1880</v>
      </c>
      <c r="H2404" t="s">
        <v>3323</v>
      </c>
      <c r="I2404" t="s">
        <v>12094</v>
      </c>
      <c r="J2404" t="s">
        <v>1054</v>
      </c>
      <c r="K2404">
        <v>37784</v>
      </c>
      <c r="L2404" t="s">
        <v>869</v>
      </c>
      <c r="M2404" t="s">
        <v>12095</v>
      </c>
      <c r="N2404">
        <v>45325</v>
      </c>
      <c r="O2404">
        <v>4</v>
      </c>
      <c r="P2404" t="s">
        <v>872</v>
      </c>
      <c r="Q2404" t="s">
        <v>873</v>
      </c>
      <c r="R2404" t="s">
        <v>105</v>
      </c>
      <c r="S2404" t="s">
        <v>105</v>
      </c>
      <c r="T2404" t="s">
        <v>12096</v>
      </c>
      <c r="U2404" t="s">
        <v>1067</v>
      </c>
      <c r="V2404" t="s">
        <v>227</v>
      </c>
      <c r="W2404" s="247">
        <v>44856</v>
      </c>
      <c r="Y2404" t="s">
        <v>876</v>
      </c>
      <c r="Z2404">
        <v>0</v>
      </c>
      <c r="AA2404" t="s">
        <v>1700</v>
      </c>
      <c r="AB2404" t="s">
        <v>877</v>
      </c>
      <c r="AD2404">
        <f t="shared" ca="1" si="111"/>
        <v>18</v>
      </c>
      <c r="AE2404">
        <f t="shared" si="112"/>
        <v>10</v>
      </c>
      <c r="AF2404">
        <f t="shared" si="113"/>
        <v>22</v>
      </c>
    </row>
    <row r="2405" spans="1:32" x14ac:dyDescent="0.25">
      <c r="A2405" t="s">
        <v>12097</v>
      </c>
      <c r="B2405" t="s">
        <v>12098</v>
      </c>
      <c r="D2405">
        <v>2023</v>
      </c>
      <c r="E2405" t="s">
        <v>1049</v>
      </c>
      <c r="F2405" t="s">
        <v>1879</v>
      </c>
      <c r="G2405" t="s">
        <v>1880</v>
      </c>
      <c r="H2405" t="s">
        <v>3323</v>
      </c>
      <c r="I2405" t="s">
        <v>12099</v>
      </c>
      <c r="J2405" t="s">
        <v>1054</v>
      </c>
      <c r="K2405">
        <v>261</v>
      </c>
      <c r="L2405" t="s">
        <v>869</v>
      </c>
      <c r="M2405" t="s">
        <v>12100</v>
      </c>
      <c r="N2405">
        <v>45325</v>
      </c>
      <c r="O2405">
        <v>4</v>
      </c>
      <c r="P2405" t="s">
        <v>872</v>
      </c>
      <c r="Q2405" t="s">
        <v>873</v>
      </c>
      <c r="R2405" t="s">
        <v>105</v>
      </c>
      <c r="S2405" t="s">
        <v>105</v>
      </c>
      <c r="T2405" t="s">
        <v>12101</v>
      </c>
      <c r="U2405" t="s">
        <v>1067</v>
      </c>
      <c r="V2405" t="s">
        <v>227</v>
      </c>
      <c r="W2405" s="247">
        <v>44856</v>
      </c>
      <c r="Y2405" t="s">
        <v>876</v>
      </c>
      <c r="Z2405">
        <v>0</v>
      </c>
      <c r="AA2405" t="s">
        <v>11759</v>
      </c>
      <c r="AB2405" t="s">
        <v>877</v>
      </c>
      <c r="AD2405">
        <f t="shared" ca="1" si="111"/>
        <v>18</v>
      </c>
      <c r="AE2405">
        <f t="shared" si="112"/>
        <v>10</v>
      </c>
      <c r="AF2405">
        <f t="shared" si="113"/>
        <v>22</v>
      </c>
    </row>
    <row r="2406" spans="1:32" x14ac:dyDescent="0.25">
      <c r="A2406" t="s">
        <v>12102</v>
      </c>
      <c r="B2406" t="s">
        <v>12103</v>
      </c>
      <c r="D2406">
        <v>2023</v>
      </c>
      <c r="E2406" t="s">
        <v>1049</v>
      </c>
      <c r="F2406" t="s">
        <v>1879</v>
      </c>
      <c r="G2406" t="s">
        <v>1880</v>
      </c>
      <c r="H2406" t="s">
        <v>3323</v>
      </c>
      <c r="I2406" t="s">
        <v>12104</v>
      </c>
      <c r="J2406" t="s">
        <v>1054</v>
      </c>
      <c r="K2406">
        <v>3014</v>
      </c>
      <c r="L2406" t="s">
        <v>869</v>
      </c>
      <c r="M2406" t="s">
        <v>12105</v>
      </c>
      <c r="N2406" t="s">
        <v>1040</v>
      </c>
      <c r="O2406">
        <v>4</v>
      </c>
      <c r="P2406" t="s">
        <v>872</v>
      </c>
      <c r="Q2406" t="s">
        <v>873</v>
      </c>
      <c r="R2406" t="s">
        <v>105</v>
      </c>
      <c r="S2406" t="s">
        <v>105</v>
      </c>
      <c r="T2406" t="s">
        <v>12106</v>
      </c>
      <c r="U2406" t="s">
        <v>1067</v>
      </c>
      <c r="V2406" t="s">
        <v>106</v>
      </c>
      <c r="W2406" s="247">
        <v>44856</v>
      </c>
      <c r="Y2406" t="s">
        <v>876</v>
      </c>
      <c r="Z2406">
        <v>0</v>
      </c>
      <c r="AB2406" t="s">
        <v>877</v>
      </c>
      <c r="AD2406">
        <f t="shared" ca="1" si="111"/>
        <v>18</v>
      </c>
      <c r="AE2406">
        <f t="shared" si="112"/>
        <v>10</v>
      </c>
      <c r="AF2406">
        <f t="shared" si="113"/>
        <v>22</v>
      </c>
    </row>
    <row r="2407" spans="1:32" x14ac:dyDescent="0.25">
      <c r="A2407" t="s">
        <v>12107</v>
      </c>
      <c r="B2407" t="s">
        <v>12108</v>
      </c>
      <c r="D2407">
        <v>2023</v>
      </c>
      <c r="E2407" t="s">
        <v>1049</v>
      </c>
      <c r="F2407" t="s">
        <v>1879</v>
      </c>
      <c r="G2407" t="s">
        <v>1880</v>
      </c>
      <c r="H2407" t="s">
        <v>3323</v>
      </c>
      <c r="I2407" t="s">
        <v>12109</v>
      </c>
      <c r="J2407" t="s">
        <v>1054</v>
      </c>
      <c r="K2407">
        <v>60744</v>
      </c>
      <c r="L2407" t="s">
        <v>1900</v>
      </c>
      <c r="M2407" t="s">
        <v>12110</v>
      </c>
      <c r="N2407" t="s">
        <v>1040</v>
      </c>
      <c r="O2407">
        <v>4</v>
      </c>
      <c r="P2407" t="s">
        <v>872</v>
      </c>
      <c r="Q2407" t="s">
        <v>873</v>
      </c>
      <c r="R2407" t="s">
        <v>105</v>
      </c>
      <c r="S2407" t="s">
        <v>105</v>
      </c>
      <c r="T2407" t="s">
        <v>12111</v>
      </c>
      <c r="U2407" t="s">
        <v>1067</v>
      </c>
      <c r="V2407" t="s">
        <v>3237</v>
      </c>
      <c r="W2407" s="247">
        <v>44856</v>
      </c>
      <c r="Y2407" t="s">
        <v>876</v>
      </c>
      <c r="Z2407">
        <v>0</v>
      </c>
      <c r="AB2407" t="s">
        <v>877</v>
      </c>
      <c r="AD2407">
        <f t="shared" ca="1" si="111"/>
        <v>18</v>
      </c>
      <c r="AE2407">
        <f t="shared" si="112"/>
        <v>10</v>
      </c>
      <c r="AF2407">
        <f t="shared" si="113"/>
        <v>22</v>
      </c>
    </row>
    <row r="2408" spans="1:32" x14ac:dyDescent="0.25">
      <c r="A2408" t="s">
        <v>12112</v>
      </c>
      <c r="B2408" t="s">
        <v>12113</v>
      </c>
      <c r="D2408">
        <v>2023</v>
      </c>
      <c r="E2408" t="s">
        <v>1049</v>
      </c>
      <c r="F2408" t="s">
        <v>1879</v>
      </c>
      <c r="G2408" t="s">
        <v>1880</v>
      </c>
      <c r="H2408" t="s">
        <v>3323</v>
      </c>
      <c r="I2408" t="s">
        <v>12114</v>
      </c>
      <c r="J2408" t="s">
        <v>3464</v>
      </c>
      <c r="K2408">
        <v>18331</v>
      </c>
      <c r="L2408" t="s">
        <v>869</v>
      </c>
      <c r="M2408" t="s">
        <v>12115</v>
      </c>
      <c r="N2408" t="s">
        <v>12031</v>
      </c>
      <c r="O2408">
        <v>121</v>
      </c>
      <c r="P2408" t="s">
        <v>872</v>
      </c>
      <c r="Q2408" t="s">
        <v>873</v>
      </c>
      <c r="R2408" t="s">
        <v>105</v>
      </c>
      <c r="S2408" t="s">
        <v>105</v>
      </c>
      <c r="T2408" t="s">
        <v>12116</v>
      </c>
      <c r="U2408" t="s">
        <v>1067</v>
      </c>
      <c r="V2408" t="s">
        <v>187</v>
      </c>
      <c r="W2408" s="247">
        <v>44856</v>
      </c>
      <c r="Y2408" t="s">
        <v>876</v>
      </c>
      <c r="Z2408">
        <v>0</v>
      </c>
      <c r="AA2408" t="s">
        <v>12033</v>
      </c>
      <c r="AB2408" t="s">
        <v>877</v>
      </c>
      <c r="AD2408">
        <f t="shared" ca="1" si="111"/>
        <v>18</v>
      </c>
      <c r="AE2408">
        <f t="shared" si="112"/>
        <v>10</v>
      </c>
      <c r="AF2408">
        <f t="shared" si="113"/>
        <v>22</v>
      </c>
    </row>
    <row r="2409" spans="1:32" x14ac:dyDescent="0.25">
      <c r="A2409" t="s">
        <v>12117</v>
      </c>
      <c r="B2409" t="s">
        <v>12118</v>
      </c>
      <c r="D2409">
        <v>2023</v>
      </c>
      <c r="E2409" t="s">
        <v>1049</v>
      </c>
      <c r="F2409" t="s">
        <v>1879</v>
      </c>
      <c r="G2409" t="s">
        <v>1880</v>
      </c>
      <c r="H2409" t="s">
        <v>3323</v>
      </c>
      <c r="I2409" t="s">
        <v>12119</v>
      </c>
      <c r="J2409" t="s">
        <v>1054</v>
      </c>
      <c r="K2409">
        <v>68751</v>
      </c>
      <c r="L2409" t="s">
        <v>869</v>
      </c>
      <c r="M2409" t="s">
        <v>12120</v>
      </c>
      <c r="N2409" t="s">
        <v>1040</v>
      </c>
      <c r="O2409">
        <v>4</v>
      </c>
      <c r="P2409" t="s">
        <v>872</v>
      </c>
      <c r="Q2409" t="s">
        <v>873</v>
      </c>
      <c r="R2409" t="s">
        <v>105</v>
      </c>
      <c r="S2409" t="s">
        <v>105</v>
      </c>
      <c r="T2409" t="s">
        <v>12121</v>
      </c>
      <c r="U2409" t="s">
        <v>1067</v>
      </c>
      <c r="V2409" t="s">
        <v>1932</v>
      </c>
      <c r="W2409" s="247">
        <v>44856</v>
      </c>
      <c r="Y2409" t="s">
        <v>876</v>
      </c>
      <c r="Z2409">
        <v>0</v>
      </c>
      <c r="AA2409" t="s">
        <v>1890</v>
      </c>
      <c r="AB2409" t="s">
        <v>877</v>
      </c>
      <c r="AD2409">
        <f t="shared" ca="1" si="111"/>
        <v>18</v>
      </c>
      <c r="AE2409">
        <f t="shared" si="112"/>
        <v>10</v>
      </c>
      <c r="AF2409">
        <f t="shared" si="113"/>
        <v>22</v>
      </c>
    </row>
    <row r="2410" spans="1:32" x14ac:dyDescent="0.25">
      <c r="A2410" t="s">
        <v>12122</v>
      </c>
      <c r="B2410" t="s">
        <v>12123</v>
      </c>
      <c r="D2410">
        <v>2023</v>
      </c>
      <c r="E2410" t="s">
        <v>1049</v>
      </c>
      <c r="F2410" t="s">
        <v>1879</v>
      </c>
      <c r="G2410" t="s">
        <v>1880</v>
      </c>
      <c r="H2410" t="s">
        <v>3323</v>
      </c>
      <c r="I2410" t="s">
        <v>12124</v>
      </c>
      <c r="J2410" t="s">
        <v>1054</v>
      </c>
      <c r="K2410">
        <v>25299</v>
      </c>
      <c r="L2410" t="s">
        <v>869</v>
      </c>
      <c r="M2410" t="s">
        <v>12125</v>
      </c>
      <c r="N2410">
        <v>45354</v>
      </c>
      <c r="O2410">
        <v>3</v>
      </c>
      <c r="P2410" t="s">
        <v>872</v>
      </c>
      <c r="Q2410" t="s">
        <v>873</v>
      </c>
      <c r="R2410" t="s">
        <v>105</v>
      </c>
      <c r="S2410" t="s">
        <v>105</v>
      </c>
      <c r="T2410" t="s">
        <v>12126</v>
      </c>
      <c r="U2410" t="s">
        <v>1067</v>
      </c>
      <c r="V2410" t="s">
        <v>9421</v>
      </c>
      <c r="W2410" s="247">
        <v>44856</v>
      </c>
      <c r="Y2410" t="s">
        <v>876</v>
      </c>
      <c r="Z2410">
        <v>0</v>
      </c>
      <c r="AB2410" t="s">
        <v>877</v>
      </c>
      <c r="AD2410">
        <f t="shared" ca="1" si="111"/>
        <v>18</v>
      </c>
      <c r="AE2410">
        <f t="shared" si="112"/>
        <v>10</v>
      </c>
      <c r="AF2410">
        <f t="shared" si="113"/>
        <v>22</v>
      </c>
    </row>
    <row r="2411" spans="1:32" x14ac:dyDescent="0.25">
      <c r="A2411" t="s">
        <v>48</v>
      </c>
      <c r="B2411" t="s">
        <v>12127</v>
      </c>
      <c r="D2411">
        <v>2023</v>
      </c>
      <c r="E2411" t="s">
        <v>1049</v>
      </c>
      <c r="F2411" t="s">
        <v>1879</v>
      </c>
      <c r="G2411" t="s">
        <v>1961</v>
      </c>
      <c r="H2411" t="s">
        <v>3323</v>
      </c>
      <c r="I2411" t="s">
        <v>12128</v>
      </c>
      <c r="J2411" t="s">
        <v>1054</v>
      </c>
      <c r="K2411">
        <v>52000</v>
      </c>
      <c r="L2411" t="s">
        <v>869</v>
      </c>
      <c r="M2411" t="s">
        <v>12129</v>
      </c>
      <c r="N2411" t="s">
        <v>1040</v>
      </c>
      <c r="O2411">
        <v>4</v>
      </c>
      <c r="P2411" t="s">
        <v>872</v>
      </c>
      <c r="Q2411" t="s">
        <v>873</v>
      </c>
      <c r="R2411" t="s">
        <v>105</v>
      </c>
      <c r="S2411" t="s">
        <v>105</v>
      </c>
      <c r="T2411" t="s">
        <v>6599</v>
      </c>
      <c r="U2411" t="s">
        <v>1067</v>
      </c>
      <c r="V2411" t="s">
        <v>1932</v>
      </c>
      <c r="W2411" s="247">
        <v>44856</v>
      </c>
      <c r="Y2411" t="s">
        <v>876</v>
      </c>
      <c r="Z2411">
        <v>0</v>
      </c>
      <c r="AA2411" t="s">
        <v>7076</v>
      </c>
      <c r="AB2411" t="s">
        <v>877</v>
      </c>
      <c r="AD2411">
        <f t="shared" ca="1" si="111"/>
        <v>18</v>
      </c>
      <c r="AE2411">
        <f t="shared" si="112"/>
        <v>10</v>
      </c>
      <c r="AF2411">
        <f t="shared" si="113"/>
        <v>22</v>
      </c>
    </row>
    <row r="2412" spans="1:32" x14ac:dyDescent="0.25">
      <c r="A2412" t="s">
        <v>12130</v>
      </c>
      <c r="B2412" t="s">
        <v>12131</v>
      </c>
      <c r="D2412">
        <v>2023</v>
      </c>
      <c r="E2412" t="s">
        <v>1049</v>
      </c>
      <c r="F2412" t="s">
        <v>1879</v>
      </c>
      <c r="G2412" t="s">
        <v>1917</v>
      </c>
      <c r="H2412" t="s">
        <v>3323</v>
      </c>
      <c r="I2412" t="s">
        <v>12132</v>
      </c>
      <c r="J2412" t="s">
        <v>1054</v>
      </c>
      <c r="K2412">
        <v>733</v>
      </c>
      <c r="L2412" t="s">
        <v>869</v>
      </c>
      <c r="M2412" t="s">
        <v>12133</v>
      </c>
      <c r="N2412">
        <v>45353</v>
      </c>
      <c r="O2412">
        <v>4</v>
      </c>
      <c r="P2412" t="s">
        <v>872</v>
      </c>
      <c r="Q2412" t="s">
        <v>873</v>
      </c>
      <c r="R2412" t="s">
        <v>105</v>
      </c>
      <c r="S2412" t="s">
        <v>105</v>
      </c>
      <c r="T2412" t="s">
        <v>12134</v>
      </c>
      <c r="U2412" t="s">
        <v>1067</v>
      </c>
      <c r="V2412" t="s">
        <v>6636</v>
      </c>
      <c r="W2412" s="247">
        <v>44856</v>
      </c>
      <c r="Y2412" t="s">
        <v>876</v>
      </c>
      <c r="Z2412">
        <v>0</v>
      </c>
      <c r="AB2412" t="s">
        <v>877</v>
      </c>
      <c r="AD2412">
        <f t="shared" ca="1" si="111"/>
        <v>18</v>
      </c>
      <c r="AE2412">
        <f t="shared" si="112"/>
        <v>10</v>
      </c>
      <c r="AF2412">
        <f t="shared" si="113"/>
        <v>22</v>
      </c>
    </row>
    <row r="2413" spans="1:32" x14ac:dyDescent="0.25">
      <c r="A2413" t="s">
        <v>12135</v>
      </c>
      <c r="B2413" t="s">
        <v>12136</v>
      </c>
      <c r="D2413">
        <v>2023</v>
      </c>
      <c r="E2413" t="s">
        <v>1049</v>
      </c>
      <c r="F2413" t="s">
        <v>1879</v>
      </c>
      <c r="G2413" t="s">
        <v>1880</v>
      </c>
      <c r="H2413" t="s">
        <v>3323</v>
      </c>
      <c r="I2413" t="s">
        <v>12137</v>
      </c>
      <c r="J2413" t="s">
        <v>1054</v>
      </c>
      <c r="K2413">
        <v>74</v>
      </c>
      <c r="L2413" t="s">
        <v>869</v>
      </c>
      <c r="M2413" t="s">
        <v>12138</v>
      </c>
      <c r="N2413" t="s">
        <v>1040</v>
      </c>
      <c r="O2413">
        <v>4</v>
      </c>
      <c r="P2413" t="s">
        <v>872</v>
      </c>
      <c r="Q2413" t="s">
        <v>873</v>
      </c>
      <c r="R2413" t="s">
        <v>105</v>
      </c>
      <c r="S2413" t="s">
        <v>105</v>
      </c>
      <c r="T2413" t="s">
        <v>12139</v>
      </c>
      <c r="U2413" t="s">
        <v>1067</v>
      </c>
      <c r="V2413" t="s">
        <v>208</v>
      </c>
      <c r="W2413" s="247">
        <v>44856</v>
      </c>
      <c r="Y2413" t="s">
        <v>876</v>
      </c>
      <c r="Z2413">
        <v>0</v>
      </c>
      <c r="AB2413" t="s">
        <v>877</v>
      </c>
      <c r="AD2413">
        <f t="shared" ca="1" si="111"/>
        <v>18</v>
      </c>
      <c r="AE2413">
        <f t="shared" si="112"/>
        <v>10</v>
      </c>
      <c r="AF2413">
        <f t="shared" si="113"/>
        <v>22</v>
      </c>
    </row>
    <row r="2414" spans="1:32" x14ac:dyDescent="0.25">
      <c r="A2414" t="s">
        <v>12140</v>
      </c>
      <c r="B2414" t="s">
        <v>12141</v>
      </c>
      <c r="D2414">
        <v>2023</v>
      </c>
      <c r="E2414" t="s">
        <v>1049</v>
      </c>
      <c r="F2414" t="s">
        <v>1879</v>
      </c>
      <c r="G2414" t="s">
        <v>1880</v>
      </c>
      <c r="H2414" t="s">
        <v>3323</v>
      </c>
      <c r="I2414" t="s">
        <v>12142</v>
      </c>
      <c r="J2414" t="s">
        <v>1054</v>
      </c>
      <c r="K2414">
        <v>29200</v>
      </c>
      <c r="L2414" t="s">
        <v>869</v>
      </c>
      <c r="M2414" t="s">
        <v>12143</v>
      </c>
      <c r="N2414" t="s">
        <v>1131</v>
      </c>
      <c r="O2414">
        <v>19</v>
      </c>
      <c r="P2414" t="s">
        <v>872</v>
      </c>
      <c r="Q2414" t="s">
        <v>873</v>
      </c>
      <c r="R2414" t="s">
        <v>105</v>
      </c>
      <c r="S2414" t="s">
        <v>105</v>
      </c>
      <c r="T2414" t="s">
        <v>12144</v>
      </c>
      <c r="U2414" t="s">
        <v>1067</v>
      </c>
      <c r="V2414" t="s">
        <v>137</v>
      </c>
      <c r="W2414" s="247">
        <v>44856</v>
      </c>
      <c r="Y2414" t="s">
        <v>876</v>
      </c>
      <c r="Z2414">
        <v>0</v>
      </c>
      <c r="AA2414" t="s">
        <v>1890</v>
      </c>
      <c r="AB2414" t="s">
        <v>877</v>
      </c>
      <c r="AD2414">
        <f t="shared" ca="1" si="111"/>
        <v>18</v>
      </c>
      <c r="AE2414">
        <f t="shared" si="112"/>
        <v>10</v>
      </c>
      <c r="AF2414">
        <f t="shared" si="113"/>
        <v>22</v>
      </c>
    </row>
    <row r="2415" spans="1:32" x14ac:dyDescent="0.25">
      <c r="A2415" t="s">
        <v>12145</v>
      </c>
      <c r="B2415" t="s">
        <v>12146</v>
      </c>
      <c r="D2415">
        <v>2023</v>
      </c>
      <c r="E2415" t="s">
        <v>1049</v>
      </c>
      <c r="F2415" t="s">
        <v>1879</v>
      </c>
      <c r="G2415" t="s">
        <v>1880</v>
      </c>
      <c r="H2415" t="s">
        <v>3323</v>
      </c>
      <c r="I2415" t="s">
        <v>12147</v>
      </c>
      <c r="J2415" t="s">
        <v>1054</v>
      </c>
      <c r="K2415">
        <v>43199</v>
      </c>
      <c r="L2415" t="s">
        <v>869</v>
      </c>
      <c r="M2415" t="s">
        <v>12148</v>
      </c>
      <c r="N2415" t="s">
        <v>1040</v>
      </c>
      <c r="O2415">
        <v>4</v>
      </c>
      <c r="P2415" t="s">
        <v>872</v>
      </c>
      <c r="Q2415" t="s">
        <v>873</v>
      </c>
      <c r="R2415" t="s">
        <v>105</v>
      </c>
      <c r="S2415" t="s">
        <v>105</v>
      </c>
      <c r="T2415" t="s">
        <v>12149</v>
      </c>
      <c r="U2415" t="s">
        <v>1067</v>
      </c>
      <c r="V2415" t="s">
        <v>225</v>
      </c>
      <c r="W2415" s="247">
        <v>44856</v>
      </c>
      <c r="Y2415" t="s">
        <v>876</v>
      </c>
      <c r="Z2415">
        <v>0</v>
      </c>
      <c r="AB2415" t="s">
        <v>877</v>
      </c>
      <c r="AD2415">
        <f t="shared" ca="1" si="111"/>
        <v>18</v>
      </c>
      <c r="AE2415">
        <f t="shared" si="112"/>
        <v>10</v>
      </c>
      <c r="AF2415">
        <f t="shared" si="113"/>
        <v>22</v>
      </c>
    </row>
    <row r="2416" spans="1:32" x14ac:dyDescent="0.25">
      <c r="A2416" t="s">
        <v>12150</v>
      </c>
      <c r="B2416" t="s">
        <v>12151</v>
      </c>
      <c r="D2416">
        <v>2023</v>
      </c>
      <c r="E2416" t="s">
        <v>1049</v>
      </c>
      <c r="F2416" t="s">
        <v>1879</v>
      </c>
      <c r="G2416" t="s">
        <v>1880</v>
      </c>
      <c r="H2416" t="s">
        <v>3323</v>
      </c>
      <c r="I2416" t="s">
        <v>12152</v>
      </c>
      <c r="J2416" t="s">
        <v>1054</v>
      </c>
      <c r="K2416">
        <v>22094</v>
      </c>
      <c r="L2416" t="s">
        <v>869</v>
      </c>
      <c r="M2416" t="s">
        <v>12153</v>
      </c>
      <c r="N2416" t="s">
        <v>1040</v>
      </c>
      <c r="O2416">
        <v>4</v>
      </c>
      <c r="P2416" t="s">
        <v>872</v>
      </c>
      <c r="Q2416" t="s">
        <v>873</v>
      </c>
      <c r="R2416" t="s">
        <v>105</v>
      </c>
      <c r="S2416" t="s">
        <v>105</v>
      </c>
      <c r="T2416" t="s">
        <v>12154</v>
      </c>
      <c r="U2416" t="s">
        <v>1067</v>
      </c>
      <c r="V2416" t="s">
        <v>162</v>
      </c>
      <c r="W2416" s="247">
        <v>44856</v>
      </c>
      <c r="Y2416" t="s">
        <v>876</v>
      </c>
      <c r="Z2416">
        <v>0</v>
      </c>
      <c r="AB2416" t="s">
        <v>877</v>
      </c>
      <c r="AD2416">
        <f t="shared" ca="1" si="111"/>
        <v>18</v>
      </c>
      <c r="AE2416">
        <f t="shared" si="112"/>
        <v>10</v>
      </c>
      <c r="AF2416">
        <f t="shared" si="113"/>
        <v>22</v>
      </c>
    </row>
    <row r="2417" spans="1:32" x14ac:dyDescent="0.25">
      <c r="A2417" t="s">
        <v>12155</v>
      </c>
      <c r="B2417" t="s">
        <v>12156</v>
      </c>
      <c r="D2417">
        <v>2023</v>
      </c>
      <c r="E2417" t="s">
        <v>1049</v>
      </c>
      <c r="F2417" t="s">
        <v>1879</v>
      </c>
      <c r="G2417" t="s">
        <v>1880</v>
      </c>
      <c r="H2417" t="s">
        <v>3323</v>
      </c>
      <c r="I2417" t="s">
        <v>12157</v>
      </c>
      <c r="J2417" t="s">
        <v>1054</v>
      </c>
      <c r="K2417">
        <v>114</v>
      </c>
      <c r="L2417" t="s">
        <v>869</v>
      </c>
      <c r="M2417" t="s">
        <v>12158</v>
      </c>
      <c r="N2417" t="s">
        <v>1040</v>
      </c>
      <c r="O2417">
        <v>4</v>
      </c>
      <c r="P2417" t="s">
        <v>872</v>
      </c>
      <c r="Q2417" t="s">
        <v>873</v>
      </c>
      <c r="R2417" t="s">
        <v>105</v>
      </c>
      <c r="S2417" t="s">
        <v>105</v>
      </c>
      <c r="T2417" t="s">
        <v>12159</v>
      </c>
      <c r="U2417" t="s">
        <v>1067</v>
      </c>
      <c r="V2417" t="s">
        <v>208</v>
      </c>
      <c r="W2417" s="247">
        <v>44856</v>
      </c>
      <c r="Y2417" t="s">
        <v>876</v>
      </c>
      <c r="Z2417">
        <v>0</v>
      </c>
      <c r="AB2417" t="s">
        <v>877</v>
      </c>
      <c r="AD2417">
        <f t="shared" ca="1" si="111"/>
        <v>18</v>
      </c>
      <c r="AE2417">
        <f t="shared" si="112"/>
        <v>10</v>
      </c>
      <c r="AF2417">
        <f t="shared" si="113"/>
        <v>22</v>
      </c>
    </row>
    <row r="2418" spans="1:32" x14ac:dyDescent="0.25">
      <c r="A2418" t="s">
        <v>12160</v>
      </c>
      <c r="B2418" t="s">
        <v>12161</v>
      </c>
      <c r="D2418">
        <v>2023</v>
      </c>
      <c r="E2418" t="s">
        <v>1049</v>
      </c>
      <c r="F2418" t="s">
        <v>1106</v>
      </c>
      <c r="G2418" t="s">
        <v>1107</v>
      </c>
      <c r="H2418" t="s">
        <v>1123</v>
      </c>
      <c r="I2418" t="s">
        <v>12162</v>
      </c>
      <c r="J2418" t="s">
        <v>1038</v>
      </c>
      <c r="K2418">
        <v>14791</v>
      </c>
      <c r="L2418" t="s">
        <v>869</v>
      </c>
      <c r="M2418" t="s">
        <v>12163</v>
      </c>
      <c r="N2418" t="s">
        <v>1040</v>
      </c>
      <c r="O2418">
        <v>7</v>
      </c>
      <c r="P2418" t="s">
        <v>872</v>
      </c>
      <c r="Q2418" t="s">
        <v>873</v>
      </c>
      <c r="R2418" t="s">
        <v>105</v>
      </c>
      <c r="S2418" t="s">
        <v>105</v>
      </c>
      <c r="T2418" t="s">
        <v>12164</v>
      </c>
      <c r="U2418" t="s">
        <v>875</v>
      </c>
      <c r="V2418" t="s">
        <v>151</v>
      </c>
      <c r="W2418" s="247">
        <v>44863</v>
      </c>
      <c r="Y2418" t="s">
        <v>876</v>
      </c>
      <c r="Z2418">
        <v>0</v>
      </c>
      <c r="AA2418" t="s">
        <v>12165</v>
      </c>
      <c r="AB2418" t="s">
        <v>877</v>
      </c>
      <c r="AD2418">
        <f t="shared" ca="1" si="111"/>
        <v>18</v>
      </c>
      <c r="AE2418">
        <f t="shared" si="112"/>
        <v>10</v>
      </c>
      <c r="AF2418">
        <f t="shared" si="113"/>
        <v>29</v>
      </c>
    </row>
    <row r="2419" spans="1:32" x14ac:dyDescent="0.25">
      <c r="A2419" t="s">
        <v>12166</v>
      </c>
      <c r="B2419" t="s">
        <v>12167</v>
      </c>
      <c r="D2419">
        <v>2023</v>
      </c>
      <c r="E2419" t="s">
        <v>1049</v>
      </c>
      <c r="F2419" t="s">
        <v>1106</v>
      </c>
      <c r="G2419" t="s">
        <v>1107</v>
      </c>
      <c r="H2419" t="s">
        <v>1123</v>
      </c>
      <c r="I2419" t="s">
        <v>12168</v>
      </c>
      <c r="J2419" t="s">
        <v>1038</v>
      </c>
      <c r="K2419">
        <v>23250</v>
      </c>
      <c r="L2419" t="s">
        <v>869</v>
      </c>
      <c r="M2419" t="s">
        <v>12169</v>
      </c>
      <c r="N2419" t="s">
        <v>2077</v>
      </c>
      <c r="O2419">
        <v>4</v>
      </c>
      <c r="P2419" t="s">
        <v>872</v>
      </c>
      <c r="Q2419" t="s">
        <v>873</v>
      </c>
      <c r="R2419" t="s">
        <v>105</v>
      </c>
      <c r="S2419" t="s">
        <v>105</v>
      </c>
      <c r="T2419" t="s">
        <v>12170</v>
      </c>
      <c r="U2419" t="s">
        <v>875</v>
      </c>
      <c r="V2419" t="s">
        <v>151</v>
      </c>
      <c r="W2419" s="247">
        <v>44863</v>
      </c>
      <c r="Y2419" t="s">
        <v>876</v>
      </c>
      <c r="Z2419">
        <v>0</v>
      </c>
      <c r="AA2419" t="s">
        <v>12165</v>
      </c>
      <c r="AB2419" t="s">
        <v>877</v>
      </c>
      <c r="AD2419">
        <f t="shared" ca="1" si="111"/>
        <v>18</v>
      </c>
      <c r="AE2419">
        <f t="shared" si="112"/>
        <v>10</v>
      </c>
      <c r="AF2419">
        <f t="shared" si="113"/>
        <v>29</v>
      </c>
    </row>
    <row r="2420" spans="1:32" x14ac:dyDescent="0.25">
      <c r="A2420" t="s">
        <v>50</v>
      </c>
      <c r="B2420" t="s">
        <v>12171</v>
      </c>
      <c r="D2420">
        <v>2023</v>
      </c>
      <c r="E2420" t="s">
        <v>1061</v>
      </c>
      <c r="F2420" t="s">
        <v>1190</v>
      </c>
      <c r="G2420" t="s">
        <v>1191</v>
      </c>
      <c r="H2420" t="s">
        <v>866</v>
      </c>
      <c r="I2420" t="s">
        <v>12172</v>
      </c>
      <c r="J2420" t="s">
        <v>1054</v>
      </c>
      <c r="K2420">
        <v>18671</v>
      </c>
      <c r="L2420" t="s">
        <v>869</v>
      </c>
      <c r="M2420" t="s">
        <v>12173</v>
      </c>
      <c r="N2420" t="s">
        <v>1040</v>
      </c>
      <c r="O2420">
        <v>4</v>
      </c>
      <c r="P2420" t="s">
        <v>872</v>
      </c>
      <c r="Q2420" t="s">
        <v>873</v>
      </c>
      <c r="R2420" t="s">
        <v>105</v>
      </c>
      <c r="S2420" t="s">
        <v>105</v>
      </c>
      <c r="T2420" t="s">
        <v>12174</v>
      </c>
      <c r="U2420" t="s">
        <v>875</v>
      </c>
      <c r="V2420" t="s">
        <v>8425</v>
      </c>
      <c r="W2420" s="247">
        <v>44862</v>
      </c>
      <c r="Y2420" t="s">
        <v>876</v>
      </c>
      <c r="Z2420">
        <v>0</v>
      </c>
      <c r="AB2420" t="s">
        <v>877</v>
      </c>
      <c r="AD2420">
        <f t="shared" ca="1" si="111"/>
        <v>18</v>
      </c>
      <c r="AE2420">
        <f t="shared" si="112"/>
        <v>10</v>
      </c>
      <c r="AF2420">
        <f t="shared" si="113"/>
        <v>28</v>
      </c>
    </row>
    <row r="2421" spans="1:32" x14ac:dyDescent="0.25">
      <c r="A2421" t="s">
        <v>12175</v>
      </c>
      <c r="B2421" t="s">
        <v>12176</v>
      </c>
      <c r="D2421">
        <v>2023</v>
      </c>
      <c r="E2421" t="s">
        <v>1049</v>
      </c>
      <c r="F2421" t="s">
        <v>1383</v>
      </c>
      <c r="G2421" t="s">
        <v>1384</v>
      </c>
      <c r="H2421" t="s">
        <v>12177</v>
      </c>
      <c r="I2421" t="s">
        <v>12178</v>
      </c>
      <c r="J2421" t="s">
        <v>868</v>
      </c>
      <c r="K2421">
        <v>31831</v>
      </c>
      <c r="L2421" t="s">
        <v>869</v>
      </c>
      <c r="M2421" t="s">
        <v>12179</v>
      </c>
      <c r="N2421" t="s">
        <v>919</v>
      </c>
      <c r="O2421">
        <v>17</v>
      </c>
      <c r="P2421" t="s">
        <v>872</v>
      </c>
      <c r="Q2421" t="s">
        <v>873</v>
      </c>
      <c r="R2421" t="s">
        <v>105</v>
      </c>
      <c r="S2421" t="s">
        <v>105</v>
      </c>
      <c r="T2421" t="s">
        <v>12180</v>
      </c>
      <c r="U2421" t="s">
        <v>875</v>
      </c>
      <c r="V2421" t="s">
        <v>182</v>
      </c>
      <c r="W2421" s="247">
        <v>44859</v>
      </c>
      <c r="Y2421" t="s">
        <v>876</v>
      </c>
      <c r="Z2421">
        <v>0</v>
      </c>
      <c r="AB2421" t="s">
        <v>877</v>
      </c>
      <c r="AD2421">
        <f t="shared" ca="1" si="111"/>
        <v>18</v>
      </c>
      <c r="AE2421">
        <f t="shared" si="112"/>
        <v>10</v>
      </c>
      <c r="AF2421">
        <f t="shared" si="113"/>
        <v>25</v>
      </c>
    </row>
    <row r="2422" spans="1:32" x14ac:dyDescent="0.25">
      <c r="A2422" t="s">
        <v>12181</v>
      </c>
      <c r="B2422" t="s">
        <v>12182</v>
      </c>
      <c r="D2422">
        <v>2023</v>
      </c>
      <c r="E2422" t="s">
        <v>1049</v>
      </c>
      <c r="F2422" t="s">
        <v>3418</v>
      </c>
      <c r="G2422" t="s">
        <v>3419</v>
      </c>
      <c r="H2422" t="s">
        <v>866</v>
      </c>
      <c r="I2422" t="s">
        <v>12183</v>
      </c>
      <c r="J2422" t="s">
        <v>1054</v>
      </c>
      <c r="K2422">
        <v>63</v>
      </c>
      <c r="L2422" t="s">
        <v>869</v>
      </c>
      <c r="M2422" t="s">
        <v>12184</v>
      </c>
      <c r="N2422" t="s">
        <v>1040</v>
      </c>
      <c r="O2422">
        <v>4</v>
      </c>
      <c r="P2422" t="s">
        <v>872</v>
      </c>
      <c r="Q2422" t="s">
        <v>873</v>
      </c>
      <c r="R2422" t="s">
        <v>105</v>
      </c>
      <c r="S2422" t="s">
        <v>105</v>
      </c>
      <c r="T2422" t="s">
        <v>12185</v>
      </c>
      <c r="U2422" t="s">
        <v>875</v>
      </c>
      <c r="V2422" t="s">
        <v>190</v>
      </c>
      <c r="W2422" s="247">
        <v>44863</v>
      </c>
      <c r="Y2422" t="s">
        <v>876</v>
      </c>
      <c r="Z2422">
        <v>0</v>
      </c>
      <c r="AA2422" t="s">
        <v>11253</v>
      </c>
      <c r="AD2422">
        <f t="shared" ca="1" si="111"/>
        <v>18</v>
      </c>
      <c r="AE2422">
        <f t="shared" si="112"/>
        <v>10</v>
      </c>
      <c r="AF2422">
        <f t="shared" si="113"/>
        <v>29</v>
      </c>
    </row>
    <row r="2423" spans="1:32" x14ac:dyDescent="0.25">
      <c r="A2423" t="s">
        <v>12186</v>
      </c>
      <c r="B2423" t="s">
        <v>12187</v>
      </c>
      <c r="D2423">
        <v>2023</v>
      </c>
      <c r="E2423" t="s">
        <v>1049</v>
      </c>
      <c r="F2423" t="s">
        <v>1070</v>
      </c>
      <c r="G2423" t="s">
        <v>1071</v>
      </c>
      <c r="H2423" t="s">
        <v>3323</v>
      </c>
      <c r="I2423" t="s">
        <v>12188</v>
      </c>
      <c r="J2423" t="s">
        <v>1054</v>
      </c>
      <c r="K2423">
        <v>1227</v>
      </c>
      <c r="L2423" t="s">
        <v>869</v>
      </c>
      <c r="M2423" t="s">
        <v>12189</v>
      </c>
      <c r="N2423" t="s">
        <v>1040</v>
      </c>
      <c r="O2423">
        <v>4</v>
      </c>
      <c r="P2423" t="s">
        <v>872</v>
      </c>
      <c r="Q2423" t="s">
        <v>873</v>
      </c>
      <c r="R2423" t="s">
        <v>105</v>
      </c>
      <c r="S2423" t="s">
        <v>105</v>
      </c>
      <c r="T2423" t="s">
        <v>12190</v>
      </c>
      <c r="U2423" t="s">
        <v>875</v>
      </c>
      <c r="V2423" t="s">
        <v>199</v>
      </c>
      <c r="W2423" s="247">
        <v>44862</v>
      </c>
      <c r="Y2423" t="s">
        <v>876</v>
      </c>
      <c r="Z2423">
        <v>0</v>
      </c>
      <c r="AB2423" t="s">
        <v>877</v>
      </c>
      <c r="AD2423">
        <f t="shared" ca="1" si="111"/>
        <v>18</v>
      </c>
      <c r="AE2423">
        <f t="shared" si="112"/>
        <v>10</v>
      </c>
      <c r="AF2423">
        <f t="shared" si="113"/>
        <v>28</v>
      </c>
    </row>
    <row r="2424" spans="1:32" x14ac:dyDescent="0.25">
      <c r="A2424" t="s">
        <v>12191</v>
      </c>
      <c r="B2424" t="s">
        <v>12192</v>
      </c>
      <c r="D2424">
        <v>2023</v>
      </c>
      <c r="E2424" t="s">
        <v>1049</v>
      </c>
      <c r="F2424" t="s">
        <v>1070</v>
      </c>
      <c r="G2424" t="s">
        <v>1071</v>
      </c>
      <c r="H2424" t="s">
        <v>3323</v>
      </c>
      <c r="I2424" t="s">
        <v>12193</v>
      </c>
      <c r="J2424" t="s">
        <v>1054</v>
      </c>
      <c r="K2424">
        <v>34177</v>
      </c>
      <c r="L2424" t="s">
        <v>869</v>
      </c>
      <c r="M2424" t="s">
        <v>12194</v>
      </c>
      <c r="N2424" t="s">
        <v>2077</v>
      </c>
      <c r="O2424">
        <v>7</v>
      </c>
      <c r="P2424" t="s">
        <v>872</v>
      </c>
      <c r="Q2424" t="s">
        <v>873</v>
      </c>
      <c r="R2424" t="s">
        <v>105</v>
      </c>
      <c r="S2424" t="s">
        <v>105</v>
      </c>
      <c r="T2424" t="s">
        <v>12195</v>
      </c>
      <c r="U2424" t="s">
        <v>875</v>
      </c>
      <c r="V2424" t="s">
        <v>3163</v>
      </c>
      <c r="W2424" s="247">
        <v>44863</v>
      </c>
      <c r="Y2424" t="s">
        <v>876</v>
      </c>
      <c r="Z2424">
        <v>0</v>
      </c>
      <c r="AB2424" t="s">
        <v>877</v>
      </c>
      <c r="AD2424">
        <f t="shared" ca="1" si="111"/>
        <v>18</v>
      </c>
      <c r="AE2424">
        <f t="shared" si="112"/>
        <v>10</v>
      </c>
      <c r="AF2424">
        <f t="shared" si="113"/>
        <v>29</v>
      </c>
    </row>
    <row r="2425" spans="1:32" x14ac:dyDescent="0.25">
      <c r="A2425" t="s">
        <v>12196</v>
      </c>
      <c r="B2425" t="s">
        <v>12197</v>
      </c>
      <c r="D2425">
        <v>2023</v>
      </c>
      <c r="E2425" t="s">
        <v>1049</v>
      </c>
      <c r="F2425" t="s">
        <v>1070</v>
      </c>
      <c r="G2425" t="s">
        <v>1071</v>
      </c>
      <c r="H2425" t="s">
        <v>3323</v>
      </c>
      <c r="I2425" t="s">
        <v>12198</v>
      </c>
      <c r="J2425" t="s">
        <v>1054</v>
      </c>
      <c r="K2425">
        <v>2058</v>
      </c>
      <c r="L2425" t="s">
        <v>869</v>
      </c>
      <c r="M2425" t="s">
        <v>12199</v>
      </c>
      <c r="N2425" t="s">
        <v>1040</v>
      </c>
      <c r="O2425">
        <v>4</v>
      </c>
      <c r="P2425" t="s">
        <v>872</v>
      </c>
      <c r="Q2425" t="s">
        <v>873</v>
      </c>
      <c r="R2425" t="s">
        <v>105</v>
      </c>
      <c r="S2425" t="s">
        <v>105</v>
      </c>
      <c r="T2425" t="s">
        <v>12200</v>
      </c>
      <c r="U2425" t="s">
        <v>875</v>
      </c>
      <c r="V2425" t="s">
        <v>199</v>
      </c>
      <c r="W2425" s="247">
        <v>44863</v>
      </c>
      <c r="Y2425" t="s">
        <v>876</v>
      </c>
      <c r="Z2425">
        <v>0</v>
      </c>
      <c r="AB2425" t="s">
        <v>877</v>
      </c>
      <c r="AD2425">
        <f t="shared" ca="1" si="111"/>
        <v>18</v>
      </c>
      <c r="AE2425">
        <f t="shared" si="112"/>
        <v>10</v>
      </c>
      <c r="AF2425">
        <f t="shared" si="113"/>
        <v>29</v>
      </c>
    </row>
    <row r="2426" spans="1:32" x14ac:dyDescent="0.25">
      <c r="A2426" t="s">
        <v>12201</v>
      </c>
      <c r="B2426" t="s">
        <v>12202</v>
      </c>
      <c r="D2426">
        <v>2023</v>
      </c>
      <c r="E2426" t="s">
        <v>1049</v>
      </c>
      <c r="F2426" t="s">
        <v>1070</v>
      </c>
      <c r="G2426" t="s">
        <v>1071</v>
      </c>
      <c r="H2426" t="s">
        <v>3323</v>
      </c>
      <c r="I2426" t="s">
        <v>12203</v>
      </c>
      <c r="J2426" t="s">
        <v>1029</v>
      </c>
      <c r="K2426">
        <v>21211</v>
      </c>
      <c r="L2426" t="s">
        <v>869</v>
      </c>
      <c r="M2426" t="s">
        <v>12204</v>
      </c>
      <c r="N2426" t="s">
        <v>1186</v>
      </c>
      <c r="O2426">
        <v>1</v>
      </c>
      <c r="P2426" t="s">
        <v>872</v>
      </c>
      <c r="Q2426" t="s">
        <v>873</v>
      </c>
      <c r="R2426" t="s">
        <v>105</v>
      </c>
      <c r="S2426" t="s">
        <v>110</v>
      </c>
      <c r="T2426" t="s">
        <v>12205</v>
      </c>
      <c r="U2426" t="s">
        <v>875</v>
      </c>
      <c r="W2426" s="247">
        <v>44863</v>
      </c>
      <c r="Y2426" t="s">
        <v>876</v>
      </c>
      <c r="Z2426">
        <v>0</v>
      </c>
      <c r="AA2426" t="s">
        <v>12206</v>
      </c>
      <c r="AB2426" t="s">
        <v>877</v>
      </c>
      <c r="AD2426">
        <f t="shared" ca="1" si="111"/>
        <v>18</v>
      </c>
      <c r="AE2426">
        <f t="shared" si="112"/>
        <v>10</v>
      </c>
      <c r="AF2426">
        <f t="shared" si="113"/>
        <v>29</v>
      </c>
    </row>
    <row r="2427" spans="1:32" x14ac:dyDescent="0.25">
      <c r="A2427" t="s">
        <v>12207</v>
      </c>
      <c r="B2427" t="s">
        <v>12208</v>
      </c>
      <c r="D2427">
        <v>2023</v>
      </c>
      <c r="E2427" t="s">
        <v>1049</v>
      </c>
      <c r="F2427" t="s">
        <v>1070</v>
      </c>
      <c r="G2427" t="s">
        <v>1071</v>
      </c>
      <c r="H2427" t="s">
        <v>3323</v>
      </c>
      <c r="I2427" t="s">
        <v>12209</v>
      </c>
      <c r="J2427" t="s">
        <v>1038</v>
      </c>
      <c r="K2427">
        <v>54</v>
      </c>
      <c r="L2427" t="s">
        <v>869</v>
      </c>
      <c r="M2427" t="s">
        <v>12210</v>
      </c>
      <c r="N2427" t="s">
        <v>1040</v>
      </c>
      <c r="O2427">
        <v>4</v>
      </c>
      <c r="P2427" t="s">
        <v>872</v>
      </c>
      <c r="Q2427" t="s">
        <v>873</v>
      </c>
      <c r="R2427" t="s">
        <v>105</v>
      </c>
      <c r="S2427" t="s">
        <v>105</v>
      </c>
      <c r="T2427" t="s">
        <v>12211</v>
      </c>
      <c r="U2427" t="s">
        <v>875</v>
      </c>
      <c r="V2427" t="s">
        <v>208</v>
      </c>
      <c r="W2427" s="247">
        <v>44863</v>
      </c>
      <c r="Y2427" t="s">
        <v>876</v>
      </c>
      <c r="Z2427">
        <v>0</v>
      </c>
      <c r="AA2427" t="s">
        <v>12206</v>
      </c>
      <c r="AB2427" t="s">
        <v>877</v>
      </c>
      <c r="AD2427">
        <f t="shared" ca="1" si="111"/>
        <v>18</v>
      </c>
      <c r="AE2427">
        <f t="shared" si="112"/>
        <v>10</v>
      </c>
      <c r="AF2427">
        <f t="shared" si="113"/>
        <v>29</v>
      </c>
    </row>
    <row r="2428" spans="1:32" x14ac:dyDescent="0.25">
      <c r="A2428" t="s">
        <v>12212</v>
      </c>
      <c r="B2428" t="s">
        <v>12213</v>
      </c>
      <c r="D2428">
        <v>2023</v>
      </c>
      <c r="E2428" t="s">
        <v>1049</v>
      </c>
      <c r="F2428" t="s">
        <v>1080</v>
      </c>
      <c r="G2428" t="s">
        <v>1081</v>
      </c>
      <c r="H2428" t="s">
        <v>1123</v>
      </c>
      <c r="I2428" t="s">
        <v>12214</v>
      </c>
      <c r="J2428" t="s">
        <v>918</v>
      </c>
      <c r="K2428">
        <v>28301</v>
      </c>
      <c r="L2428" t="s">
        <v>1900</v>
      </c>
      <c r="M2428">
        <v>5449344</v>
      </c>
      <c r="N2428" t="s">
        <v>1186</v>
      </c>
      <c r="O2428">
        <v>5</v>
      </c>
      <c r="P2428" t="s">
        <v>872</v>
      </c>
      <c r="Q2428" t="s">
        <v>873</v>
      </c>
      <c r="R2428" t="s">
        <v>105</v>
      </c>
      <c r="S2428" t="s">
        <v>105</v>
      </c>
      <c r="T2428" t="s">
        <v>12215</v>
      </c>
      <c r="U2428" t="s">
        <v>875</v>
      </c>
      <c r="V2428" t="s">
        <v>119</v>
      </c>
      <c r="W2428" s="247">
        <v>44856</v>
      </c>
      <c r="Y2428" t="s">
        <v>876</v>
      </c>
      <c r="Z2428">
        <v>0</v>
      </c>
      <c r="AB2428" t="s">
        <v>877</v>
      </c>
      <c r="AD2428">
        <f t="shared" ca="1" si="111"/>
        <v>18</v>
      </c>
      <c r="AE2428">
        <f t="shared" si="112"/>
        <v>10</v>
      </c>
      <c r="AF2428">
        <f t="shared" si="113"/>
        <v>22</v>
      </c>
    </row>
    <row r="2429" spans="1:32" x14ac:dyDescent="0.25">
      <c r="A2429" t="s">
        <v>12216</v>
      </c>
      <c r="B2429" t="s">
        <v>12217</v>
      </c>
      <c r="D2429">
        <v>2023</v>
      </c>
      <c r="E2429" t="s">
        <v>863</v>
      </c>
      <c r="F2429" t="s">
        <v>12218</v>
      </c>
      <c r="G2429" t="s">
        <v>1435</v>
      </c>
      <c r="H2429" t="s">
        <v>866</v>
      </c>
      <c r="I2429" t="s">
        <v>12219</v>
      </c>
      <c r="J2429" t="s">
        <v>1054</v>
      </c>
      <c r="K2429">
        <v>31810</v>
      </c>
      <c r="L2429" t="s">
        <v>869</v>
      </c>
      <c r="M2429" t="s">
        <v>12220</v>
      </c>
      <c r="N2429" t="s">
        <v>1040</v>
      </c>
      <c r="O2429">
        <v>4</v>
      </c>
      <c r="P2429" t="s">
        <v>872</v>
      </c>
      <c r="Q2429" t="s">
        <v>873</v>
      </c>
      <c r="R2429" t="s">
        <v>105</v>
      </c>
      <c r="S2429" t="s">
        <v>105</v>
      </c>
      <c r="T2429" t="s">
        <v>12221</v>
      </c>
      <c r="U2429" t="s">
        <v>875</v>
      </c>
      <c r="V2429" t="s">
        <v>1896</v>
      </c>
      <c r="W2429" s="247">
        <v>44863</v>
      </c>
      <c r="Y2429" t="s">
        <v>876</v>
      </c>
      <c r="Z2429">
        <v>0</v>
      </c>
      <c r="AA2429" t="s">
        <v>7626</v>
      </c>
      <c r="AB2429" t="s">
        <v>1856</v>
      </c>
      <c r="AD2429">
        <f t="shared" ca="1" si="111"/>
        <v>18</v>
      </c>
      <c r="AE2429">
        <f t="shared" si="112"/>
        <v>10</v>
      </c>
      <c r="AF2429">
        <f t="shared" si="113"/>
        <v>29</v>
      </c>
    </row>
    <row r="2430" spans="1:32" x14ac:dyDescent="0.25">
      <c r="A2430" t="s">
        <v>12222</v>
      </c>
      <c r="B2430" t="s">
        <v>12223</v>
      </c>
      <c r="D2430">
        <v>2023</v>
      </c>
      <c r="E2430" t="s">
        <v>863</v>
      </c>
      <c r="F2430" t="s">
        <v>12218</v>
      </c>
      <c r="G2430" t="s">
        <v>1435</v>
      </c>
      <c r="H2430" t="s">
        <v>2654</v>
      </c>
      <c r="I2430" t="s">
        <v>12224</v>
      </c>
      <c r="J2430" t="s">
        <v>1240</v>
      </c>
      <c r="K2430">
        <v>27115</v>
      </c>
      <c r="L2430" t="s">
        <v>1900</v>
      </c>
      <c r="M2430" t="s">
        <v>12225</v>
      </c>
      <c r="N2430">
        <v>45475</v>
      </c>
      <c r="O2430">
        <v>2</v>
      </c>
      <c r="P2430" t="s">
        <v>872</v>
      </c>
      <c r="Q2430" t="s">
        <v>873</v>
      </c>
      <c r="R2430" t="s">
        <v>105</v>
      </c>
      <c r="S2430" t="s">
        <v>110</v>
      </c>
      <c r="T2430" t="s">
        <v>12226</v>
      </c>
      <c r="U2430" t="s">
        <v>875</v>
      </c>
      <c r="W2430" s="247">
        <v>44863</v>
      </c>
      <c r="Y2430" t="s">
        <v>876</v>
      </c>
      <c r="Z2430">
        <v>0</v>
      </c>
      <c r="AA2430" t="s">
        <v>7626</v>
      </c>
      <c r="AB2430" t="s">
        <v>877</v>
      </c>
      <c r="AD2430">
        <f t="shared" ca="1" si="111"/>
        <v>18</v>
      </c>
      <c r="AE2430">
        <f t="shared" si="112"/>
        <v>10</v>
      </c>
      <c r="AF2430">
        <f t="shared" si="113"/>
        <v>29</v>
      </c>
    </row>
    <row r="2431" spans="1:32" x14ac:dyDescent="0.25">
      <c r="A2431" t="s">
        <v>12227</v>
      </c>
      <c r="B2431" t="s">
        <v>12228</v>
      </c>
      <c r="D2431">
        <v>2023</v>
      </c>
      <c r="E2431" t="s">
        <v>863</v>
      </c>
      <c r="F2431" t="s">
        <v>12218</v>
      </c>
      <c r="G2431" t="s">
        <v>1435</v>
      </c>
      <c r="H2431" t="s">
        <v>956</v>
      </c>
      <c r="I2431" t="s">
        <v>12229</v>
      </c>
      <c r="J2431" t="s">
        <v>1038</v>
      </c>
      <c r="K2431">
        <v>2439</v>
      </c>
      <c r="L2431" t="s">
        <v>869</v>
      </c>
      <c r="M2431" t="s">
        <v>12230</v>
      </c>
      <c r="N2431" t="s">
        <v>12231</v>
      </c>
      <c r="O2431">
        <v>426</v>
      </c>
      <c r="P2431" t="s">
        <v>872</v>
      </c>
      <c r="Q2431" t="s">
        <v>873</v>
      </c>
      <c r="R2431" t="s">
        <v>105</v>
      </c>
      <c r="S2431" t="s">
        <v>105</v>
      </c>
      <c r="T2431" t="s">
        <v>12232</v>
      </c>
      <c r="U2431" t="s">
        <v>875</v>
      </c>
      <c r="V2431" t="s">
        <v>8465</v>
      </c>
      <c r="W2431" s="247">
        <v>44863</v>
      </c>
      <c r="Y2431" t="s">
        <v>876</v>
      </c>
      <c r="Z2431">
        <v>0</v>
      </c>
      <c r="AA2431" t="s">
        <v>7626</v>
      </c>
      <c r="AB2431" t="s">
        <v>1856</v>
      </c>
      <c r="AD2431">
        <f t="shared" ca="1" si="111"/>
        <v>18</v>
      </c>
      <c r="AE2431">
        <f t="shared" si="112"/>
        <v>10</v>
      </c>
      <c r="AF2431">
        <f t="shared" si="113"/>
        <v>29</v>
      </c>
    </row>
    <row r="2432" spans="1:32" x14ac:dyDescent="0.25">
      <c r="A2432" t="s">
        <v>12233</v>
      </c>
      <c r="B2432" t="s">
        <v>12234</v>
      </c>
      <c r="D2432">
        <v>2023</v>
      </c>
      <c r="E2432" t="s">
        <v>863</v>
      </c>
      <c r="F2432" t="s">
        <v>12218</v>
      </c>
      <c r="G2432" t="s">
        <v>1435</v>
      </c>
      <c r="H2432" t="s">
        <v>956</v>
      </c>
      <c r="I2432" t="s">
        <v>12235</v>
      </c>
      <c r="J2432" t="s">
        <v>868</v>
      </c>
      <c r="K2432">
        <v>22012</v>
      </c>
      <c r="L2432" t="s">
        <v>869</v>
      </c>
      <c r="M2432" t="s">
        <v>12236</v>
      </c>
      <c r="N2432">
        <v>45445</v>
      </c>
      <c r="O2432">
        <v>3</v>
      </c>
      <c r="P2432" t="s">
        <v>872</v>
      </c>
      <c r="Q2432" t="s">
        <v>873</v>
      </c>
      <c r="R2432" t="s">
        <v>105</v>
      </c>
      <c r="S2432" t="s">
        <v>105</v>
      </c>
      <c r="T2432" t="s">
        <v>12237</v>
      </c>
      <c r="U2432" t="s">
        <v>875</v>
      </c>
      <c r="V2432" t="s">
        <v>134</v>
      </c>
      <c r="W2432" s="247">
        <v>44863</v>
      </c>
      <c r="Y2432" t="s">
        <v>876</v>
      </c>
      <c r="Z2432">
        <v>0</v>
      </c>
      <c r="AA2432" t="s">
        <v>7626</v>
      </c>
      <c r="AB2432" t="s">
        <v>1856</v>
      </c>
      <c r="AD2432">
        <f t="shared" ca="1" si="111"/>
        <v>18</v>
      </c>
      <c r="AE2432">
        <f t="shared" si="112"/>
        <v>10</v>
      </c>
      <c r="AF2432">
        <f t="shared" si="113"/>
        <v>29</v>
      </c>
    </row>
    <row r="2433" spans="1:32" x14ac:dyDescent="0.25">
      <c r="A2433" t="s">
        <v>12238</v>
      </c>
      <c r="B2433" t="s">
        <v>12239</v>
      </c>
      <c r="D2433">
        <v>2023</v>
      </c>
      <c r="E2433" t="s">
        <v>863</v>
      </c>
      <c r="F2433" t="s">
        <v>12218</v>
      </c>
      <c r="G2433" t="s">
        <v>1435</v>
      </c>
      <c r="H2433" t="s">
        <v>866</v>
      </c>
      <c r="I2433" t="s">
        <v>12240</v>
      </c>
      <c r="J2433" t="s">
        <v>1038</v>
      </c>
      <c r="K2433">
        <v>11064</v>
      </c>
      <c r="L2433" t="s">
        <v>869</v>
      </c>
      <c r="M2433" t="s">
        <v>12241</v>
      </c>
      <c r="N2433" t="s">
        <v>12231</v>
      </c>
      <c r="O2433">
        <v>65</v>
      </c>
      <c r="P2433" t="s">
        <v>872</v>
      </c>
      <c r="Q2433" t="s">
        <v>873</v>
      </c>
      <c r="R2433" t="s">
        <v>105</v>
      </c>
      <c r="S2433" t="s">
        <v>105</v>
      </c>
      <c r="T2433" t="s">
        <v>12242</v>
      </c>
      <c r="U2433" t="s">
        <v>875</v>
      </c>
      <c r="V2433" t="s">
        <v>8465</v>
      </c>
      <c r="W2433" s="247">
        <v>44863</v>
      </c>
      <c r="Y2433" t="s">
        <v>876</v>
      </c>
      <c r="Z2433">
        <v>0</v>
      </c>
      <c r="AA2433" t="s">
        <v>12243</v>
      </c>
      <c r="AB2433" t="s">
        <v>1856</v>
      </c>
      <c r="AD2433">
        <f t="shared" ca="1" si="111"/>
        <v>18</v>
      </c>
      <c r="AE2433">
        <f t="shared" si="112"/>
        <v>10</v>
      </c>
      <c r="AF2433">
        <f t="shared" si="113"/>
        <v>29</v>
      </c>
    </row>
    <row r="2434" spans="1:32" x14ac:dyDescent="0.25">
      <c r="A2434" t="s">
        <v>12244</v>
      </c>
      <c r="B2434" t="s">
        <v>12245</v>
      </c>
      <c r="D2434">
        <v>2023</v>
      </c>
      <c r="E2434" t="s">
        <v>863</v>
      </c>
      <c r="F2434" t="s">
        <v>12218</v>
      </c>
      <c r="G2434" t="s">
        <v>1435</v>
      </c>
      <c r="H2434" t="s">
        <v>866</v>
      </c>
      <c r="I2434" t="s">
        <v>12246</v>
      </c>
      <c r="J2434" t="s">
        <v>1038</v>
      </c>
      <c r="K2434">
        <v>74</v>
      </c>
      <c r="L2434" t="s">
        <v>869</v>
      </c>
      <c r="M2434" t="s">
        <v>12247</v>
      </c>
      <c r="N2434" t="s">
        <v>12248</v>
      </c>
      <c r="O2434">
        <v>431</v>
      </c>
      <c r="P2434" t="s">
        <v>872</v>
      </c>
      <c r="Q2434" t="s">
        <v>873</v>
      </c>
      <c r="R2434" t="s">
        <v>105</v>
      </c>
      <c r="S2434" t="s">
        <v>105</v>
      </c>
      <c r="T2434" t="s">
        <v>12249</v>
      </c>
      <c r="U2434" t="s">
        <v>875</v>
      </c>
      <c r="V2434" t="s">
        <v>8465</v>
      </c>
      <c r="W2434" s="247">
        <v>44863</v>
      </c>
      <c r="Y2434" t="s">
        <v>876</v>
      </c>
      <c r="Z2434">
        <v>0</v>
      </c>
      <c r="AA2434" t="s">
        <v>12243</v>
      </c>
      <c r="AB2434" t="s">
        <v>1856</v>
      </c>
      <c r="AD2434">
        <f t="shared" ref="AD2434:AD2497" ca="1" si="114">ROUND(YEARFRAC(W2434,TODAY(),3)*12,0)</f>
        <v>18</v>
      </c>
      <c r="AE2434">
        <f t="shared" ref="AE2434:AE2497" si="115">MONTH(W2434)</f>
        <v>10</v>
      </c>
      <c r="AF2434">
        <f t="shared" ref="AF2434:AF2497" si="116">DAY(W2434)</f>
        <v>29</v>
      </c>
    </row>
    <row r="2435" spans="1:32" x14ac:dyDescent="0.25">
      <c r="A2435" t="s">
        <v>12250</v>
      </c>
      <c r="B2435" t="s">
        <v>12251</v>
      </c>
      <c r="D2435">
        <v>2023</v>
      </c>
      <c r="E2435" t="s">
        <v>863</v>
      </c>
      <c r="F2435" t="s">
        <v>12218</v>
      </c>
      <c r="G2435" t="s">
        <v>1435</v>
      </c>
      <c r="H2435" t="s">
        <v>866</v>
      </c>
      <c r="I2435" t="s">
        <v>12252</v>
      </c>
      <c r="J2435" t="s">
        <v>1038</v>
      </c>
      <c r="K2435">
        <v>83</v>
      </c>
      <c r="L2435" t="s">
        <v>869</v>
      </c>
      <c r="M2435" t="s">
        <v>12253</v>
      </c>
      <c r="N2435" t="s">
        <v>12248</v>
      </c>
      <c r="O2435">
        <v>431</v>
      </c>
      <c r="P2435" t="s">
        <v>872</v>
      </c>
      <c r="Q2435" t="s">
        <v>873</v>
      </c>
      <c r="R2435" t="s">
        <v>105</v>
      </c>
      <c r="S2435" t="s">
        <v>105</v>
      </c>
      <c r="T2435" t="s">
        <v>12254</v>
      </c>
      <c r="U2435" t="s">
        <v>875</v>
      </c>
      <c r="V2435" t="s">
        <v>8465</v>
      </c>
      <c r="W2435" s="247">
        <v>44863</v>
      </c>
      <c r="Y2435" t="s">
        <v>876</v>
      </c>
      <c r="Z2435">
        <v>0</v>
      </c>
      <c r="AA2435" t="s">
        <v>12243</v>
      </c>
      <c r="AB2435" t="s">
        <v>877</v>
      </c>
      <c r="AD2435">
        <f t="shared" ca="1" si="114"/>
        <v>18</v>
      </c>
      <c r="AE2435">
        <f t="shared" si="115"/>
        <v>10</v>
      </c>
      <c r="AF2435">
        <f t="shared" si="116"/>
        <v>29</v>
      </c>
    </row>
    <row r="2436" spans="1:32" x14ac:dyDescent="0.25">
      <c r="A2436" t="s">
        <v>12255</v>
      </c>
      <c r="B2436" t="s">
        <v>12256</v>
      </c>
      <c r="D2436">
        <v>2023</v>
      </c>
      <c r="E2436" t="s">
        <v>863</v>
      </c>
      <c r="F2436" t="s">
        <v>12218</v>
      </c>
      <c r="G2436" t="s">
        <v>1435</v>
      </c>
      <c r="H2436" t="s">
        <v>866</v>
      </c>
      <c r="I2436" t="s">
        <v>12257</v>
      </c>
      <c r="J2436" t="s">
        <v>3464</v>
      </c>
      <c r="K2436">
        <v>24533</v>
      </c>
      <c r="L2436" t="s">
        <v>869</v>
      </c>
      <c r="M2436" t="s">
        <v>12258</v>
      </c>
      <c r="N2436" t="s">
        <v>2994</v>
      </c>
      <c r="O2436">
        <v>16</v>
      </c>
      <c r="P2436" t="s">
        <v>872</v>
      </c>
      <c r="Q2436" t="s">
        <v>873</v>
      </c>
      <c r="R2436" t="s">
        <v>105</v>
      </c>
      <c r="S2436" t="s">
        <v>105</v>
      </c>
      <c r="T2436" t="s">
        <v>12259</v>
      </c>
      <c r="U2436" t="s">
        <v>875</v>
      </c>
      <c r="V2436" t="s">
        <v>132</v>
      </c>
      <c r="W2436" s="247">
        <v>44863</v>
      </c>
      <c r="Y2436" t="s">
        <v>876</v>
      </c>
      <c r="Z2436">
        <v>0</v>
      </c>
      <c r="AA2436" t="s">
        <v>12243</v>
      </c>
      <c r="AB2436" t="s">
        <v>877</v>
      </c>
      <c r="AD2436">
        <f t="shared" ca="1" si="114"/>
        <v>18</v>
      </c>
      <c r="AE2436">
        <f t="shared" si="115"/>
        <v>10</v>
      </c>
      <c r="AF2436">
        <f t="shared" si="116"/>
        <v>29</v>
      </c>
    </row>
    <row r="2437" spans="1:32" x14ac:dyDescent="0.25">
      <c r="A2437" t="s">
        <v>12260</v>
      </c>
      <c r="B2437" t="s">
        <v>12261</v>
      </c>
      <c r="D2437">
        <v>2023</v>
      </c>
      <c r="E2437" t="s">
        <v>863</v>
      </c>
      <c r="F2437" t="s">
        <v>12218</v>
      </c>
      <c r="G2437" t="s">
        <v>1435</v>
      </c>
      <c r="H2437" t="s">
        <v>956</v>
      </c>
      <c r="I2437" t="s">
        <v>12262</v>
      </c>
      <c r="J2437" t="s">
        <v>918</v>
      </c>
      <c r="K2437">
        <v>25191</v>
      </c>
      <c r="L2437" t="s">
        <v>869</v>
      </c>
      <c r="M2437" t="s">
        <v>12263</v>
      </c>
      <c r="N2437">
        <v>45475</v>
      </c>
      <c r="O2437">
        <v>6</v>
      </c>
      <c r="P2437" t="s">
        <v>872</v>
      </c>
      <c r="Q2437" t="s">
        <v>873</v>
      </c>
      <c r="R2437" t="s">
        <v>105</v>
      </c>
      <c r="S2437" t="s">
        <v>105</v>
      </c>
      <c r="T2437" t="s">
        <v>12264</v>
      </c>
      <c r="U2437" t="s">
        <v>875</v>
      </c>
      <c r="V2437" t="s">
        <v>119</v>
      </c>
      <c r="W2437" s="247">
        <v>44863</v>
      </c>
      <c r="Y2437" t="s">
        <v>876</v>
      </c>
      <c r="Z2437">
        <v>0</v>
      </c>
      <c r="AA2437" t="s">
        <v>7626</v>
      </c>
      <c r="AB2437" t="s">
        <v>877</v>
      </c>
      <c r="AD2437">
        <f t="shared" ca="1" si="114"/>
        <v>18</v>
      </c>
      <c r="AE2437">
        <f t="shared" si="115"/>
        <v>10</v>
      </c>
      <c r="AF2437">
        <f t="shared" si="116"/>
        <v>29</v>
      </c>
    </row>
    <row r="2438" spans="1:32" x14ac:dyDescent="0.25">
      <c r="A2438" t="s">
        <v>12265</v>
      </c>
      <c r="B2438" t="s">
        <v>12266</v>
      </c>
      <c r="D2438">
        <v>2023</v>
      </c>
      <c r="E2438" t="s">
        <v>863</v>
      </c>
      <c r="F2438" t="s">
        <v>12218</v>
      </c>
      <c r="G2438" t="s">
        <v>1435</v>
      </c>
      <c r="H2438" t="s">
        <v>866</v>
      </c>
      <c r="I2438" t="s">
        <v>12267</v>
      </c>
      <c r="J2438" t="s">
        <v>1029</v>
      </c>
      <c r="K2438">
        <v>37073</v>
      </c>
      <c r="L2438" t="s">
        <v>1900</v>
      </c>
      <c r="M2438" t="s">
        <v>12268</v>
      </c>
      <c r="N2438" t="s">
        <v>2183</v>
      </c>
      <c r="O2438">
        <v>13</v>
      </c>
      <c r="P2438" t="s">
        <v>872</v>
      </c>
      <c r="Q2438" t="s">
        <v>873</v>
      </c>
      <c r="R2438" t="s">
        <v>105</v>
      </c>
      <c r="S2438" t="s">
        <v>105</v>
      </c>
      <c r="T2438" t="s">
        <v>12269</v>
      </c>
      <c r="U2438" t="s">
        <v>875</v>
      </c>
      <c r="V2438" t="s">
        <v>134</v>
      </c>
      <c r="W2438" s="247">
        <v>44863</v>
      </c>
      <c r="Y2438" t="s">
        <v>876</v>
      </c>
      <c r="Z2438">
        <v>0</v>
      </c>
      <c r="AA2438" t="s">
        <v>7626</v>
      </c>
      <c r="AB2438" t="s">
        <v>1856</v>
      </c>
      <c r="AD2438">
        <f t="shared" ca="1" si="114"/>
        <v>18</v>
      </c>
      <c r="AE2438">
        <f t="shared" si="115"/>
        <v>10</v>
      </c>
      <c r="AF2438">
        <f t="shared" si="116"/>
        <v>29</v>
      </c>
    </row>
    <row r="2439" spans="1:32" x14ac:dyDescent="0.25">
      <c r="A2439" t="s">
        <v>12270</v>
      </c>
      <c r="B2439" t="s">
        <v>12271</v>
      </c>
      <c r="C2439" t="s">
        <v>2319</v>
      </c>
      <c r="D2439">
        <v>2023</v>
      </c>
      <c r="E2439" t="s">
        <v>1061</v>
      </c>
      <c r="F2439" t="s">
        <v>3907</v>
      </c>
      <c r="G2439" t="s">
        <v>3908</v>
      </c>
      <c r="H2439" t="s">
        <v>866</v>
      </c>
      <c r="I2439" t="s">
        <v>12272</v>
      </c>
      <c r="J2439" t="s">
        <v>7733</v>
      </c>
      <c r="K2439">
        <v>30541</v>
      </c>
      <c r="L2439" t="s">
        <v>869</v>
      </c>
      <c r="M2439" t="s">
        <v>1519</v>
      </c>
      <c r="N2439">
        <v>45353</v>
      </c>
      <c r="O2439">
        <v>2</v>
      </c>
      <c r="P2439" t="s">
        <v>872</v>
      </c>
      <c r="Q2439" t="s">
        <v>873</v>
      </c>
      <c r="R2439" t="s">
        <v>173</v>
      </c>
      <c r="S2439" t="s">
        <v>159</v>
      </c>
      <c r="U2439" t="s">
        <v>875</v>
      </c>
      <c r="W2439" s="247">
        <v>44861</v>
      </c>
      <c r="Y2439" t="s">
        <v>876</v>
      </c>
      <c r="Z2439">
        <v>0</v>
      </c>
      <c r="AB2439" t="s">
        <v>877</v>
      </c>
      <c r="AD2439">
        <f t="shared" ca="1" si="114"/>
        <v>18</v>
      </c>
      <c r="AE2439">
        <f t="shared" si="115"/>
        <v>10</v>
      </c>
      <c r="AF2439">
        <f t="shared" si="116"/>
        <v>27</v>
      </c>
    </row>
    <row r="2440" spans="1:32" x14ac:dyDescent="0.25">
      <c r="A2440" t="s">
        <v>12273</v>
      </c>
      <c r="B2440" t="s">
        <v>12274</v>
      </c>
      <c r="D2440">
        <v>2022</v>
      </c>
      <c r="E2440" t="s">
        <v>1049</v>
      </c>
      <c r="F2440" t="s">
        <v>1879</v>
      </c>
      <c r="G2440" t="s">
        <v>1917</v>
      </c>
      <c r="H2440" t="s">
        <v>2772</v>
      </c>
      <c r="I2440" t="s">
        <v>12275</v>
      </c>
      <c r="J2440" t="s">
        <v>7733</v>
      </c>
      <c r="K2440">
        <v>57236</v>
      </c>
      <c r="L2440" t="s">
        <v>1900</v>
      </c>
      <c r="M2440" t="s">
        <v>1519</v>
      </c>
      <c r="N2440" t="s">
        <v>9005</v>
      </c>
      <c r="O2440">
        <v>11</v>
      </c>
      <c r="P2440" t="s">
        <v>872</v>
      </c>
      <c r="Q2440" t="s">
        <v>873</v>
      </c>
      <c r="R2440" t="s">
        <v>173</v>
      </c>
      <c r="S2440" t="s">
        <v>173</v>
      </c>
      <c r="U2440" t="s">
        <v>875</v>
      </c>
      <c r="W2440" s="247">
        <v>44870</v>
      </c>
      <c r="Y2440" t="s">
        <v>876</v>
      </c>
      <c r="Z2440">
        <v>0</v>
      </c>
      <c r="AB2440" t="s">
        <v>12276</v>
      </c>
      <c r="AD2440">
        <f t="shared" ca="1" si="114"/>
        <v>18</v>
      </c>
      <c r="AE2440">
        <f t="shared" si="115"/>
        <v>11</v>
      </c>
      <c r="AF2440">
        <f t="shared" si="116"/>
        <v>5</v>
      </c>
    </row>
    <row r="2441" spans="1:32" x14ac:dyDescent="0.25">
      <c r="A2441" t="s">
        <v>12277</v>
      </c>
      <c r="B2441" t="s">
        <v>12278</v>
      </c>
      <c r="D2441">
        <v>2022</v>
      </c>
      <c r="E2441" t="s">
        <v>1049</v>
      </c>
      <c r="F2441" t="s">
        <v>1879</v>
      </c>
      <c r="G2441" t="s">
        <v>1917</v>
      </c>
      <c r="H2441" t="s">
        <v>1123</v>
      </c>
      <c r="I2441" t="s">
        <v>12279</v>
      </c>
      <c r="J2441" t="s">
        <v>7733</v>
      </c>
      <c r="K2441">
        <v>42876</v>
      </c>
      <c r="L2441" t="s">
        <v>1900</v>
      </c>
      <c r="M2441" t="s">
        <v>1519</v>
      </c>
      <c r="N2441">
        <v>45413</v>
      </c>
      <c r="O2441">
        <v>31</v>
      </c>
      <c r="P2441" t="s">
        <v>872</v>
      </c>
      <c r="Q2441" t="s">
        <v>873</v>
      </c>
      <c r="R2441" t="s">
        <v>173</v>
      </c>
      <c r="S2441" t="s">
        <v>173</v>
      </c>
      <c r="U2441" t="s">
        <v>875</v>
      </c>
      <c r="W2441" s="247">
        <v>44870</v>
      </c>
      <c r="Y2441" t="s">
        <v>876</v>
      </c>
      <c r="Z2441">
        <v>0</v>
      </c>
      <c r="AB2441" t="s">
        <v>12280</v>
      </c>
      <c r="AD2441">
        <f t="shared" ca="1" si="114"/>
        <v>18</v>
      </c>
      <c r="AE2441">
        <f t="shared" si="115"/>
        <v>11</v>
      </c>
      <c r="AF2441">
        <f t="shared" si="116"/>
        <v>5</v>
      </c>
    </row>
    <row r="2442" spans="1:32" x14ac:dyDescent="0.25">
      <c r="A2442" t="s">
        <v>12281</v>
      </c>
      <c r="B2442" t="s">
        <v>12282</v>
      </c>
      <c r="D2442">
        <v>2022</v>
      </c>
      <c r="E2442" t="s">
        <v>1049</v>
      </c>
      <c r="F2442" t="s">
        <v>1879</v>
      </c>
      <c r="G2442" t="s">
        <v>1917</v>
      </c>
      <c r="H2442" t="s">
        <v>1123</v>
      </c>
      <c r="I2442" t="s">
        <v>12283</v>
      </c>
      <c r="J2442" t="s">
        <v>7733</v>
      </c>
      <c r="K2442">
        <v>50221</v>
      </c>
      <c r="L2442" t="s">
        <v>1900</v>
      </c>
      <c r="M2442" t="s">
        <v>1519</v>
      </c>
      <c r="N2442">
        <v>45597</v>
      </c>
      <c r="O2442">
        <v>25</v>
      </c>
      <c r="P2442" t="s">
        <v>872</v>
      </c>
      <c r="Q2442" t="s">
        <v>873</v>
      </c>
      <c r="R2442" t="s">
        <v>173</v>
      </c>
      <c r="S2442" t="s">
        <v>173</v>
      </c>
      <c r="U2442" t="s">
        <v>875</v>
      </c>
      <c r="W2442" s="247">
        <v>44876</v>
      </c>
      <c r="Y2442" t="s">
        <v>876</v>
      </c>
      <c r="Z2442">
        <v>0</v>
      </c>
      <c r="AB2442" t="s">
        <v>12284</v>
      </c>
      <c r="AD2442">
        <f t="shared" ca="1" si="114"/>
        <v>17</v>
      </c>
      <c r="AE2442">
        <f t="shared" si="115"/>
        <v>11</v>
      </c>
      <c r="AF2442">
        <f t="shared" si="116"/>
        <v>11</v>
      </c>
    </row>
    <row r="2443" spans="1:32" x14ac:dyDescent="0.25">
      <c r="A2443" t="s">
        <v>12285</v>
      </c>
      <c r="B2443" t="s">
        <v>12286</v>
      </c>
      <c r="D2443">
        <v>2023</v>
      </c>
      <c r="E2443" t="s">
        <v>1049</v>
      </c>
      <c r="F2443" t="s">
        <v>1879</v>
      </c>
      <c r="G2443" t="s">
        <v>1880</v>
      </c>
      <c r="H2443" t="s">
        <v>3323</v>
      </c>
      <c r="I2443" t="s">
        <v>12287</v>
      </c>
      <c r="J2443" t="s">
        <v>11577</v>
      </c>
      <c r="K2443">
        <v>45416</v>
      </c>
      <c r="L2443" t="s">
        <v>1900</v>
      </c>
      <c r="M2443" t="s">
        <v>1519</v>
      </c>
      <c r="N2443">
        <v>45324</v>
      </c>
      <c r="O2443">
        <v>3</v>
      </c>
      <c r="P2443" t="s">
        <v>872</v>
      </c>
      <c r="Q2443" t="s">
        <v>873</v>
      </c>
      <c r="R2443" t="s">
        <v>173</v>
      </c>
      <c r="S2443" t="s">
        <v>173</v>
      </c>
      <c r="U2443" t="s">
        <v>1067</v>
      </c>
      <c r="W2443" s="247">
        <v>44856</v>
      </c>
      <c r="Y2443" t="s">
        <v>876</v>
      </c>
      <c r="Z2443">
        <v>0</v>
      </c>
      <c r="AB2443" t="s">
        <v>877</v>
      </c>
      <c r="AD2443">
        <f t="shared" ca="1" si="114"/>
        <v>18</v>
      </c>
      <c r="AE2443">
        <f t="shared" si="115"/>
        <v>10</v>
      </c>
      <c r="AF2443">
        <f t="shared" si="116"/>
        <v>22</v>
      </c>
    </row>
    <row r="2444" spans="1:32" x14ac:dyDescent="0.25">
      <c r="A2444" t="s">
        <v>12288</v>
      </c>
      <c r="B2444" t="s">
        <v>12289</v>
      </c>
      <c r="D2444">
        <v>2023</v>
      </c>
      <c r="E2444" t="s">
        <v>1049</v>
      </c>
      <c r="F2444" t="s">
        <v>1879</v>
      </c>
      <c r="G2444" t="s">
        <v>1880</v>
      </c>
      <c r="H2444" t="s">
        <v>3323</v>
      </c>
      <c r="I2444" t="s">
        <v>12290</v>
      </c>
      <c r="J2444" t="s">
        <v>7733</v>
      </c>
      <c r="K2444">
        <v>21362</v>
      </c>
      <c r="L2444" t="s">
        <v>869</v>
      </c>
      <c r="M2444" t="s">
        <v>1519</v>
      </c>
      <c r="N2444">
        <v>45413</v>
      </c>
      <c r="O2444">
        <v>31</v>
      </c>
      <c r="P2444" t="s">
        <v>872</v>
      </c>
      <c r="Q2444" t="s">
        <v>873</v>
      </c>
      <c r="R2444" t="s">
        <v>173</v>
      </c>
      <c r="S2444" t="s">
        <v>173</v>
      </c>
      <c r="U2444" t="s">
        <v>1067</v>
      </c>
      <c r="W2444" s="247">
        <v>44856</v>
      </c>
      <c r="Y2444" t="s">
        <v>876</v>
      </c>
      <c r="Z2444">
        <v>0</v>
      </c>
      <c r="AA2444" t="s">
        <v>12033</v>
      </c>
      <c r="AB2444" t="s">
        <v>877</v>
      </c>
      <c r="AD2444">
        <f t="shared" ca="1" si="114"/>
        <v>18</v>
      </c>
      <c r="AE2444">
        <f t="shared" si="115"/>
        <v>10</v>
      </c>
      <c r="AF2444">
        <f t="shared" si="116"/>
        <v>22</v>
      </c>
    </row>
    <row r="2445" spans="1:32" x14ac:dyDescent="0.25">
      <c r="A2445" t="s">
        <v>12291</v>
      </c>
      <c r="B2445" t="s">
        <v>12292</v>
      </c>
      <c r="D2445">
        <v>2023</v>
      </c>
      <c r="E2445" t="s">
        <v>1049</v>
      </c>
      <c r="F2445" t="s">
        <v>1879</v>
      </c>
      <c r="G2445" t="s">
        <v>1917</v>
      </c>
      <c r="H2445" t="s">
        <v>3323</v>
      </c>
      <c r="I2445" t="s">
        <v>12293</v>
      </c>
      <c r="J2445" t="s">
        <v>7733</v>
      </c>
      <c r="K2445">
        <v>23414</v>
      </c>
      <c r="L2445" t="s">
        <v>1900</v>
      </c>
      <c r="M2445" t="s">
        <v>1519</v>
      </c>
      <c r="N2445" t="s">
        <v>9005</v>
      </c>
      <c r="O2445">
        <v>11</v>
      </c>
      <c r="P2445" t="s">
        <v>872</v>
      </c>
      <c r="Q2445" t="s">
        <v>873</v>
      </c>
      <c r="R2445" t="s">
        <v>173</v>
      </c>
      <c r="S2445" t="s">
        <v>173</v>
      </c>
      <c r="U2445" t="s">
        <v>1067</v>
      </c>
      <c r="W2445" s="247">
        <v>44856</v>
      </c>
      <c r="Y2445" t="s">
        <v>876</v>
      </c>
      <c r="Z2445">
        <v>0</v>
      </c>
      <c r="AB2445" t="s">
        <v>877</v>
      </c>
      <c r="AD2445">
        <f t="shared" ca="1" si="114"/>
        <v>18</v>
      </c>
      <c r="AE2445">
        <f t="shared" si="115"/>
        <v>10</v>
      </c>
      <c r="AF2445">
        <f t="shared" si="116"/>
        <v>22</v>
      </c>
    </row>
    <row r="2446" spans="1:32" x14ac:dyDescent="0.25">
      <c r="A2446" t="s">
        <v>12294</v>
      </c>
      <c r="B2446" t="s">
        <v>12295</v>
      </c>
      <c r="D2446">
        <v>2023</v>
      </c>
      <c r="E2446" t="s">
        <v>1049</v>
      </c>
      <c r="F2446" t="s">
        <v>1879</v>
      </c>
      <c r="G2446" t="s">
        <v>1880</v>
      </c>
      <c r="H2446" t="s">
        <v>3323</v>
      </c>
      <c r="I2446" t="s">
        <v>12296</v>
      </c>
      <c r="J2446" t="s">
        <v>7733</v>
      </c>
      <c r="K2446">
        <v>73099</v>
      </c>
      <c r="L2446" t="s">
        <v>1900</v>
      </c>
      <c r="M2446" t="s">
        <v>1519</v>
      </c>
      <c r="N2446" t="s">
        <v>1803</v>
      </c>
      <c r="O2446">
        <v>13</v>
      </c>
      <c r="P2446" t="s">
        <v>872</v>
      </c>
      <c r="Q2446" t="s">
        <v>873</v>
      </c>
      <c r="R2446" t="s">
        <v>173</v>
      </c>
      <c r="S2446" t="s">
        <v>173</v>
      </c>
      <c r="U2446" t="s">
        <v>1067</v>
      </c>
      <c r="W2446" s="247">
        <v>44856</v>
      </c>
      <c r="Y2446" t="s">
        <v>876</v>
      </c>
      <c r="Z2446">
        <v>0</v>
      </c>
      <c r="AB2446" t="s">
        <v>877</v>
      </c>
      <c r="AD2446">
        <f t="shared" ca="1" si="114"/>
        <v>18</v>
      </c>
      <c r="AE2446">
        <f t="shared" si="115"/>
        <v>10</v>
      </c>
      <c r="AF2446">
        <f t="shared" si="116"/>
        <v>22</v>
      </c>
    </row>
    <row r="2447" spans="1:32" x14ac:dyDescent="0.25">
      <c r="A2447" t="s">
        <v>12297</v>
      </c>
      <c r="B2447" t="s">
        <v>12298</v>
      </c>
      <c r="C2447" t="s">
        <v>2319</v>
      </c>
      <c r="D2447">
        <v>2023</v>
      </c>
      <c r="E2447" t="s">
        <v>863</v>
      </c>
      <c r="F2447" t="s">
        <v>2418</v>
      </c>
      <c r="G2447" t="s">
        <v>2419</v>
      </c>
      <c r="H2447" t="s">
        <v>866</v>
      </c>
      <c r="I2447" t="s">
        <v>12299</v>
      </c>
      <c r="J2447" t="s">
        <v>2637</v>
      </c>
      <c r="K2447">
        <v>20585</v>
      </c>
      <c r="L2447" t="s">
        <v>869</v>
      </c>
      <c r="M2447" t="s">
        <v>1519</v>
      </c>
      <c r="N2447">
        <v>45353</v>
      </c>
      <c r="O2447">
        <v>2</v>
      </c>
      <c r="P2447" t="s">
        <v>872</v>
      </c>
      <c r="Q2447" t="s">
        <v>873</v>
      </c>
      <c r="R2447" t="s">
        <v>110</v>
      </c>
      <c r="S2447" t="s">
        <v>133</v>
      </c>
      <c r="T2447" t="s">
        <v>12300</v>
      </c>
      <c r="U2447" t="s">
        <v>875</v>
      </c>
      <c r="W2447" s="247">
        <v>44863</v>
      </c>
      <c r="Y2447" t="s">
        <v>876</v>
      </c>
      <c r="Z2447">
        <v>0</v>
      </c>
      <c r="AB2447" t="s">
        <v>877</v>
      </c>
      <c r="AD2447">
        <f t="shared" ca="1" si="114"/>
        <v>18</v>
      </c>
      <c r="AE2447">
        <f t="shared" si="115"/>
        <v>10</v>
      </c>
      <c r="AF2447">
        <f t="shared" si="116"/>
        <v>29</v>
      </c>
    </row>
    <row r="2448" spans="1:32" x14ac:dyDescent="0.25">
      <c r="A2448" t="s">
        <v>12301</v>
      </c>
      <c r="B2448" t="s">
        <v>12302</v>
      </c>
      <c r="D2448">
        <v>2023</v>
      </c>
      <c r="E2448" t="s">
        <v>2122</v>
      </c>
      <c r="F2448" t="s">
        <v>11995</v>
      </c>
      <c r="G2448" t="s">
        <v>1071</v>
      </c>
      <c r="H2448" t="s">
        <v>12013</v>
      </c>
      <c r="I2448" t="s">
        <v>12303</v>
      </c>
      <c r="J2448" t="s">
        <v>1067</v>
      </c>
      <c r="K2448">
        <v>25561</v>
      </c>
      <c r="L2448" t="s">
        <v>869</v>
      </c>
      <c r="M2448" t="s">
        <v>1519</v>
      </c>
      <c r="N2448">
        <v>45384</v>
      </c>
      <c r="O2448">
        <v>1</v>
      </c>
      <c r="P2448" t="s">
        <v>872</v>
      </c>
      <c r="Q2448" t="s">
        <v>873</v>
      </c>
      <c r="R2448" t="s">
        <v>110</v>
      </c>
      <c r="S2448" t="s">
        <v>105</v>
      </c>
      <c r="U2448" t="s">
        <v>875</v>
      </c>
      <c r="W2448" s="247">
        <v>44883</v>
      </c>
      <c r="Y2448" t="s">
        <v>876</v>
      </c>
      <c r="Z2448">
        <v>0</v>
      </c>
      <c r="AB2448" t="s">
        <v>877</v>
      </c>
      <c r="AD2448">
        <f t="shared" ca="1" si="114"/>
        <v>17</v>
      </c>
      <c r="AE2448">
        <f t="shared" si="115"/>
        <v>11</v>
      </c>
      <c r="AF2448">
        <f t="shared" si="116"/>
        <v>18</v>
      </c>
    </row>
    <row r="2449" spans="1:32" x14ac:dyDescent="0.25">
      <c r="A2449" t="s">
        <v>12304</v>
      </c>
      <c r="B2449" t="s">
        <v>12305</v>
      </c>
      <c r="C2449" t="s">
        <v>1799</v>
      </c>
      <c r="D2449">
        <v>2023</v>
      </c>
      <c r="E2449" t="s">
        <v>1049</v>
      </c>
      <c r="F2449" t="s">
        <v>3079</v>
      </c>
      <c r="G2449" t="s">
        <v>2087</v>
      </c>
      <c r="H2449" t="s">
        <v>3323</v>
      </c>
      <c r="I2449" t="s">
        <v>12306</v>
      </c>
      <c r="J2449" t="s">
        <v>1067</v>
      </c>
      <c r="K2449">
        <v>10095</v>
      </c>
      <c r="L2449" t="s">
        <v>869</v>
      </c>
      <c r="M2449" t="s">
        <v>1519</v>
      </c>
      <c r="N2449">
        <v>45384</v>
      </c>
      <c r="O2449">
        <v>1</v>
      </c>
      <c r="P2449" t="s">
        <v>872</v>
      </c>
      <c r="Q2449" t="s">
        <v>873</v>
      </c>
      <c r="R2449" t="s">
        <v>110</v>
      </c>
      <c r="S2449" t="s">
        <v>105</v>
      </c>
      <c r="U2449" t="s">
        <v>875</v>
      </c>
      <c r="W2449" s="247">
        <v>44856</v>
      </c>
      <c r="Y2449" t="s">
        <v>876</v>
      </c>
      <c r="Z2449">
        <v>0</v>
      </c>
      <c r="AB2449" t="s">
        <v>10633</v>
      </c>
      <c r="AD2449">
        <f t="shared" ca="1" si="114"/>
        <v>18</v>
      </c>
      <c r="AE2449">
        <f t="shared" si="115"/>
        <v>10</v>
      </c>
      <c r="AF2449">
        <f t="shared" si="116"/>
        <v>22</v>
      </c>
    </row>
    <row r="2450" spans="1:32" x14ac:dyDescent="0.25">
      <c r="A2450" t="s">
        <v>12307</v>
      </c>
      <c r="B2450" t="s">
        <v>12308</v>
      </c>
      <c r="D2450">
        <v>2023</v>
      </c>
      <c r="E2450" t="s">
        <v>1049</v>
      </c>
      <c r="F2450" t="s">
        <v>1070</v>
      </c>
      <c r="G2450" t="s">
        <v>1071</v>
      </c>
      <c r="H2450" t="s">
        <v>3323</v>
      </c>
      <c r="I2450" t="s">
        <v>12309</v>
      </c>
      <c r="J2450" t="s">
        <v>896</v>
      </c>
      <c r="K2450">
        <v>30229</v>
      </c>
      <c r="L2450" t="s">
        <v>1900</v>
      </c>
      <c r="M2450" t="s">
        <v>1519</v>
      </c>
      <c r="N2450" t="s">
        <v>1640</v>
      </c>
      <c r="O2450">
        <v>6</v>
      </c>
      <c r="P2450" t="s">
        <v>872</v>
      </c>
      <c r="Q2450" t="s">
        <v>873</v>
      </c>
      <c r="R2450" t="s">
        <v>110</v>
      </c>
      <c r="S2450" t="s">
        <v>110</v>
      </c>
      <c r="U2450" t="s">
        <v>875</v>
      </c>
      <c r="W2450" s="247">
        <v>44863</v>
      </c>
      <c r="Y2450" t="s">
        <v>876</v>
      </c>
      <c r="Z2450">
        <v>0</v>
      </c>
      <c r="AB2450" t="s">
        <v>877</v>
      </c>
      <c r="AD2450">
        <f t="shared" ca="1" si="114"/>
        <v>18</v>
      </c>
      <c r="AE2450">
        <f t="shared" si="115"/>
        <v>10</v>
      </c>
      <c r="AF2450">
        <f t="shared" si="116"/>
        <v>29</v>
      </c>
    </row>
    <row r="2451" spans="1:32" x14ac:dyDescent="0.25">
      <c r="A2451" t="s">
        <v>12310</v>
      </c>
      <c r="B2451" t="s">
        <v>12311</v>
      </c>
      <c r="D2451">
        <v>2023</v>
      </c>
      <c r="E2451" t="s">
        <v>1049</v>
      </c>
      <c r="F2451" t="s">
        <v>1070</v>
      </c>
      <c r="G2451" t="s">
        <v>1071</v>
      </c>
      <c r="H2451" t="s">
        <v>3323</v>
      </c>
      <c r="I2451" t="s">
        <v>12312</v>
      </c>
      <c r="J2451" t="s">
        <v>1555</v>
      </c>
      <c r="K2451">
        <v>41513</v>
      </c>
      <c r="L2451" t="s">
        <v>1900</v>
      </c>
      <c r="M2451" t="s">
        <v>1519</v>
      </c>
      <c r="N2451">
        <v>45353</v>
      </c>
      <c r="O2451">
        <v>2</v>
      </c>
      <c r="P2451" t="s">
        <v>872</v>
      </c>
      <c r="Q2451" t="s">
        <v>873</v>
      </c>
      <c r="R2451" t="s">
        <v>110</v>
      </c>
      <c r="S2451" t="s">
        <v>110</v>
      </c>
      <c r="U2451" t="s">
        <v>875</v>
      </c>
      <c r="W2451" s="247">
        <v>44863</v>
      </c>
      <c r="Y2451" t="s">
        <v>876</v>
      </c>
      <c r="Z2451">
        <v>0</v>
      </c>
      <c r="AB2451" t="s">
        <v>10382</v>
      </c>
      <c r="AD2451">
        <f t="shared" ca="1" si="114"/>
        <v>18</v>
      </c>
      <c r="AE2451">
        <f t="shared" si="115"/>
        <v>10</v>
      </c>
      <c r="AF2451">
        <f t="shared" si="116"/>
        <v>29</v>
      </c>
    </row>
    <row r="2452" spans="1:32" x14ac:dyDescent="0.25">
      <c r="A2452" t="s">
        <v>12313</v>
      </c>
      <c r="B2452" t="s">
        <v>12314</v>
      </c>
      <c r="D2452">
        <v>2023</v>
      </c>
      <c r="E2452" t="s">
        <v>863</v>
      </c>
      <c r="F2452" t="s">
        <v>12218</v>
      </c>
      <c r="G2452" t="s">
        <v>1435</v>
      </c>
      <c r="H2452" t="s">
        <v>866</v>
      </c>
      <c r="I2452" t="s">
        <v>12315</v>
      </c>
      <c r="J2452" t="s">
        <v>881</v>
      </c>
      <c r="K2452">
        <v>24898</v>
      </c>
      <c r="L2452" t="s">
        <v>869</v>
      </c>
      <c r="M2452" t="s">
        <v>1519</v>
      </c>
      <c r="N2452">
        <v>45353</v>
      </c>
      <c r="O2452">
        <v>2</v>
      </c>
      <c r="P2452" t="s">
        <v>872</v>
      </c>
      <c r="Q2452" t="s">
        <v>873</v>
      </c>
      <c r="R2452" t="s">
        <v>110</v>
      </c>
      <c r="S2452" t="s">
        <v>105</v>
      </c>
      <c r="U2452" t="s">
        <v>875</v>
      </c>
      <c r="W2452" s="247">
        <v>44863</v>
      </c>
      <c r="Y2452" t="s">
        <v>876</v>
      </c>
      <c r="Z2452">
        <v>0</v>
      </c>
      <c r="AA2452" t="s">
        <v>7626</v>
      </c>
      <c r="AB2452" t="s">
        <v>877</v>
      </c>
      <c r="AD2452">
        <f t="shared" ca="1" si="114"/>
        <v>18</v>
      </c>
      <c r="AE2452">
        <f t="shared" si="115"/>
        <v>10</v>
      </c>
      <c r="AF2452">
        <f t="shared" si="116"/>
        <v>29</v>
      </c>
    </row>
    <row r="2453" spans="1:32" x14ac:dyDescent="0.25">
      <c r="A2453" t="s">
        <v>12316</v>
      </c>
      <c r="B2453" t="s">
        <v>12317</v>
      </c>
      <c r="D2453">
        <v>2023</v>
      </c>
      <c r="E2453" t="s">
        <v>1049</v>
      </c>
      <c r="F2453" t="s">
        <v>1879</v>
      </c>
      <c r="G2453" t="s">
        <v>1917</v>
      </c>
      <c r="H2453" t="s">
        <v>3323</v>
      </c>
      <c r="I2453" t="s">
        <v>12318</v>
      </c>
      <c r="J2453" t="s">
        <v>3464</v>
      </c>
      <c r="K2453">
        <v>21790</v>
      </c>
      <c r="L2453" t="s">
        <v>869</v>
      </c>
      <c r="M2453" t="s">
        <v>1519</v>
      </c>
      <c r="N2453" t="s">
        <v>12319</v>
      </c>
      <c r="O2453">
        <v>103</v>
      </c>
      <c r="P2453" t="s">
        <v>872</v>
      </c>
      <c r="Q2453" t="s">
        <v>873</v>
      </c>
      <c r="R2453" t="s">
        <v>113</v>
      </c>
      <c r="S2453" t="s">
        <v>113</v>
      </c>
      <c r="T2453" t="s">
        <v>12320</v>
      </c>
      <c r="U2453" t="s">
        <v>1067</v>
      </c>
      <c r="W2453" s="247">
        <v>44856</v>
      </c>
      <c r="Y2453" t="s">
        <v>876</v>
      </c>
      <c r="Z2453">
        <v>0</v>
      </c>
      <c r="AB2453" t="s">
        <v>877</v>
      </c>
      <c r="AD2453">
        <f t="shared" ca="1" si="114"/>
        <v>18</v>
      </c>
      <c r="AE2453">
        <f t="shared" si="115"/>
        <v>10</v>
      </c>
      <c r="AF2453">
        <f t="shared" si="116"/>
        <v>22</v>
      </c>
    </row>
    <row r="2454" spans="1:32" x14ac:dyDescent="0.25">
      <c r="A2454" t="s">
        <v>12321</v>
      </c>
      <c r="B2454" t="s">
        <v>12322</v>
      </c>
      <c r="C2454" t="s">
        <v>1799</v>
      </c>
      <c r="D2454">
        <v>2023</v>
      </c>
      <c r="E2454" t="s">
        <v>1049</v>
      </c>
      <c r="F2454" t="s">
        <v>3079</v>
      </c>
      <c r="G2454" t="s">
        <v>2087</v>
      </c>
      <c r="H2454" t="s">
        <v>3323</v>
      </c>
      <c r="I2454" t="s">
        <v>12323</v>
      </c>
      <c r="J2454" t="s">
        <v>1067</v>
      </c>
      <c r="K2454">
        <v>42340</v>
      </c>
      <c r="L2454" t="s">
        <v>1900</v>
      </c>
      <c r="M2454" t="s">
        <v>1519</v>
      </c>
      <c r="N2454">
        <v>45384</v>
      </c>
      <c r="O2454">
        <v>1</v>
      </c>
      <c r="P2454" t="s">
        <v>872</v>
      </c>
      <c r="Q2454" t="s">
        <v>873</v>
      </c>
      <c r="R2454" t="s">
        <v>133</v>
      </c>
      <c r="S2454" t="s">
        <v>105</v>
      </c>
      <c r="U2454" t="s">
        <v>875</v>
      </c>
      <c r="W2454" s="247">
        <v>44856</v>
      </c>
      <c r="Y2454" t="s">
        <v>876</v>
      </c>
      <c r="Z2454">
        <v>0</v>
      </c>
      <c r="AB2454" t="s">
        <v>10633</v>
      </c>
      <c r="AD2454">
        <f t="shared" ca="1" si="114"/>
        <v>18</v>
      </c>
      <c r="AE2454">
        <f t="shared" si="115"/>
        <v>10</v>
      </c>
      <c r="AF2454">
        <f t="shared" si="116"/>
        <v>22</v>
      </c>
    </row>
    <row r="2455" spans="1:32" x14ac:dyDescent="0.25">
      <c r="A2455" t="s">
        <v>12324</v>
      </c>
      <c r="B2455" t="s">
        <v>12325</v>
      </c>
      <c r="D2455">
        <v>2022</v>
      </c>
      <c r="E2455" t="s">
        <v>1049</v>
      </c>
      <c r="F2455" t="s">
        <v>1879</v>
      </c>
      <c r="G2455" t="s">
        <v>1917</v>
      </c>
      <c r="H2455" t="s">
        <v>1123</v>
      </c>
      <c r="I2455" t="s">
        <v>12326</v>
      </c>
      <c r="J2455" t="s">
        <v>896</v>
      </c>
      <c r="K2455">
        <v>47240</v>
      </c>
      <c r="L2455" t="s">
        <v>1900</v>
      </c>
      <c r="M2455" t="s">
        <v>1519</v>
      </c>
      <c r="N2455" t="s">
        <v>913</v>
      </c>
      <c r="O2455">
        <v>5</v>
      </c>
      <c r="P2455" t="s">
        <v>872</v>
      </c>
      <c r="Q2455" t="s">
        <v>873</v>
      </c>
      <c r="R2455" t="s">
        <v>121</v>
      </c>
      <c r="S2455" t="s">
        <v>121</v>
      </c>
      <c r="U2455" t="s">
        <v>875</v>
      </c>
      <c r="W2455" s="247">
        <v>44870</v>
      </c>
      <c r="Y2455" t="s">
        <v>876</v>
      </c>
      <c r="Z2455">
        <v>0</v>
      </c>
      <c r="AB2455" t="s">
        <v>12327</v>
      </c>
      <c r="AD2455">
        <f t="shared" ca="1" si="114"/>
        <v>18</v>
      </c>
      <c r="AE2455">
        <f t="shared" si="115"/>
        <v>11</v>
      </c>
      <c r="AF2455">
        <f t="shared" si="116"/>
        <v>5</v>
      </c>
    </row>
    <row r="2456" spans="1:32" x14ac:dyDescent="0.25">
      <c r="A2456" t="s">
        <v>12328</v>
      </c>
      <c r="B2456" t="s">
        <v>12329</v>
      </c>
      <c r="D2456">
        <v>2022</v>
      </c>
      <c r="E2456" t="s">
        <v>1049</v>
      </c>
      <c r="F2456" t="s">
        <v>1879</v>
      </c>
      <c r="G2456" t="s">
        <v>1917</v>
      </c>
      <c r="H2456" t="s">
        <v>1123</v>
      </c>
      <c r="I2456" t="s">
        <v>12330</v>
      </c>
      <c r="J2456" t="s">
        <v>896</v>
      </c>
      <c r="K2456">
        <v>43720</v>
      </c>
      <c r="L2456" t="s">
        <v>1900</v>
      </c>
      <c r="M2456" t="s">
        <v>1519</v>
      </c>
      <c r="N2456" t="s">
        <v>913</v>
      </c>
      <c r="O2456">
        <v>5</v>
      </c>
      <c r="P2456" t="s">
        <v>872</v>
      </c>
      <c r="Q2456" t="s">
        <v>873</v>
      </c>
      <c r="R2456" t="s">
        <v>121</v>
      </c>
      <c r="S2456" t="s">
        <v>121</v>
      </c>
      <c r="U2456" t="s">
        <v>875</v>
      </c>
      <c r="W2456" s="247">
        <v>44870</v>
      </c>
      <c r="Y2456" t="s">
        <v>876</v>
      </c>
      <c r="Z2456">
        <v>0</v>
      </c>
      <c r="AB2456" t="s">
        <v>12331</v>
      </c>
      <c r="AD2456">
        <f t="shared" ca="1" si="114"/>
        <v>18</v>
      </c>
      <c r="AE2456">
        <f t="shared" si="115"/>
        <v>11</v>
      </c>
      <c r="AF2456">
        <f t="shared" si="116"/>
        <v>5</v>
      </c>
    </row>
    <row r="2457" spans="1:32" x14ac:dyDescent="0.25">
      <c r="A2457" t="s">
        <v>12332</v>
      </c>
      <c r="B2457" t="s">
        <v>12333</v>
      </c>
      <c r="D2457">
        <v>2022</v>
      </c>
      <c r="E2457" t="s">
        <v>1049</v>
      </c>
      <c r="F2457" t="s">
        <v>1879</v>
      </c>
      <c r="G2457" t="s">
        <v>1917</v>
      </c>
      <c r="H2457" t="s">
        <v>1123</v>
      </c>
      <c r="I2457" t="s">
        <v>12334</v>
      </c>
      <c r="J2457" t="s">
        <v>1240</v>
      </c>
      <c r="K2457">
        <v>31211</v>
      </c>
      <c r="L2457" t="s">
        <v>869</v>
      </c>
      <c r="M2457" t="s">
        <v>1519</v>
      </c>
      <c r="N2457" t="s">
        <v>2340</v>
      </c>
      <c r="O2457">
        <v>7</v>
      </c>
      <c r="P2457" t="s">
        <v>872</v>
      </c>
      <c r="Q2457" t="s">
        <v>873</v>
      </c>
      <c r="R2457" t="s">
        <v>121</v>
      </c>
      <c r="S2457" t="s">
        <v>121</v>
      </c>
      <c r="U2457" t="s">
        <v>875</v>
      </c>
      <c r="W2457" s="247">
        <v>44870</v>
      </c>
      <c r="Y2457" t="s">
        <v>876</v>
      </c>
      <c r="Z2457">
        <v>0</v>
      </c>
      <c r="AB2457" t="s">
        <v>12335</v>
      </c>
      <c r="AD2457">
        <f t="shared" ca="1" si="114"/>
        <v>18</v>
      </c>
      <c r="AE2457">
        <f t="shared" si="115"/>
        <v>11</v>
      </c>
      <c r="AF2457">
        <f t="shared" si="116"/>
        <v>5</v>
      </c>
    </row>
    <row r="2458" spans="1:32" x14ac:dyDescent="0.25">
      <c r="A2458" t="s">
        <v>12336</v>
      </c>
      <c r="B2458" t="s">
        <v>12337</v>
      </c>
      <c r="D2458">
        <v>2023</v>
      </c>
      <c r="E2458" t="s">
        <v>1049</v>
      </c>
      <c r="F2458" t="s">
        <v>1879</v>
      </c>
      <c r="G2458" t="s">
        <v>1880</v>
      </c>
      <c r="H2458" t="s">
        <v>3323</v>
      </c>
      <c r="I2458" t="s">
        <v>12338</v>
      </c>
      <c r="J2458" t="s">
        <v>896</v>
      </c>
      <c r="K2458">
        <v>41575</v>
      </c>
      <c r="L2458" t="s">
        <v>869</v>
      </c>
      <c r="M2458" t="s">
        <v>1519</v>
      </c>
      <c r="N2458" t="s">
        <v>11590</v>
      </c>
      <c r="O2458">
        <v>70</v>
      </c>
      <c r="P2458" t="s">
        <v>872</v>
      </c>
      <c r="Q2458" t="s">
        <v>873</v>
      </c>
      <c r="R2458" t="s">
        <v>121</v>
      </c>
      <c r="S2458" t="s">
        <v>121</v>
      </c>
      <c r="T2458" t="s">
        <v>11625</v>
      </c>
      <c r="U2458" t="s">
        <v>1067</v>
      </c>
      <c r="W2458" s="247">
        <v>44856</v>
      </c>
      <c r="Y2458" t="s">
        <v>876</v>
      </c>
      <c r="Z2458">
        <v>0</v>
      </c>
      <c r="AB2458" t="s">
        <v>877</v>
      </c>
      <c r="AD2458">
        <f t="shared" ca="1" si="114"/>
        <v>18</v>
      </c>
      <c r="AE2458">
        <f t="shared" si="115"/>
        <v>10</v>
      </c>
      <c r="AF2458">
        <f t="shared" si="116"/>
        <v>22</v>
      </c>
    </row>
    <row r="2459" spans="1:32" x14ac:dyDescent="0.25">
      <c r="A2459" t="s">
        <v>12339</v>
      </c>
      <c r="B2459" t="s">
        <v>12340</v>
      </c>
      <c r="D2459">
        <v>2023</v>
      </c>
      <c r="E2459" t="s">
        <v>1049</v>
      </c>
      <c r="F2459" t="s">
        <v>1879</v>
      </c>
      <c r="G2459" t="s">
        <v>1880</v>
      </c>
      <c r="H2459" t="s">
        <v>3323</v>
      </c>
      <c r="I2459" t="s">
        <v>12341</v>
      </c>
      <c r="J2459" t="s">
        <v>11582</v>
      </c>
      <c r="K2459">
        <v>23903</v>
      </c>
      <c r="L2459" t="s">
        <v>869</v>
      </c>
      <c r="M2459" t="s">
        <v>1519</v>
      </c>
      <c r="N2459" t="s">
        <v>1640</v>
      </c>
      <c r="O2459">
        <v>6</v>
      </c>
      <c r="P2459" t="s">
        <v>872</v>
      </c>
      <c r="Q2459" t="s">
        <v>873</v>
      </c>
      <c r="R2459" t="s">
        <v>121</v>
      </c>
      <c r="S2459" t="s">
        <v>121</v>
      </c>
      <c r="U2459" t="s">
        <v>1067</v>
      </c>
      <c r="W2459" s="247">
        <v>44856</v>
      </c>
      <c r="Y2459" t="s">
        <v>876</v>
      </c>
      <c r="Z2459">
        <v>0</v>
      </c>
      <c r="AB2459" t="s">
        <v>877</v>
      </c>
      <c r="AD2459">
        <f t="shared" ca="1" si="114"/>
        <v>18</v>
      </c>
      <c r="AE2459">
        <f t="shared" si="115"/>
        <v>10</v>
      </c>
      <c r="AF2459">
        <f t="shared" si="116"/>
        <v>22</v>
      </c>
    </row>
    <row r="2460" spans="1:32" x14ac:dyDescent="0.25">
      <c r="A2460" t="s">
        <v>12342</v>
      </c>
      <c r="B2460" t="s">
        <v>12343</v>
      </c>
      <c r="D2460">
        <v>2023</v>
      </c>
      <c r="E2460" t="s">
        <v>863</v>
      </c>
      <c r="F2460" t="s">
        <v>12218</v>
      </c>
      <c r="G2460" t="s">
        <v>1435</v>
      </c>
      <c r="H2460" t="s">
        <v>866</v>
      </c>
      <c r="I2460" t="s">
        <v>12344</v>
      </c>
      <c r="J2460" t="s">
        <v>1240</v>
      </c>
      <c r="K2460">
        <v>26840</v>
      </c>
      <c r="L2460" t="s">
        <v>869</v>
      </c>
      <c r="M2460" t="s">
        <v>1519</v>
      </c>
      <c r="N2460" t="s">
        <v>9020</v>
      </c>
      <c r="O2460">
        <v>20</v>
      </c>
      <c r="P2460" t="s">
        <v>872</v>
      </c>
      <c r="Q2460" t="s">
        <v>873</v>
      </c>
      <c r="R2460" t="s">
        <v>121</v>
      </c>
      <c r="S2460" t="s">
        <v>121</v>
      </c>
      <c r="U2460" t="s">
        <v>875</v>
      </c>
      <c r="W2460" s="247">
        <v>44863</v>
      </c>
      <c r="Y2460" t="s">
        <v>876</v>
      </c>
      <c r="Z2460">
        <v>0</v>
      </c>
      <c r="AA2460" t="s">
        <v>7626</v>
      </c>
      <c r="AB2460" t="s">
        <v>1856</v>
      </c>
      <c r="AD2460">
        <f t="shared" ca="1" si="114"/>
        <v>18</v>
      </c>
      <c r="AE2460">
        <f t="shared" si="115"/>
        <v>10</v>
      </c>
      <c r="AF2460">
        <f t="shared" si="116"/>
        <v>29</v>
      </c>
    </row>
    <row r="2461" spans="1:32" x14ac:dyDescent="0.25">
      <c r="A2461" t="s">
        <v>12345</v>
      </c>
      <c r="B2461" t="s">
        <v>12346</v>
      </c>
      <c r="C2461" t="s">
        <v>2319</v>
      </c>
      <c r="D2461">
        <v>2023</v>
      </c>
      <c r="E2461" t="s">
        <v>1061</v>
      </c>
      <c r="F2461" t="s">
        <v>3907</v>
      </c>
      <c r="G2461" t="s">
        <v>3908</v>
      </c>
      <c r="H2461" t="s">
        <v>866</v>
      </c>
      <c r="I2461" t="s">
        <v>12347</v>
      </c>
      <c r="J2461" t="s">
        <v>875</v>
      </c>
      <c r="K2461">
        <v>2177</v>
      </c>
      <c r="L2461" t="s">
        <v>869</v>
      </c>
      <c r="M2461" t="s">
        <v>1519</v>
      </c>
      <c r="N2461" t="s">
        <v>6262</v>
      </c>
      <c r="O2461">
        <v>84</v>
      </c>
      <c r="P2461" t="s">
        <v>872</v>
      </c>
      <c r="Q2461" t="s">
        <v>873</v>
      </c>
      <c r="R2461" t="s">
        <v>176</v>
      </c>
      <c r="S2461" t="s">
        <v>176</v>
      </c>
      <c r="U2461" t="s">
        <v>875</v>
      </c>
      <c r="W2461" s="247">
        <v>44861</v>
      </c>
      <c r="Y2461" t="s">
        <v>876</v>
      </c>
      <c r="Z2461">
        <v>0</v>
      </c>
      <c r="AB2461" t="s">
        <v>877</v>
      </c>
      <c r="AD2461">
        <f t="shared" ca="1" si="114"/>
        <v>18</v>
      </c>
      <c r="AE2461">
        <f t="shared" si="115"/>
        <v>10</v>
      </c>
      <c r="AF2461">
        <f t="shared" si="116"/>
        <v>27</v>
      </c>
    </row>
    <row r="2462" spans="1:32" x14ac:dyDescent="0.25">
      <c r="A2462" t="s">
        <v>12348</v>
      </c>
      <c r="B2462" t="s">
        <v>12349</v>
      </c>
      <c r="D2462">
        <v>2023</v>
      </c>
      <c r="E2462" t="s">
        <v>1049</v>
      </c>
      <c r="F2462" t="s">
        <v>1070</v>
      </c>
      <c r="G2462" t="s">
        <v>1071</v>
      </c>
      <c r="H2462" t="s">
        <v>3323</v>
      </c>
      <c r="I2462" t="s">
        <v>12350</v>
      </c>
      <c r="J2462" t="s">
        <v>1067</v>
      </c>
      <c r="K2462">
        <v>125</v>
      </c>
      <c r="L2462" t="s">
        <v>869</v>
      </c>
      <c r="M2462" t="s">
        <v>1519</v>
      </c>
      <c r="N2462" t="s">
        <v>12351</v>
      </c>
      <c r="O2462">
        <v>432</v>
      </c>
      <c r="P2462" t="s">
        <v>872</v>
      </c>
      <c r="Q2462" t="s">
        <v>873</v>
      </c>
      <c r="R2462" t="s">
        <v>176</v>
      </c>
      <c r="S2462" t="s">
        <v>176</v>
      </c>
      <c r="U2462" t="s">
        <v>875</v>
      </c>
      <c r="W2462" s="247">
        <v>44863</v>
      </c>
      <c r="Y2462" t="s">
        <v>876</v>
      </c>
      <c r="Z2462">
        <v>0</v>
      </c>
      <c r="AB2462" t="s">
        <v>877</v>
      </c>
      <c r="AD2462">
        <f t="shared" ca="1" si="114"/>
        <v>18</v>
      </c>
      <c r="AE2462">
        <f t="shared" si="115"/>
        <v>10</v>
      </c>
      <c r="AF2462">
        <f t="shared" si="116"/>
        <v>29</v>
      </c>
    </row>
    <row r="2463" spans="1:32" x14ac:dyDescent="0.25">
      <c r="A2463" t="s">
        <v>12352</v>
      </c>
      <c r="B2463" t="s">
        <v>12353</v>
      </c>
      <c r="D2463">
        <v>2022</v>
      </c>
      <c r="E2463" t="s">
        <v>1049</v>
      </c>
      <c r="F2463" t="s">
        <v>1879</v>
      </c>
      <c r="G2463" t="s">
        <v>1917</v>
      </c>
      <c r="H2463" t="s">
        <v>1123</v>
      </c>
      <c r="I2463" t="s">
        <v>12354</v>
      </c>
      <c r="J2463" t="s">
        <v>11577</v>
      </c>
      <c r="K2463">
        <v>50914</v>
      </c>
      <c r="L2463" t="s">
        <v>1900</v>
      </c>
      <c r="M2463" t="s">
        <v>1519</v>
      </c>
      <c r="N2463">
        <v>45324</v>
      </c>
      <c r="O2463">
        <v>3</v>
      </c>
      <c r="P2463" t="s">
        <v>872</v>
      </c>
      <c r="Q2463" t="s">
        <v>873</v>
      </c>
      <c r="R2463" t="s">
        <v>139</v>
      </c>
      <c r="S2463" t="s">
        <v>139</v>
      </c>
      <c r="U2463" t="s">
        <v>875</v>
      </c>
      <c r="W2463" s="247">
        <v>44870</v>
      </c>
      <c r="Y2463" t="s">
        <v>876</v>
      </c>
      <c r="Z2463">
        <v>0</v>
      </c>
      <c r="AB2463" t="s">
        <v>12355</v>
      </c>
      <c r="AD2463">
        <f t="shared" ca="1" si="114"/>
        <v>18</v>
      </c>
      <c r="AE2463">
        <f t="shared" si="115"/>
        <v>11</v>
      </c>
      <c r="AF2463">
        <f t="shared" si="116"/>
        <v>5</v>
      </c>
    </row>
    <row r="2464" spans="1:32" x14ac:dyDescent="0.25">
      <c r="A2464" t="s">
        <v>12356</v>
      </c>
      <c r="B2464" t="s">
        <v>12357</v>
      </c>
      <c r="D2464">
        <v>2023</v>
      </c>
      <c r="E2464" t="s">
        <v>1049</v>
      </c>
      <c r="F2464" t="s">
        <v>1080</v>
      </c>
      <c r="G2464" t="s">
        <v>1081</v>
      </c>
      <c r="H2464" t="s">
        <v>3323</v>
      </c>
      <c r="I2464" t="s">
        <v>12358</v>
      </c>
      <c r="J2464" t="s">
        <v>1523</v>
      </c>
      <c r="K2464">
        <v>38466</v>
      </c>
      <c r="L2464" t="s">
        <v>869</v>
      </c>
      <c r="M2464" t="s">
        <v>1519</v>
      </c>
      <c r="N2464">
        <v>45353</v>
      </c>
      <c r="O2464">
        <v>2</v>
      </c>
      <c r="P2464" t="s">
        <v>872</v>
      </c>
      <c r="Q2464" t="s">
        <v>873</v>
      </c>
      <c r="R2464" t="s">
        <v>116</v>
      </c>
      <c r="S2464" t="s">
        <v>105</v>
      </c>
      <c r="U2464" t="s">
        <v>875</v>
      </c>
      <c r="W2464" s="247">
        <v>44856</v>
      </c>
      <c r="Y2464" t="s">
        <v>876</v>
      </c>
      <c r="Z2464">
        <v>0</v>
      </c>
      <c r="AB2464" t="s">
        <v>877</v>
      </c>
      <c r="AD2464">
        <f t="shared" ca="1" si="114"/>
        <v>18</v>
      </c>
      <c r="AE2464">
        <f t="shared" si="115"/>
        <v>10</v>
      </c>
      <c r="AF2464">
        <f t="shared" si="116"/>
        <v>22</v>
      </c>
    </row>
    <row r="2465" spans="1:32" x14ac:dyDescent="0.25">
      <c r="A2465" t="s">
        <v>12359</v>
      </c>
      <c r="B2465" t="s">
        <v>12360</v>
      </c>
      <c r="D2465">
        <v>2023</v>
      </c>
      <c r="E2465" t="s">
        <v>1049</v>
      </c>
      <c r="F2465" t="s">
        <v>1879</v>
      </c>
      <c r="G2465" t="s">
        <v>1880</v>
      </c>
      <c r="H2465" t="s">
        <v>3323</v>
      </c>
      <c r="I2465" t="s">
        <v>12361</v>
      </c>
      <c r="J2465" t="s">
        <v>7733</v>
      </c>
      <c r="K2465">
        <v>23494</v>
      </c>
      <c r="L2465" t="s">
        <v>869</v>
      </c>
      <c r="M2465" t="s">
        <v>1519</v>
      </c>
      <c r="N2465" t="s">
        <v>1823</v>
      </c>
      <c r="O2465">
        <v>10</v>
      </c>
      <c r="P2465" t="s">
        <v>872</v>
      </c>
      <c r="Q2465" t="s">
        <v>873</v>
      </c>
      <c r="R2465" t="s">
        <v>159</v>
      </c>
      <c r="S2465" t="s">
        <v>159</v>
      </c>
      <c r="U2465" t="s">
        <v>1067</v>
      </c>
      <c r="W2465" s="247">
        <v>44856</v>
      </c>
      <c r="Y2465" t="s">
        <v>876</v>
      </c>
      <c r="Z2465">
        <v>0</v>
      </c>
      <c r="AA2465" t="s">
        <v>12033</v>
      </c>
      <c r="AB2465" t="s">
        <v>877</v>
      </c>
      <c r="AD2465">
        <f t="shared" ca="1" si="114"/>
        <v>18</v>
      </c>
      <c r="AE2465">
        <f t="shared" si="115"/>
        <v>10</v>
      </c>
      <c r="AF2465">
        <f t="shared" si="116"/>
        <v>22</v>
      </c>
    </row>
    <row r="2466" spans="1:32" x14ac:dyDescent="0.25">
      <c r="A2466" t="s">
        <v>12362</v>
      </c>
      <c r="B2466" t="s">
        <v>12363</v>
      </c>
      <c r="C2466" t="s">
        <v>2319</v>
      </c>
      <c r="D2466">
        <v>2023</v>
      </c>
      <c r="E2466" t="s">
        <v>863</v>
      </c>
      <c r="F2466" t="s">
        <v>2418</v>
      </c>
      <c r="G2466" t="s">
        <v>2419</v>
      </c>
      <c r="H2466" t="s">
        <v>866</v>
      </c>
      <c r="I2466" t="s">
        <v>12364</v>
      </c>
      <c r="J2466" t="s">
        <v>7733</v>
      </c>
      <c r="K2466">
        <v>12925</v>
      </c>
      <c r="L2466" t="s">
        <v>869</v>
      </c>
      <c r="M2466" t="s">
        <v>1519</v>
      </c>
      <c r="N2466">
        <v>45293</v>
      </c>
      <c r="O2466">
        <v>4</v>
      </c>
      <c r="P2466" t="s">
        <v>872</v>
      </c>
      <c r="Q2466" t="s">
        <v>873</v>
      </c>
      <c r="R2466" t="s">
        <v>198</v>
      </c>
      <c r="S2466" t="s">
        <v>198</v>
      </c>
      <c r="U2466" t="s">
        <v>875</v>
      </c>
      <c r="W2466" s="247">
        <v>44863</v>
      </c>
      <c r="Y2466" t="s">
        <v>876</v>
      </c>
      <c r="Z2466">
        <v>0</v>
      </c>
      <c r="AB2466" t="s">
        <v>877</v>
      </c>
      <c r="AD2466">
        <f t="shared" ca="1" si="114"/>
        <v>18</v>
      </c>
      <c r="AE2466">
        <f t="shared" si="115"/>
        <v>10</v>
      </c>
      <c r="AF2466">
        <f t="shared" si="116"/>
        <v>29</v>
      </c>
    </row>
    <row r="2467" spans="1:32" x14ac:dyDescent="0.25">
      <c r="A2467" t="s">
        <v>12365</v>
      </c>
      <c r="B2467" t="s">
        <v>12366</v>
      </c>
      <c r="D2467">
        <v>2023</v>
      </c>
      <c r="E2467" t="s">
        <v>863</v>
      </c>
      <c r="F2467" t="s">
        <v>12367</v>
      </c>
      <c r="G2467" t="s">
        <v>865</v>
      </c>
      <c r="H2467" t="s">
        <v>956</v>
      </c>
      <c r="I2467" t="s">
        <v>12368</v>
      </c>
      <c r="J2467" t="s">
        <v>868</v>
      </c>
      <c r="K2467">
        <v>25781</v>
      </c>
      <c r="L2467" t="s">
        <v>869</v>
      </c>
      <c r="M2467" t="s">
        <v>12369</v>
      </c>
      <c r="N2467">
        <v>45567</v>
      </c>
      <c r="O2467">
        <v>2</v>
      </c>
      <c r="P2467" t="s">
        <v>872</v>
      </c>
      <c r="Q2467" t="s">
        <v>873</v>
      </c>
      <c r="R2467" t="s">
        <v>105</v>
      </c>
      <c r="S2467" t="s">
        <v>110</v>
      </c>
      <c r="T2467" t="s">
        <v>12370</v>
      </c>
      <c r="U2467" t="s">
        <v>875</v>
      </c>
      <c r="W2467" s="247">
        <v>44855</v>
      </c>
      <c r="Y2467" t="s">
        <v>876</v>
      </c>
      <c r="Z2467">
        <v>0</v>
      </c>
      <c r="AB2467" t="s">
        <v>2119</v>
      </c>
      <c r="AD2467">
        <f t="shared" ca="1" si="114"/>
        <v>18</v>
      </c>
      <c r="AE2467">
        <f t="shared" si="115"/>
        <v>10</v>
      </c>
      <c r="AF2467">
        <f t="shared" si="116"/>
        <v>21</v>
      </c>
    </row>
    <row r="2468" spans="1:32" x14ac:dyDescent="0.25">
      <c r="A2468" t="s">
        <v>12371</v>
      </c>
      <c r="B2468" t="s">
        <v>12372</v>
      </c>
      <c r="D2468">
        <v>2023</v>
      </c>
      <c r="E2468" t="s">
        <v>863</v>
      </c>
      <c r="F2468" t="s">
        <v>12367</v>
      </c>
      <c r="G2468" t="s">
        <v>865</v>
      </c>
      <c r="H2468" t="s">
        <v>12373</v>
      </c>
      <c r="I2468" t="s">
        <v>12374</v>
      </c>
      <c r="J2468" t="s">
        <v>918</v>
      </c>
      <c r="K2468">
        <v>26604</v>
      </c>
      <c r="L2468" t="s">
        <v>869</v>
      </c>
      <c r="M2468" t="s">
        <v>12375</v>
      </c>
      <c r="N2468">
        <v>45628</v>
      </c>
      <c r="O2468">
        <v>3</v>
      </c>
      <c r="P2468" t="s">
        <v>872</v>
      </c>
      <c r="Q2468" t="s">
        <v>873</v>
      </c>
      <c r="R2468" t="s">
        <v>105</v>
      </c>
      <c r="S2468" t="s">
        <v>105</v>
      </c>
      <c r="T2468" t="s">
        <v>12376</v>
      </c>
      <c r="U2468" t="s">
        <v>875</v>
      </c>
      <c r="V2468" t="s">
        <v>143</v>
      </c>
      <c r="W2468" s="247">
        <v>44855</v>
      </c>
      <c r="Y2468" t="s">
        <v>876</v>
      </c>
      <c r="Z2468">
        <v>0</v>
      </c>
      <c r="AB2468" t="s">
        <v>877</v>
      </c>
      <c r="AD2468">
        <f t="shared" ca="1" si="114"/>
        <v>18</v>
      </c>
      <c r="AE2468">
        <f t="shared" si="115"/>
        <v>10</v>
      </c>
      <c r="AF2468">
        <f t="shared" si="116"/>
        <v>21</v>
      </c>
    </row>
    <row r="2469" spans="1:32" x14ac:dyDescent="0.25">
      <c r="A2469" t="s">
        <v>12377</v>
      </c>
      <c r="B2469" t="s">
        <v>12378</v>
      </c>
      <c r="D2469">
        <v>2023</v>
      </c>
      <c r="E2469" t="s">
        <v>863</v>
      </c>
      <c r="F2469" t="s">
        <v>12367</v>
      </c>
      <c r="G2469" t="s">
        <v>865</v>
      </c>
      <c r="H2469" t="s">
        <v>12373</v>
      </c>
      <c r="I2469" t="s">
        <v>12379</v>
      </c>
      <c r="J2469" t="s">
        <v>918</v>
      </c>
      <c r="K2469">
        <v>25164</v>
      </c>
      <c r="L2469" t="s">
        <v>869</v>
      </c>
      <c r="M2469" t="s">
        <v>12380</v>
      </c>
      <c r="N2469">
        <v>45628</v>
      </c>
      <c r="O2469">
        <v>3</v>
      </c>
      <c r="P2469" t="s">
        <v>872</v>
      </c>
      <c r="Q2469" t="s">
        <v>873</v>
      </c>
      <c r="R2469" t="s">
        <v>105</v>
      </c>
      <c r="S2469" t="s">
        <v>105</v>
      </c>
      <c r="T2469" t="s">
        <v>12381</v>
      </c>
      <c r="U2469" t="s">
        <v>875</v>
      </c>
      <c r="V2469" t="s">
        <v>108</v>
      </c>
      <c r="W2469" s="247">
        <v>44855</v>
      </c>
      <c r="Y2469" t="s">
        <v>876</v>
      </c>
      <c r="Z2469">
        <v>0</v>
      </c>
      <c r="AB2469" t="s">
        <v>2119</v>
      </c>
      <c r="AD2469">
        <f t="shared" ca="1" si="114"/>
        <v>18</v>
      </c>
      <c r="AE2469">
        <f t="shared" si="115"/>
        <v>10</v>
      </c>
      <c r="AF2469">
        <f t="shared" si="116"/>
        <v>21</v>
      </c>
    </row>
    <row r="2470" spans="1:32" x14ac:dyDescent="0.25">
      <c r="A2470" t="s">
        <v>12382</v>
      </c>
      <c r="B2470" t="s">
        <v>12383</v>
      </c>
      <c r="D2470">
        <v>2023</v>
      </c>
      <c r="E2470" t="s">
        <v>863</v>
      </c>
      <c r="F2470" t="s">
        <v>12367</v>
      </c>
      <c r="G2470" t="s">
        <v>865</v>
      </c>
      <c r="H2470" t="s">
        <v>12373</v>
      </c>
      <c r="I2470" t="s">
        <v>12384</v>
      </c>
      <c r="J2470" t="s">
        <v>881</v>
      </c>
      <c r="K2470">
        <v>27051</v>
      </c>
      <c r="L2470" t="s">
        <v>1900</v>
      </c>
      <c r="M2470">
        <v>5449392</v>
      </c>
      <c r="N2470">
        <v>45384</v>
      </c>
      <c r="O2470">
        <v>3</v>
      </c>
      <c r="P2470" t="s">
        <v>872</v>
      </c>
      <c r="Q2470" t="s">
        <v>873</v>
      </c>
      <c r="R2470" t="s">
        <v>105</v>
      </c>
      <c r="S2470" t="s">
        <v>105</v>
      </c>
      <c r="T2470" t="s">
        <v>12385</v>
      </c>
      <c r="U2470" t="s">
        <v>875</v>
      </c>
      <c r="W2470" s="247">
        <v>44855</v>
      </c>
      <c r="Y2470" t="s">
        <v>876</v>
      </c>
      <c r="Z2470">
        <v>0</v>
      </c>
      <c r="AB2470" t="s">
        <v>2119</v>
      </c>
      <c r="AD2470">
        <f t="shared" ca="1" si="114"/>
        <v>18</v>
      </c>
      <c r="AE2470">
        <f t="shared" si="115"/>
        <v>10</v>
      </c>
      <c r="AF2470">
        <f t="shared" si="116"/>
        <v>21</v>
      </c>
    </row>
    <row r="2471" spans="1:32" x14ac:dyDescent="0.25">
      <c r="A2471" t="s">
        <v>12386</v>
      </c>
      <c r="B2471" t="s">
        <v>12387</v>
      </c>
      <c r="D2471">
        <v>2023</v>
      </c>
      <c r="E2471" t="s">
        <v>1049</v>
      </c>
      <c r="F2471" t="s">
        <v>1050</v>
      </c>
      <c r="G2471" t="s">
        <v>1051</v>
      </c>
      <c r="H2471" t="s">
        <v>1052</v>
      </c>
      <c r="I2471" t="s">
        <v>12388</v>
      </c>
      <c r="J2471" t="s">
        <v>1054</v>
      </c>
      <c r="K2471">
        <v>6017</v>
      </c>
      <c r="L2471" t="s">
        <v>869</v>
      </c>
      <c r="M2471" t="s">
        <v>12389</v>
      </c>
      <c r="N2471">
        <v>45567</v>
      </c>
      <c r="O2471">
        <v>25</v>
      </c>
      <c r="P2471" t="s">
        <v>872</v>
      </c>
      <c r="Q2471" t="s">
        <v>873</v>
      </c>
      <c r="R2471" t="s">
        <v>105</v>
      </c>
      <c r="S2471" t="s">
        <v>105</v>
      </c>
      <c r="T2471" t="s">
        <v>12390</v>
      </c>
      <c r="U2471" t="s">
        <v>875</v>
      </c>
      <c r="V2471" t="s">
        <v>112</v>
      </c>
      <c r="W2471" s="247">
        <v>44849</v>
      </c>
      <c r="Y2471" t="s">
        <v>876</v>
      </c>
      <c r="Z2471">
        <v>0</v>
      </c>
      <c r="AB2471" t="s">
        <v>1856</v>
      </c>
      <c r="AD2471">
        <f t="shared" ca="1" si="114"/>
        <v>18</v>
      </c>
      <c r="AE2471">
        <f t="shared" si="115"/>
        <v>10</v>
      </c>
      <c r="AF2471">
        <f t="shared" si="116"/>
        <v>15</v>
      </c>
    </row>
    <row r="2472" spans="1:32" x14ac:dyDescent="0.25">
      <c r="A2472" t="s">
        <v>12391</v>
      </c>
      <c r="B2472" t="s">
        <v>12392</v>
      </c>
      <c r="D2472">
        <v>2023</v>
      </c>
      <c r="E2472" t="s">
        <v>1049</v>
      </c>
      <c r="F2472" t="s">
        <v>1050</v>
      </c>
      <c r="G2472" t="s">
        <v>1051</v>
      </c>
      <c r="H2472" t="s">
        <v>1052</v>
      </c>
      <c r="I2472" t="s">
        <v>12393</v>
      </c>
      <c r="J2472" t="s">
        <v>1054</v>
      </c>
      <c r="K2472">
        <v>37010</v>
      </c>
      <c r="L2472" t="s">
        <v>869</v>
      </c>
      <c r="M2472" t="s">
        <v>12394</v>
      </c>
      <c r="N2472" t="s">
        <v>1040</v>
      </c>
      <c r="O2472">
        <v>4</v>
      </c>
      <c r="P2472" t="s">
        <v>872</v>
      </c>
      <c r="Q2472" t="s">
        <v>873</v>
      </c>
      <c r="R2472" t="s">
        <v>105</v>
      </c>
      <c r="S2472" t="s">
        <v>105</v>
      </c>
      <c r="T2472" t="s">
        <v>12395</v>
      </c>
      <c r="U2472" t="s">
        <v>875</v>
      </c>
      <c r="V2472" t="s">
        <v>2096</v>
      </c>
      <c r="W2472" s="247">
        <v>44849</v>
      </c>
      <c r="Y2472" t="s">
        <v>876</v>
      </c>
      <c r="Z2472">
        <v>0</v>
      </c>
      <c r="AB2472" t="s">
        <v>1856</v>
      </c>
      <c r="AD2472">
        <f t="shared" ca="1" si="114"/>
        <v>18</v>
      </c>
      <c r="AE2472">
        <f t="shared" si="115"/>
        <v>10</v>
      </c>
      <c r="AF2472">
        <f t="shared" si="116"/>
        <v>15</v>
      </c>
    </row>
    <row r="2473" spans="1:32" x14ac:dyDescent="0.25">
      <c r="A2473" t="s">
        <v>12396</v>
      </c>
      <c r="B2473" t="s">
        <v>12397</v>
      </c>
      <c r="D2473">
        <v>2023</v>
      </c>
      <c r="E2473" t="s">
        <v>1049</v>
      </c>
      <c r="F2473" t="s">
        <v>1050</v>
      </c>
      <c r="G2473" t="s">
        <v>1051</v>
      </c>
      <c r="H2473" t="s">
        <v>1052</v>
      </c>
      <c r="I2473" t="s">
        <v>12398</v>
      </c>
      <c r="J2473" t="s">
        <v>1054</v>
      </c>
      <c r="K2473">
        <v>41358</v>
      </c>
      <c r="L2473" t="s">
        <v>1900</v>
      </c>
      <c r="M2473" t="s">
        <v>12399</v>
      </c>
      <c r="N2473" t="s">
        <v>1040</v>
      </c>
      <c r="O2473">
        <v>4</v>
      </c>
      <c r="P2473" t="s">
        <v>872</v>
      </c>
      <c r="Q2473" t="s">
        <v>873</v>
      </c>
      <c r="R2473" t="s">
        <v>105</v>
      </c>
      <c r="S2473" t="s">
        <v>105</v>
      </c>
      <c r="T2473" t="s">
        <v>12400</v>
      </c>
      <c r="U2473" t="s">
        <v>875</v>
      </c>
      <c r="V2473" t="s">
        <v>162</v>
      </c>
      <c r="W2473" s="247">
        <v>44849</v>
      </c>
      <c r="Y2473" t="s">
        <v>876</v>
      </c>
      <c r="Z2473">
        <v>0</v>
      </c>
      <c r="AB2473" t="s">
        <v>1856</v>
      </c>
      <c r="AD2473">
        <f t="shared" ca="1" si="114"/>
        <v>18</v>
      </c>
      <c r="AE2473">
        <f t="shared" si="115"/>
        <v>10</v>
      </c>
      <c r="AF2473">
        <f t="shared" si="116"/>
        <v>15</v>
      </c>
    </row>
    <row r="2474" spans="1:32" x14ac:dyDescent="0.25">
      <c r="A2474" t="s">
        <v>12401</v>
      </c>
      <c r="B2474" t="s">
        <v>12402</v>
      </c>
      <c r="D2474">
        <v>2023</v>
      </c>
      <c r="E2474" t="s">
        <v>1049</v>
      </c>
      <c r="F2474" t="s">
        <v>1050</v>
      </c>
      <c r="G2474" t="s">
        <v>1051</v>
      </c>
      <c r="H2474" t="s">
        <v>1052</v>
      </c>
      <c r="I2474" t="s">
        <v>12403</v>
      </c>
      <c r="J2474" t="s">
        <v>1054</v>
      </c>
      <c r="K2474">
        <v>1</v>
      </c>
      <c r="L2474" t="s">
        <v>869</v>
      </c>
      <c r="M2474" t="s">
        <v>12404</v>
      </c>
      <c r="N2474" t="s">
        <v>1040</v>
      </c>
      <c r="O2474">
        <v>4</v>
      </c>
      <c r="P2474" t="s">
        <v>872</v>
      </c>
      <c r="Q2474" t="s">
        <v>873</v>
      </c>
      <c r="R2474" t="s">
        <v>105</v>
      </c>
      <c r="S2474" t="s">
        <v>105</v>
      </c>
      <c r="T2474" t="s">
        <v>12405</v>
      </c>
      <c r="U2474" t="s">
        <v>875</v>
      </c>
      <c r="V2474" t="s">
        <v>212</v>
      </c>
      <c r="W2474" s="247">
        <v>44849</v>
      </c>
      <c r="Y2474" t="s">
        <v>876</v>
      </c>
      <c r="Z2474">
        <v>0</v>
      </c>
      <c r="AB2474" t="s">
        <v>1856</v>
      </c>
      <c r="AD2474">
        <f t="shared" ca="1" si="114"/>
        <v>18</v>
      </c>
      <c r="AE2474">
        <f t="shared" si="115"/>
        <v>10</v>
      </c>
      <c r="AF2474">
        <f t="shared" si="116"/>
        <v>15</v>
      </c>
    </row>
    <row r="2475" spans="1:32" x14ac:dyDescent="0.25">
      <c r="A2475" t="s">
        <v>12406</v>
      </c>
      <c r="B2475" t="s">
        <v>12407</v>
      </c>
      <c r="D2475">
        <v>2023</v>
      </c>
      <c r="E2475" t="s">
        <v>1049</v>
      </c>
      <c r="F2475" t="s">
        <v>3045</v>
      </c>
      <c r="G2475" t="s">
        <v>3046</v>
      </c>
      <c r="H2475" t="s">
        <v>866</v>
      </c>
      <c r="I2475" t="s">
        <v>12408</v>
      </c>
      <c r="J2475" t="s">
        <v>1054</v>
      </c>
      <c r="K2475">
        <v>18404</v>
      </c>
      <c r="L2475" t="s">
        <v>869</v>
      </c>
      <c r="M2475" t="s">
        <v>12409</v>
      </c>
      <c r="N2475" t="s">
        <v>1291</v>
      </c>
      <c r="O2475">
        <v>12</v>
      </c>
      <c r="P2475" t="s">
        <v>872</v>
      </c>
      <c r="Q2475" t="s">
        <v>873</v>
      </c>
      <c r="R2475" t="s">
        <v>105</v>
      </c>
      <c r="S2475" t="s">
        <v>105</v>
      </c>
      <c r="T2475" t="s">
        <v>12410</v>
      </c>
      <c r="U2475" t="s">
        <v>875</v>
      </c>
      <c r="V2475" t="s">
        <v>125</v>
      </c>
      <c r="W2475" s="247">
        <v>44833</v>
      </c>
      <c r="Y2475" t="s">
        <v>876</v>
      </c>
      <c r="Z2475">
        <v>0</v>
      </c>
      <c r="AB2475" t="s">
        <v>1856</v>
      </c>
      <c r="AD2475">
        <f t="shared" ca="1" si="114"/>
        <v>19</v>
      </c>
      <c r="AE2475">
        <f t="shared" si="115"/>
        <v>9</v>
      </c>
      <c r="AF2475">
        <f t="shared" si="116"/>
        <v>29</v>
      </c>
    </row>
    <row r="2476" spans="1:32" x14ac:dyDescent="0.25">
      <c r="A2476" t="s">
        <v>12411</v>
      </c>
      <c r="B2476" t="s">
        <v>12412</v>
      </c>
      <c r="D2476">
        <v>2023</v>
      </c>
      <c r="E2476" t="s">
        <v>1049</v>
      </c>
      <c r="F2476" t="s">
        <v>3045</v>
      </c>
      <c r="G2476" t="s">
        <v>3046</v>
      </c>
      <c r="H2476" t="s">
        <v>866</v>
      </c>
      <c r="I2476" t="s">
        <v>12413</v>
      </c>
      <c r="J2476" t="s">
        <v>1038</v>
      </c>
      <c r="K2476">
        <v>1</v>
      </c>
      <c r="L2476" t="s">
        <v>869</v>
      </c>
      <c r="M2476" t="s">
        <v>12414</v>
      </c>
      <c r="N2476">
        <v>45541</v>
      </c>
      <c r="O2476">
        <v>415</v>
      </c>
      <c r="P2476" t="s">
        <v>872</v>
      </c>
      <c r="Q2476" t="s">
        <v>873</v>
      </c>
      <c r="R2476" t="s">
        <v>105</v>
      </c>
      <c r="S2476" t="s">
        <v>105</v>
      </c>
      <c r="T2476" t="s">
        <v>12415</v>
      </c>
      <c r="U2476" t="s">
        <v>875</v>
      </c>
      <c r="V2476" t="s">
        <v>189</v>
      </c>
      <c r="W2476" s="247">
        <v>44833</v>
      </c>
      <c r="Y2476" t="s">
        <v>876</v>
      </c>
      <c r="Z2476">
        <v>0</v>
      </c>
      <c r="AB2476" t="s">
        <v>1856</v>
      </c>
      <c r="AD2476">
        <f t="shared" ca="1" si="114"/>
        <v>19</v>
      </c>
      <c r="AE2476">
        <f t="shared" si="115"/>
        <v>9</v>
      </c>
      <c r="AF2476">
        <f t="shared" si="116"/>
        <v>29</v>
      </c>
    </row>
    <row r="2477" spans="1:32" x14ac:dyDescent="0.25">
      <c r="A2477" t="s">
        <v>12416</v>
      </c>
      <c r="B2477" t="s">
        <v>12417</v>
      </c>
      <c r="D2477">
        <v>2023</v>
      </c>
      <c r="E2477" t="s">
        <v>1049</v>
      </c>
      <c r="F2477" t="s">
        <v>3045</v>
      </c>
      <c r="G2477" t="s">
        <v>3046</v>
      </c>
      <c r="H2477" t="s">
        <v>866</v>
      </c>
      <c r="I2477" t="s">
        <v>12418</v>
      </c>
      <c r="J2477" t="s">
        <v>1038</v>
      </c>
      <c r="K2477">
        <v>1</v>
      </c>
      <c r="L2477" t="s">
        <v>869</v>
      </c>
      <c r="M2477" t="s">
        <v>12419</v>
      </c>
      <c r="N2477">
        <v>45541</v>
      </c>
      <c r="O2477">
        <v>468</v>
      </c>
      <c r="P2477" t="s">
        <v>872</v>
      </c>
      <c r="Q2477" t="s">
        <v>873</v>
      </c>
      <c r="R2477" t="s">
        <v>105</v>
      </c>
      <c r="S2477" t="s">
        <v>105</v>
      </c>
      <c r="T2477" t="s">
        <v>12415</v>
      </c>
      <c r="U2477" t="s">
        <v>875</v>
      </c>
      <c r="V2477" t="s">
        <v>189</v>
      </c>
      <c r="W2477" s="247">
        <v>44833</v>
      </c>
      <c r="Y2477" t="s">
        <v>876</v>
      </c>
      <c r="Z2477">
        <v>0</v>
      </c>
      <c r="AB2477" t="s">
        <v>1856</v>
      </c>
      <c r="AD2477">
        <f t="shared" ca="1" si="114"/>
        <v>19</v>
      </c>
      <c r="AE2477">
        <f t="shared" si="115"/>
        <v>9</v>
      </c>
      <c r="AF2477">
        <f t="shared" si="116"/>
        <v>29</v>
      </c>
    </row>
    <row r="2478" spans="1:32" x14ac:dyDescent="0.25">
      <c r="A2478" t="s">
        <v>12420</v>
      </c>
      <c r="B2478" t="s">
        <v>12421</v>
      </c>
      <c r="D2478">
        <v>2023</v>
      </c>
      <c r="E2478" t="s">
        <v>1049</v>
      </c>
      <c r="F2478" t="s">
        <v>3045</v>
      </c>
      <c r="G2478" t="s">
        <v>3046</v>
      </c>
      <c r="H2478" t="s">
        <v>866</v>
      </c>
      <c r="I2478" t="s">
        <v>12422</v>
      </c>
      <c r="J2478" t="s">
        <v>1038</v>
      </c>
      <c r="K2478">
        <v>1</v>
      </c>
      <c r="L2478" t="s">
        <v>869</v>
      </c>
      <c r="M2478" t="s">
        <v>12423</v>
      </c>
      <c r="N2478">
        <v>45541</v>
      </c>
      <c r="O2478">
        <v>465</v>
      </c>
      <c r="P2478" t="s">
        <v>872</v>
      </c>
      <c r="Q2478" t="s">
        <v>873</v>
      </c>
      <c r="R2478" t="s">
        <v>105</v>
      </c>
      <c r="S2478" t="s">
        <v>105</v>
      </c>
      <c r="T2478" t="s">
        <v>12424</v>
      </c>
      <c r="U2478" t="s">
        <v>875</v>
      </c>
      <c r="V2478" t="s">
        <v>189</v>
      </c>
      <c r="W2478" s="247">
        <v>44833</v>
      </c>
      <c r="Y2478" t="s">
        <v>876</v>
      </c>
      <c r="Z2478">
        <v>0</v>
      </c>
      <c r="AB2478" t="s">
        <v>1856</v>
      </c>
      <c r="AD2478">
        <f t="shared" ca="1" si="114"/>
        <v>19</v>
      </c>
      <c r="AE2478">
        <f t="shared" si="115"/>
        <v>9</v>
      </c>
      <c r="AF2478">
        <f t="shared" si="116"/>
        <v>29</v>
      </c>
    </row>
    <row r="2479" spans="1:32" x14ac:dyDescent="0.25">
      <c r="A2479" t="s">
        <v>12425</v>
      </c>
      <c r="B2479" t="s">
        <v>12426</v>
      </c>
      <c r="D2479">
        <v>2023</v>
      </c>
      <c r="E2479" t="s">
        <v>1049</v>
      </c>
      <c r="F2479" t="s">
        <v>3045</v>
      </c>
      <c r="G2479" t="s">
        <v>3046</v>
      </c>
      <c r="H2479" t="s">
        <v>866</v>
      </c>
      <c r="I2479" t="s">
        <v>12427</v>
      </c>
      <c r="J2479" t="s">
        <v>1038</v>
      </c>
      <c r="K2479">
        <v>1</v>
      </c>
      <c r="L2479" t="s">
        <v>869</v>
      </c>
      <c r="M2479" t="s">
        <v>12428</v>
      </c>
      <c r="N2479">
        <v>45541</v>
      </c>
      <c r="O2479">
        <v>468</v>
      </c>
      <c r="P2479" t="s">
        <v>872</v>
      </c>
      <c r="Q2479" t="s">
        <v>873</v>
      </c>
      <c r="R2479" t="s">
        <v>105</v>
      </c>
      <c r="S2479" t="s">
        <v>105</v>
      </c>
      <c r="T2479" t="s">
        <v>12429</v>
      </c>
      <c r="U2479" t="s">
        <v>875</v>
      </c>
      <c r="V2479" t="s">
        <v>189</v>
      </c>
      <c r="W2479" s="247">
        <v>44833</v>
      </c>
      <c r="Y2479" t="s">
        <v>876</v>
      </c>
      <c r="Z2479">
        <v>0</v>
      </c>
      <c r="AB2479" t="s">
        <v>1856</v>
      </c>
      <c r="AD2479">
        <f t="shared" ca="1" si="114"/>
        <v>19</v>
      </c>
      <c r="AE2479">
        <f t="shared" si="115"/>
        <v>9</v>
      </c>
      <c r="AF2479">
        <f t="shared" si="116"/>
        <v>29</v>
      </c>
    </row>
    <row r="2480" spans="1:32" x14ac:dyDescent="0.25">
      <c r="A2480" t="s">
        <v>12430</v>
      </c>
      <c r="B2480" t="s">
        <v>12431</v>
      </c>
      <c r="D2480">
        <v>2023</v>
      </c>
      <c r="E2480" t="s">
        <v>1049</v>
      </c>
      <c r="F2480" t="s">
        <v>3045</v>
      </c>
      <c r="G2480" t="s">
        <v>3046</v>
      </c>
      <c r="H2480" t="s">
        <v>866</v>
      </c>
      <c r="I2480" t="s">
        <v>12432</v>
      </c>
      <c r="J2480" t="s">
        <v>1054</v>
      </c>
      <c r="K2480">
        <v>547</v>
      </c>
      <c r="L2480" t="s">
        <v>869</v>
      </c>
      <c r="M2480" t="s">
        <v>12433</v>
      </c>
      <c r="N2480" t="s">
        <v>3060</v>
      </c>
      <c r="O2480">
        <v>14</v>
      </c>
      <c r="P2480" t="s">
        <v>872</v>
      </c>
      <c r="Q2480" t="s">
        <v>873</v>
      </c>
      <c r="R2480" t="s">
        <v>105</v>
      </c>
      <c r="S2480" t="s">
        <v>105</v>
      </c>
      <c r="T2480" t="s">
        <v>3061</v>
      </c>
      <c r="U2480" t="s">
        <v>875</v>
      </c>
      <c r="V2480" t="s">
        <v>149</v>
      </c>
      <c r="W2480" s="247">
        <v>44833</v>
      </c>
      <c r="Y2480" t="s">
        <v>876</v>
      </c>
      <c r="Z2480">
        <v>0</v>
      </c>
      <c r="AB2480" t="s">
        <v>1856</v>
      </c>
      <c r="AD2480">
        <f t="shared" ca="1" si="114"/>
        <v>19</v>
      </c>
      <c r="AE2480">
        <f t="shared" si="115"/>
        <v>9</v>
      </c>
      <c r="AF2480">
        <f t="shared" si="116"/>
        <v>29</v>
      </c>
    </row>
    <row r="2481" spans="1:32" x14ac:dyDescent="0.25">
      <c r="A2481" t="s">
        <v>12434</v>
      </c>
      <c r="B2481" t="s">
        <v>12435</v>
      </c>
      <c r="D2481">
        <v>2023</v>
      </c>
      <c r="E2481" t="s">
        <v>1049</v>
      </c>
      <c r="F2481" t="s">
        <v>3045</v>
      </c>
      <c r="G2481" t="s">
        <v>3046</v>
      </c>
      <c r="H2481" t="s">
        <v>866</v>
      </c>
      <c r="I2481" t="s">
        <v>12436</v>
      </c>
      <c r="J2481" t="s">
        <v>1054</v>
      </c>
      <c r="K2481">
        <v>26232</v>
      </c>
      <c r="L2481" t="s">
        <v>869</v>
      </c>
      <c r="M2481" t="s">
        <v>12437</v>
      </c>
      <c r="N2481" t="s">
        <v>2026</v>
      </c>
      <c r="O2481">
        <v>10</v>
      </c>
      <c r="P2481" t="s">
        <v>872</v>
      </c>
      <c r="Q2481" t="s">
        <v>873</v>
      </c>
      <c r="R2481" t="s">
        <v>105</v>
      </c>
      <c r="S2481" t="s">
        <v>105</v>
      </c>
      <c r="T2481" t="s">
        <v>3925</v>
      </c>
      <c r="U2481" t="s">
        <v>875</v>
      </c>
      <c r="V2481" t="s">
        <v>150</v>
      </c>
      <c r="W2481" s="247">
        <v>44833</v>
      </c>
      <c r="Y2481" t="s">
        <v>876</v>
      </c>
      <c r="Z2481">
        <v>0</v>
      </c>
      <c r="AB2481" t="s">
        <v>1856</v>
      </c>
      <c r="AD2481">
        <f t="shared" ca="1" si="114"/>
        <v>19</v>
      </c>
      <c r="AE2481">
        <f t="shared" si="115"/>
        <v>9</v>
      </c>
      <c r="AF2481">
        <f t="shared" si="116"/>
        <v>29</v>
      </c>
    </row>
    <row r="2482" spans="1:32" x14ac:dyDescent="0.25">
      <c r="A2482" t="s">
        <v>12438</v>
      </c>
      <c r="B2482" t="s">
        <v>12439</v>
      </c>
      <c r="D2482">
        <v>2023</v>
      </c>
      <c r="E2482" t="s">
        <v>1049</v>
      </c>
      <c r="F2482" t="s">
        <v>3045</v>
      </c>
      <c r="G2482" t="s">
        <v>3046</v>
      </c>
      <c r="H2482" t="s">
        <v>866</v>
      </c>
      <c r="I2482" t="s">
        <v>12440</v>
      </c>
      <c r="J2482" t="s">
        <v>1054</v>
      </c>
      <c r="K2482">
        <v>48</v>
      </c>
      <c r="L2482" t="s">
        <v>869</v>
      </c>
      <c r="M2482" t="s">
        <v>12441</v>
      </c>
      <c r="N2482" t="s">
        <v>1040</v>
      </c>
      <c r="O2482">
        <v>4</v>
      </c>
      <c r="P2482" t="s">
        <v>872</v>
      </c>
      <c r="Q2482" t="s">
        <v>873</v>
      </c>
      <c r="R2482" t="s">
        <v>105</v>
      </c>
      <c r="S2482" t="s">
        <v>105</v>
      </c>
      <c r="T2482" t="s">
        <v>12442</v>
      </c>
      <c r="U2482" t="s">
        <v>875</v>
      </c>
      <c r="V2482" t="s">
        <v>125</v>
      </c>
      <c r="W2482" s="247">
        <v>44833</v>
      </c>
      <c r="Y2482" t="s">
        <v>876</v>
      </c>
      <c r="Z2482">
        <v>0</v>
      </c>
      <c r="AB2482" t="s">
        <v>1856</v>
      </c>
      <c r="AD2482">
        <f t="shared" ca="1" si="114"/>
        <v>19</v>
      </c>
      <c r="AE2482">
        <f t="shared" si="115"/>
        <v>9</v>
      </c>
      <c r="AF2482">
        <f t="shared" si="116"/>
        <v>29</v>
      </c>
    </row>
    <row r="2483" spans="1:32" x14ac:dyDescent="0.25">
      <c r="A2483" t="s">
        <v>12443</v>
      </c>
      <c r="B2483" t="s">
        <v>12444</v>
      </c>
      <c r="D2483">
        <v>2023</v>
      </c>
      <c r="E2483" t="s">
        <v>1049</v>
      </c>
      <c r="F2483" t="s">
        <v>3045</v>
      </c>
      <c r="G2483" t="s">
        <v>3046</v>
      </c>
      <c r="H2483" t="s">
        <v>866</v>
      </c>
      <c r="I2483" t="s">
        <v>12445</v>
      </c>
      <c r="J2483" t="s">
        <v>1054</v>
      </c>
      <c r="K2483">
        <v>8322</v>
      </c>
      <c r="L2483" t="s">
        <v>869</v>
      </c>
      <c r="M2483" t="s">
        <v>12446</v>
      </c>
      <c r="N2483" t="s">
        <v>1040</v>
      </c>
      <c r="O2483">
        <v>4</v>
      </c>
      <c r="P2483" t="s">
        <v>872</v>
      </c>
      <c r="Q2483" t="s">
        <v>873</v>
      </c>
      <c r="R2483" t="s">
        <v>105</v>
      </c>
      <c r="S2483" t="s">
        <v>105</v>
      </c>
      <c r="T2483" t="s">
        <v>12447</v>
      </c>
      <c r="U2483" t="s">
        <v>875</v>
      </c>
      <c r="V2483" t="s">
        <v>125</v>
      </c>
      <c r="W2483" s="247">
        <v>44833</v>
      </c>
      <c r="Y2483" t="s">
        <v>876</v>
      </c>
      <c r="Z2483">
        <v>0</v>
      </c>
      <c r="AB2483" t="s">
        <v>1856</v>
      </c>
      <c r="AD2483">
        <f t="shared" ca="1" si="114"/>
        <v>19</v>
      </c>
      <c r="AE2483">
        <f t="shared" si="115"/>
        <v>9</v>
      </c>
      <c r="AF2483">
        <f t="shared" si="116"/>
        <v>29</v>
      </c>
    </row>
    <row r="2484" spans="1:32" x14ac:dyDescent="0.25">
      <c r="A2484" t="s">
        <v>12448</v>
      </c>
      <c r="B2484" t="s">
        <v>12449</v>
      </c>
      <c r="D2484">
        <v>2023</v>
      </c>
      <c r="E2484" t="s">
        <v>1616</v>
      </c>
      <c r="F2484" t="s">
        <v>12450</v>
      </c>
      <c r="G2484" t="s">
        <v>2653</v>
      </c>
      <c r="H2484" t="s">
        <v>12451</v>
      </c>
      <c r="I2484" t="s">
        <v>12452</v>
      </c>
      <c r="J2484" t="s">
        <v>1054</v>
      </c>
      <c r="K2484">
        <v>8810</v>
      </c>
      <c r="L2484" t="s">
        <v>869</v>
      </c>
      <c r="M2484" t="s">
        <v>12453</v>
      </c>
      <c r="N2484" t="s">
        <v>1040</v>
      </c>
      <c r="O2484">
        <v>4</v>
      </c>
      <c r="P2484" t="s">
        <v>872</v>
      </c>
      <c r="Q2484" t="s">
        <v>873</v>
      </c>
      <c r="R2484" t="s">
        <v>105</v>
      </c>
      <c r="S2484" t="s">
        <v>105</v>
      </c>
      <c r="T2484" t="s">
        <v>12454</v>
      </c>
      <c r="U2484" t="s">
        <v>875</v>
      </c>
      <c r="V2484" t="s">
        <v>199</v>
      </c>
      <c r="W2484" s="247">
        <v>44834</v>
      </c>
      <c r="Y2484" t="s">
        <v>876</v>
      </c>
      <c r="Z2484">
        <v>0</v>
      </c>
      <c r="AB2484" t="s">
        <v>1856</v>
      </c>
      <c r="AD2484">
        <f t="shared" ca="1" si="114"/>
        <v>19</v>
      </c>
      <c r="AE2484">
        <f t="shared" si="115"/>
        <v>9</v>
      </c>
      <c r="AF2484">
        <f t="shared" si="116"/>
        <v>30</v>
      </c>
    </row>
    <row r="2485" spans="1:32" x14ac:dyDescent="0.25">
      <c r="A2485" t="s">
        <v>12455</v>
      </c>
      <c r="B2485" t="s">
        <v>12456</v>
      </c>
      <c r="D2485">
        <v>2023</v>
      </c>
      <c r="E2485" t="s">
        <v>1616</v>
      </c>
      <c r="F2485" t="s">
        <v>12450</v>
      </c>
      <c r="G2485" t="s">
        <v>2653</v>
      </c>
      <c r="H2485" t="s">
        <v>12457</v>
      </c>
      <c r="I2485" t="s">
        <v>12458</v>
      </c>
      <c r="J2485" t="s">
        <v>1136</v>
      </c>
      <c r="K2485">
        <v>30464</v>
      </c>
      <c r="L2485" t="s">
        <v>869</v>
      </c>
      <c r="M2485" t="s">
        <v>12459</v>
      </c>
      <c r="N2485" t="s">
        <v>1251</v>
      </c>
      <c r="O2485">
        <v>6</v>
      </c>
      <c r="P2485" t="s">
        <v>872</v>
      </c>
      <c r="Q2485" t="s">
        <v>873</v>
      </c>
      <c r="R2485" t="s">
        <v>105</v>
      </c>
      <c r="S2485" t="s">
        <v>105</v>
      </c>
      <c r="T2485" t="s">
        <v>12460</v>
      </c>
      <c r="U2485" t="s">
        <v>875</v>
      </c>
      <c r="W2485" s="247">
        <v>44834</v>
      </c>
      <c r="Y2485" t="s">
        <v>876</v>
      </c>
      <c r="Z2485">
        <v>0</v>
      </c>
      <c r="AB2485" t="s">
        <v>1856</v>
      </c>
      <c r="AD2485">
        <f t="shared" ca="1" si="114"/>
        <v>19</v>
      </c>
      <c r="AE2485">
        <f t="shared" si="115"/>
        <v>9</v>
      </c>
      <c r="AF2485">
        <f t="shared" si="116"/>
        <v>30</v>
      </c>
    </row>
    <row r="2486" spans="1:32" x14ac:dyDescent="0.25">
      <c r="A2486" t="s">
        <v>12461</v>
      </c>
      <c r="B2486" t="s">
        <v>12462</v>
      </c>
      <c r="D2486">
        <v>2023</v>
      </c>
      <c r="E2486" t="s">
        <v>1616</v>
      </c>
      <c r="F2486" t="s">
        <v>12450</v>
      </c>
      <c r="G2486" t="s">
        <v>2653</v>
      </c>
      <c r="H2486" t="s">
        <v>12463</v>
      </c>
      <c r="I2486" t="s">
        <v>12464</v>
      </c>
      <c r="J2486" t="s">
        <v>868</v>
      </c>
      <c r="K2486">
        <v>21557</v>
      </c>
      <c r="L2486" t="s">
        <v>869</v>
      </c>
      <c r="M2486" t="s">
        <v>12465</v>
      </c>
      <c r="N2486">
        <v>45445</v>
      </c>
      <c r="O2486">
        <v>4</v>
      </c>
      <c r="P2486" t="s">
        <v>872</v>
      </c>
      <c r="Q2486" t="s">
        <v>873</v>
      </c>
      <c r="R2486" t="s">
        <v>105</v>
      </c>
      <c r="S2486" t="s">
        <v>105</v>
      </c>
      <c r="T2486" t="s">
        <v>12466</v>
      </c>
      <c r="U2486" t="s">
        <v>875</v>
      </c>
      <c r="W2486" s="247">
        <v>44834</v>
      </c>
      <c r="Y2486" t="s">
        <v>876</v>
      </c>
      <c r="Z2486">
        <v>0</v>
      </c>
      <c r="AB2486" t="s">
        <v>1856</v>
      </c>
      <c r="AD2486">
        <f t="shared" ca="1" si="114"/>
        <v>19</v>
      </c>
      <c r="AE2486">
        <f t="shared" si="115"/>
        <v>9</v>
      </c>
      <c r="AF2486">
        <f t="shared" si="116"/>
        <v>30</v>
      </c>
    </row>
    <row r="2487" spans="1:32" x14ac:dyDescent="0.25">
      <c r="A2487" t="s">
        <v>12467</v>
      </c>
      <c r="B2487" t="s">
        <v>12468</v>
      </c>
      <c r="D2487">
        <v>2023</v>
      </c>
      <c r="E2487" t="s">
        <v>1616</v>
      </c>
      <c r="F2487" t="s">
        <v>12450</v>
      </c>
      <c r="G2487" t="s">
        <v>2653</v>
      </c>
      <c r="H2487" t="s">
        <v>12457</v>
      </c>
      <c r="I2487" t="s">
        <v>12469</v>
      </c>
      <c r="J2487" t="s">
        <v>868</v>
      </c>
      <c r="K2487">
        <v>28160</v>
      </c>
      <c r="L2487" t="s">
        <v>1900</v>
      </c>
      <c r="M2487" t="s">
        <v>12470</v>
      </c>
      <c r="N2487" t="s">
        <v>919</v>
      </c>
      <c r="O2487">
        <v>6</v>
      </c>
      <c r="P2487" t="s">
        <v>872</v>
      </c>
      <c r="Q2487" t="s">
        <v>873</v>
      </c>
      <c r="R2487" t="s">
        <v>105</v>
      </c>
      <c r="S2487" t="s">
        <v>105</v>
      </c>
      <c r="T2487" t="s">
        <v>12471</v>
      </c>
      <c r="U2487" t="s">
        <v>875</v>
      </c>
      <c r="W2487" s="247">
        <v>44834</v>
      </c>
      <c r="Y2487" t="s">
        <v>876</v>
      </c>
      <c r="Z2487">
        <v>0</v>
      </c>
      <c r="AB2487" t="s">
        <v>1856</v>
      </c>
      <c r="AD2487">
        <f t="shared" ca="1" si="114"/>
        <v>19</v>
      </c>
      <c r="AE2487">
        <f t="shared" si="115"/>
        <v>9</v>
      </c>
      <c r="AF2487">
        <f t="shared" si="116"/>
        <v>30</v>
      </c>
    </row>
    <row r="2488" spans="1:32" x14ac:dyDescent="0.25">
      <c r="A2488" t="s">
        <v>12472</v>
      </c>
      <c r="B2488" t="s">
        <v>12473</v>
      </c>
      <c r="C2488" t="s">
        <v>1799</v>
      </c>
      <c r="D2488">
        <v>2023</v>
      </c>
      <c r="E2488" t="s">
        <v>1049</v>
      </c>
      <c r="F2488" t="s">
        <v>3079</v>
      </c>
      <c r="G2488" t="s">
        <v>2087</v>
      </c>
      <c r="H2488" t="s">
        <v>2154</v>
      </c>
      <c r="I2488" t="s">
        <v>12474</v>
      </c>
      <c r="J2488" t="s">
        <v>1054</v>
      </c>
      <c r="K2488">
        <v>20020</v>
      </c>
      <c r="L2488" t="s">
        <v>869</v>
      </c>
      <c r="M2488" t="s">
        <v>12475</v>
      </c>
      <c r="N2488" t="s">
        <v>1040</v>
      </c>
      <c r="O2488">
        <v>4</v>
      </c>
      <c r="P2488" t="s">
        <v>872</v>
      </c>
      <c r="Q2488" t="s">
        <v>873</v>
      </c>
      <c r="R2488" t="s">
        <v>105</v>
      </c>
      <c r="S2488" t="s">
        <v>105</v>
      </c>
      <c r="T2488" t="s">
        <v>2241</v>
      </c>
      <c r="U2488" t="s">
        <v>896</v>
      </c>
      <c r="V2488" t="s">
        <v>2096</v>
      </c>
      <c r="W2488" s="247">
        <v>44834</v>
      </c>
      <c r="Y2488" t="s">
        <v>876</v>
      </c>
      <c r="Z2488">
        <v>0</v>
      </c>
      <c r="AB2488" t="s">
        <v>877</v>
      </c>
      <c r="AD2488">
        <f t="shared" ca="1" si="114"/>
        <v>19</v>
      </c>
      <c r="AE2488">
        <f t="shared" si="115"/>
        <v>9</v>
      </c>
      <c r="AF2488">
        <f t="shared" si="116"/>
        <v>30</v>
      </c>
    </row>
    <row r="2489" spans="1:32" x14ac:dyDescent="0.25">
      <c r="A2489" t="s">
        <v>12476</v>
      </c>
      <c r="B2489" t="s">
        <v>12477</v>
      </c>
      <c r="D2489">
        <v>2023</v>
      </c>
      <c r="E2489" t="s">
        <v>1049</v>
      </c>
      <c r="F2489" t="s">
        <v>1879</v>
      </c>
      <c r="G2489" t="s">
        <v>1880</v>
      </c>
      <c r="H2489" t="s">
        <v>1123</v>
      </c>
      <c r="I2489" t="s">
        <v>12478</v>
      </c>
      <c r="J2489" t="s">
        <v>1054</v>
      </c>
      <c r="K2489">
        <v>49452</v>
      </c>
      <c r="L2489" t="s">
        <v>869</v>
      </c>
      <c r="M2489" t="s">
        <v>12479</v>
      </c>
      <c r="N2489" t="s">
        <v>1040</v>
      </c>
      <c r="O2489">
        <v>4</v>
      </c>
      <c r="P2489" t="s">
        <v>872</v>
      </c>
      <c r="Q2489" t="s">
        <v>873</v>
      </c>
      <c r="R2489" t="s">
        <v>105</v>
      </c>
      <c r="S2489" t="s">
        <v>105</v>
      </c>
      <c r="T2489" t="s">
        <v>12480</v>
      </c>
      <c r="U2489" t="s">
        <v>1067</v>
      </c>
      <c r="V2489" t="s">
        <v>6625</v>
      </c>
      <c r="W2489" s="247">
        <v>44830</v>
      </c>
      <c r="Y2489" t="s">
        <v>876</v>
      </c>
      <c r="Z2489">
        <v>0</v>
      </c>
      <c r="AB2489" t="s">
        <v>877</v>
      </c>
      <c r="AD2489">
        <f t="shared" ca="1" si="114"/>
        <v>19</v>
      </c>
      <c r="AE2489">
        <f t="shared" si="115"/>
        <v>9</v>
      </c>
      <c r="AF2489">
        <f t="shared" si="116"/>
        <v>26</v>
      </c>
    </row>
    <row r="2490" spans="1:32" x14ac:dyDescent="0.25">
      <c r="A2490" t="s">
        <v>12481</v>
      </c>
      <c r="B2490" t="s">
        <v>12482</v>
      </c>
      <c r="D2490">
        <v>2023</v>
      </c>
      <c r="E2490" t="s">
        <v>1049</v>
      </c>
      <c r="F2490" t="s">
        <v>1879</v>
      </c>
      <c r="G2490" t="s">
        <v>1961</v>
      </c>
      <c r="H2490" t="s">
        <v>1123</v>
      </c>
      <c r="I2490" t="s">
        <v>12483</v>
      </c>
      <c r="J2490" t="s">
        <v>1054</v>
      </c>
      <c r="K2490">
        <v>910</v>
      </c>
      <c r="L2490" t="s">
        <v>869</v>
      </c>
      <c r="M2490" t="s">
        <v>12484</v>
      </c>
      <c r="N2490" t="s">
        <v>1040</v>
      </c>
      <c r="O2490">
        <v>4</v>
      </c>
      <c r="P2490" t="s">
        <v>872</v>
      </c>
      <c r="Q2490" t="s">
        <v>873</v>
      </c>
      <c r="R2490" t="s">
        <v>105</v>
      </c>
      <c r="S2490" t="s">
        <v>105</v>
      </c>
      <c r="T2490" t="s">
        <v>12111</v>
      </c>
      <c r="U2490" t="s">
        <v>1067</v>
      </c>
      <c r="V2490" t="s">
        <v>3237</v>
      </c>
      <c r="W2490" s="247">
        <v>44830</v>
      </c>
      <c r="Y2490" t="s">
        <v>876</v>
      </c>
      <c r="Z2490">
        <v>0</v>
      </c>
      <c r="AA2490" t="s">
        <v>1700</v>
      </c>
      <c r="AB2490" t="s">
        <v>877</v>
      </c>
      <c r="AD2490">
        <f t="shared" ca="1" si="114"/>
        <v>19</v>
      </c>
      <c r="AE2490">
        <f t="shared" si="115"/>
        <v>9</v>
      </c>
      <c r="AF2490">
        <f t="shared" si="116"/>
        <v>26</v>
      </c>
    </row>
    <row r="2491" spans="1:32" x14ac:dyDescent="0.25">
      <c r="A2491" t="s">
        <v>12485</v>
      </c>
      <c r="B2491" t="s">
        <v>12486</v>
      </c>
      <c r="D2491">
        <v>2023</v>
      </c>
      <c r="E2491" t="s">
        <v>1049</v>
      </c>
      <c r="F2491" t="s">
        <v>1879</v>
      </c>
      <c r="G2491" t="s">
        <v>1961</v>
      </c>
      <c r="H2491" t="s">
        <v>1123</v>
      </c>
      <c r="I2491" t="s">
        <v>12487</v>
      </c>
      <c r="J2491" t="s">
        <v>1054</v>
      </c>
      <c r="K2491">
        <v>2699</v>
      </c>
      <c r="L2491" t="s">
        <v>869</v>
      </c>
      <c r="M2491" t="s">
        <v>12488</v>
      </c>
      <c r="N2491" t="s">
        <v>1040</v>
      </c>
      <c r="O2491">
        <v>4</v>
      </c>
      <c r="P2491" t="s">
        <v>872</v>
      </c>
      <c r="Q2491" t="s">
        <v>873</v>
      </c>
      <c r="R2491" t="s">
        <v>105</v>
      </c>
      <c r="S2491" t="s">
        <v>105</v>
      </c>
      <c r="T2491" t="s">
        <v>12489</v>
      </c>
      <c r="U2491" t="s">
        <v>1067</v>
      </c>
      <c r="V2491" t="s">
        <v>1932</v>
      </c>
      <c r="W2491" s="247">
        <v>44830</v>
      </c>
      <c r="Y2491" t="s">
        <v>876</v>
      </c>
      <c r="Z2491">
        <v>0</v>
      </c>
      <c r="AA2491" t="s">
        <v>1700</v>
      </c>
      <c r="AB2491" t="s">
        <v>877</v>
      </c>
      <c r="AD2491">
        <f t="shared" ca="1" si="114"/>
        <v>19</v>
      </c>
      <c r="AE2491">
        <f t="shared" si="115"/>
        <v>9</v>
      </c>
      <c r="AF2491">
        <f t="shared" si="116"/>
        <v>26</v>
      </c>
    </row>
    <row r="2492" spans="1:32" x14ac:dyDescent="0.25">
      <c r="A2492" t="s">
        <v>12490</v>
      </c>
      <c r="B2492" t="s">
        <v>12491</v>
      </c>
      <c r="D2492">
        <v>2023</v>
      </c>
      <c r="E2492" t="s">
        <v>1049</v>
      </c>
      <c r="F2492" t="s">
        <v>1879</v>
      </c>
      <c r="G2492" t="s">
        <v>1880</v>
      </c>
      <c r="H2492" t="s">
        <v>3323</v>
      </c>
      <c r="I2492" t="s">
        <v>12492</v>
      </c>
      <c r="J2492" t="s">
        <v>2082</v>
      </c>
      <c r="K2492">
        <v>36979</v>
      </c>
      <c r="L2492" t="s">
        <v>869</v>
      </c>
      <c r="M2492" t="s">
        <v>12493</v>
      </c>
      <c r="N2492">
        <v>45506</v>
      </c>
      <c r="O2492">
        <v>4</v>
      </c>
      <c r="P2492" t="s">
        <v>872</v>
      </c>
      <c r="Q2492" t="s">
        <v>873</v>
      </c>
      <c r="R2492" t="s">
        <v>105</v>
      </c>
      <c r="S2492" t="s">
        <v>105</v>
      </c>
      <c r="T2492" t="s">
        <v>12494</v>
      </c>
      <c r="U2492" t="s">
        <v>1067</v>
      </c>
      <c r="W2492" s="247">
        <v>44830</v>
      </c>
      <c r="Y2492" t="s">
        <v>876</v>
      </c>
      <c r="Z2492">
        <v>0</v>
      </c>
      <c r="AA2492" t="s">
        <v>1890</v>
      </c>
      <c r="AB2492" t="s">
        <v>877</v>
      </c>
      <c r="AD2492">
        <f t="shared" ca="1" si="114"/>
        <v>19</v>
      </c>
      <c r="AE2492">
        <f t="shared" si="115"/>
        <v>9</v>
      </c>
      <c r="AF2492">
        <f t="shared" si="116"/>
        <v>26</v>
      </c>
    </row>
    <row r="2493" spans="1:32" x14ac:dyDescent="0.25">
      <c r="A2493" t="s">
        <v>12495</v>
      </c>
      <c r="B2493" t="s">
        <v>12496</v>
      </c>
      <c r="D2493">
        <v>2023</v>
      </c>
      <c r="E2493" t="s">
        <v>1049</v>
      </c>
      <c r="F2493" t="s">
        <v>1879</v>
      </c>
      <c r="G2493" t="s">
        <v>1880</v>
      </c>
      <c r="H2493" t="s">
        <v>3323</v>
      </c>
      <c r="I2493" t="s">
        <v>12497</v>
      </c>
      <c r="J2493" t="s">
        <v>1054</v>
      </c>
      <c r="K2493">
        <v>21792</v>
      </c>
      <c r="L2493" t="s">
        <v>869</v>
      </c>
      <c r="M2493" t="s">
        <v>12498</v>
      </c>
      <c r="N2493" t="s">
        <v>1040</v>
      </c>
      <c r="O2493">
        <v>4</v>
      </c>
      <c r="P2493" t="s">
        <v>872</v>
      </c>
      <c r="Q2493" t="s">
        <v>873</v>
      </c>
      <c r="R2493" t="s">
        <v>105</v>
      </c>
      <c r="S2493" t="s">
        <v>105</v>
      </c>
      <c r="T2493" t="s">
        <v>12499</v>
      </c>
      <c r="U2493" t="s">
        <v>1067</v>
      </c>
      <c r="V2493" t="s">
        <v>4116</v>
      </c>
      <c r="W2493" s="247">
        <v>44830</v>
      </c>
      <c r="Y2493" t="s">
        <v>876</v>
      </c>
      <c r="Z2493">
        <v>0</v>
      </c>
      <c r="AB2493" t="s">
        <v>877</v>
      </c>
      <c r="AD2493">
        <f t="shared" ca="1" si="114"/>
        <v>19</v>
      </c>
      <c r="AE2493">
        <f t="shared" si="115"/>
        <v>9</v>
      </c>
      <c r="AF2493">
        <f t="shared" si="116"/>
        <v>26</v>
      </c>
    </row>
    <row r="2494" spans="1:32" x14ac:dyDescent="0.25">
      <c r="A2494" t="s">
        <v>12500</v>
      </c>
      <c r="B2494" t="s">
        <v>12501</v>
      </c>
      <c r="D2494">
        <v>2023</v>
      </c>
      <c r="E2494" t="s">
        <v>1049</v>
      </c>
      <c r="F2494" t="s">
        <v>1879</v>
      </c>
      <c r="G2494" t="s">
        <v>1880</v>
      </c>
      <c r="H2494" t="s">
        <v>3323</v>
      </c>
      <c r="I2494" t="s">
        <v>12502</v>
      </c>
      <c r="J2494" t="s">
        <v>1054</v>
      </c>
      <c r="K2494">
        <v>41890</v>
      </c>
      <c r="L2494" t="s">
        <v>1900</v>
      </c>
      <c r="M2494" t="s">
        <v>12503</v>
      </c>
      <c r="N2494">
        <v>45475</v>
      </c>
      <c r="O2494">
        <v>28</v>
      </c>
      <c r="P2494" t="s">
        <v>872</v>
      </c>
      <c r="Q2494" t="s">
        <v>873</v>
      </c>
      <c r="R2494" t="s">
        <v>105</v>
      </c>
      <c r="S2494" t="s">
        <v>105</v>
      </c>
      <c r="T2494" t="s">
        <v>12504</v>
      </c>
      <c r="U2494" t="s">
        <v>1067</v>
      </c>
      <c r="V2494" t="s">
        <v>211</v>
      </c>
      <c r="W2494" s="247">
        <v>44830</v>
      </c>
      <c r="Y2494" t="s">
        <v>876</v>
      </c>
      <c r="Z2494">
        <v>0</v>
      </c>
      <c r="AB2494" t="s">
        <v>877</v>
      </c>
      <c r="AD2494">
        <f t="shared" ca="1" si="114"/>
        <v>19</v>
      </c>
      <c r="AE2494">
        <f t="shared" si="115"/>
        <v>9</v>
      </c>
      <c r="AF2494">
        <f t="shared" si="116"/>
        <v>26</v>
      </c>
    </row>
    <row r="2495" spans="1:32" x14ac:dyDescent="0.25">
      <c r="A2495" t="s">
        <v>12505</v>
      </c>
      <c r="B2495" t="s">
        <v>12506</v>
      </c>
      <c r="D2495">
        <v>2023</v>
      </c>
      <c r="E2495" t="s">
        <v>1049</v>
      </c>
      <c r="F2495" t="s">
        <v>1879</v>
      </c>
      <c r="G2495" t="s">
        <v>1961</v>
      </c>
      <c r="H2495" t="s">
        <v>3323</v>
      </c>
      <c r="I2495" t="s">
        <v>12507</v>
      </c>
      <c r="J2495" t="s">
        <v>1054</v>
      </c>
      <c r="K2495">
        <v>13873</v>
      </c>
      <c r="L2495" t="s">
        <v>869</v>
      </c>
      <c r="M2495" t="s">
        <v>12508</v>
      </c>
      <c r="N2495" t="s">
        <v>1040</v>
      </c>
      <c r="O2495">
        <v>4</v>
      </c>
      <c r="P2495" t="s">
        <v>872</v>
      </c>
      <c r="Q2495" t="s">
        <v>873</v>
      </c>
      <c r="R2495" t="s">
        <v>105</v>
      </c>
      <c r="S2495" t="s">
        <v>105</v>
      </c>
      <c r="T2495" t="s">
        <v>8300</v>
      </c>
      <c r="U2495" t="s">
        <v>1067</v>
      </c>
      <c r="V2495" t="s">
        <v>1932</v>
      </c>
      <c r="W2495" s="247">
        <v>44830</v>
      </c>
      <c r="Y2495" t="s">
        <v>876</v>
      </c>
      <c r="Z2495">
        <v>0</v>
      </c>
      <c r="AA2495" t="s">
        <v>1700</v>
      </c>
      <c r="AB2495" t="s">
        <v>877</v>
      </c>
      <c r="AD2495">
        <f t="shared" ca="1" si="114"/>
        <v>19</v>
      </c>
      <c r="AE2495">
        <f t="shared" si="115"/>
        <v>9</v>
      </c>
      <c r="AF2495">
        <f t="shared" si="116"/>
        <v>26</v>
      </c>
    </row>
    <row r="2496" spans="1:32" x14ac:dyDescent="0.25">
      <c r="A2496" t="s">
        <v>12509</v>
      </c>
      <c r="B2496" t="s">
        <v>12510</v>
      </c>
      <c r="D2496">
        <v>2022</v>
      </c>
      <c r="E2496" t="s">
        <v>6684</v>
      </c>
      <c r="F2496" t="s">
        <v>6685</v>
      </c>
      <c r="G2496" t="s">
        <v>1107</v>
      </c>
      <c r="H2496" t="s">
        <v>12511</v>
      </c>
      <c r="I2496" t="s">
        <v>12512</v>
      </c>
      <c r="J2496" t="s">
        <v>1074</v>
      </c>
      <c r="K2496">
        <v>20</v>
      </c>
      <c r="L2496" t="s">
        <v>1900</v>
      </c>
      <c r="M2496" t="s">
        <v>12513</v>
      </c>
      <c r="N2496" t="s">
        <v>12514</v>
      </c>
      <c r="O2496">
        <v>608</v>
      </c>
      <c r="P2496" t="s">
        <v>872</v>
      </c>
      <c r="Q2496" t="s">
        <v>873</v>
      </c>
      <c r="R2496" t="s">
        <v>105</v>
      </c>
      <c r="S2496" t="s">
        <v>105</v>
      </c>
      <c r="T2496" t="s">
        <v>12515</v>
      </c>
      <c r="U2496" t="s">
        <v>1067</v>
      </c>
      <c r="V2496" t="s">
        <v>12516</v>
      </c>
      <c r="W2496" s="247">
        <v>44836</v>
      </c>
      <c r="Y2496" t="s">
        <v>876</v>
      </c>
      <c r="Z2496">
        <v>0</v>
      </c>
      <c r="AD2496">
        <f t="shared" ca="1" si="114"/>
        <v>19</v>
      </c>
      <c r="AE2496">
        <f t="shared" si="115"/>
        <v>10</v>
      </c>
      <c r="AF2496">
        <f t="shared" si="116"/>
        <v>2</v>
      </c>
    </row>
    <row r="2497" spans="1:32" x14ac:dyDescent="0.25">
      <c r="A2497" t="s">
        <v>12517</v>
      </c>
      <c r="B2497" t="s">
        <v>12518</v>
      </c>
      <c r="D2497">
        <v>2023</v>
      </c>
      <c r="E2497" t="s">
        <v>1061</v>
      </c>
      <c r="F2497" t="s">
        <v>2233</v>
      </c>
      <c r="G2497" t="s">
        <v>865</v>
      </c>
      <c r="H2497" t="s">
        <v>866</v>
      </c>
      <c r="I2497" t="s">
        <v>12519</v>
      </c>
      <c r="J2497" t="s">
        <v>918</v>
      </c>
      <c r="K2497">
        <v>22000</v>
      </c>
      <c r="L2497" t="s">
        <v>1900</v>
      </c>
      <c r="M2497" t="s">
        <v>12520</v>
      </c>
      <c r="N2497">
        <v>45567</v>
      </c>
      <c r="O2497">
        <v>10</v>
      </c>
      <c r="P2497" t="s">
        <v>872</v>
      </c>
      <c r="Q2497" t="s">
        <v>873</v>
      </c>
      <c r="R2497" t="s">
        <v>105</v>
      </c>
      <c r="S2497" t="s">
        <v>105</v>
      </c>
      <c r="T2497" t="s">
        <v>12521</v>
      </c>
      <c r="U2497" t="s">
        <v>875</v>
      </c>
      <c r="V2497" t="s">
        <v>108</v>
      </c>
      <c r="W2497" s="247">
        <v>44828</v>
      </c>
      <c r="Y2497" t="s">
        <v>876</v>
      </c>
      <c r="Z2497">
        <v>0</v>
      </c>
      <c r="AB2497" t="s">
        <v>877</v>
      </c>
      <c r="AD2497">
        <f t="shared" ca="1" si="114"/>
        <v>19</v>
      </c>
      <c r="AE2497">
        <f t="shared" si="115"/>
        <v>9</v>
      </c>
      <c r="AF2497">
        <f t="shared" si="116"/>
        <v>24</v>
      </c>
    </row>
    <row r="2498" spans="1:32" x14ac:dyDescent="0.25">
      <c r="A2498" t="s">
        <v>12522</v>
      </c>
      <c r="B2498" t="s">
        <v>12523</v>
      </c>
      <c r="D2498">
        <v>2023</v>
      </c>
      <c r="E2498" t="s">
        <v>1049</v>
      </c>
      <c r="F2498" t="s">
        <v>3418</v>
      </c>
      <c r="G2498" t="s">
        <v>3419</v>
      </c>
      <c r="H2498" t="s">
        <v>866</v>
      </c>
      <c r="I2498" t="s">
        <v>12524</v>
      </c>
      <c r="J2498" t="s">
        <v>1054</v>
      </c>
      <c r="K2498">
        <v>29233</v>
      </c>
      <c r="L2498" t="s">
        <v>869</v>
      </c>
      <c r="M2498" t="s">
        <v>12525</v>
      </c>
      <c r="N2498" t="s">
        <v>1040</v>
      </c>
      <c r="O2498">
        <v>4</v>
      </c>
      <c r="P2498" t="s">
        <v>872</v>
      </c>
      <c r="Q2498" t="s">
        <v>873</v>
      </c>
      <c r="R2498" t="s">
        <v>105</v>
      </c>
      <c r="S2498" t="s">
        <v>105</v>
      </c>
      <c r="T2498" t="s">
        <v>2680</v>
      </c>
      <c r="U2498" t="s">
        <v>875</v>
      </c>
      <c r="V2498" t="s">
        <v>190</v>
      </c>
      <c r="W2498" s="247">
        <v>44851</v>
      </c>
      <c r="Y2498" t="s">
        <v>876</v>
      </c>
      <c r="Z2498">
        <v>0</v>
      </c>
      <c r="AB2498" t="s">
        <v>1856</v>
      </c>
      <c r="AD2498">
        <f t="shared" ref="AD2498:AD2561" ca="1" si="117">ROUND(YEARFRAC(W2498,TODAY(),3)*12,0)</f>
        <v>18</v>
      </c>
      <c r="AE2498">
        <f t="shared" ref="AE2498:AE2561" si="118">MONTH(W2498)</f>
        <v>10</v>
      </c>
      <c r="AF2498">
        <f t="shared" ref="AF2498:AF2561" si="119">DAY(W2498)</f>
        <v>17</v>
      </c>
    </row>
    <row r="2499" spans="1:32" x14ac:dyDescent="0.25">
      <c r="A2499" t="s">
        <v>12526</v>
      </c>
      <c r="B2499" t="s">
        <v>12527</v>
      </c>
      <c r="D2499">
        <v>2023</v>
      </c>
      <c r="E2499" t="s">
        <v>1049</v>
      </c>
      <c r="F2499" t="s">
        <v>1070</v>
      </c>
      <c r="G2499" t="s">
        <v>1071</v>
      </c>
      <c r="H2499" t="s">
        <v>2154</v>
      </c>
      <c r="I2499" t="s">
        <v>12528</v>
      </c>
      <c r="J2499" t="s">
        <v>875</v>
      </c>
      <c r="K2499">
        <v>32431</v>
      </c>
      <c r="L2499" t="s">
        <v>869</v>
      </c>
      <c r="M2499" t="s">
        <v>12529</v>
      </c>
      <c r="N2499">
        <v>45324</v>
      </c>
      <c r="O2499">
        <v>63</v>
      </c>
      <c r="P2499" t="s">
        <v>872</v>
      </c>
      <c r="Q2499" t="s">
        <v>873</v>
      </c>
      <c r="R2499" t="s">
        <v>105</v>
      </c>
      <c r="S2499" t="s">
        <v>105</v>
      </c>
      <c r="T2499" t="s">
        <v>12530</v>
      </c>
      <c r="U2499" t="s">
        <v>875</v>
      </c>
      <c r="W2499" s="247">
        <v>44832</v>
      </c>
      <c r="Y2499" t="s">
        <v>876</v>
      </c>
      <c r="Z2499">
        <v>0</v>
      </c>
      <c r="AB2499" t="s">
        <v>877</v>
      </c>
      <c r="AD2499">
        <f t="shared" ca="1" si="117"/>
        <v>19</v>
      </c>
      <c r="AE2499">
        <f t="shared" si="118"/>
        <v>9</v>
      </c>
      <c r="AF2499">
        <f t="shared" si="119"/>
        <v>28</v>
      </c>
    </row>
    <row r="2500" spans="1:32" x14ac:dyDescent="0.25">
      <c r="A2500" t="s">
        <v>12531</v>
      </c>
      <c r="B2500" t="s">
        <v>12532</v>
      </c>
      <c r="D2500">
        <v>2023</v>
      </c>
      <c r="E2500" t="s">
        <v>1049</v>
      </c>
      <c r="F2500" t="s">
        <v>1070</v>
      </c>
      <c r="G2500" t="s">
        <v>1071</v>
      </c>
      <c r="H2500" t="s">
        <v>12533</v>
      </c>
      <c r="I2500" t="s">
        <v>12534</v>
      </c>
      <c r="J2500" t="s">
        <v>1054</v>
      </c>
      <c r="K2500">
        <v>30509</v>
      </c>
      <c r="L2500" t="s">
        <v>869</v>
      </c>
      <c r="M2500" t="s">
        <v>12535</v>
      </c>
      <c r="N2500" t="s">
        <v>1040</v>
      </c>
      <c r="O2500">
        <v>4</v>
      </c>
      <c r="P2500" t="s">
        <v>872</v>
      </c>
      <c r="Q2500" t="s">
        <v>873</v>
      </c>
      <c r="R2500" t="s">
        <v>105</v>
      </c>
      <c r="S2500" t="s">
        <v>105</v>
      </c>
      <c r="T2500" t="s">
        <v>12536</v>
      </c>
      <c r="U2500" t="s">
        <v>875</v>
      </c>
      <c r="V2500" t="s">
        <v>12537</v>
      </c>
      <c r="W2500" s="247">
        <v>44833</v>
      </c>
      <c r="Y2500" t="s">
        <v>876</v>
      </c>
      <c r="Z2500">
        <v>0</v>
      </c>
      <c r="AB2500" t="s">
        <v>877</v>
      </c>
      <c r="AD2500">
        <f t="shared" ca="1" si="117"/>
        <v>19</v>
      </c>
      <c r="AE2500">
        <f t="shared" si="118"/>
        <v>9</v>
      </c>
      <c r="AF2500">
        <f t="shared" si="119"/>
        <v>29</v>
      </c>
    </row>
    <row r="2501" spans="1:32" x14ac:dyDescent="0.25">
      <c r="A2501" t="s">
        <v>12538</v>
      </c>
      <c r="B2501" t="s">
        <v>12539</v>
      </c>
      <c r="D2501">
        <v>2023</v>
      </c>
      <c r="E2501" t="s">
        <v>1049</v>
      </c>
      <c r="F2501" t="s">
        <v>1070</v>
      </c>
      <c r="G2501" t="s">
        <v>1071</v>
      </c>
      <c r="H2501" t="s">
        <v>12533</v>
      </c>
      <c r="I2501" t="s">
        <v>12540</v>
      </c>
      <c r="J2501" t="s">
        <v>918</v>
      </c>
      <c r="K2501">
        <v>25996</v>
      </c>
      <c r="L2501" t="s">
        <v>1900</v>
      </c>
      <c r="M2501">
        <v>5449440</v>
      </c>
      <c r="N2501" t="s">
        <v>3454</v>
      </c>
      <c r="O2501">
        <v>2</v>
      </c>
      <c r="P2501" t="s">
        <v>872</v>
      </c>
      <c r="Q2501" t="s">
        <v>873</v>
      </c>
      <c r="R2501" t="s">
        <v>105</v>
      </c>
      <c r="S2501" t="s">
        <v>110</v>
      </c>
      <c r="T2501" t="s">
        <v>12541</v>
      </c>
      <c r="U2501" t="s">
        <v>875</v>
      </c>
      <c r="V2501" t="s">
        <v>119</v>
      </c>
      <c r="W2501" s="247">
        <v>44833</v>
      </c>
      <c r="Y2501" t="s">
        <v>876</v>
      </c>
      <c r="Z2501">
        <v>0</v>
      </c>
      <c r="AB2501" t="s">
        <v>877</v>
      </c>
      <c r="AD2501">
        <f t="shared" ca="1" si="117"/>
        <v>19</v>
      </c>
      <c r="AE2501">
        <f t="shared" si="118"/>
        <v>9</v>
      </c>
      <c r="AF2501">
        <f t="shared" si="119"/>
        <v>29</v>
      </c>
    </row>
    <row r="2502" spans="1:32" x14ac:dyDescent="0.25">
      <c r="A2502" t="s">
        <v>12542</v>
      </c>
      <c r="B2502" t="s">
        <v>12543</v>
      </c>
      <c r="D2502">
        <v>2023</v>
      </c>
      <c r="E2502" t="s">
        <v>1049</v>
      </c>
      <c r="F2502" t="s">
        <v>1070</v>
      </c>
      <c r="G2502" t="s">
        <v>1071</v>
      </c>
      <c r="H2502" t="s">
        <v>12533</v>
      </c>
      <c r="I2502" t="s">
        <v>12544</v>
      </c>
      <c r="J2502" t="s">
        <v>4402</v>
      </c>
      <c r="K2502">
        <v>34032</v>
      </c>
      <c r="L2502" t="s">
        <v>1900</v>
      </c>
      <c r="M2502" t="s">
        <v>12545</v>
      </c>
      <c r="N2502" t="s">
        <v>913</v>
      </c>
      <c r="O2502">
        <v>6</v>
      </c>
      <c r="P2502" t="s">
        <v>872</v>
      </c>
      <c r="Q2502" t="s">
        <v>873</v>
      </c>
      <c r="R2502" t="s">
        <v>105</v>
      </c>
      <c r="S2502" t="s">
        <v>105</v>
      </c>
      <c r="T2502" t="s">
        <v>12546</v>
      </c>
      <c r="U2502" t="s">
        <v>875</v>
      </c>
      <c r="W2502" s="247">
        <v>44834</v>
      </c>
      <c r="Y2502" t="s">
        <v>876</v>
      </c>
      <c r="Z2502">
        <v>0</v>
      </c>
      <c r="AB2502" t="s">
        <v>877</v>
      </c>
      <c r="AD2502">
        <f t="shared" ca="1" si="117"/>
        <v>19</v>
      </c>
      <c r="AE2502">
        <f t="shared" si="118"/>
        <v>9</v>
      </c>
      <c r="AF2502">
        <f t="shared" si="119"/>
        <v>30</v>
      </c>
    </row>
    <row r="2503" spans="1:32" x14ac:dyDescent="0.25">
      <c r="A2503" t="s">
        <v>12547</v>
      </c>
      <c r="B2503" t="s">
        <v>12548</v>
      </c>
      <c r="D2503">
        <v>2023</v>
      </c>
      <c r="E2503" t="s">
        <v>1049</v>
      </c>
      <c r="F2503" t="s">
        <v>1080</v>
      </c>
      <c r="G2503" t="s">
        <v>1081</v>
      </c>
      <c r="H2503" t="s">
        <v>2132</v>
      </c>
      <c r="I2503" t="s">
        <v>12549</v>
      </c>
      <c r="J2503" t="s">
        <v>881</v>
      </c>
      <c r="K2503">
        <v>19486</v>
      </c>
      <c r="L2503" t="s">
        <v>869</v>
      </c>
      <c r="M2503">
        <v>5448837</v>
      </c>
      <c r="N2503">
        <v>45598</v>
      </c>
      <c r="O2503">
        <v>24</v>
      </c>
      <c r="P2503" t="s">
        <v>872</v>
      </c>
      <c r="Q2503" t="s">
        <v>873</v>
      </c>
      <c r="R2503" t="s">
        <v>105</v>
      </c>
      <c r="S2503" t="s">
        <v>105</v>
      </c>
      <c r="T2503" t="s">
        <v>12550</v>
      </c>
      <c r="U2503" t="s">
        <v>875</v>
      </c>
      <c r="W2503" s="247">
        <v>44832</v>
      </c>
      <c r="Y2503" t="s">
        <v>876</v>
      </c>
      <c r="Z2503">
        <v>0</v>
      </c>
      <c r="AB2503" t="s">
        <v>1856</v>
      </c>
      <c r="AD2503">
        <f t="shared" ca="1" si="117"/>
        <v>19</v>
      </c>
      <c r="AE2503">
        <f t="shared" si="118"/>
        <v>9</v>
      </c>
      <c r="AF2503">
        <f t="shared" si="119"/>
        <v>28</v>
      </c>
    </row>
    <row r="2504" spans="1:32" x14ac:dyDescent="0.25">
      <c r="A2504" t="s">
        <v>12551</v>
      </c>
      <c r="B2504" t="s">
        <v>12552</v>
      </c>
      <c r="D2504">
        <v>2023</v>
      </c>
      <c r="E2504" t="s">
        <v>1049</v>
      </c>
      <c r="F2504" t="s">
        <v>1080</v>
      </c>
      <c r="G2504" t="s">
        <v>1081</v>
      </c>
      <c r="H2504" t="s">
        <v>2132</v>
      </c>
      <c r="I2504" t="s">
        <v>12553</v>
      </c>
      <c r="J2504" t="s">
        <v>1029</v>
      </c>
      <c r="K2504">
        <v>38379</v>
      </c>
      <c r="L2504" t="s">
        <v>1900</v>
      </c>
      <c r="M2504" t="s">
        <v>12554</v>
      </c>
      <c r="N2504">
        <v>45414</v>
      </c>
      <c r="O2504">
        <v>2</v>
      </c>
      <c r="P2504" t="s">
        <v>872</v>
      </c>
      <c r="Q2504" t="s">
        <v>873</v>
      </c>
      <c r="R2504" t="s">
        <v>105</v>
      </c>
      <c r="S2504" t="s">
        <v>110</v>
      </c>
      <c r="T2504" t="s">
        <v>12555</v>
      </c>
      <c r="U2504" t="s">
        <v>875</v>
      </c>
      <c r="W2504" s="247">
        <v>44832</v>
      </c>
      <c r="Y2504" t="s">
        <v>876</v>
      </c>
      <c r="Z2504">
        <v>0</v>
      </c>
      <c r="AD2504">
        <f t="shared" ca="1" si="117"/>
        <v>19</v>
      </c>
      <c r="AE2504">
        <f t="shared" si="118"/>
        <v>9</v>
      </c>
      <c r="AF2504">
        <f t="shared" si="119"/>
        <v>28</v>
      </c>
    </row>
    <row r="2505" spans="1:32" x14ac:dyDescent="0.25">
      <c r="A2505" t="s">
        <v>12556</v>
      </c>
      <c r="B2505" t="s">
        <v>12557</v>
      </c>
      <c r="D2505">
        <v>2023</v>
      </c>
      <c r="E2505" t="s">
        <v>1049</v>
      </c>
      <c r="F2505" t="s">
        <v>1080</v>
      </c>
      <c r="G2505" t="s">
        <v>1081</v>
      </c>
      <c r="H2505" t="s">
        <v>8334</v>
      </c>
      <c r="I2505" t="s">
        <v>12558</v>
      </c>
      <c r="J2505" t="s">
        <v>1054</v>
      </c>
      <c r="K2505">
        <v>48246</v>
      </c>
      <c r="L2505" t="s">
        <v>1900</v>
      </c>
      <c r="M2505" t="s">
        <v>12559</v>
      </c>
      <c r="N2505" t="s">
        <v>5000</v>
      </c>
      <c r="O2505">
        <v>126</v>
      </c>
      <c r="P2505" t="s">
        <v>872</v>
      </c>
      <c r="Q2505" t="s">
        <v>873</v>
      </c>
      <c r="R2505" t="s">
        <v>105</v>
      </c>
      <c r="S2505" t="s">
        <v>105</v>
      </c>
      <c r="T2505" t="s">
        <v>4954</v>
      </c>
      <c r="U2505" t="s">
        <v>875</v>
      </c>
      <c r="V2505" t="s">
        <v>4955</v>
      </c>
      <c r="W2505" s="247">
        <v>44832</v>
      </c>
      <c r="Y2505" t="s">
        <v>876</v>
      </c>
      <c r="Z2505">
        <v>0</v>
      </c>
      <c r="AB2505" t="s">
        <v>1856</v>
      </c>
      <c r="AD2505">
        <f t="shared" ca="1" si="117"/>
        <v>19</v>
      </c>
      <c r="AE2505">
        <f t="shared" si="118"/>
        <v>9</v>
      </c>
      <c r="AF2505">
        <f t="shared" si="119"/>
        <v>28</v>
      </c>
    </row>
    <row r="2506" spans="1:32" x14ac:dyDescent="0.25">
      <c r="A2506" t="s">
        <v>12560</v>
      </c>
      <c r="B2506" t="s">
        <v>12561</v>
      </c>
      <c r="D2506">
        <v>2023</v>
      </c>
      <c r="E2506" t="s">
        <v>1049</v>
      </c>
      <c r="F2506" t="s">
        <v>1080</v>
      </c>
      <c r="G2506" t="s">
        <v>1081</v>
      </c>
      <c r="H2506" t="s">
        <v>8334</v>
      </c>
      <c r="I2506" t="s">
        <v>12562</v>
      </c>
      <c r="J2506" t="s">
        <v>1054</v>
      </c>
      <c r="K2506">
        <v>42226</v>
      </c>
      <c r="L2506" t="s">
        <v>1900</v>
      </c>
      <c r="M2506" t="s">
        <v>12563</v>
      </c>
      <c r="N2506" t="s">
        <v>5013</v>
      </c>
      <c r="O2506">
        <v>17</v>
      </c>
      <c r="P2506" t="s">
        <v>872</v>
      </c>
      <c r="Q2506" t="s">
        <v>873</v>
      </c>
      <c r="R2506" t="s">
        <v>105</v>
      </c>
      <c r="S2506" t="s">
        <v>105</v>
      </c>
      <c r="T2506" t="s">
        <v>4954</v>
      </c>
      <c r="U2506" t="s">
        <v>875</v>
      </c>
      <c r="V2506" t="s">
        <v>4955</v>
      </c>
      <c r="W2506" s="247">
        <v>44832</v>
      </c>
      <c r="Y2506" t="s">
        <v>876</v>
      </c>
      <c r="Z2506">
        <v>0</v>
      </c>
      <c r="AB2506" t="s">
        <v>1856</v>
      </c>
      <c r="AD2506">
        <f t="shared" ca="1" si="117"/>
        <v>19</v>
      </c>
      <c r="AE2506">
        <f t="shared" si="118"/>
        <v>9</v>
      </c>
      <c r="AF2506">
        <f t="shared" si="119"/>
        <v>28</v>
      </c>
    </row>
    <row r="2507" spans="1:32" x14ac:dyDescent="0.25">
      <c r="A2507" t="s">
        <v>12564</v>
      </c>
      <c r="B2507" t="s">
        <v>12565</v>
      </c>
      <c r="D2507">
        <v>2023</v>
      </c>
      <c r="E2507" t="s">
        <v>1049</v>
      </c>
      <c r="F2507" t="s">
        <v>1080</v>
      </c>
      <c r="G2507" t="s">
        <v>1081</v>
      </c>
      <c r="H2507" t="s">
        <v>8334</v>
      </c>
      <c r="I2507" t="s">
        <v>12566</v>
      </c>
      <c r="J2507" t="s">
        <v>1054</v>
      </c>
      <c r="K2507">
        <v>1</v>
      </c>
      <c r="L2507" t="s">
        <v>869</v>
      </c>
      <c r="M2507" t="s">
        <v>12567</v>
      </c>
      <c r="N2507" t="s">
        <v>5035</v>
      </c>
      <c r="O2507">
        <v>487</v>
      </c>
      <c r="P2507" t="s">
        <v>872</v>
      </c>
      <c r="Q2507" t="s">
        <v>873</v>
      </c>
      <c r="R2507" t="s">
        <v>105</v>
      </c>
      <c r="S2507" t="s">
        <v>105</v>
      </c>
      <c r="T2507" t="s">
        <v>4954</v>
      </c>
      <c r="U2507" t="s">
        <v>875</v>
      </c>
      <c r="V2507" t="s">
        <v>4955</v>
      </c>
      <c r="W2507" s="247">
        <v>44832</v>
      </c>
      <c r="Y2507" t="s">
        <v>876</v>
      </c>
      <c r="Z2507">
        <v>0</v>
      </c>
      <c r="AD2507">
        <f t="shared" ca="1" si="117"/>
        <v>19</v>
      </c>
      <c r="AE2507">
        <f t="shared" si="118"/>
        <v>9</v>
      </c>
      <c r="AF2507">
        <f t="shared" si="119"/>
        <v>28</v>
      </c>
    </row>
    <row r="2508" spans="1:32" x14ac:dyDescent="0.25">
      <c r="A2508" t="s">
        <v>12568</v>
      </c>
      <c r="B2508" t="s">
        <v>12569</v>
      </c>
      <c r="D2508">
        <v>2023</v>
      </c>
      <c r="E2508" t="s">
        <v>1049</v>
      </c>
      <c r="F2508" t="s">
        <v>1080</v>
      </c>
      <c r="G2508" t="s">
        <v>1081</v>
      </c>
      <c r="H2508" t="s">
        <v>2132</v>
      </c>
      <c r="I2508" t="s">
        <v>12570</v>
      </c>
      <c r="J2508" t="s">
        <v>1054</v>
      </c>
      <c r="K2508">
        <v>1</v>
      </c>
      <c r="L2508" t="s">
        <v>869</v>
      </c>
      <c r="M2508" t="s">
        <v>12571</v>
      </c>
      <c r="N2508" t="s">
        <v>5013</v>
      </c>
      <c r="O2508">
        <v>483</v>
      </c>
      <c r="P2508" t="s">
        <v>872</v>
      </c>
      <c r="Q2508" t="s">
        <v>873</v>
      </c>
      <c r="R2508" t="s">
        <v>105</v>
      </c>
      <c r="S2508" t="s">
        <v>105</v>
      </c>
      <c r="T2508" t="s">
        <v>4954</v>
      </c>
      <c r="U2508" t="s">
        <v>875</v>
      </c>
      <c r="V2508" t="s">
        <v>4955</v>
      </c>
      <c r="W2508" s="247">
        <v>44832</v>
      </c>
      <c r="Y2508" t="s">
        <v>876</v>
      </c>
      <c r="Z2508">
        <v>0</v>
      </c>
      <c r="AD2508">
        <f t="shared" ca="1" si="117"/>
        <v>19</v>
      </c>
      <c r="AE2508">
        <f t="shared" si="118"/>
        <v>9</v>
      </c>
      <c r="AF2508">
        <f t="shared" si="119"/>
        <v>28</v>
      </c>
    </row>
    <row r="2509" spans="1:32" x14ac:dyDescent="0.25">
      <c r="A2509" t="s">
        <v>12572</v>
      </c>
      <c r="B2509" t="s">
        <v>12573</v>
      </c>
      <c r="D2509">
        <v>2023</v>
      </c>
      <c r="E2509" t="s">
        <v>1049</v>
      </c>
      <c r="F2509" t="s">
        <v>1080</v>
      </c>
      <c r="G2509" t="s">
        <v>1081</v>
      </c>
      <c r="H2509" t="s">
        <v>1123</v>
      </c>
      <c r="I2509" t="s">
        <v>12574</v>
      </c>
      <c r="J2509" t="s">
        <v>1054</v>
      </c>
      <c r="K2509">
        <v>1</v>
      </c>
      <c r="L2509" t="s">
        <v>869</v>
      </c>
      <c r="M2509" t="s">
        <v>12575</v>
      </c>
      <c r="N2509" t="s">
        <v>5074</v>
      </c>
      <c r="O2509">
        <v>487</v>
      </c>
      <c r="P2509" t="s">
        <v>872</v>
      </c>
      <c r="Q2509" t="s">
        <v>873</v>
      </c>
      <c r="R2509" t="s">
        <v>105</v>
      </c>
      <c r="S2509" t="s">
        <v>105</v>
      </c>
      <c r="T2509" t="s">
        <v>4954</v>
      </c>
      <c r="U2509" t="s">
        <v>875</v>
      </c>
      <c r="V2509" t="s">
        <v>4955</v>
      </c>
      <c r="W2509" s="247">
        <v>44832</v>
      </c>
      <c r="Y2509" t="s">
        <v>876</v>
      </c>
      <c r="Z2509">
        <v>0</v>
      </c>
      <c r="AD2509">
        <f t="shared" ca="1" si="117"/>
        <v>19</v>
      </c>
      <c r="AE2509">
        <f t="shared" si="118"/>
        <v>9</v>
      </c>
      <c r="AF2509">
        <f t="shared" si="119"/>
        <v>28</v>
      </c>
    </row>
    <row r="2510" spans="1:32" x14ac:dyDescent="0.25">
      <c r="A2510" t="s">
        <v>12576</v>
      </c>
      <c r="B2510" t="s">
        <v>12577</v>
      </c>
      <c r="D2510">
        <v>2023</v>
      </c>
      <c r="E2510" t="s">
        <v>1049</v>
      </c>
      <c r="F2510" t="s">
        <v>1080</v>
      </c>
      <c r="G2510" t="s">
        <v>1081</v>
      </c>
      <c r="H2510" t="s">
        <v>1123</v>
      </c>
      <c r="I2510" t="s">
        <v>12578</v>
      </c>
      <c r="J2510" t="s">
        <v>1054</v>
      </c>
      <c r="K2510">
        <v>24327</v>
      </c>
      <c r="L2510" t="s">
        <v>869</v>
      </c>
      <c r="M2510" t="s">
        <v>12579</v>
      </c>
      <c r="N2510" t="s">
        <v>5035</v>
      </c>
      <c r="O2510">
        <v>150</v>
      </c>
      <c r="P2510" t="s">
        <v>872</v>
      </c>
      <c r="Q2510" t="s">
        <v>873</v>
      </c>
      <c r="R2510" t="s">
        <v>105</v>
      </c>
      <c r="S2510" t="s">
        <v>105</v>
      </c>
      <c r="T2510" t="s">
        <v>4954</v>
      </c>
      <c r="U2510" t="s">
        <v>875</v>
      </c>
      <c r="V2510" t="s">
        <v>4955</v>
      </c>
      <c r="W2510" s="247">
        <v>44832</v>
      </c>
      <c r="Y2510" t="s">
        <v>876</v>
      </c>
      <c r="Z2510">
        <v>0</v>
      </c>
      <c r="AB2510" t="s">
        <v>1856</v>
      </c>
      <c r="AD2510">
        <f t="shared" ca="1" si="117"/>
        <v>19</v>
      </c>
      <c r="AE2510">
        <f t="shared" si="118"/>
        <v>9</v>
      </c>
      <c r="AF2510">
        <f t="shared" si="119"/>
        <v>28</v>
      </c>
    </row>
    <row r="2511" spans="1:32" x14ac:dyDescent="0.25">
      <c r="A2511" t="s">
        <v>12580</v>
      </c>
      <c r="B2511" t="s">
        <v>12581</v>
      </c>
      <c r="D2511">
        <v>2023</v>
      </c>
      <c r="E2511" t="s">
        <v>1049</v>
      </c>
      <c r="F2511" t="s">
        <v>1080</v>
      </c>
      <c r="G2511" t="s">
        <v>1081</v>
      </c>
      <c r="H2511" t="s">
        <v>1123</v>
      </c>
      <c r="I2511" t="s">
        <v>12582</v>
      </c>
      <c r="J2511" t="s">
        <v>1054</v>
      </c>
      <c r="K2511">
        <v>1</v>
      </c>
      <c r="L2511" t="s">
        <v>869</v>
      </c>
      <c r="M2511" t="s">
        <v>12583</v>
      </c>
      <c r="N2511" t="s">
        <v>2026</v>
      </c>
      <c r="O2511">
        <v>454</v>
      </c>
      <c r="P2511" t="s">
        <v>872</v>
      </c>
      <c r="Q2511" t="s">
        <v>873</v>
      </c>
      <c r="R2511" t="s">
        <v>105</v>
      </c>
      <c r="S2511" t="s">
        <v>105</v>
      </c>
      <c r="T2511" t="s">
        <v>4954</v>
      </c>
      <c r="U2511" t="s">
        <v>875</v>
      </c>
      <c r="V2511" t="s">
        <v>4955</v>
      </c>
      <c r="W2511" s="247">
        <v>44852</v>
      </c>
      <c r="Y2511" t="s">
        <v>876</v>
      </c>
      <c r="Z2511">
        <v>0</v>
      </c>
      <c r="AD2511">
        <f t="shared" ca="1" si="117"/>
        <v>18</v>
      </c>
      <c r="AE2511">
        <f t="shared" si="118"/>
        <v>10</v>
      </c>
      <c r="AF2511">
        <f t="shared" si="119"/>
        <v>18</v>
      </c>
    </row>
    <row r="2512" spans="1:32" x14ac:dyDescent="0.25">
      <c r="A2512" t="s">
        <v>52</v>
      </c>
      <c r="B2512" t="s">
        <v>12584</v>
      </c>
      <c r="D2512">
        <v>2023</v>
      </c>
      <c r="E2512" t="s">
        <v>1049</v>
      </c>
      <c r="F2512" t="s">
        <v>1080</v>
      </c>
      <c r="G2512" t="s">
        <v>1081</v>
      </c>
      <c r="H2512" t="s">
        <v>12585</v>
      </c>
      <c r="I2512" t="s">
        <v>12586</v>
      </c>
      <c r="J2512" t="s">
        <v>1054</v>
      </c>
      <c r="K2512">
        <v>69</v>
      </c>
      <c r="L2512" t="s">
        <v>869</v>
      </c>
      <c r="M2512" t="s">
        <v>12587</v>
      </c>
      <c r="N2512" t="s">
        <v>5074</v>
      </c>
      <c r="O2512">
        <v>454</v>
      </c>
      <c r="P2512" t="s">
        <v>872</v>
      </c>
      <c r="Q2512" t="s">
        <v>873</v>
      </c>
      <c r="R2512" t="s">
        <v>105</v>
      </c>
      <c r="S2512" t="s">
        <v>105</v>
      </c>
      <c r="T2512" t="s">
        <v>4954</v>
      </c>
      <c r="U2512" t="s">
        <v>875</v>
      </c>
      <c r="V2512" t="s">
        <v>4955</v>
      </c>
      <c r="W2512" s="247">
        <v>44852</v>
      </c>
      <c r="Y2512" t="s">
        <v>876</v>
      </c>
      <c r="Z2512">
        <v>0</v>
      </c>
      <c r="AD2512">
        <f t="shared" ca="1" si="117"/>
        <v>18</v>
      </c>
      <c r="AE2512">
        <f t="shared" si="118"/>
        <v>10</v>
      </c>
      <c r="AF2512">
        <f t="shared" si="119"/>
        <v>18</v>
      </c>
    </row>
    <row r="2513" spans="1:32" x14ac:dyDescent="0.25">
      <c r="A2513" t="s">
        <v>12588</v>
      </c>
      <c r="B2513" t="s">
        <v>12589</v>
      </c>
      <c r="D2513">
        <v>2023</v>
      </c>
      <c r="E2513" t="s">
        <v>1049</v>
      </c>
      <c r="F2513" t="s">
        <v>1080</v>
      </c>
      <c r="G2513" t="s">
        <v>1081</v>
      </c>
      <c r="H2513" t="s">
        <v>12585</v>
      </c>
      <c r="I2513" t="s">
        <v>12590</v>
      </c>
      <c r="J2513" t="s">
        <v>1054</v>
      </c>
      <c r="K2513">
        <v>11899</v>
      </c>
      <c r="L2513" t="s">
        <v>869</v>
      </c>
      <c r="M2513" t="s">
        <v>12591</v>
      </c>
      <c r="N2513" t="s">
        <v>3448</v>
      </c>
      <c r="O2513">
        <v>126</v>
      </c>
      <c r="P2513" t="s">
        <v>872</v>
      </c>
      <c r="Q2513" t="s">
        <v>873</v>
      </c>
      <c r="R2513" t="s">
        <v>105</v>
      </c>
      <c r="S2513" t="s">
        <v>105</v>
      </c>
      <c r="T2513" t="s">
        <v>4954</v>
      </c>
      <c r="U2513" t="s">
        <v>875</v>
      </c>
      <c r="V2513" t="s">
        <v>4955</v>
      </c>
      <c r="W2513" s="247">
        <v>44852</v>
      </c>
      <c r="Y2513" t="s">
        <v>876</v>
      </c>
      <c r="Z2513">
        <v>0</v>
      </c>
      <c r="AD2513">
        <f t="shared" ca="1" si="117"/>
        <v>18</v>
      </c>
      <c r="AE2513">
        <f t="shared" si="118"/>
        <v>10</v>
      </c>
      <c r="AF2513">
        <f t="shared" si="119"/>
        <v>18</v>
      </c>
    </row>
    <row r="2514" spans="1:32" x14ac:dyDescent="0.25">
      <c r="A2514" t="s">
        <v>12592</v>
      </c>
      <c r="B2514" t="s">
        <v>12593</v>
      </c>
      <c r="D2514">
        <v>2023</v>
      </c>
      <c r="E2514" t="s">
        <v>1049</v>
      </c>
      <c r="F2514" t="s">
        <v>1080</v>
      </c>
      <c r="G2514" t="s">
        <v>1081</v>
      </c>
      <c r="H2514" t="s">
        <v>1123</v>
      </c>
      <c r="I2514" t="s">
        <v>12594</v>
      </c>
      <c r="J2514" t="s">
        <v>1054</v>
      </c>
      <c r="K2514">
        <v>61431</v>
      </c>
      <c r="L2514" t="s">
        <v>1900</v>
      </c>
      <c r="M2514" t="s">
        <v>12595</v>
      </c>
      <c r="N2514" t="s">
        <v>2026</v>
      </c>
      <c r="O2514">
        <v>17</v>
      </c>
      <c r="P2514" t="s">
        <v>872</v>
      </c>
      <c r="Q2514" t="s">
        <v>873</v>
      </c>
      <c r="R2514" t="s">
        <v>105</v>
      </c>
      <c r="S2514" t="s">
        <v>105</v>
      </c>
      <c r="T2514" t="s">
        <v>4954</v>
      </c>
      <c r="U2514" t="s">
        <v>875</v>
      </c>
      <c r="V2514" t="s">
        <v>4955</v>
      </c>
      <c r="W2514" s="247">
        <v>44852</v>
      </c>
      <c r="Y2514" t="s">
        <v>876</v>
      </c>
      <c r="Z2514">
        <v>0</v>
      </c>
      <c r="AD2514">
        <f t="shared" ca="1" si="117"/>
        <v>18</v>
      </c>
      <c r="AE2514">
        <f t="shared" si="118"/>
        <v>10</v>
      </c>
      <c r="AF2514">
        <f t="shared" si="119"/>
        <v>18</v>
      </c>
    </row>
    <row r="2515" spans="1:32" x14ac:dyDescent="0.25">
      <c r="A2515" t="s">
        <v>12596</v>
      </c>
      <c r="B2515" t="s">
        <v>12597</v>
      </c>
      <c r="D2515">
        <v>2023</v>
      </c>
      <c r="E2515" t="s">
        <v>1049</v>
      </c>
      <c r="F2515" t="s">
        <v>1080</v>
      </c>
      <c r="G2515" t="s">
        <v>1081</v>
      </c>
      <c r="H2515" t="s">
        <v>12585</v>
      </c>
      <c r="I2515" t="s">
        <v>12598</v>
      </c>
      <c r="J2515" t="s">
        <v>1054</v>
      </c>
      <c r="K2515">
        <v>1</v>
      </c>
      <c r="L2515" t="s">
        <v>869</v>
      </c>
      <c r="M2515" t="s">
        <v>12599</v>
      </c>
      <c r="N2515" t="s">
        <v>5000</v>
      </c>
      <c r="O2515">
        <v>415</v>
      </c>
      <c r="P2515" t="s">
        <v>872</v>
      </c>
      <c r="Q2515" t="s">
        <v>873</v>
      </c>
      <c r="R2515" t="s">
        <v>105</v>
      </c>
      <c r="S2515" t="s">
        <v>105</v>
      </c>
      <c r="T2515" t="s">
        <v>4954</v>
      </c>
      <c r="U2515" t="s">
        <v>875</v>
      </c>
      <c r="V2515" t="s">
        <v>4955</v>
      </c>
      <c r="W2515" s="247">
        <v>44852</v>
      </c>
      <c r="Y2515" t="s">
        <v>876</v>
      </c>
      <c r="Z2515">
        <v>0</v>
      </c>
      <c r="AD2515">
        <f t="shared" ca="1" si="117"/>
        <v>18</v>
      </c>
      <c r="AE2515">
        <f t="shared" si="118"/>
        <v>10</v>
      </c>
      <c r="AF2515">
        <f t="shared" si="119"/>
        <v>18</v>
      </c>
    </row>
    <row r="2516" spans="1:32" x14ac:dyDescent="0.25">
      <c r="A2516" t="s">
        <v>12600</v>
      </c>
      <c r="B2516" t="s">
        <v>12601</v>
      </c>
      <c r="D2516">
        <v>2023</v>
      </c>
      <c r="E2516" t="s">
        <v>1049</v>
      </c>
      <c r="F2516" t="s">
        <v>1080</v>
      </c>
      <c r="G2516" t="s">
        <v>1081</v>
      </c>
      <c r="H2516" t="s">
        <v>3796</v>
      </c>
      <c r="I2516" t="s">
        <v>12602</v>
      </c>
      <c r="J2516" t="s">
        <v>1054</v>
      </c>
      <c r="K2516">
        <v>1</v>
      </c>
      <c r="L2516" t="s">
        <v>869</v>
      </c>
      <c r="M2516" t="s">
        <v>12603</v>
      </c>
      <c r="N2516">
        <v>45414</v>
      </c>
      <c r="O2516">
        <v>451</v>
      </c>
      <c r="P2516" t="s">
        <v>872</v>
      </c>
      <c r="Q2516" t="s">
        <v>873</v>
      </c>
      <c r="R2516" t="s">
        <v>105</v>
      </c>
      <c r="S2516" t="s">
        <v>105</v>
      </c>
      <c r="T2516" t="s">
        <v>4954</v>
      </c>
      <c r="U2516" t="s">
        <v>875</v>
      </c>
      <c r="V2516" t="s">
        <v>4955</v>
      </c>
      <c r="W2516" s="247">
        <v>44852</v>
      </c>
      <c r="Y2516" t="s">
        <v>876</v>
      </c>
      <c r="Z2516">
        <v>0</v>
      </c>
      <c r="AD2516">
        <f t="shared" ca="1" si="117"/>
        <v>18</v>
      </c>
      <c r="AE2516">
        <f t="shared" si="118"/>
        <v>10</v>
      </c>
      <c r="AF2516">
        <f t="shared" si="119"/>
        <v>18</v>
      </c>
    </row>
    <row r="2517" spans="1:32" x14ac:dyDescent="0.25">
      <c r="A2517" t="s">
        <v>12604</v>
      </c>
      <c r="B2517" t="s">
        <v>12605</v>
      </c>
      <c r="D2517">
        <v>2023</v>
      </c>
      <c r="E2517" t="s">
        <v>1049</v>
      </c>
      <c r="F2517" t="s">
        <v>1080</v>
      </c>
      <c r="G2517" t="s">
        <v>1081</v>
      </c>
      <c r="H2517" t="s">
        <v>3796</v>
      </c>
      <c r="I2517" t="s">
        <v>12606</v>
      </c>
      <c r="J2517" t="s">
        <v>1054</v>
      </c>
      <c r="K2517">
        <v>1</v>
      </c>
      <c r="L2517" t="s">
        <v>869</v>
      </c>
      <c r="M2517" t="s">
        <v>12607</v>
      </c>
      <c r="N2517" t="s">
        <v>5013</v>
      </c>
      <c r="O2517">
        <v>415</v>
      </c>
      <c r="P2517" t="s">
        <v>872</v>
      </c>
      <c r="Q2517" t="s">
        <v>873</v>
      </c>
      <c r="R2517" t="s">
        <v>105</v>
      </c>
      <c r="S2517" t="s">
        <v>105</v>
      </c>
      <c r="T2517" t="s">
        <v>4954</v>
      </c>
      <c r="U2517" t="s">
        <v>875</v>
      </c>
      <c r="V2517" t="s">
        <v>4955</v>
      </c>
      <c r="W2517" s="247">
        <v>44852</v>
      </c>
      <c r="Y2517" t="s">
        <v>876</v>
      </c>
      <c r="Z2517">
        <v>0</v>
      </c>
      <c r="AB2517" t="s">
        <v>1856</v>
      </c>
      <c r="AD2517">
        <f t="shared" ca="1" si="117"/>
        <v>18</v>
      </c>
      <c r="AE2517">
        <f t="shared" si="118"/>
        <v>10</v>
      </c>
      <c r="AF2517">
        <f t="shared" si="119"/>
        <v>18</v>
      </c>
    </row>
    <row r="2518" spans="1:32" x14ac:dyDescent="0.25">
      <c r="A2518" t="s">
        <v>12608</v>
      </c>
      <c r="B2518" t="s">
        <v>12609</v>
      </c>
      <c r="D2518">
        <v>2023</v>
      </c>
      <c r="E2518" t="s">
        <v>1049</v>
      </c>
      <c r="F2518" t="s">
        <v>1080</v>
      </c>
      <c r="G2518" t="s">
        <v>1081</v>
      </c>
      <c r="H2518" t="s">
        <v>3796</v>
      </c>
      <c r="I2518" t="s">
        <v>12610</v>
      </c>
      <c r="J2518" t="s">
        <v>1054</v>
      </c>
      <c r="K2518">
        <v>1</v>
      </c>
      <c r="L2518" t="s">
        <v>869</v>
      </c>
      <c r="M2518" t="s">
        <v>12611</v>
      </c>
      <c r="N2518" t="s">
        <v>4960</v>
      </c>
      <c r="O2518">
        <v>415</v>
      </c>
      <c r="P2518" t="s">
        <v>872</v>
      </c>
      <c r="Q2518" t="s">
        <v>873</v>
      </c>
      <c r="R2518" t="s">
        <v>105</v>
      </c>
      <c r="S2518" t="s">
        <v>105</v>
      </c>
      <c r="T2518" t="s">
        <v>4954</v>
      </c>
      <c r="U2518" t="s">
        <v>875</v>
      </c>
      <c r="V2518" t="s">
        <v>4955</v>
      </c>
      <c r="W2518" s="247">
        <v>44852</v>
      </c>
      <c r="Y2518" t="s">
        <v>876</v>
      </c>
      <c r="Z2518">
        <v>0</v>
      </c>
      <c r="AD2518">
        <f t="shared" ca="1" si="117"/>
        <v>18</v>
      </c>
      <c r="AE2518">
        <f t="shared" si="118"/>
        <v>10</v>
      </c>
      <c r="AF2518">
        <f t="shared" si="119"/>
        <v>18</v>
      </c>
    </row>
    <row r="2519" spans="1:32" x14ac:dyDescent="0.25">
      <c r="A2519" t="s">
        <v>12612</v>
      </c>
      <c r="B2519" t="s">
        <v>12613</v>
      </c>
      <c r="D2519">
        <v>2023</v>
      </c>
      <c r="E2519" t="s">
        <v>1049</v>
      </c>
      <c r="F2519" t="s">
        <v>1080</v>
      </c>
      <c r="G2519" t="s">
        <v>1081</v>
      </c>
      <c r="H2519" t="s">
        <v>3796</v>
      </c>
      <c r="I2519" t="s">
        <v>12614</v>
      </c>
      <c r="J2519" t="s">
        <v>1054</v>
      </c>
      <c r="K2519">
        <v>75</v>
      </c>
      <c r="L2519" t="s">
        <v>869</v>
      </c>
      <c r="M2519" t="s">
        <v>12615</v>
      </c>
      <c r="N2519">
        <v>45303</v>
      </c>
      <c r="O2519">
        <v>472</v>
      </c>
      <c r="P2519" t="s">
        <v>872</v>
      </c>
      <c r="Q2519" t="s">
        <v>873</v>
      </c>
      <c r="R2519" t="s">
        <v>105</v>
      </c>
      <c r="S2519" t="s">
        <v>105</v>
      </c>
      <c r="T2519" t="s">
        <v>4954</v>
      </c>
      <c r="U2519" t="s">
        <v>875</v>
      </c>
      <c r="V2519" t="s">
        <v>4955</v>
      </c>
      <c r="W2519" s="247">
        <v>44852</v>
      </c>
      <c r="Y2519" t="s">
        <v>876</v>
      </c>
      <c r="Z2519">
        <v>0</v>
      </c>
      <c r="AB2519" t="s">
        <v>1856</v>
      </c>
      <c r="AD2519">
        <f t="shared" ca="1" si="117"/>
        <v>18</v>
      </c>
      <c r="AE2519">
        <f t="shared" si="118"/>
        <v>10</v>
      </c>
      <c r="AF2519">
        <f t="shared" si="119"/>
        <v>18</v>
      </c>
    </row>
    <row r="2520" spans="1:32" x14ac:dyDescent="0.25">
      <c r="A2520" t="s">
        <v>12616</v>
      </c>
      <c r="B2520" t="s">
        <v>12617</v>
      </c>
      <c r="D2520">
        <v>2023</v>
      </c>
      <c r="E2520" t="s">
        <v>1049</v>
      </c>
      <c r="F2520" t="s">
        <v>1080</v>
      </c>
      <c r="G2520" t="s">
        <v>1081</v>
      </c>
      <c r="H2520" t="s">
        <v>3323</v>
      </c>
      <c r="I2520" t="s">
        <v>12618</v>
      </c>
      <c r="J2520" t="s">
        <v>881</v>
      </c>
      <c r="K2520">
        <v>35038</v>
      </c>
      <c r="L2520" t="s">
        <v>1900</v>
      </c>
      <c r="M2520">
        <v>5449158</v>
      </c>
      <c r="N2520">
        <v>45445</v>
      </c>
      <c r="O2520">
        <v>11</v>
      </c>
      <c r="P2520" t="s">
        <v>872</v>
      </c>
      <c r="Q2520" t="s">
        <v>873</v>
      </c>
      <c r="R2520" t="s">
        <v>105</v>
      </c>
      <c r="S2520" t="s">
        <v>105</v>
      </c>
      <c r="T2520" t="s">
        <v>12619</v>
      </c>
      <c r="U2520" t="s">
        <v>875</v>
      </c>
      <c r="W2520" s="247">
        <v>44855</v>
      </c>
      <c r="Y2520" t="s">
        <v>876</v>
      </c>
      <c r="Z2520">
        <v>0</v>
      </c>
      <c r="AB2520" t="s">
        <v>877</v>
      </c>
      <c r="AD2520">
        <f t="shared" ca="1" si="117"/>
        <v>18</v>
      </c>
      <c r="AE2520">
        <f t="shared" si="118"/>
        <v>10</v>
      </c>
      <c r="AF2520">
        <f t="shared" si="119"/>
        <v>21</v>
      </c>
    </row>
    <row r="2521" spans="1:32" x14ac:dyDescent="0.25">
      <c r="A2521" t="s">
        <v>12620</v>
      </c>
      <c r="B2521" t="s">
        <v>12621</v>
      </c>
      <c r="D2521">
        <v>2023</v>
      </c>
      <c r="E2521" t="s">
        <v>863</v>
      </c>
      <c r="F2521" t="s">
        <v>12218</v>
      </c>
      <c r="G2521" t="s">
        <v>1435</v>
      </c>
      <c r="H2521" t="s">
        <v>956</v>
      </c>
      <c r="I2521" t="s">
        <v>12622</v>
      </c>
      <c r="J2521" t="s">
        <v>918</v>
      </c>
      <c r="K2521">
        <v>23899</v>
      </c>
      <c r="L2521" t="s">
        <v>869</v>
      </c>
      <c r="M2521">
        <v>5449324</v>
      </c>
      <c r="N2521">
        <v>45628</v>
      </c>
      <c r="O2521">
        <v>5</v>
      </c>
      <c r="P2521" t="s">
        <v>872</v>
      </c>
      <c r="Q2521" t="s">
        <v>873</v>
      </c>
      <c r="R2521" t="s">
        <v>105</v>
      </c>
      <c r="S2521" t="s">
        <v>105</v>
      </c>
      <c r="T2521" t="s">
        <v>12623</v>
      </c>
      <c r="U2521" t="s">
        <v>875</v>
      </c>
      <c r="V2521" t="s">
        <v>119</v>
      </c>
      <c r="W2521" s="247">
        <v>44833</v>
      </c>
      <c r="Y2521" t="s">
        <v>876</v>
      </c>
      <c r="Z2521">
        <v>0</v>
      </c>
      <c r="AA2521" t="s">
        <v>7626</v>
      </c>
      <c r="AB2521" t="s">
        <v>877</v>
      </c>
      <c r="AD2521">
        <f t="shared" ca="1" si="117"/>
        <v>19</v>
      </c>
      <c r="AE2521">
        <f t="shared" si="118"/>
        <v>9</v>
      </c>
      <c r="AF2521">
        <f t="shared" si="119"/>
        <v>29</v>
      </c>
    </row>
    <row r="2522" spans="1:32" x14ac:dyDescent="0.25">
      <c r="A2522" t="s">
        <v>12624</v>
      </c>
      <c r="B2522" t="s">
        <v>12625</v>
      </c>
      <c r="D2522">
        <v>2023</v>
      </c>
      <c r="E2522" t="s">
        <v>863</v>
      </c>
      <c r="F2522" t="s">
        <v>12367</v>
      </c>
      <c r="G2522" t="s">
        <v>865</v>
      </c>
      <c r="H2522" t="s">
        <v>956</v>
      </c>
      <c r="I2522" t="s">
        <v>12626</v>
      </c>
      <c r="J2522" t="s">
        <v>7733</v>
      </c>
      <c r="K2522">
        <v>40554</v>
      </c>
      <c r="L2522" t="s">
        <v>1900</v>
      </c>
      <c r="M2522" t="s">
        <v>1519</v>
      </c>
      <c r="N2522">
        <v>45353</v>
      </c>
      <c r="O2522">
        <v>2</v>
      </c>
      <c r="P2522" t="s">
        <v>872</v>
      </c>
      <c r="Q2522" t="s">
        <v>873</v>
      </c>
      <c r="R2522" t="s">
        <v>173</v>
      </c>
      <c r="S2522" t="s">
        <v>121</v>
      </c>
      <c r="U2522" t="s">
        <v>875</v>
      </c>
      <c r="W2522" s="247">
        <v>44855</v>
      </c>
      <c r="Y2522" t="s">
        <v>876</v>
      </c>
      <c r="Z2522">
        <v>0</v>
      </c>
      <c r="AB2522" t="s">
        <v>2119</v>
      </c>
      <c r="AD2522">
        <f t="shared" ca="1" si="117"/>
        <v>18</v>
      </c>
      <c r="AE2522">
        <f t="shared" si="118"/>
        <v>10</v>
      </c>
      <c r="AF2522">
        <f t="shared" si="119"/>
        <v>21</v>
      </c>
    </row>
    <row r="2523" spans="1:32" x14ac:dyDescent="0.25">
      <c r="A2523" t="s">
        <v>12627</v>
      </c>
      <c r="B2523" t="s">
        <v>12628</v>
      </c>
      <c r="C2523" t="s">
        <v>1799</v>
      </c>
      <c r="D2523">
        <v>2023</v>
      </c>
      <c r="E2523" t="s">
        <v>1049</v>
      </c>
      <c r="F2523" t="s">
        <v>3079</v>
      </c>
      <c r="G2523" t="s">
        <v>3984</v>
      </c>
      <c r="H2523" t="s">
        <v>1123</v>
      </c>
      <c r="I2523" t="s">
        <v>12629</v>
      </c>
      <c r="J2523" t="s">
        <v>7733</v>
      </c>
      <c r="K2523">
        <v>51322</v>
      </c>
      <c r="L2523" t="s">
        <v>1900</v>
      </c>
      <c r="M2523" t="s">
        <v>1519</v>
      </c>
      <c r="N2523" t="s">
        <v>913</v>
      </c>
      <c r="O2523">
        <v>5</v>
      </c>
      <c r="P2523" t="s">
        <v>872</v>
      </c>
      <c r="Q2523" t="s">
        <v>873</v>
      </c>
      <c r="R2523" t="s">
        <v>173</v>
      </c>
      <c r="S2523" t="s">
        <v>173</v>
      </c>
      <c r="U2523" t="s">
        <v>896</v>
      </c>
      <c r="W2523" s="247">
        <v>44830</v>
      </c>
      <c r="Y2523" t="s">
        <v>876</v>
      </c>
      <c r="Z2523">
        <v>0</v>
      </c>
      <c r="AA2523" t="s">
        <v>9556</v>
      </c>
      <c r="AB2523" t="s">
        <v>877</v>
      </c>
      <c r="AD2523">
        <f t="shared" ca="1" si="117"/>
        <v>19</v>
      </c>
      <c r="AE2523">
        <f t="shared" si="118"/>
        <v>9</v>
      </c>
      <c r="AF2523">
        <f t="shared" si="119"/>
        <v>26</v>
      </c>
    </row>
    <row r="2524" spans="1:32" x14ac:dyDescent="0.25">
      <c r="A2524" t="s">
        <v>12630</v>
      </c>
      <c r="B2524" t="s">
        <v>12631</v>
      </c>
      <c r="C2524" t="s">
        <v>1799</v>
      </c>
      <c r="D2524">
        <v>2023</v>
      </c>
      <c r="E2524" t="s">
        <v>1049</v>
      </c>
      <c r="F2524" t="s">
        <v>3079</v>
      </c>
      <c r="G2524" t="s">
        <v>3984</v>
      </c>
      <c r="H2524" t="s">
        <v>3323</v>
      </c>
      <c r="I2524" t="s">
        <v>12632</v>
      </c>
      <c r="J2524" t="s">
        <v>7733</v>
      </c>
      <c r="K2524">
        <v>50070</v>
      </c>
      <c r="L2524" t="s">
        <v>869</v>
      </c>
      <c r="M2524" t="s">
        <v>1519</v>
      </c>
      <c r="N2524">
        <v>45293</v>
      </c>
      <c r="O2524">
        <v>4</v>
      </c>
      <c r="P2524" t="s">
        <v>872</v>
      </c>
      <c r="Q2524" t="s">
        <v>873</v>
      </c>
      <c r="R2524" t="s">
        <v>173</v>
      </c>
      <c r="S2524" t="s">
        <v>173</v>
      </c>
      <c r="U2524" t="s">
        <v>896</v>
      </c>
      <c r="W2524" s="247">
        <v>44830</v>
      </c>
      <c r="Y2524" t="s">
        <v>876</v>
      </c>
      <c r="Z2524">
        <v>0</v>
      </c>
      <c r="AB2524" t="s">
        <v>877</v>
      </c>
      <c r="AD2524">
        <f t="shared" ca="1" si="117"/>
        <v>19</v>
      </c>
      <c r="AE2524">
        <f t="shared" si="118"/>
        <v>9</v>
      </c>
      <c r="AF2524">
        <f t="shared" si="119"/>
        <v>26</v>
      </c>
    </row>
    <row r="2525" spans="1:32" x14ac:dyDescent="0.25">
      <c r="A2525" t="s">
        <v>12633</v>
      </c>
      <c r="B2525" t="s">
        <v>12634</v>
      </c>
      <c r="C2525" t="s">
        <v>1799</v>
      </c>
      <c r="D2525">
        <v>2023</v>
      </c>
      <c r="E2525" t="s">
        <v>1049</v>
      </c>
      <c r="F2525" t="s">
        <v>3079</v>
      </c>
      <c r="G2525" t="s">
        <v>3984</v>
      </c>
      <c r="H2525" t="s">
        <v>3323</v>
      </c>
      <c r="I2525" t="s">
        <v>12635</v>
      </c>
      <c r="J2525" t="s">
        <v>7733</v>
      </c>
      <c r="K2525">
        <v>35677</v>
      </c>
      <c r="L2525" t="s">
        <v>1900</v>
      </c>
      <c r="M2525" t="s">
        <v>1519</v>
      </c>
      <c r="N2525">
        <v>45293</v>
      </c>
      <c r="O2525">
        <v>4</v>
      </c>
      <c r="P2525" t="s">
        <v>872</v>
      </c>
      <c r="Q2525" t="s">
        <v>873</v>
      </c>
      <c r="R2525" t="s">
        <v>173</v>
      </c>
      <c r="S2525" t="s">
        <v>173</v>
      </c>
      <c r="U2525" t="s">
        <v>896</v>
      </c>
      <c r="W2525" s="247">
        <v>44830</v>
      </c>
      <c r="Y2525" t="s">
        <v>876</v>
      </c>
      <c r="Z2525">
        <v>0</v>
      </c>
      <c r="AA2525" t="s">
        <v>9556</v>
      </c>
      <c r="AB2525" t="s">
        <v>877</v>
      </c>
      <c r="AD2525">
        <f t="shared" ca="1" si="117"/>
        <v>19</v>
      </c>
      <c r="AE2525">
        <f t="shared" si="118"/>
        <v>9</v>
      </c>
      <c r="AF2525">
        <f t="shared" si="119"/>
        <v>26</v>
      </c>
    </row>
    <row r="2526" spans="1:32" x14ac:dyDescent="0.25">
      <c r="A2526" t="s">
        <v>12636</v>
      </c>
      <c r="B2526" t="s">
        <v>12637</v>
      </c>
      <c r="D2526">
        <v>2023</v>
      </c>
      <c r="E2526" t="s">
        <v>1049</v>
      </c>
      <c r="F2526" t="s">
        <v>1070</v>
      </c>
      <c r="G2526" t="s">
        <v>1071</v>
      </c>
      <c r="H2526" t="s">
        <v>12533</v>
      </c>
      <c r="I2526" t="s">
        <v>12638</v>
      </c>
      <c r="J2526" t="s">
        <v>11582</v>
      </c>
      <c r="K2526">
        <v>34138</v>
      </c>
      <c r="L2526" t="s">
        <v>1900</v>
      </c>
      <c r="M2526" t="s">
        <v>1519</v>
      </c>
      <c r="N2526">
        <v>45293</v>
      </c>
      <c r="O2526">
        <v>4</v>
      </c>
      <c r="P2526" t="s">
        <v>872</v>
      </c>
      <c r="Q2526" t="s">
        <v>873</v>
      </c>
      <c r="R2526" t="s">
        <v>12639</v>
      </c>
      <c r="S2526" t="s">
        <v>12639</v>
      </c>
      <c r="U2526" t="s">
        <v>875</v>
      </c>
      <c r="W2526" s="247">
        <v>44833</v>
      </c>
      <c r="Y2526" t="s">
        <v>876</v>
      </c>
      <c r="Z2526">
        <v>0</v>
      </c>
      <c r="AB2526" t="s">
        <v>877</v>
      </c>
      <c r="AD2526">
        <f t="shared" ca="1" si="117"/>
        <v>19</v>
      </c>
      <c r="AE2526">
        <f t="shared" si="118"/>
        <v>9</v>
      </c>
      <c r="AF2526">
        <f t="shared" si="119"/>
        <v>29</v>
      </c>
    </row>
    <row r="2527" spans="1:32" x14ac:dyDescent="0.25">
      <c r="A2527" t="s">
        <v>12640</v>
      </c>
      <c r="B2527" t="s">
        <v>12641</v>
      </c>
      <c r="D2527">
        <v>2023</v>
      </c>
      <c r="E2527" t="s">
        <v>863</v>
      </c>
      <c r="F2527" t="s">
        <v>12367</v>
      </c>
      <c r="G2527" t="s">
        <v>865</v>
      </c>
      <c r="H2527" t="s">
        <v>956</v>
      </c>
      <c r="I2527" t="s">
        <v>12642</v>
      </c>
      <c r="J2527" t="s">
        <v>1067</v>
      </c>
      <c r="K2527">
        <v>26896</v>
      </c>
      <c r="L2527" t="s">
        <v>1900</v>
      </c>
      <c r="M2527" t="s">
        <v>1519</v>
      </c>
      <c r="N2527">
        <v>45353</v>
      </c>
      <c r="O2527">
        <v>2</v>
      </c>
      <c r="P2527" t="s">
        <v>872</v>
      </c>
      <c r="Q2527" t="s">
        <v>873</v>
      </c>
      <c r="R2527" t="s">
        <v>110</v>
      </c>
      <c r="S2527" t="s">
        <v>105</v>
      </c>
      <c r="U2527" t="s">
        <v>875</v>
      </c>
      <c r="W2527" s="247">
        <v>44855</v>
      </c>
      <c r="Y2527" t="s">
        <v>876</v>
      </c>
      <c r="Z2527">
        <v>0</v>
      </c>
      <c r="AB2527" t="s">
        <v>2119</v>
      </c>
      <c r="AD2527">
        <f t="shared" ca="1" si="117"/>
        <v>18</v>
      </c>
      <c r="AE2527">
        <f t="shared" si="118"/>
        <v>10</v>
      </c>
      <c r="AF2527">
        <f t="shared" si="119"/>
        <v>21</v>
      </c>
    </row>
    <row r="2528" spans="1:32" x14ac:dyDescent="0.25">
      <c r="A2528" t="s">
        <v>12643</v>
      </c>
      <c r="B2528" t="s">
        <v>12644</v>
      </c>
      <c r="D2528">
        <v>2023</v>
      </c>
      <c r="E2528" t="s">
        <v>1616</v>
      </c>
      <c r="F2528" t="s">
        <v>12450</v>
      </c>
      <c r="G2528" t="s">
        <v>2653</v>
      </c>
      <c r="H2528" t="s">
        <v>12451</v>
      </c>
      <c r="I2528" t="s">
        <v>12645</v>
      </c>
      <c r="J2528" t="s">
        <v>1067</v>
      </c>
      <c r="K2528">
        <v>28538</v>
      </c>
      <c r="L2528" t="s">
        <v>869</v>
      </c>
      <c r="M2528" t="s">
        <v>1519</v>
      </c>
      <c r="N2528">
        <v>45384</v>
      </c>
      <c r="O2528">
        <v>1</v>
      </c>
      <c r="P2528" t="s">
        <v>872</v>
      </c>
      <c r="Q2528" t="s">
        <v>873</v>
      </c>
      <c r="R2528" t="s">
        <v>110</v>
      </c>
      <c r="S2528" t="s">
        <v>105</v>
      </c>
      <c r="U2528" t="s">
        <v>875</v>
      </c>
      <c r="W2528" s="247">
        <v>44834</v>
      </c>
      <c r="Y2528" t="s">
        <v>876</v>
      </c>
      <c r="Z2528">
        <v>0</v>
      </c>
      <c r="AB2528" t="s">
        <v>1856</v>
      </c>
      <c r="AD2528">
        <f t="shared" ca="1" si="117"/>
        <v>19</v>
      </c>
      <c r="AE2528">
        <f t="shared" si="118"/>
        <v>9</v>
      </c>
      <c r="AF2528">
        <f t="shared" si="119"/>
        <v>30</v>
      </c>
    </row>
    <row r="2529" spans="1:32" x14ac:dyDescent="0.25">
      <c r="A2529" t="s">
        <v>12646</v>
      </c>
      <c r="B2529" t="s">
        <v>12647</v>
      </c>
      <c r="D2529">
        <v>2023</v>
      </c>
      <c r="E2529" t="s">
        <v>1616</v>
      </c>
      <c r="F2529" t="s">
        <v>12450</v>
      </c>
      <c r="G2529" t="s">
        <v>2653</v>
      </c>
      <c r="H2529" t="s">
        <v>12463</v>
      </c>
      <c r="I2529" t="s">
        <v>12648</v>
      </c>
      <c r="J2529" t="s">
        <v>2082</v>
      </c>
      <c r="K2529">
        <v>28503</v>
      </c>
      <c r="L2529" t="s">
        <v>869</v>
      </c>
      <c r="M2529" t="s">
        <v>1519</v>
      </c>
      <c r="N2529">
        <v>45353</v>
      </c>
      <c r="O2529">
        <v>2</v>
      </c>
      <c r="P2529" t="s">
        <v>872</v>
      </c>
      <c r="Q2529" t="s">
        <v>873</v>
      </c>
      <c r="R2529" t="s">
        <v>110</v>
      </c>
      <c r="S2529" t="s">
        <v>105</v>
      </c>
      <c r="U2529" t="s">
        <v>875</v>
      </c>
      <c r="W2529" s="247">
        <v>44834</v>
      </c>
      <c r="Y2529" t="s">
        <v>876</v>
      </c>
      <c r="Z2529">
        <v>0</v>
      </c>
      <c r="AB2529" t="s">
        <v>1856</v>
      </c>
      <c r="AD2529">
        <f t="shared" ca="1" si="117"/>
        <v>19</v>
      </c>
      <c r="AE2529">
        <f t="shared" si="118"/>
        <v>9</v>
      </c>
      <c r="AF2529">
        <f t="shared" si="119"/>
        <v>30</v>
      </c>
    </row>
    <row r="2530" spans="1:32" x14ac:dyDescent="0.25">
      <c r="A2530" t="s">
        <v>12649</v>
      </c>
      <c r="B2530" t="s">
        <v>12650</v>
      </c>
      <c r="D2530">
        <v>2023</v>
      </c>
      <c r="E2530" t="s">
        <v>1616</v>
      </c>
      <c r="F2530" t="s">
        <v>12450</v>
      </c>
      <c r="G2530" t="s">
        <v>2653</v>
      </c>
      <c r="H2530" t="s">
        <v>12463</v>
      </c>
      <c r="I2530" t="s">
        <v>12651</v>
      </c>
      <c r="J2530" t="s">
        <v>1906</v>
      </c>
      <c r="K2530">
        <v>35172</v>
      </c>
      <c r="L2530" t="s">
        <v>869</v>
      </c>
      <c r="M2530" t="s">
        <v>1519</v>
      </c>
      <c r="N2530">
        <v>45293</v>
      </c>
      <c r="O2530">
        <v>4</v>
      </c>
      <c r="P2530" t="s">
        <v>872</v>
      </c>
      <c r="Q2530" t="s">
        <v>873</v>
      </c>
      <c r="R2530" t="s">
        <v>110</v>
      </c>
      <c r="S2530" t="s">
        <v>110</v>
      </c>
      <c r="U2530" t="s">
        <v>875</v>
      </c>
      <c r="W2530" s="247">
        <v>44834</v>
      </c>
      <c r="Y2530" t="s">
        <v>876</v>
      </c>
      <c r="Z2530">
        <v>0</v>
      </c>
      <c r="AB2530" t="s">
        <v>1856</v>
      </c>
      <c r="AD2530">
        <f t="shared" ca="1" si="117"/>
        <v>19</v>
      </c>
      <c r="AE2530">
        <f t="shared" si="118"/>
        <v>9</v>
      </c>
      <c r="AF2530">
        <f t="shared" si="119"/>
        <v>30</v>
      </c>
    </row>
    <row r="2531" spans="1:32" x14ac:dyDescent="0.25">
      <c r="A2531" t="s">
        <v>12652</v>
      </c>
      <c r="B2531" t="s">
        <v>12653</v>
      </c>
      <c r="D2531">
        <v>2023</v>
      </c>
      <c r="E2531" t="s">
        <v>1049</v>
      </c>
      <c r="F2531" t="s">
        <v>1070</v>
      </c>
      <c r="G2531" t="s">
        <v>1071</v>
      </c>
      <c r="H2531" t="s">
        <v>2154</v>
      </c>
      <c r="I2531" t="s">
        <v>12654</v>
      </c>
      <c r="J2531" t="s">
        <v>1067</v>
      </c>
      <c r="K2531">
        <v>27465</v>
      </c>
      <c r="L2531" t="s">
        <v>1900</v>
      </c>
      <c r="M2531" t="s">
        <v>1519</v>
      </c>
      <c r="N2531">
        <v>45384</v>
      </c>
      <c r="O2531">
        <v>1</v>
      </c>
      <c r="P2531" t="s">
        <v>872</v>
      </c>
      <c r="Q2531" t="s">
        <v>873</v>
      </c>
      <c r="R2531" t="s">
        <v>110</v>
      </c>
      <c r="S2531" t="s">
        <v>110</v>
      </c>
      <c r="U2531" t="s">
        <v>875</v>
      </c>
      <c r="W2531" s="247">
        <v>44832</v>
      </c>
      <c r="Y2531" t="s">
        <v>876</v>
      </c>
      <c r="Z2531">
        <v>0</v>
      </c>
      <c r="AB2531" t="s">
        <v>877</v>
      </c>
      <c r="AD2531">
        <f t="shared" ca="1" si="117"/>
        <v>19</v>
      </c>
      <c r="AE2531">
        <f t="shared" si="118"/>
        <v>9</v>
      </c>
      <c r="AF2531">
        <f t="shared" si="119"/>
        <v>28</v>
      </c>
    </row>
    <row r="2532" spans="1:32" x14ac:dyDescent="0.25">
      <c r="A2532" t="s">
        <v>12655</v>
      </c>
      <c r="B2532" t="s">
        <v>12656</v>
      </c>
      <c r="D2532">
        <v>2023</v>
      </c>
      <c r="E2532" t="s">
        <v>1049</v>
      </c>
      <c r="F2532" t="s">
        <v>1070</v>
      </c>
      <c r="G2532" t="s">
        <v>1071</v>
      </c>
      <c r="H2532" t="s">
        <v>2154</v>
      </c>
      <c r="I2532" t="s">
        <v>12657</v>
      </c>
      <c r="J2532" t="s">
        <v>1029</v>
      </c>
      <c r="K2532">
        <v>32926</v>
      </c>
      <c r="L2532" t="s">
        <v>869</v>
      </c>
      <c r="M2532" t="s">
        <v>1519</v>
      </c>
      <c r="N2532" t="s">
        <v>913</v>
      </c>
      <c r="O2532">
        <v>5</v>
      </c>
      <c r="P2532" t="s">
        <v>872</v>
      </c>
      <c r="Q2532" t="s">
        <v>873</v>
      </c>
      <c r="R2532" t="s">
        <v>110</v>
      </c>
      <c r="S2532" t="s">
        <v>110</v>
      </c>
      <c r="U2532" t="s">
        <v>875</v>
      </c>
      <c r="W2532" s="247">
        <v>44832</v>
      </c>
      <c r="Y2532" t="s">
        <v>876</v>
      </c>
      <c r="Z2532">
        <v>0</v>
      </c>
      <c r="AB2532" t="s">
        <v>877</v>
      </c>
      <c r="AD2532">
        <f t="shared" ca="1" si="117"/>
        <v>19</v>
      </c>
      <c r="AE2532">
        <f t="shared" si="118"/>
        <v>9</v>
      </c>
      <c r="AF2532">
        <f t="shared" si="119"/>
        <v>28</v>
      </c>
    </row>
    <row r="2533" spans="1:32" x14ac:dyDescent="0.25">
      <c r="A2533" t="s">
        <v>12658</v>
      </c>
      <c r="B2533" t="s">
        <v>12659</v>
      </c>
      <c r="D2533">
        <v>2023</v>
      </c>
      <c r="E2533" t="s">
        <v>1049</v>
      </c>
      <c r="F2533" t="s">
        <v>1070</v>
      </c>
      <c r="G2533" t="s">
        <v>12660</v>
      </c>
      <c r="H2533" t="s">
        <v>2154</v>
      </c>
      <c r="I2533" t="s">
        <v>12661</v>
      </c>
      <c r="J2533" t="s">
        <v>896</v>
      </c>
      <c r="K2533">
        <v>16603</v>
      </c>
      <c r="L2533" t="s">
        <v>869</v>
      </c>
      <c r="M2533" t="s">
        <v>1519</v>
      </c>
      <c r="N2533" t="s">
        <v>1640</v>
      </c>
      <c r="O2533">
        <v>6</v>
      </c>
      <c r="P2533" t="s">
        <v>872</v>
      </c>
      <c r="Q2533" t="s">
        <v>873</v>
      </c>
      <c r="R2533" t="s">
        <v>110</v>
      </c>
      <c r="S2533" t="s">
        <v>110</v>
      </c>
      <c r="U2533" t="s">
        <v>875</v>
      </c>
      <c r="W2533" s="247">
        <v>44832</v>
      </c>
      <c r="Y2533" t="s">
        <v>876</v>
      </c>
      <c r="Z2533">
        <v>0</v>
      </c>
      <c r="AA2533" t="s">
        <v>12662</v>
      </c>
      <c r="AB2533" t="s">
        <v>877</v>
      </c>
      <c r="AD2533">
        <f t="shared" ca="1" si="117"/>
        <v>19</v>
      </c>
      <c r="AE2533">
        <f t="shared" si="118"/>
        <v>9</v>
      </c>
      <c r="AF2533">
        <f t="shared" si="119"/>
        <v>28</v>
      </c>
    </row>
    <row r="2534" spans="1:32" x14ac:dyDescent="0.25">
      <c r="A2534" t="s">
        <v>12663</v>
      </c>
      <c r="B2534" t="s">
        <v>12664</v>
      </c>
      <c r="D2534">
        <v>2023</v>
      </c>
      <c r="E2534" t="s">
        <v>1049</v>
      </c>
      <c r="F2534" t="s">
        <v>1070</v>
      </c>
      <c r="G2534" t="s">
        <v>1071</v>
      </c>
      <c r="H2534" t="s">
        <v>2154</v>
      </c>
      <c r="I2534" t="s">
        <v>12665</v>
      </c>
      <c r="J2534" t="s">
        <v>1029</v>
      </c>
      <c r="K2534">
        <v>34285</v>
      </c>
      <c r="L2534" t="s">
        <v>869</v>
      </c>
      <c r="M2534" t="s">
        <v>1519</v>
      </c>
      <c r="N2534" t="s">
        <v>4903</v>
      </c>
      <c r="O2534">
        <v>14</v>
      </c>
      <c r="P2534" t="s">
        <v>872</v>
      </c>
      <c r="Q2534" t="s">
        <v>873</v>
      </c>
      <c r="R2534" t="s">
        <v>110</v>
      </c>
      <c r="S2534" t="s">
        <v>110</v>
      </c>
      <c r="U2534" t="s">
        <v>875</v>
      </c>
      <c r="W2534" s="247">
        <v>44833</v>
      </c>
      <c r="Y2534" t="s">
        <v>876</v>
      </c>
      <c r="Z2534">
        <v>0</v>
      </c>
      <c r="AB2534" t="s">
        <v>877</v>
      </c>
      <c r="AD2534">
        <f t="shared" ca="1" si="117"/>
        <v>19</v>
      </c>
      <c r="AE2534">
        <f t="shared" si="118"/>
        <v>9</v>
      </c>
      <c r="AF2534">
        <f t="shared" si="119"/>
        <v>29</v>
      </c>
    </row>
    <row r="2535" spans="1:32" x14ac:dyDescent="0.25">
      <c r="A2535" t="s">
        <v>12666</v>
      </c>
      <c r="B2535" t="s">
        <v>12667</v>
      </c>
      <c r="D2535">
        <v>2023</v>
      </c>
      <c r="E2535" t="s">
        <v>1049</v>
      </c>
      <c r="F2535" t="s">
        <v>1070</v>
      </c>
      <c r="G2535" t="s">
        <v>1071</v>
      </c>
      <c r="H2535" t="s">
        <v>12533</v>
      </c>
      <c r="I2535" t="s">
        <v>12668</v>
      </c>
      <c r="J2535" t="s">
        <v>881</v>
      </c>
      <c r="K2535">
        <v>35526</v>
      </c>
      <c r="L2535" t="s">
        <v>1900</v>
      </c>
      <c r="M2535" t="s">
        <v>1519</v>
      </c>
      <c r="N2535">
        <v>45384</v>
      </c>
      <c r="O2535">
        <v>1</v>
      </c>
      <c r="P2535" t="s">
        <v>872</v>
      </c>
      <c r="Q2535" t="s">
        <v>873</v>
      </c>
      <c r="R2535" t="s">
        <v>110</v>
      </c>
      <c r="S2535" t="s">
        <v>105</v>
      </c>
      <c r="U2535" t="s">
        <v>875</v>
      </c>
      <c r="W2535" s="247">
        <v>44834</v>
      </c>
      <c r="Y2535" t="s">
        <v>876</v>
      </c>
      <c r="Z2535">
        <v>0</v>
      </c>
      <c r="AB2535" t="s">
        <v>877</v>
      </c>
      <c r="AD2535">
        <f t="shared" ca="1" si="117"/>
        <v>19</v>
      </c>
      <c r="AE2535">
        <f t="shared" si="118"/>
        <v>9</v>
      </c>
      <c r="AF2535">
        <f t="shared" si="119"/>
        <v>30</v>
      </c>
    </row>
    <row r="2536" spans="1:32" x14ac:dyDescent="0.25">
      <c r="A2536" t="s">
        <v>12669</v>
      </c>
      <c r="B2536" t="s">
        <v>12670</v>
      </c>
      <c r="D2536">
        <v>2023</v>
      </c>
      <c r="E2536" t="s">
        <v>1049</v>
      </c>
      <c r="F2536" t="s">
        <v>1080</v>
      </c>
      <c r="G2536" t="s">
        <v>1081</v>
      </c>
      <c r="H2536" t="s">
        <v>1123</v>
      </c>
      <c r="I2536" t="s">
        <v>12671</v>
      </c>
      <c r="J2536" t="s">
        <v>1067</v>
      </c>
      <c r="K2536">
        <v>31748</v>
      </c>
      <c r="L2536" t="s">
        <v>869</v>
      </c>
      <c r="M2536" t="s">
        <v>1519</v>
      </c>
      <c r="N2536">
        <v>45384</v>
      </c>
      <c r="O2536">
        <v>1</v>
      </c>
      <c r="P2536" t="s">
        <v>872</v>
      </c>
      <c r="Q2536" t="s">
        <v>873</v>
      </c>
      <c r="R2536" t="s">
        <v>110</v>
      </c>
      <c r="S2536" t="s">
        <v>105</v>
      </c>
      <c r="U2536" t="s">
        <v>875</v>
      </c>
      <c r="W2536" s="247">
        <v>44832</v>
      </c>
      <c r="Y2536" t="s">
        <v>876</v>
      </c>
      <c r="Z2536">
        <v>0</v>
      </c>
      <c r="AB2536" t="s">
        <v>877</v>
      </c>
      <c r="AD2536">
        <f t="shared" ca="1" si="117"/>
        <v>19</v>
      </c>
      <c r="AE2536">
        <f t="shared" si="118"/>
        <v>9</v>
      </c>
      <c r="AF2536">
        <f t="shared" si="119"/>
        <v>28</v>
      </c>
    </row>
    <row r="2537" spans="1:32" x14ac:dyDescent="0.25">
      <c r="A2537" t="s">
        <v>12672</v>
      </c>
      <c r="B2537" t="s">
        <v>12673</v>
      </c>
      <c r="D2537">
        <v>2023</v>
      </c>
      <c r="E2537" t="s">
        <v>1616</v>
      </c>
      <c r="F2537" t="s">
        <v>12450</v>
      </c>
      <c r="G2537" t="s">
        <v>2653</v>
      </c>
      <c r="H2537" t="s">
        <v>12463</v>
      </c>
      <c r="I2537" t="s">
        <v>12674</v>
      </c>
      <c r="J2537" t="s">
        <v>11582</v>
      </c>
      <c r="K2537">
        <v>40002</v>
      </c>
      <c r="L2537" t="s">
        <v>869</v>
      </c>
      <c r="M2537" t="s">
        <v>1519</v>
      </c>
      <c r="N2537">
        <v>45566</v>
      </c>
      <c r="O2537">
        <v>26</v>
      </c>
      <c r="P2537" t="s">
        <v>872</v>
      </c>
      <c r="Q2537" t="s">
        <v>873</v>
      </c>
      <c r="R2537" t="s">
        <v>121</v>
      </c>
      <c r="S2537" t="s">
        <v>121</v>
      </c>
      <c r="U2537" t="s">
        <v>875</v>
      </c>
      <c r="W2537" s="247">
        <v>44834</v>
      </c>
      <c r="Y2537" t="s">
        <v>876</v>
      </c>
      <c r="Z2537">
        <v>0</v>
      </c>
      <c r="AB2537" t="s">
        <v>1856</v>
      </c>
      <c r="AD2537">
        <f t="shared" ca="1" si="117"/>
        <v>19</v>
      </c>
      <c r="AE2537">
        <f t="shared" si="118"/>
        <v>9</v>
      </c>
      <c r="AF2537">
        <f t="shared" si="119"/>
        <v>30</v>
      </c>
    </row>
    <row r="2538" spans="1:32" x14ac:dyDescent="0.25">
      <c r="A2538" t="s">
        <v>12675</v>
      </c>
      <c r="B2538" t="s">
        <v>12676</v>
      </c>
      <c r="D2538">
        <v>2023</v>
      </c>
      <c r="E2538" t="s">
        <v>1616</v>
      </c>
      <c r="F2538" t="s">
        <v>12450</v>
      </c>
      <c r="G2538" t="s">
        <v>2653</v>
      </c>
      <c r="H2538" t="s">
        <v>12463</v>
      </c>
      <c r="I2538" t="s">
        <v>12677</v>
      </c>
      <c r="J2538" t="s">
        <v>1240</v>
      </c>
      <c r="K2538">
        <v>23660</v>
      </c>
      <c r="L2538" t="s">
        <v>869</v>
      </c>
      <c r="M2538" t="s">
        <v>1519</v>
      </c>
      <c r="N2538" t="s">
        <v>1803</v>
      </c>
      <c r="O2538">
        <v>13</v>
      </c>
      <c r="P2538" t="s">
        <v>872</v>
      </c>
      <c r="Q2538" t="s">
        <v>873</v>
      </c>
      <c r="R2538" t="s">
        <v>121</v>
      </c>
      <c r="S2538" t="s">
        <v>121</v>
      </c>
      <c r="U2538" t="s">
        <v>875</v>
      </c>
      <c r="W2538" s="247">
        <v>44834</v>
      </c>
      <c r="Y2538" t="s">
        <v>876</v>
      </c>
      <c r="Z2538">
        <v>0</v>
      </c>
      <c r="AB2538" t="s">
        <v>1856</v>
      </c>
      <c r="AD2538">
        <f t="shared" ca="1" si="117"/>
        <v>19</v>
      </c>
      <c r="AE2538">
        <f t="shared" si="118"/>
        <v>9</v>
      </c>
      <c r="AF2538">
        <f t="shared" si="119"/>
        <v>30</v>
      </c>
    </row>
    <row r="2539" spans="1:32" x14ac:dyDescent="0.25">
      <c r="A2539" t="s">
        <v>12678</v>
      </c>
      <c r="B2539" t="s">
        <v>12679</v>
      </c>
      <c r="D2539">
        <v>2023</v>
      </c>
      <c r="E2539" t="s">
        <v>1616</v>
      </c>
      <c r="F2539" t="s">
        <v>12450</v>
      </c>
      <c r="G2539" t="s">
        <v>2653</v>
      </c>
      <c r="H2539" t="s">
        <v>866</v>
      </c>
      <c r="I2539" t="s">
        <v>12680</v>
      </c>
      <c r="J2539" t="s">
        <v>1029</v>
      </c>
      <c r="K2539">
        <v>46633</v>
      </c>
      <c r="L2539" t="s">
        <v>1900</v>
      </c>
      <c r="M2539" t="s">
        <v>1519</v>
      </c>
      <c r="N2539">
        <v>45293</v>
      </c>
      <c r="O2539">
        <v>4</v>
      </c>
      <c r="P2539" t="s">
        <v>872</v>
      </c>
      <c r="Q2539" t="s">
        <v>873</v>
      </c>
      <c r="R2539" t="s">
        <v>121</v>
      </c>
      <c r="S2539" t="s">
        <v>121</v>
      </c>
      <c r="U2539" t="s">
        <v>875</v>
      </c>
      <c r="W2539" s="247">
        <v>44834</v>
      </c>
      <c r="Y2539" t="s">
        <v>876</v>
      </c>
      <c r="Z2539">
        <v>0</v>
      </c>
      <c r="AB2539" t="s">
        <v>1856</v>
      </c>
      <c r="AD2539">
        <f t="shared" ca="1" si="117"/>
        <v>19</v>
      </c>
      <c r="AE2539">
        <f t="shared" si="118"/>
        <v>9</v>
      </c>
      <c r="AF2539">
        <f t="shared" si="119"/>
        <v>30</v>
      </c>
    </row>
    <row r="2540" spans="1:32" x14ac:dyDescent="0.25">
      <c r="A2540" t="s">
        <v>12681</v>
      </c>
      <c r="B2540" t="s">
        <v>12682</v>
      </c>
      <c r="D2540">
        <v>2023</v>
      </c>
      <c r="E2540" t="s">
        <v>1616</v>
      </c>
      <c r="F2540" t="s">
        <v>12450</v>
      </c>
      <c r="G2540" t="s">
        <v>2653</v>
      </c>
      <c r="H2540" t="s">
        <v>866</v>
      </c>
      <c r="I2540" t="s">
        <v>12683</v>
      </c>
      <c r="J2540" t="s">
        <v>896</v>
      </c>
      <c r="K2540">
        <v>33292</v>
      </c>
      <c r="L2540" t="s">
        <v>869</v>
      </c>
      <c r="M2540" t="s">
        <v>1519</v>
      </c>
      <c r="N2540">
        <v>45293</v>
      </c>
      <c r="O2540">
        <v>4</v>
      </c>
      <c r="P2540" t="s">
        <v>872</v>
      </c>
      <c r="Q2540" t="s">
        <v>873</v>
      </c>
      <c r="R2540" t="s">
        <v>121</v>
      </c>
      <c r="S2540" t="s">
        <v>121</v>
      </c>
      <c r="U2540" t="s">
        <v>875</v>
      </c>
      <c r="W2540" s="247">
        <v>44834</v>
      </c>
      <c r="Y2540" t="s">
        <v>876</v>
      </c>
      <c r="Z2540">
        <v>0</v>
      </c>
      <c r="AB2540" t="s">
        <v>1856</v>
      </c>
      <c r="AD2540">
        <f t="shared" ca="1" si="117"/>
        <v>19</v>
      </c>
      <c r="AE2540">
        <f t="shared" si="118"/>
        <v>9</v>
      </c>
      <c r="AF2540">
        <f t="shared" si="119"/>
        <v>30</v>
      </c>
    </row>
    <row r="2541" spans="1:32" x14ac:dyDescent="0.25">
      <c r="A2541" t="s">
        <v>12684</v>
      </c>
      <c r="B2541" t="s">
        <v>12685</v>
      </c>
      <c r="C2541" t="s">
        <v>1799</v>
      </c>
      <c r="D2541">
        <v>2023</v>
      </c>
      <c r="E2541" t="s">
        <v>1049</v>
      </c>
      <c r="F2541" t="s">
        <v>3079</v>
      </c>
      <c r="G2541" t="s">
        <v>3984</v>
      </c>
      <c r="H2541" t="s">
        <v>1123</v>
      </c>
      <c r="I2541" t="s">
        <v>12686</v>
      </c>
      <c r="J2541" t="s">
        <v>11577</v>
      </c>
      <c r="K2541">
        <v>50275</v>
      </c>
      <c r="L2541" t="s">
        <v>869</v>
      </c>
      <c r="M2541" t="s">
        <v>1519</v>
      </c>
      <c r="N2541">
        <v>45353</v>
      </c>
      <c r="O2541">
        <v>2</v>
      </c>
      <c r="P2541" t="s">
        <v>872</v>
      </c>
      <c r="Q2541" t="s">
        <v>873</v>
      </c>
      <c r="R2541" t="s">
        <v>121</v>
      </c>
      <c r="S2541" t="s">
        <v>113</v>
      </c>
      <c r="U2541" t="s">
        <v>896</v>
      </c>
      <c r="W2541" s="247">
        <v>44830</v>
      </c>
      <c r="Y2541" t="s">
        <v>876</v>
      </c>
      <c r="Z2541">
        <v>0</v>
      </c>
      <c r="AB2541" t="s">
        <v>877</v>
      </c>
      <c r="AD2541">
        <f t="shared" ca="1" si="117"/>
        <v>19</v>
      </c>
      <c r="AE2541">
        <f t="shared" si="118"/>
        <v>9</v>
      </c>
      <c r="AF2541">
        <f t="shared" si="119"/>
        <v>26</v>
      </c>
    </row>
    <row r="2542" spans="1:32" x14ac:dyDescent="0.25">
      <c r="A2542" t="s">
        <v>12687</v>
      </c>
      <c r="B2542" t="s">
        <v>12688</v>
      </c>
      <c r="D2542">
        <v>2023</v>
      </c>
      <c r="E2542" t="s">
        <v>1049</v>
      </c>
      <c r="F2542" t="s">
        <v>1879</v>
      </c>
      <c r="G2542" t="s">
        <v>1917</v>
      </c>
      <c r="H2542" t="s">
        <v>3323</v>
      </c>
      <c r="I2542" t="s">
        <v>12689</v>
      </c>
      <c r="J2542" t="s">
        <v>896</v>
      </c>
      <c r="K2542">
        <v>24542</v>
      </c>
      <c r="L2542" t="s">
        <v>869</v>
      </c>
      <c r="M2542" t="s">
        <v>1519</v>
      </c>
      <c r="N2542" t="s">
        <v>3711</v>
      </c>
      <c r="O2542">
        <v>23</v>
      </c>
      <c r="P2542" t="s">
        <v>872</v>
      </c>
      <c r="Q2542" t="s">
        <v>873</v>
      </c>
      <c r="R2542" t="s">
        <v>121</v>
      </c>
      <c r="S2542" t="s">
        <v>121</v>
      </c>
      <c r="U2542" t="s">
        <v>1067</v>
      </c>
      <c r="W2542" s="247">
        <v>44830</v>
      </c>
      <c r="Y2542" t="s">
        <v>876</v>
      </c>
      <c r="Z2542">
        <v>0</v>
      </c>
      <c r="AB2542" t="s">
        <v>877</v>
      </c>
      <c r="AD2542">
        <f t="shared" ca="1" si="117"/>
        <v>19</v>
      </c>
      <c r="AE2542">
        <f t="shared" si="118"/>
        <v>9</v>
      </c>
      <c r="AF2542">
        <f t="shared" si="119"/>
        <v>26</v>
      </c>
    </row>
    <row r="2543" spans="1:32" x14ac:dyDescent="0.25">
      <c r="A2543" t="s">
        <v>12690</v>
      </c>
      <c r="B2543" t="s">
        <v>12691</v>
      </c>
      <c r="D2543">
        <v>2023</v>
      </c>
      <c r="E2543" t="s">
        <v>1049</v>
      </c>
      <c r="F2543" t="s">
        <v>1879</v>
      </c>
      <c r="G2543" t="s">
        <v>1880</v>
      </c>
      <c r="H2543" t="s">
        <v>1123</v>
      </c>
      <c r="I2543" t="s">
        <v>12692</v>
      </c>
      <c r="J2543" t="s">
        <v>896</v>
      </c>
      <c r="K2543">
        <v>31910</v>
      </c>
      <c r="L2543" t="s">
        <v>869</v>
      </c>
      <c r="M2543" t="s">
        <v>1519</v>
      </c>
      <c r="N2543">
        <v>44938</v>
      </c>
      <c r="O2543">
        <v>66</v>
      </c>
      <c r="P2543" t="s">
        <v>872</v>
      </c>
      <c r="Q2543" t="s">
        <v>873</v>
      </c>
      <c r="R2543" t="s">
        <v>121</v>
      </c>
      <c r="S2543" t="s">
        <v>121</v>
      </c>
      <c r="U2543" t="s">
        <v>1067</v>
      </c>
      <c r="W2543" s="247">
        <v>44830</v>
      </c>
      <c r="Y2543" t="s">
        <v>876</v>
      </c>
      <c r="Z2543">
        <v>0</v>
      </c>
      <c r="AB2543" t="s">
        <v>877</v>
      </c>
      <c r="AD2543">
        <f t="shared" ca="1" si="117"/>
        <v>19</v>
      </c>
      <c r="AE2543">
        <f t="shared" si="118"/>
        <v>9</v>
      </c>
      <c r="AF2543">
        <f t="shared" si="119"/>
        <v>26</v>
      </c>
    </row>
    <row r="2544" spans="1:32" x14ac:dyDescent="0.25">
      <c r="A2544" t="s">
        <v>12693</v>
      </c>
      <c r="B2544" t="s">
        <v>12694</v>
      </c>
      <c r="D2544">
        <v>2023</v>
      </c>
      <c r="E2544" t="s">
        <v>1049</v>
      </c>
      <c r="F2544" t="s">
        <v>1879</v>
      </c>
      <c r="G2544" t="s">
        <v>1917</v>
      </c>
      <c r="H2544" t="s">
        <v>1123</v>
      </c>
      <c r="I2544" t="s">
        <v>12695</v>
      </c>
      <c r="J2544" t="s">
        <v>1240</v>
      </c>
      <c r="K2544">
        <v>38840</v>
      </c>
      <c r="L2544" t="s">
        <v>1900</v>
      </c>
      <c r="M2544" t="s">
        <v>1519</v>
      </c>
      <c r="N2544" t="s">
        <v>3695</v>
      </c>
      <c r="O2544">
        <v>19</v>
      </c>
      <c r="P2544" t="s">
        <v>872</v>
      </c>
      <c r="Q2544" t="s">
        <v>873</v>
      </c>
      <c r="R2544" t="s">
        <v>121</v>
      </c>
      <c r="S2544" t="s">
        <v>121</v>
      </c>
      <c r="U2544" t="s">
        <v>1067</v>
      </c>
      <c r="W2544" s="247">
        <v>44830</v>
      </c>
      <c r="Y2544" t="s">
        <v>876</v>
      </c>
      <c r="Z2544">
        <v>0</v>
      </c>
      <c r="AB2544" t="s">
        <v>877</v>
      </c>
      <c r="AD2544">
        <f t="shared" ca="1" si="117"/>
        <v>19</v>
      </c>
      <c r="AE2544">
        <f t="shared" si="118"/>
        <v>9</v>
      </c>
      <c r="AF2544">
        <f t="shared" si="119"/>
        <v>26</v>
      </c>
    </row>
    <row r="2545" spans="1:32" x14ac:dyDescent="0.25">
      <c r="A2545" t="s">
        <v>12696</v>
      </c>
      <c r="B2545" t="s">
        <v>12697</v>
      </c>
      <c r="D2545">
        <v>2023</v>
      </c>
      <c r="E2545" t="s">
        <v>1049</v>
      </c>
      <c r="F2545" t="s">
        <v>1879</v>
      </c>
      <c r="G2545" t="s">
        <v>1917</v>
      </c>
      <c r="H2545" t="s">
        <v>3323</v>
      </c>
      <c r="I2545" t="s">
        <v>12698</v>
      </c>
      <c r="J2545" t="s">
        <v>896</v>
      </c>
      <c r="K2545">
        <v>18222</v>
      </c>
      <c r="L2545" t="s">
        <v>869</v>
      </c>
      <c r="M2545" t="s">
        <v>1519</v>
      </c>
      <c r="N2545" t="s">
        <v>11590</v>
      </c>
      <c r="O2545">
        <v>70</v>
      </c>
      <c r="P2545" t="s">
        <v>872</v>
      </c>
      <c r="Q2545" t="s">
        <v>873</v>
      </c>
      <c r="R2545" t="s">
        <v>121</v>
      </c>
      <c r="S2545" t="s">
        <v>121</v>
      </c>
      <c r="T2545" t="s">
        <v>11625</v>
      </c>
      <c r="U2545" t="s">
        <v>1067</v>
      </c>
      <c r="W2545" s="247">
        <v>44830</v>
      </c>
      <c r="Y2545" t="s">
        <v>876</v>
      </c>
      <c r="Z2545">
        <v>0</v>
      </c>
      <c r="AB2545" t="s">
        <v>877</v>
      </c>
      <c r="AD2545">
        <f t="shared" ca="1" si="117"/>
        <v>19</v>
      </c>
      <c r="AE2545">
        <f t="shared" si="118"/>
        <v>9</v>
      </c>
      <c r="AF2545">
        <f t="shared" si="119"/>
        <v>26</v>
      </c>
    </row>
    <row r="2546" spans="1:32" x14ac:dyDescent="0.25">
      <c r="A2546" t="s">
        <v>12699</v>
      </c>
      <c r="B2546" t="s">
        <v>12700</v>
      </c>
      <c r="D2546">
        <v>2023</v>
      </c>
      <c r="E2546" t="s">
        <v>1049</v>
      </c>
      <c r="F2546" t="s">
        <v>1879</v>
      </c>
      <c r="G2546" t="s">
        <v>1917</v>
      </c>
      <c r="H2546" t="s">
        <v>3323</v>
      </c>
      <c r="I2546" t="s">
        <v>12701</v>
      </c>
      <c r="J2546" t="s">
        <v>1029</v>
      </c>
      <c r="K2546">
        <v>30211</v>
      </c>
      <c r="L2546" t="s">
        <v>869</v>
      </c>
      <c r="M2546" t="s">
        <v>1519</v>
      </c>
      <c r="N2546" t="s">
        <v>4903</v>
      </c>
      <c r="O2546">
        <v>14</v>
      </c>
      <c r="P2546" t="s">
        <v>872</v>
      </c>
      <c r="Q2546" t="s">
        <v>873</v>
      </c>
      <c r="R2546" t="s">
        <v>121</v>
      </c>
      <c r="S2546" t="s">
        <v>121</v>
      </c>
      <c r="U2546" t="s">
        <v>1067</v>
      </c>
      <c r="W2546" s="247">
        <v>44830</v>
      </c>
      <c r="Y2546" t="s">
        <v>876</v>
      </c>
      <c r="Z2546">
        <v>0</v>
      </c>
      <c r="AB2546" t="s">
        <v>877</v>
      </c>
      <c r="AD2546">
        <f t="shared" ca="1" si="117"/>
        <v>19</v>
      </c>
      <c r="AE2546">
        <f t="shared" si="118"/>
        <v>9</v>
      </c>
      <c r="AF2546">
        <f t="shared" si="119"/>
        <v>26</v>
      </c>
    </row>
    <row r="2547" spans="1:32" x14ac:dyDescent="0.25">
      <c r="A2547" t="s">
        <v>12702</v>
      </c>
      <c r="B2547" t="s">
        <v>12703</v>
      </c>
      <c r="D2547">
        <v>2023</v>
      </c>
      <c r="E2547" t="s">
        <v>1049</v>
      </c>
      <c r="F2547" t="s">
        <v>1879</v>
      </c>
      <c r="G2547" t="s">
        <v>1917</v>
      </c>
      <c r="H2547" t="s">
        <v>3323</v>
      </c>
      <c r="I2547" t="s">
        <v>12704</v>
      </c>
      <c r="J2547" t="s">
        <v>1029</v>
      </c>
      <c r="K2547">
        <v>35240</v>
      </c>
      <c r="L2547" t="s">
        <v>869</v>
      </c>
      <c r="M2547" t="s">
        <v>1519</v>
      </c>
      <c r="N2547" t="s">
        <v>12705</v>
      </c>
      <c r="O2547">
        <v>21</v>
      </c>
      <c r="P2547" t="s">
        <v>872</v>
      </c>
      <c r="Q2547" t="s">
        <v>873</v>
      </c>
      <c r="R2547" t="s">
        <v>121</v>
      </c>
      <c r="S2547" t="s">
        <v>121</v>
      </c>
      <c r="U2547" t="s">
        <v>1067</v>
      </c>
      <c r="W2547" s="247">
        <v>44830</v>
      </c>
      <c r="Y2547" t="s">
        <v>876</v>
      </c>
      <c r="Z2547">
        <v>0</v>
      </c>
      <c r="AB2547" t="s">
        <v>877</v>
      </c>
      <c r="AD2547">
        <f t="shared" ca="1" si="117"/>
        <v>19</v>
      </c>
      <c r="AE2547">
        <f t="shared" si="118"/>
        <v>9</v>
      </c>
      <c r="AF2547">
        <f t="shared" si="119"/>
        <v>26</v>
      </c>
    </row>
    <row r="2548" spans="1:32" x14ac:dyDescent="0.25">
      <c r="A2548" t="s">
        <v>12706</v>
      </c>
      <c r="B2548" t="s">
        <v>12707</v>
      </c>
      <c r="D2548">
        <v>2023</v>
      </c>
      <c r="E2548" t="s">
        <v>1049</v>
      </c>
      <c r="F2548" t="s">
        <v>1879</v>
      </c>
      <c r="G2548" t="s">
        <v>1880</v>
      </c>
      <c r="H2548" t="s">
        <v>3323</v>
      </c>
      <c r="I2548" t="s">
        <v>12708</v>
      </c>
      <c r="J2548" t="s">
        <v>1240</v>
      </c>
      <c r="K2548">
        <v>32300</v>
      </c>
      <c r="L2548" t="s">
        <v>869</v>
      </c>
      <c r="M2548" t="s">
        <v>1519</v>
      </c>
      <c r="N2548" t="s">
        <v>12709</v>
      </c>
      <c r="O2548">
        <v>67</v>
      </c>
      <c r="P2548" t="s">
        <v>872</v>
      </c>
      <c r="Q2548" t="s">
        <v>873</v>
      </c>
      <c r="R2548" t="s">
        <v>121</v>
      </c>
      <c r="S2548" t="s">
        <v>121</v>
      </c>
      <c r="U2548" t="s">
        <v>1067</v>
      </c>
      <c r="W2548" s="247">
        <v>44830</v>
      </c>
      <c r="Y2548" t="s">
        <v>876</v>
      </c>
      <c r="Z2548">
        <v>0</v>
      </c>
      <c r="AA2548" t="s">
        <v>12710</v>
      </c>
      <c r="AB2548" t="s">
        <v>877</v>
      </c>
      <c r="AD2548">
        <f t="shared" ca="1" si="117"/>
        <v>19</v>
      </c>
      <c r="AE2548">
        <f t="shared" si="118"/>
        <v>9</v>
      </c>
      <c r="AF2548">
        <f t="shared" si="119"/>
        <v>26</v>
      </c>
    </row>
    <row r="2549" spans="1:32" x14ac:dyDescent="0.25">
      <c r="A2549" t="s">
        <v>12711</v>
      </c>
      <c r="B2549" t="s">
        <v>12712</v>
      </c>
      <c r="D2549">
        <v>2023</v>
      </c>
      <c r="E2549" t="s">
        <v>1049</v>
      </c>
      <c r="F2549" t="s">
        <v>1879</v>
      </c>
      <c r="G2549" t="s">
        <v>1917</v>
      </c>
      <c r="H2549" t="s">
        <v>3323</v>
      </c>
      <c r="I2549" t="s">
        <v>12713</v>
      </c>
      <c r="J2549" t="s">
        <v>1029</v>
      </c>
      <c r="K2549">
        <v>34679</v>
      </c>
      <c r="L2549" t="s">
        <v>1900</v>
      </c>
      <c r="M2549" t="s">
        <v>1519</v>
      </c>
      <c r="N2549" t="s">
        <v>2395</v>
      </c>
      <c r="O2549">
        <v>18</v>
      </c>
      <c r="P2549" t="s">
        <v>872</v>
      </c>
      <c r="Q2549" t="s">
        <v>873</v>
      </c>
      <c r="R2549" t="s">
        <v>121</v>
      </c>
      <c r="S2549" t="s">
        <v>121</v>
      </c>
      <c r="U2549" t="s">
        <v>1067</v>
      </c>
      <c r="W2549" s="247">
        <v>44830</v>
      </c>
      <c r="Y2549" t="s">
        <v>876</v>
      </c>
      <c r="Z2549">
        <v>0</v>
      </c>
      <c r="AB2549" t="s">
        <v>877</v>
      </c>
      <c r="AD2549">
        <f t="shared" ca="1" si="117"/>
        <v>19</v>
      </c>
      <c r="AE2549">
        <f t="shared" si="118"/>
        <v>9</v>
      </c>
      <c r="AF2549">
        <f t="shared" si="119"/>
        <v>26</v>
      </c>
    </row>
    <row r="2550" spans="1:32" x14ac:dyDescent="0.25">
      <c r="A2550" t="s">
        <v>12714</v>
      </c>
      <c r="B2550" t="s">
        <v>12715</v>
      </c>
      <c r="D2550">
        <v>2023</v>
      </c>
      <c r="E2550" t="s">
        <v>1049</v>
      </c>
      <c r="F2550" t="s">
        <v>1879</v>
      </c>
      <c r="G2550" t="s">
        <v>1917</v>
      </c>
      <c r="H2550" t="s">
        <v>3323</v>
      </c>
      <c r="I2550" t="s">
        <v>12716</v>
      </c>
      <c r="J2550" t="s">
        <v>896</v>
      </c>
      <c r="K2550">
        <v>27990</v>
      </c>
      <c r="L2550" t="s">
        <v>869</v>
      </c>
      <c r="M2550" t="s">
        <v>1519</v>
      </c>
      <c r="N2550">
        <v>44968</v>
      </c>
      <c r="O2550">
        <v>95</v>
      </c>
      <c r="P2550" t="s">
        <v>872</v>
      </c>
      <c r="Q2550" t="s">
        <v>873</v>
      </c>
      <c r="R2550" t="s">
        <v>121</v>
      </c>
      <c r="S2550" t="s">
        <v>121</v>
      </c>
      <c r="U2550" t="s">
        <v>1067</v>
      </c>
      <c r="W2550" s="247">
        <v>44830</v>
      </c>
      <c r="Y2550" t="s">
        <v>876</v>
      </c>
      <c r="Z2550">
        <v>0</v>
      </c>
      <c r="AB2550" t="s">
        <v>877</v>
      </c>
      <c r="AD2550">
        <f t="shared" ca="1" si="117"/>
        <v>19</v>
      </c>
      <c r="AE2550">
        <f t="shared" si="118"/>
        <v>9</v>
      </c>
      <c r="AF2550">
        <f t="shared" si="119"/>
        <v>26</v>
      </c>
    </row>
    <row r="2551" spans="1:32" x14ac:dyDescent="0.25">
      <c r="A2551" t="s">
        <v>12717</v>
      </c>
      <c r="B2551" t="s">
        <v>12718</v>
      </c>
      <c r="D2551">
        <v>2023</v>
      </c>
      <c r="E2551" t="s">
        <v>1049</v>
      </c>
      <c r="F2551" t="s">
        <v>1070</v>
      </c>
      <c r="G2551" t="s">
        <v>1071</v>
      </c>
      <c r="H2551" t="s">
        <v>2154</v>
      </c>
      <c r="I2551" t="s">
        <v>12719</v>
      </c>
      <c r="J2551" t="s">
        <v>11582</v>
      </c>
      <c r="K2551">
        <v>37601</v>
      </c>
      <c r="L2551" t="s">
        <v>1900</v>
      </c>
      <c r="M2551" t="s">
        <v>1519</v>
      </c>
      <c r="N2551" t="s">
        <v>11583</v>
      </c>
      <c r="O2551">
        <v>47</v>
      </c>
      <c r="P2551" t="s">
        <v>872</v>
      </c>
      <c r="Q2551" t="s">
        <v>873</v>
      </c>
      <c r="R2551" t="s">
        <v>121</v>
      </c>
      <c r="S2551" t="s">
        <v>121</v>
      </c>
      <c r="U2551" t="s">
        <v>875</v>
      </c>
      <c r="W2551" s="247">
        <v>44832</v>
      </c>
      <c r="Y2551" t="s">
        <v>876</v>
      </c>
      <c r="Z2551">
        <v>0</v>
      </c>
      <c r="AB2551" t="s">
        <v>877</v>
      </c>
      <c r="AD2551">
        <f t="shared" ca="1" si="117"/>
        <v>19</v>
      </c>
      <c r="AE2551">
        <f t="shared" si="118"/>
        <v>9</v>
      </c>
      <c r="AF2551">
        <f t="shared" si="119"/>
        <v>28</v>
      </c>
    </row>
    <row r="2552" spans="1:32" x14ac:dyDescent="0.25">
      <c r="A2552" t="s">
        <v>12720</v>
      </c>
      <c r="B2552" t="s">
        <v>12721</v>
      </c>
      <c r="D2552">
        <v>2023</v>
      </c>
      <c r="E2552" t="s">
        <v>1049</v>
      </c>
      <c r="F2552" t="s">
        <v>1070</v>
      </c>
      <c r="G2552" t="s">
        <v>1071</v>
      </c>
      <c r="H2552" t="s">
        <v>2154</v>
      </c>
      <c r="I2552" t="s">
        <v>12722</v>
      </c>
      <c r="J2552" t="s">
        <v>1067</v>
      </c>
      <c r="K2552">
        <v>30035</v>
      </c>
      <c r="L2552" t="s">
        <v>869</v>
      </c>
      <c r="M2552" t="s">
        <v>1519</v>
      </c>
      <c r="N2552">
        <v>45353</v>
      </c>
      <c r="O2552">
        <v>2</v>
      </c>
      <c r="P2552" t="s">
        <v>872</v>
      </c>
      <c r="Q2552" t="s">
        <v>873</v>
      </c>
      <c r="R2552" t="s">
        <v>121</v>
      </c>
      <c r="S2552" t="s">
        <v>121</v>
      </c>
      <c r="U2552" t="s">
        <v>875</v>
      </c>
      <c r="W2552" s="247">
        <v>44833</v>
      </c>
      <c r="Y2552" t="s">
        <v>876</v>
      </c>
      <c r="Z2552">
        <v>0</v>
      </c>
      <c r="AB2552" t="s">
        <v>877</v>
      </c>
      <c r="AD2552">
        <f t="shared" ca="1" si="117"/>
        <v>19</v>
      </c>
      <c r="AE2552">
        <f t="shared" si="118"/>
        <v>9</v>
      </c>
      <c r="AF2552">
        <f t="shared" si="119"/>
        <v>29</v>
      </c>
    </row>
    <row r="2553" spans="1:32" x14ac:dyDescent="0.25">
      <c r="A2553" t="s">
        <v>12723</v>
      </c>
      <c r="B2553" t="s">
        <v>12724</v>
      </c>
      <c r="D2553">
        <v>2023</v>
      </c>
      <c r="E2553" t="s">
        <v>1049</v>
      </c>
      <c r="F2553" t="s">
        <v>1070</v>
      </c>
      <c r="G2553" t="s">
        <v>1071</v>
      </c>
      <c r="H2553" t="s">
        <v>12533</v>
      </c>
      <c r="I2553" t="s">
        <v>12725</v>
      </c>
      <c r="J2553" t="s">
        <v>11577</v>
      </c>
      <c r="K2553">
        <v>33819</v>
      </c>
      <c r="L2553" t="s">
        <v>869</v>
      </c>
      <c r="M2553" t="s">
        <v>1519</v>
      </c>
      <c r="N2553" t="s">
        <v>913</v>
      </c>
      <c r="O2553">
        <v>5</v>
      </c>
      <c r="P2553" t="s">
        <v>872</v>
      </c>
      <c r="Q2553" t="s">
        <v>873</v>
      </c>
      <c r="R2553" t="s">
        <v>121</v>
      </c>
      <c r="S2553" t="s">
        <v>121</v>
      </c>
      <c r="U2553" t="s">
        <v>875</v>
      </c>
      <c r="W2553" s="247">
        <v>44834</v>
      </c>
      <c r="Y2553" t="s">
        <v>876</v>
      </c>
      <c r="Z2553">
        <v>0</v>
      </c>
      <c r="AB2553" t="s">
        <v>877</v>
      </c>
      <c r="AD2553">
        <f t="shared" ca="1" si="117"/>
        <v>19</v>
      </c>
      <c r="AE2553">
        <f t="shared" si="118"/>
        <v>9</v>
      </c>
      <c r="AF2553">
        <f t="shared" si="119"/>
        <v>30</v>
      </c>
    </row>
    <row r="2554" spans="1:32" x14ac:dyDescent="0.25">
      <c r="A2554" t="s">
        <v>12726</v>
      </c>
      <c r="B2554" t="s">
        <v>12727</v>
      </c>
      <c r="D2554">
        <v>2023</v>
      </c>
      <c r="E2554" t="s">
        <v>1049</v>
      </c>
      <c r="F2554" t="s">
        <v>1070</v>
      </c>
      <c r="G2554" t="s">
        <v>1071</v>
      </c>
      <c r="H2554" t="s">
        <v>12533</v>
      </c>
      <c r="I2554" t="s">
        <v>12728</v>
      </c>
      <c r="J2554" t="s">
        <v>1240</v>
      </c>
      <c r="K2554">
        <v>34435</v>
      </c>
      <c r="L2554" t="s">
        <v>1900</v>
      </c>
      <c r="M2554" t="s">
        <v>1519</v>
      </c>
      <c r="N2554" t="s">
        <v>12729</v>
      </c>
      <c r="O2554">
        <v>81</v>
      </c>
      <c r="P2554" t="s">
        <v>872</v>
      </c>
      <c r="Q2554" t="s">
        <v>873</v>
      </c>
      <c r="R2554" t="s">
        <v>121</v>
      </c>
      <c r="S2554" t="s">
        <v>121</v>
      </c>
      <c r="U2554" t="s">
        <v>875</v>
      </c>
      <c r="W2554" s="247">
        <v>44834</v>
      </c>
      <c r="Y2554" t="s">
        <v>876</v>
      </c>
      <c r="Z2554">
        <v>0</v>
      </c>
      <c r="AB2554" t="s">
        <v>877</v>
      </c>
      <c r="AD2554">
        <f t="shared" ca="1" si="117"/>
        <v>19</v>
      </c>
      <c r="AE2554">
        <f t="shared" si="118"/>
        <v>9</v>
      </c>
      <c r="AF2554">
        <f t="shared" si="119"/>
        <v>30</v>
      </c>
    </row>
    <row r="2555" spans="1:32" x14ac:dyDescent="0.25">
      <c r="A2555" t="s">
        <v>308</v>
      </c>
      <c r="B2555" t="s">
        <v>12730</v>
      </c>
      <c r="D2555">
        <v>2023</v>
      </c>
      <c r="E2555" t="s">
        <v>1049</v>
      </c>
      <c r="F2555" t="s">
        <v>1080</v>
      </c>
      <c r="G2555" t="s">
        <v>1081</v>
      </c>
      <c r="H2555" t="s">
        <v>1123</v>
      </c>
      <c r="I2555" t="s">
        <v>311</v>
      </c>
      <c r="J2555" t="s">
        <v>896</v>
      </c>
      <c r="K2555">
        <v>34169</v>
      </c>
      <c r="L2555" t="s">
        <v>869</v>
      </c>
      <c r="M2555" t="s">
        <v>1519</v>
      </c>
      <c r="N2555" t="s">
        <v>1803</v>
      </c>
      <c r="O2555">
        <v>13</v>
      </c>
      <c r="P2555" t="s">
        <v>872</v>
      </c>
      <c r="Q2555" t="s">
        <v>873</v>
      </c>
      <c r="R2555" t="s">
        <v>121</v>
      </c>
      <c r="S2555" t="s">
        <v>121</v>
      </c>
      <c r="U2555" t="s">
        <v>875</v>
      </c>
      <c r="W2555" s="247">
        <v>44832</v>
      </c>
      <c r="Y2555" t="s">
        <v>876</v>
      </c>
      <c r="Z2555">
        <v>0</v>
      </c>
      <c r="AB2555" t="s">
        <v>1856</v>
      </c>
      <c r="AD2555">
        <f t="shared" ca="1" si="117"/>
        <v>19</v>
      </c>
      <c r="AE2555">
        <f t="shared" si="118"/>
        <v>9</v>
      </c>
      <c r="AF2555">
        <f t="shared" si="119"/>
        <v>28</v>
      </c>
    </row>
    <row r="2556" spans="1:32" x14ac:dyDescent="0.25">
      <c r="A2556" t="s">
        <v>12731</v>
      </c>
      <c r="B2556" t="s">
        <v>12732</v>
      </c>
      <c r="D2556">
        <v>2023</v>
      </c>
      <c r="E2556" t="s">
        <v>1049</v>
      </c>
      <c r="F2556" t="s">
        <v>1080</v>
      </c>
      <c r="G2556" t="s">
        <v>1081</v>
      </c>
      <c r="H2556" t="s">
        <v>3796</v>
      </c>
      <c r="I2556" t="s">
        <v>12733</v>
      </c>
      <c r="J2556" t="s">
        <v>896</v>
      </c>
      <c r="K2556">
        <v>36041</v>
      </c>
      <c r="L2556" t="s">
        <v>1900</v>
      </c>
      <c r="M2556" t="s">
        <v>1519</v>
      </c>
      <c r="N2556" t="s">
        <v>4903</v>
      </c>
      <c r="O2556">
        <v>14</v>
      </c>
      <c r="P2556" t="s">
        <v>872</v>
      </c>
      <c r="Q2556" t="s">
        <v>873</v>
      </c>
      <c r="R2556" t="s">
        <v>121</v>
      </c>
      <c r="S2556" t="s">
        <v>121</v>
      </c>
      <c r="U2556" t="s">
        <v>875</v>
      </c>
      <c r="W2556" s="247">
        <v>44852</v>
      </c>
      <c r="Y2556" t="s">
        <v>876</v>
      </c>
      <c r="Z2556">
        <v>0</v>
      </c>
      <c r="AB2556" t="s">
        <v>1856</v>
      </c>
      <c r="AD2556">
        <f t="shared" ca="1" si="117"/>
        <v>18</v>
      </c>
      <c r="AE2556">
        <f t="shared" si="118"/>
        <v>10</v>
      </c>
      <c r="AF2556">
        <f t="shared" si="119"/>
        <v>18</v>
      </c>
    </row>
    <row r="2557" spans="1:32" x14ac:dyDescent="0.25">
      <c r="A2557" t="s">
        <v>12734</v>
      </c>
      <c r="B2557" t="s">
        <v>12735</v>
      </c>
      <c r="D2557">
        <v>2023</v>
      </c>
      <c r="E2557" t="s">
        <v>863</v>
      </c>
      <c r="F2557" t="s">
        <v>12218</v>
      </c>
      <c r="G2557" t="s">
        <v>1435</v>
      </c>
      <c r="H2557" t="s">
        <v>866</v>
      </c>
      <c r="I2557" t="s">
        <v>12736</v>
      </c>
      <c r="J2557" t="s">
        <v>11582</v>
      </c>
      <c r="K2557">
        <v>32343</v>
      </c>
      <c r="L2557" t="s">
        <v>869</v>
      </c>
      <c r="M2557" t="s">
        <v>1519</v>
      </c>
      <c r="N2557" t="s">
        <v>1640</v>
      </c>
      <c r="O2557">
        <v>6</v>
      </c>
      <c r="P2557" t="s">
        <v>872</v>
      </c>
      <c r="Q2557" t="s">
        <v>873</v>
      </c>
      <c r="R2557" t="s">
        <v>121</v>
      </c>
      <c r="S2557" t="s">
        <v>121</v>
      </c>
      <c r="U2557" t="s">
        <v>875</v>
      </c>
      <c r="W2557" s="247">
        <v>44833</v>
      </c>
      <c r="Y2557" t="s">
        <v>876</v>
      </c>
      <c r="Z2557">
        <v>0</v>
      </c>
      <c r="AA2557" t="s">
        <v>7626</v>
      </c>
      <c r="AB2557" t="s">
        <v>1856</v>
      </c>
      <c r="AD2557">
        <f t="shared" ca="1" si="117"/>
        <v>19</v>
      </c>
      <c r="AE2557">
        <f t="shared" si="118"/>
        <v>9</v>
      </c>
      <c r="AF2557">
        <f t="shared" si="119"/>
        <v>29</v>
      </c>
    </row>
    <row r="2558" spans="1:32" x14ac:dyDescent="0.25">
      <c r="A2558" t="s">
        <v>12737</v>
      </c>
      <c r="B2558" t="s">
        <v>12738</v>
      </c>
      <c r="D2558">
        <v>2023</v>
      </c>
      <c r="E2558" t="s">
        <v>863</v>
      </c>
      <c r="F2558" t="s">
        <v>12218</v>
      </c>
      <c r="G2558" t="s">
        <v>1435</v>
      </c>
      <c r="H2558" t="s">
        <v>866</v>
      </c>
      <c r="I2558" t="s">
        <v>12739</v>
      </c>
      <c r="J2558" t="s">
        <v>1240</v>
      </c>
      <c r="K2558">
        <v>37933</v>
      </c>
      <c r="L2558" t="s">
        <v>1900</v>
      </c>
      <c r="M2558" t="s">
        <v>1519</v>
      </c>
      <c r="N2558" t="s">
        <v>12740</v>
      </c>
      <c r="O2558">
        <v>108</v>
      </c>
      <c r="P2558" t="s">
        <v>872</v>
      </c>
      <c r="Q2558" t="s">
        <v>873</v>
      </c>
      <c r="R2558" t="s">
        <v>121</v>
      </c>
      <c r="S2558" t="s">
        <v>121</v>
      </c>
      <c r="U2558" t="s">
        <v>875</v>
      </c>
      <c r="W2558" s="247">
        <v>44833</v>
      </c>
      <c r="Y2558" t="s">
        <v>876</v>
      </c>
      <c r="Z2558">
        <v>0</v>
      </c>
      <c r="AA2558" t="s">
        <v>7626</v>
      </c>
      <c r="AB2558" t="s">
        <v>1856</v>
      </c>
      <c r="AD2558">
        <f t="shared" ca="1" si="117"/>
        <v>19</v>
      </c>
      <c r="AE2558">
        <f t="shared" si="118"/>
        <v>9</v>
      </c>
      <c r="AF2558">
        <f t="shared" si="119"/>
        <v>29</v>
      </c>
    </row>
    <row r="2559" spans="1:32" x14ac:dyDescent="0.25">
      <c r="A2559" t="s">
        <v>12741</v>
      </c>
      <c r="B2559" t="s">
        <v>12742</v>
      </c>
      <c r="D2559">
        <v>2023</v>
      </c>
      <c r="E2559" t="s">
        <v>863</v>
      </c>
      <c r="F2559" t="s">
        <v>12218</v>
      </c>
      <c r="G2559" t="s">
        <v>1435</v>
      </c>
      <c r="H2559" t="s">
        <v>866</v>
      </c>
      <c r="I2559" t="s">
        <v>12743</v>
      </c>
      <c r="J2559" t="s">
        <v>11582</v>
      </c>
      <c r="K2559">
        <v>34070</v>
      </c>
      <c r="L2559" t="s">
        <v>869</v>
      </c>
      <c r="M2559" t="s">
        <v>1519</v>
      </c>
      <c r="N2559" t="s">
        <v>1640</v>
      </c>
      <c r="O2559">
        <v>6</v>
      </c>
      <c r="P2559" t="s">
        <v>872</v>
      </c>
      <c r="Q2559" t="s">
        <v>873</v>
      </c>
      <c r="R2559" t="s">
        <v>121</v>
      </c>
      <c r="S2559" t="s">
        <v>121</v>
      </c>
      <c r="U2559" t="s">
        <v>875</v>
      </c>
      <c r="W2559" s="247">
        <v>44834</v>
      </c>
      <c r="Y2559" t="s">
        <v>876</v>
      </c>
      <c r="Z2559">
        <v>0</v>
      </c>
      <c r="AA2559" t="s">
        <v>7626</v>
      </c>
      <c r="AB2559" t="s">
        <v>1856</v>
      </c>
      <c r="AD2559">
        <f t="shared" ca="1" si="117"/>
        <v>19</v>
      </c>
      <c r="AE2559">
        <f t="shared" si="118"/>
        <v>9</v>
      </c>
      <c r="AF2559">
        <f t="shared" si="119"/>
        <v>30</v>
      </c>
    </row>
    <row r="2560" spans="1:32" x14ac:dyDescent="0.25">
      <c r="A2560" t="s">
        <v>12744</v>
      </c>
      <c r="B2560" t="s">
        <v>12745</v>
      </c>
      <c r="D2560">
        <v>2023</v>
      </c>
      <c r="E2560" t="s">
        <v>863</v>
      </c>
      <c r="F2560" t="s">
        <v>12218</v>
      </c>
      <c r="G2560" t="s">
        <v>1435</v>
      </c>
      <c r="H2560" t="s">
        <v>866</v>
      </c>
      <c r="I2560" t="s">
        <v>12746</v>
      </c>
      <c r="J2560" t="s">
        <v>896</v>
      </c>
      <c r="K2560">
        <v>38428</v>
      </c>
      <c r="L2560" t="s">
        <v>1900</v>
      </c>
      <c r="M2560" t="s">
        <v>1519</v>
      </c>
      <c r="N2560" t="s">
        <v>3711</v>
      </c>
      <c r="O2560">
        <v>23</v>
      </c>
      <c r="P2560" t="s">
        <v>872</v>
      </c>
      <c r="Q2560" t="s">
        <v>873</v>
      </c>
      <c r="R2560" t="s">
        <v>121</v>
      </c>
      <c r="S2560" t="s">
        <v>121</v>
      </c>
      <c r="U2560" t="s">
        <v>875</v>
      </c>
      <c r="W2560" s="247">
        <v>44834</v>
      </c>
      <c r="Y2560" t="s">
        <v>876</v>
      </c>
      <c r="Z2560">
        <v>0</v>
      </c>
      <c r="AA2560" t="s">
        <v>7626</v>
      </c>
      <c r="AB2560" t="s">
        <v>1856</v>
      </c>
      <c r="AD2560">
        <f t="shared" ca="1" si="117"/>
        <v>19</v>
      </c>
      <c r="AE2560">
        <f t="shared" si="118"/>
        <v>9</v>
      </c>
      <c r="AF2560">
        <f t="shared" si="119"/>
        <v>30</v>
      </c>
    </row>
    <row r="2561" spans="1:32" x14ac:dyDescent="0.25">
      <c r="A2561" t="s">
        <v>12747</v>
      </c>
      <c r="B2561" t="s">
        <v>12748</v>
      </c>
      <c r="D2561">
        <v>2023</v>
      </c>
      <c r="E2561" t="s">
        <v>863</v>
      </c>
      <c r="F2561" t="s">
        <v>12367</v>
      </c>
      <c r="G2561" t="s">
        <v>865</v>
      </c>
      <c r="H2561" t="s">
        <v>956</v>
      </c>
      <c r="I2561" t="s">
        <v>12749</v>
      </c>
      <c r="J2561" t="s">
        <v>896</v>
      </c>
      <c r="K2561">
        <v>29590</v>
      </c>
      <c r="L2561" t="s">
        <v>869</v>
      </c>
      <c r="M2561" t="s">
        <v>1519</v>
      </c>
      <c r="N2561">
        <v>45353</v>
      </c>
      <c r="O2561">
        <v>2</v>
      </c>
      <c r="P2561" t="s">
        <v>872</v>
      </c>
      <c r="Q2561" t="s">
        <v>873</v>
      </c>
      <c r="R2561" t="s">
        <v>139</v>
      </c>
      <c r="S2561" t="s">
        <v>121</v>
      </c>
      <c r="U2561" t="s">
        <v>875</v>
      </c>
      <c r="W2561" s="247">
        <v>44855</v>
      </c>
      <c r="Y2561" t="s">
        <v>876</v>
      </c>
      <c r="Z2561">
        <v>0</v>
      </c>
      <c r="AB2561" t="s">
        <v>2119</v>
      </c>
      <c r="AD2561">
        <f t="shared" ca="1" si="117"/>
        <v>18</v>
      </c>
      <c r="AE2561">
        <f t="shared" si="118"/>
        <v>10</v>
      </c>
      <c r="AF2561">
        <f t="shared" si="119"/>
        <v>21</v>
      </c>
    </row>
    <row r="2562" spans="1:32" x14ac:dyDescent="0.25">
      <c r="A2562" t="s">
        <v>12750</v>
      </c>
      <c r="B2562" t="s">
        <v>12751</v>
      </c>
      <c r="D2562">
        <v>2023</v>
      </c>
      <c r="E2562" t="s">
        <v>863</v>
      </c>
      <c r="F2562" t="s">
        <v>12367</v>
      </c>
      <c r="G2562" t="s">
        <v>865</v>
      </c>
      <c r="H2562" t="s">
        <v>12373</v>
      </c>
      <c r="I2562" t="s">
        <v>12752</v>
      </c>
      <c r="J2562" t="s">
        <v>896</v>
      </c>
      <c r="K2562">
        <v>23910</v>
      </c>
      <c r="L2562" t="s">
        <v>869</v>
      </c>
      <c r="M2562" t="s">
        <v>1519</v>
      </c>
      <c r="N2562">
        <v>45353</v>
      </c>
      <c r="O2562">
        <v>2</v>
      </c>
      <c r="P2562" t="s">
        <v>872</v>
      </c>
      <c r="Q2562" t="s">
        <v>873</v>
      </c>
      <c r="R2562" t="s">
        <v>139</v>
      </c>
      <c r="S2562" t="s">
        <v>121</v>
      </c>
      <c r="U2562" t="s">
        <v>875</v>
      </c>
      <c r="W2562" s="247">
        <v>44855</v>
      </c>
      <c r="Y2562" t="s">
        <v>876</v>
      </c>
      <c r="Z2562">
        <v>0</v>
      </c>
      <c r="AB2562" t="s">
        <v>2119</v>
      </c>
      <c r="AD2562">
        <f t="shared" ref="AD2562:AD2625" ca="1" si="120">ROUND(YEARFRAC(W2562,TODAY(),3)*12,0)</f>
        <v>18</v>
      </c>
      <c r="AE2562">
        <f t="shared" ref="AE2562:AE2625" si="121">MONTH(W2562)</f>
        <v>10</v>
      </c>
      <c r="AF2562">
        <f t="shared" ref="AF2562:AF2625" si="122">DAY(W2562)</f>
        <v>21</v>
      </c>
    </row>
    <row r="2563" spans="1:32" x14ac:dyDescent="0.25">
      <c r="A2563" t="s">
        <v>12753</v>
      </c>
      <c r="B2563" t="s">
        <v>12754</v>
      </c>
      <c r="D2563">
        <v>2023</v>
      </c>
      <c r="E2563" t="s">
        <v>1049</v>
      </c>
      <c r="F2563" t="s">
        <v>1879</v>
      </c>
      <c r="G2563" t="s">
        <v>1880</v>
      </c>
      <c r="H2563" t="s">
        <v>3323</v>
      </c>
      <c r="I2563" t="s">
        <v>12755</v>
      </c>
      <c r="J2563" t="s">
        <v>11577</v>
      </c>
      <c r="K2563">
        <v>41733</v>
      </c>
      <c r="L2563" t="s">
        <v>869</v>
      </c>
      <c r="M2563" t="s">
        <v>1519</v>
      </c>
      <c r="N2563">
        <v>45324</v>
      </c>
      <c r="O2563">
        <v>3</v>
      </c>
      <c r="P2563" t="s">
        <v>872</v>
      </c>
      <c r="Q2563" t="s">
        <v>873</v>
      </c>
      <c r="R2563" t="s">
        <v>139</v>
      </c>
      <c r="S2563" t="s">
        <v>139</v>
      </c>
      <c r="U2563" t="s">
        <v>1067</v>
      </c>
      <c r="W2563" s="247">
        <v>44830</v>
      </c>
      <c r="Y2563" t="s">
        <v>876</v>
      </c>
      <c r="Z2563">
        <v>0</v>
      </c>
      <c r="AB2563" t="s">
        <v>877</v>
      </c>
      <c r="AD2563">
        <f t="shared" ca="1" si="120"/>
        <v>19</v>
      </c>
      <c r="AE2563">
        <f t="shared" si="121"/>
        <v>9</v>
      </c>
      <c r="AF2563">
        <f t="shared" si="122"/>
        <v>26</v>
      </c>
    </row>
    <row r="2564" spans="1:32" x14ac:dyDescent="0.25">
      <c r="A2564" t="s">
        <v>12756</v>
      </c>
      <c r="B2564" t="s">
        <v>12757</v>
      </c>
      <c r="D2564">
        <v>2023</v>
      </c>
      <c r="E2564" t="s">
        <v>1049</v>
      </c>
      <c r="F2564" t="s">
        <v>1106</v>
      </c>
      <c r="G2564" t="s">
        <v>1107</v>
      </c>
      <c r="H2564" t="s">
        <v>2154</v>
      </c>
      <c r="I2564" t="s">
        <v>12758</v>
      </c>
      <c r="J2564" t="s">
        <v>896</v>
      </c>
      <c r="K2564">
        <v>37240</v>
      </c>
      <c r="L2564" t="s">
        <v>1900</v>
      </c>
      <c r="M2564" t="s">
        <v>1519</v>
      </c>
      <c r="N2564">
        <v>45353</v>
      </c>
      <c r="O2564">
        <v>2</v>
      </c>
      <c r="P2564" t="s">
        <v>872</v>
      </c>
      <c r="Q2564" t="s">
        <v>873</v>
      </c>
      <c r="R2564" t="s">
        <v>139</v>
      </c>
      <c r="S2564" t="s">
        <v>121</v>
      </c>
      <c r="U2564" t="s">
        <v>875</v>
      </c>
      <c r="W2564" s="247">
        <v>44834</v>
      </c>
      <c r="Y2564" t="s">
        <v>876</v>
      </c>
      <c r="Z2564">
        <v>0</v>
      </c>
      <c r="AB2564" t="s">
        <v>1856</v>
      </c>
      <c r="AD2564">
        <f t="shared" ca="1" si="120"/>
        <v>19</v>
      </c>
      <c r="AE2564">
        <f t="shared" si="121"/>
        <v>9</v>
      </c>
      <c r="AF2564">
        <f t="shared" si="122"/>
        <v>30</v>
      </c>
    </row>
    <row r="2565" spans="1:32" x14ac:dyDescent="0.25">
      <c r="A2565" t="s">
        <v>12759</v>
      </c>
      <c r="B2565" t="s">
        <v>12760</v>
      </c>
      <c r="D2565">
        <v>2023</v>
      </c>
      <c r="E2565" t="s">
        <v>1061</v>
      </c>
      <c r="F2565" t="s">
        <v>2233</v>
      </c>
      <c r="G2565" t="s">
        <v>865</v>
      </c>
      <c r="H2565" t="s">
        <v>866</v>
      </c>
      <c r="I2565" t="s">
        <v>12761</v>
      </c>
      <c r="J2565" t="s">
        <v>1240</v>
      </c>
      <c r="K2565">
        <v>25690</v>
      </c>
      <c r="L2565" t="s">
        <v>869</v>
      </c>
      <c r="M2565" t="s">
        <v>1519</v>
      </c>
      <c r="N2565" t="s">
        <v>1816</v>
      </c>
      <c r="O2565">
        <v>9</v>
      </c>
      <c r="P2565" t="s">
        <v>872</v>
      </c>
      <c r="Q2565" t="s">
        <v>873</v>
      </c>
      <c r="R2565" t="s">
        <v>139</v>
      </c>
      <c r="S2565" t="s">
        <v>139</v>
      </c>
      <c r="U2565" t="s">
        <v>875</v>
      </c>
      <c r="W2565" s="247">
        <v>44828</v>
      </c>
      <c r="Y2565" t="s">
        <v>876</v>
      </c>
      <c r="Z2565">
        <v>0</v>
      </c>
      <c r="AB2565" t="s">
        <v>877</v>
      </c>
      <c r="AD2565">
        <f t="shared" ca="1" si="120"/>
        <v>19</v>
      </c>
      <c r="AE2565">
        <f t="shared" si="121"/>
        <v>9</v>
      </c>
      <c r="AF2565">
        <f t="shared" si="122"/>
        <v>24</v>
      </c>
    </row>
    <row r="2566" spans="1:32" x14ac:dyDescent="0.25">
      <c r="A2566" t="s">
        <v>12762</v>
      </c>
      <c r="B2566" t="s">
        <v>12763</v>
      </c>
      <c r="D2566">
        <v>2023</v>
      </c>
      <c r="E2566" t="s">
        <v>863</v>
      </c>
      <c r="F2566" t="s">
        <v>12367</v>
      </c>
      <c r="G2566" t="s">
        <v>865</v>
      </c>
      <c r="H2566" t="s">
        <v>12373</v>
      </c>
      <c r="I2566" t="s">
        <v>12764</v>
      </c>
      <c r="J2566" t="s">
        <v>7733</v>
      </c>
      <c r="K2566">
        <v>20800</v>
      </c>
      <c r="L2566" t="s">
        <v>1900</v>
      </c>
      <c r="M2566" t="s">
        <v>1519</v>
      </c>
      <c r="N2566" t="s">
        <v>1640</v>
      </c>
      <c r="O2566">
        <v>6</v>
      </c>
      <c r="P2566" t="s">
        <v>872</v>
      </c>
      <c r="Q2566" t="s">
        <v>873</v>
      </c>
      <c r="R2566" t="s">
        <v>159</v>
      </c>
      <c r="S2566" t="s">
        <v>159</v>
      </c>
      <c r="U2566" t="s">
        <v>875</v>
      </c>
      <c r="W2566" s="247">
        <v>44855</v>
      </c>
      <c r="Y2566" t="s">
        <v>876</v>
      </c>
      <c r="Z2566">
        <v>0</v>
      </c>
      <c r="AB2566" t="s">
        <v>2119</v>
      </c>
      <c r="AD2566">
        <f t="shared" ca="1" si="120"/>
        <v>18</v>
      </c>
      <c r="AE2566">
        <f t="shared" si="121"/>
        <v>10</v>
      </c>
      <c r="AF2566">
        <f t="shared" si="122"/>
        <v>21</v>
      </c>
    </row>
    <row r="2567" spans="1:32" x14ac:dyDescent="0.25">
      <c r="A2567" t="s">
        <v>12765</v>
      </c>
      <c r="B2567" t="s">
        <v>12766</v>
      </c>
      <c r="D2567">
        <v>2023</v>
      </c>
      <c r="E2567" t="s">
        <v>1616</v>
      </c>
      <c r="F2567" t="s">
        <v>1617</v>
      </c>
      <c r="G2567" t="s">
        <v>1618</v>
      </c>
      <c r="H2567" t="s">
        <v>866</v>
      </c>
      <c r="I2567" t="s">
        <v>12767</v>
      </c>
      <c r="J2567" t="s">
        <v>1054</v>
      </c>
      <c r="K2567">
        <v>7716</v>
      </c>
      <c r="L2567" t="s">
        <v>869</v>
      </c>
      <c r="M2567" t="s">
        <v>12768</v>
      </c>
      <c r="N2567" t="s">
        <v>12769</v>
      </c>
      <c r="O2567">
        <v>418</v>
      </c>
      <c r="P2567" t="s">
        <v>872</v>
      </c>
      <c r="Q2567" t="s">
        <v>873</v>
      </c>
      <c r="R2567" t="s">
        <v>105</v>
      </c>
      <c r="S2567" t="s">
        <v>105</v>
      </c>
      <c r="T2567" t="s">
        <v>12770</v>
      </c>
      <c r="U2567" t="s">
        <v>875</v>
      </c>
      <c r="V2567" t="s">
        <v>150</v>
      </c>
      <c r="W2567" s="247">
        <v>44803</v>
      </c>
      <c r="Y2567" t="s">
        <v>876</v>
      </c>
      <c r="Z2567">
        <v>0</v>
      </c>
      <c r="AB2567" t="s">
        <v>1856</v>
      </c>
      <c r="AD2567">
        <f t="shared" ca="1" si="120"/>
        <v>20</v>
      </c>
      <c r="AE2567">
        <f t="shared" si="121"/>
        <v>8</v>
      </c>
      <c r="AF2567">
        <f t="shared" si="122"/>
        <v>30</v>
      </c>
    </row>
    <row r="2568" spans="1:32" x14ac:dyDescent="0.25">
      <c r="A2568" t="s">
        <v>12771</v>
      </c>
      <c r="B2568" t="s">
        <v>12772</v>
      </c>
      <c r="D2568">
        <v>2023</v>
      </c>
      <c r="E2568" t="s">
        <v>1616</v>
      </c>
      <c r="F2568" t="s">
        <v>1617</v>
      </c>
      <c r="G2568" t="s">
        <v>1618</v>
      </c>
      <c r="H2568" t="s">
        <v>866</v>
      </c>
      <c r="I2568" t="s">
        <v>12773</v>
      </c>
      <c r="J2568" t="s">
        <v>1054</v>
      </c>
      <c r="K2568">
        <v>22854</v>
      </c>
      <c r="L2568" t="s">
        <v>869</v>
      </c>
      <c r="M2568" t="s">
        <v>12774</v>
      </c>
      <c r="N2568" t="s">
        <v>12769</v>
      </c>
      <c r="O2568">
        <v>346</v>
      </c>
      <c r="P2568" t="s">
        <v>872</v>
      </c>
      <c r="Q2568" t="s">
        <v>873</v>
      </c>
      <c r="R2568" t="s">
        <v>105</v>
      </c>
      <c r="S2568" t="s">
        <v>105</v>
      </c>
      <c r="T2568" t="s">
        <v>12775</v>
      </c>
      <c r="U2568" t="s">
        <v>875</v>
      </c>
      <c r="V2568" t="s">
        <v>150</v>
      </c>
      <c r="W2568" s="247">
        <v>44803</v>
      </c>
      <c r="Y2568" t="s">
        <v>876</v>
      </c>
      <c r="Z2568">
        <v>0</v>
      </c>
      <c r="AB2568" t="s">
        <v>1856</v>
      </c>
      <c r="AD2568">
        <f t="shared" ca="1" si="120"/>
        <v>20</v>
      </c>
      <c r="AE2568">
        <f t="shared" si="121"/>
        <v>8</v>
      </c>
      <c r="AF2568">
        <f t="shared" si="122"/>
        <v>30</v>
      </c>
    </row>
    <row r="2569" spans="1:32" x14ac:dyDescent="0.25">
      <c r="A2569" t="s">
        <v>12776</v>
      </c>
      <c r="B2569" t="s">
        <v>12777</v>
      </c>
      <c r="D2569">
        <v>2023</v>
      </c>
      <c r="E2569" t="s">
        <v>1616</v>
      </c>
      <c r="F2569" t="s">
        <v>1617</v>
      </c>
      <c r="G2569" t="s">
        <v>1618</v>
      </c>
      <c r="H2569" t="s">
        <v>866</v>
      </c>
      <c r="I2569" t="s">
        <v>12778</v>
      </c>
      <c r="J2569" t="s">
        <v>1054</v>
      </c>
      <c r="K2569">
        <v>1</v>
      </c>
      <c r="L2569" t="s">
        <v>869</v>
      </c>
      <c r="M2569" t="s">
        <v>12779</v>
      </c>
      <c r="N2569" t="s">
        <v>12769</v>
      </c>
      <c r="O2569">
        <v>509</v>
      </c>
      <c r="P2569" t="s">
        <v>872</v>
      </c>
      <c r="Q2569" t="s">
        <v>873</v>
      </c>
      <c r="R2569" t="s">
        <v>105</v>
      </c>
      <c r="S2569" t="s">
        <v>105</v>
      </c>
      <c r="T2569" t="s">
        <v>12775</v>
      </c>
      <c r="U2569" t="s">
        <v>875</v>
      </c>
      <c r="V2569" t="s">
        <v>150</v>
      </c>
      <c r="W2569" s="247">
        <v>44803</v>
      </c>
      <c r="Y2569" t="s">
        <v>876</v>
      </c>
      <c r="Z2569">
        <v>0</v>
      </c>
      <c r="AB2569" t="s">
        <v>1856</v>
      </c>
      <c r="AD2569">
        <f t="shared" ca="1" si="120"/>
        <v>20</v>
      </c>
      <c r="AE2569">
        <f t="shared" si="121"/>
        <v>8</v>
      </c>
      <c r="AF2569">
        <f t="shared" si="122"/>
        <v>30</v>
      </c>
    </row>
    <row r="2570" spans="1:32" x14ac:dyDescent="0.25">
      <c r="A2570" t="s">
        <v>12780</v>
      </c>
      <c r="B2570" t="s">
        <v>12781</v>
      </c>
      <c r="D2570">
        <v>2023</v>
      </c>
      <c r="E2570" t="s">
        <v>1616</v>
      </c>
      <c r="F2570" t="s">
        <v>1617</v>
      </c>
      <c r="G2570" t="s">
        <v>1618</v>
      </c>
      <c r="H2570" t="s">
        <v>866</v>
      </c>
      <c r="I2570" t="s">
        <v>12782</v>
      </c>
      <c r="J2570" t="s">
        <v>1054</v>
      </c>
      <c r="K2570">
        <v>36809</v>
      </c>
      <c r="L2570" t="s">
        <v>1900</v>
      </c>
      <c r="M2570" t="s">
        <v>12783</v>
      </c>
      <c r="N2570" t="s">
        <v>12769</v>
      </c>
      <c r="O2570">
        <v>509</v>
      </c>
      <c r="P2570" t="s">
        <v>872</v>
      </c>
      <c r="Q2570" t="s">
        <v>873</v>
      </c>
      <c r="R2570" t="s">
        <v>105</v>
      </c>
      <c r="S2570" t="s">
        <v>105</v>
      </c>
      <c r="T2570" t="s">
        <v>12770</v>
      </c>
      <c r="U2570" t="s">
        <v>875</v>
      </c>
      <c r="V2570" t="s">
        <v>150</v>
      </c>
      <c r="W2570" s="247">
        <v>44803</v>
      </c>
      <c r="Y2570" t="s">
        <v>876</v>
      </c>
      <c r="Z2570">
        <v>0</v>
      </c>
      <c r="AB2570" t="s">
        <v>1856</v>
      </c>
      <c r="AD2570">
        <f t="shared" ca="1" si="120"/>
        <v>20</v>
      </c>
      <c r="AE2570">
        <f t="shared" si="121"/>
        <v>8</v>
      </c>
      <c r="AF2570">
        <f t="shared" si="122"/>
        <v>30</v>
      </c>
    </row>
    <row r="2571" spans="1:32" x14ac:dyDescent="0.25">
      <c r="A2571" t="s">
        <v>12784</v>
      </c>
      <c r="B2571" t="s">
        <v>12785</v>
      </c>
      <c r="D2571">
        <v>2022</v>
      </c>
      <c r="E2571" t="s">
        <v>3256</v>
      </c>
      <c r="F2571" t="s">
        <v>3257</v>
      </c>
      <c r="G2571" t="s">
        <v>1107</v>
      </c>
      <c r="H2571" t="s">
        <v>12786</v>
      </c>
      <c r="I2571" t="s">
        <v>12787</v>
      </c>
      <c r="J2571" t="s">
        <v>1038</v>
      </c>
      <c r="K2571">
        <v>20399</v>
      </c>
      <c r="L2571" t="s">
        <v>869</v>
      </c>
      <c r="M2571" t="s">
        <v>12788</v>
      </c>
      <c r="N2571" t="s">
        <v>1040</v>
      </c>
      <c r="O2571">
        <v>4</v>
      </c>
      <c r="P2571" t="s">
        <v>872</v>
      </c>
      <c r="Q2571" t="s">
        <v>873</v>
      </c>
      <c r="R2571" t="s">
        <v>105</v>
      </c>
      <c r="S2571" t="s">
        <v>105</v>
      </c>
      <c r="T2571" t="s">
        <v>12789</v>
      </c>
      <c r="U2571" t="s">
        <v>1067</v>
      </c>
      <c r="V2571" t="s">
        <v>12790</v>
      </c>
      <c r="W2571" s="247">
        <v>44803</v>
      </c>
      <c r="Y2571" t="s">
        <v>876</v>
      </c>
      <c r="Z2571">
        <v>0</v>
      </c>
      <c r="AB2571" t="s">
        <v>1856</v>
      </c>
      <c r="AD2571">
        <f t="shared" ca="1" si="120"/>
        <v>20</v>
      </c>
      <c r="AE2571">
        <f t="shared" si="121"/>
        <v>8</v>
      </c>
      <c r="AF2571">
        <f t="shared" si="122"/>
        <v>30</v>
      </c>
    </row>
    <row r="2572" spans="1:32" x14ac:dyDescent="0.25">
      <c r="A2572" t="s">
        <v>12791</v>
      </c>
      <c r="B2572" t="s">
        <v>12792</v>
      </c>
      <c r="D2572">
        <v>2023</v>
      </c>
      <c r="E2572" t="s">
        <v>1616</v>
      </c>
      <c r="F2572" t="s">
        <v>12450</v>
      </c>
      <c r="G2572" t="s">
        <v>2653</v>
      </c>
      <c r="H2572" t="s">
        <v>866</v>
      </c>
      <c r="I2572" t="s">
        <v>12793</v>
      </c>
      <c r="J2572" t="s">
        <v>1054</v>
      </c>
      <c r="K2572">
        <v>14643</v>
      </c>
      <c r="L2572" t="s">
        <v>869</v>
      </c>
      <c r="M2572" t="s">
        <v>12794</v>
      </c>
      <c r="N2572" t="s">
        <v>1040</v>
      </c>
      <c r="O2572">
        <v>4</v>
      </c>
      <c r="P2572" t="s">
        <v>872</v>
      </c>
      <c r="Q2572" t="s">
        <v>873</v>
      </c>
      <c r="R2572" t="s">
        <v>105</v>
      </c>
      <c r="S2572" t="s">
        <v>105</v>
      </c>
      <c r="T2572" t="s">
        <v>12795</v>
      </c>
      <c r="U2572" t="s">
        <v>875</v>
      </c>
      <c r="V2572" t="s">
        <v>227</v>
      </c>
      <c r="W2572" s="247">
        <v>44803</v>
      </c>
      <c r="Y2572" t="s">
        <v>876</v>
      </c>
      <c r="Z2572">
        <v>0</v>
      </c>
      <c r="AB2572" t="s">
        <v>1856</v>
      </c>
      <c r="AD2572">
        <f t="shared" ca="1" si="120"/>
        <v>20</v>
      </c>
      <c r="AE2572">
        <f t="shared" si="121"/>
        <v>8</v>
      </c>
      <c r="AF2572">
        <f t="shared" si="122"/>
        <v>30</v>
      </c>
    </row>
    <row r="2573" spans="1:32" x14ac:dyDescent="0.25">
      <c r="A2573" t="s">
        <v>12796</v>
      </c>
      <c r="B2573" t="s">
        <v>12797</v>
      </c>
      <c r="C2573" t="s">
        <v>2319</v>
      </c>
      <c r="D2573">
        <v>2023</v>
      </c>
      <c r="E2573" t="s">
        <v>1061</v>
      </c>
      <c r="F2573" t="s">
        <v>3907</v>
      </c>
      <c r="G2573" t="s">
        <v>3908</v>
      </c>
      <c r="H2573" t="s">
        <v>2285</v>
      </c>
      <c r="I2573" t="s">
        <v>12798</v>
      </c>
      <c r="J2573" t="s">
        <v>1054</v>
      </c>
      <c r="K2573">
        <v>15431</v>
      </c>
      <c r="L2573" t="s">
        <v>869</v>
      </c>
      <c r="M2573" t="s">
        <v>12799</v>
      </c>
      <c r="N2573" t="s">
        <v>4903</v>
      </c>
      <c r="O2573">
        <v>15</v>
      </c>
      <c r="P2573" t="s">
        <v>872</v>
      </c>
      <c r="Q2573" t="s">
        <v>873</v>
      </c>
      <c r="R2573" t="s">
        <v>105</v>
      </c>
      <c r="S2573" t="s">
        <v>105</v>
      </c>
      <c r="T2573" t="s">
        <v>12800</v>
      </c>
      <c r="U2573" t="s">
        <v>875</v>
      </c>
      <c r="V2573" t="s">
        <v>200</v>
      </c>
      <c r="W2573" s="247">
        <v>44803</v>
      </c>
      <c r="Y2573" t="s">
        <v>876</v>
      </c>
      <c r="Z2573">
        <v>0</v>
      </c>
      <c r="AB2573" t="s">
        <v>1856</v>
      </c>
      <c r="AD2573">
        <f t="shared" ca="1" si="120"/>
        <v>20</v>
      </c>
      <c r="AE2573">
        <f t="shared" si="121"/>
        <v>8</v>
      </c>
      <c r="AF2573">
        <f t="shared" si="122"/>
        <v>30</v>
      </c>
    </row>
    <row r="2574" spans="1:32" x14ac:dyDescent="0.25">
      <c r="A2574" t="s">
        <v>12801</v>
      </c>
      <c r="B2574" t="s">
        <v>12802</v>
      </c>
      <c r="C2574" t="s">
        <v>2319</v>
      </c>
      <c r="D2574">
        <v>2023</v>
      </c>
      <c r="E2574" t="s">
        <v>1061</v>
      </c>
      <c r="F2574" t="s">
        <v>3907</v>
      </c>
      <c r="G2574" t="s">
        <v>3908</v>
      </c>
      <c r="H2574" t="s">
        <v>2285</v>
      </c>
      <c r="I2574" t="s">
        <v>12803</v>
      </c>
      <c r="J2574" t="s">
        <v>1038</v>
      </c>
      <c r="K2574">
        <v>1911</v>
      </c>
      <c r="L2574" t="s">
        <v>869</v>
      </c>
      <c r="M2574" t="s">
        <v>12804</v>
      </c>
      <c r="N2574" t="s">
        <v>12805</v>
      </c>
      <c r="O2574">
        <v>462</v>
      </c>
      <c r="P2574" t="s">
        <v>872</v>
      </c>
      <c r="Q2574" t="s">
        <v>873</v>
      </c>
      <c r="R2574" t="s">
        <v>105</v>
      </c>
      <c r="S2574" t="s">
        <v>105</v>
      </c>
      <c r="T2574" t="s">
        <v>12806</v>
      </c>
      <c r="U2574" t="s">
        <v>875</v>
      </c>
      <c r="V2574" t="s">
        <v>12807</v>
      </c>
      <c r="W2574" s="247">
        <v>44803</v>
      </c>
      <c r="Y2574" t="s">
        <v>876</v>
      </c>
      <c r="Z2574">
        <v>0</v>
      </c>
      <c r="AB2574" t="s">
        <v>1856</v>
      </c>
      <c r="AD2574">
        <f t="shared" ca="1" si="120"/>
        <v>20</v>
      </c>
      <c r="AE2574">
        <f t="shared" si="121"/>
        <v>8</v>
      </c>
      <c r="AF2574">
        <f t="shared" si="122"/>
        <v>30</v>
      </c>
    </row>
    <row r="2575" spans="1:32" x14ac:dyDescent="0.25">
      <c r="A2575" t="s">
        <v>12808</v>
      </c>
      <c r="B2575" t="s">
        <v>12809</v>
      </c>
      <c r="C2575" t="s">
        <v>2319</v>
      </c>
      <c r="D2575">
        <v>2023</v>
      </c>
      <c r="E2575" t="s">
        <v>1061</v>
      </c>
      <c r="F2575" t="s">
        <v>3907</v>
      </c>
      <c r="G2575" t="s">
        <v>3908</v>
      </c>
      <c r="H2575" t="s">
        <v>866</v>
      </c>
      <c r="I2575" t="s">
        <v>12810</v>
      </c>
      <c r="J2575" t="s">
        <v>1038</v>
      </c>
      <c r="K2575">
        <v>82</v>
      </c>
      <c r="L2575" t="s">
        <v>869</v>
      </c>
      <c r="M2575" t="s">
        <v>12811</v>
      </c>
      <c r="N2575" t="s">
        <v>12812</v>
      </c>
      <c r="O2575">
        <v>492</v>
      </c>
      <c r="P2575" t="s">
        <v>872</v>
      </c>
      <c r="Q2575" t="s">
        <v>873</v>
      </c>
      <c r="R2575" t="s">
        <v>105</v>
      </c>
      <c r="S2575" t="s">
        <v>105</v>
      </c>
      <c r="T2575" t="s">
        <v>12813</v>
      </c>
      <c r="U2575" t="s">
        <v>875</v>
      </c>
      <c r="V2575" t="s">
        <v>150</v>
      </c>
      <c r="W2575" s="247">
        <v>44803</v>
      </c>
      <c r="Y2575" t="s">
        <v>876</v>
      </c>
      <c r="Z2575">
        <v>0</v>
      </c>
      <c r="AB2575" t="s">
        <v>1856</v>
      </c>
      <c r="AD2575">
        <f t="shared" ca="1" si="120"/>
        <v>20</v>
      </c>
      <c r="AE2575">
        <f t="shared" si="121"/>
        <v>8</v>
      </c>
      <c r="AF2575">
        <f t="shared" si="122"/>
        <v>30</v>
      </c>
    </row>
    <row r="2576" spans="1:32" x14ac:dyDescent="0.25">
      <c r="A2576" t="s">
        <v>12814</v>
      </c>
      <c r="B2576" t="s">
        <v>12815</v>
      </c>
      <c r="C2576" t="s">
        <v>2319</v>
      </c>
      <c r="D2576">
        <v>2023</v>
      </c>
      <c r="E2576" t="s">
        <v>1061</v>
      </c>
      <c r="F2576" t="s">
        <v>3907</v>
      </c>
      <c r="G2576" t="s">
        <v>3908</v>
      </c>
      <c r="H2576" t="s">
        <v>866</v>
      </c>
      <c r="I2576" t="s">
        <v>12816</v>
      </c>
      <c r="J2576" t="s">
        <v>1038</v>
      </c>
      <c r="K2576">
        <v>50</v>
      </c>
      <c r="L2576" t="s">
        <v>869</v>
      </c>
      <c r="M2576" t="s">
        <v>12817</v>
      </c>
      <c r="N2576" t="s">
        <v>12812</v>
      </c>
      <c r="O2576">
        <v>492</v>
      </c>
      <c r="P2576" t="s">
        <v>872</v>
      </c>
      <c r="Q2576" t="s">
        <v>873</v>
      </c>
      <c r="R2576" t="s">
        <v>105</v>
      </c>
      <c r="S2576" t="s">
        <v>105</v>
      </c>
      <c r="T2576" t="s">
        <v>6340</v>
      </c>
      <c r="U2576" t="s">
        <v>875</v>
      </c>
      <c r="V2576" t="s">
        <v>233</v>
      </c>
      <c r="W2576" s="247">
        <v>44803</v>
      </c>
      <c r="Y2576" t="s">
        <v>876</v>
      </c>
      <c r="Z2576">
        <v>0</v>
      </c>
      <c r="AB2576" t="s">
        <v>1856</v>
      </c>
      <c r="AD2576">
        <f t="shared" ca="1" si="120"/>
        <v>20</v>
      </c>
      <c r="AE2576">
        <f t="shared" si="121"/>
        <v>8</v>
      </c>
      <c r="AF2576">
        <f t="shared" si="122"/>
        <v>30</v>
      </c>
    </row>
    <row r="2577" spans="1:32" x14ac:dyDescent="0.25">
      <c r="A2577" t="s">
        <v>12818</v>
      </c>
      <c r="B2577" t="s">
        <v>12819</v>
      </c>
      <c r="C2577" t="s">
        <v>2319</v>
      </c>
      <c r="D2577">
        <v>2023</v>
      </c>
      <c r="E2577" t="s">
        <v>1061</v>
      </c>
      <c r="F2577" t="s">
        <v>3907</v>
      </c>
      <c r="G2577" t="s">
        <v>3908</v>
      </c>
      <c r="H2577" t="s">
        <v>866</v>
      </c>
      <c r="I2577" t="s">
        <v>12820</v>
      </c>
      <c r="J2577" t="s">
        <v>1038</v>
      </c>
      <c r="K2577">
        <v>51</v>
      </c>
      <c r="L2577" t="s">
        <v>869</v>
      </c>
      <c r="M2577" t="s">
        <v>12821</v>
      </c>
      <c r="N2577" t="s">
        <v>12812</v>
      </c>
      <c r="O2577">
        <v>492</v>
      </c>
      <c r="P2577" t="s">
        <v>872</v>
      </c>
      <c r="Q2577" t="s">
        <v>873</v>
      </c>
      <c r="R2577" t="s">
        <v>105</v>
      </c>
      <c r="S2577" t="s">
        <v>105</v>
      </c>
      <c r="T2577" t="s">
        <v>12822</v>
      </c>
      <c r="U2577" t="s">
        <v>875</v>
      </c>
      <c r="V2577" t="s">
        <v>233</v>
      </c>
      <c r="W2577" s="247">
        <v>44803</v>
      </c>
      <c r="Y2577" t="s">
        <v>876</v>
      </c>
      <c r="Z2577">
        <v>0</v>
      </c>
      <c r="AB2577" t="s">
        <v>1856</v>
      </c>
      <c r="AD2577">
        <f t="shared" ca="1" si="120"/>
        <v>20</v>
      </c>
      <c r="AE2577">
        <f t="shared" si="121"/>
        <v>8</v>
      </c>
      <c r="AF2577">
        <f t="shared" si="122"/>
        <v>30</v>
      </c>
    </row>
    <row r="2578" spans="1:32" x14ac:dyDescent="0.25">
      <c r="A2578" t="s">
        <v>12823</v>
      </c>
      <c r="B2578" t="s">
        <v>12824</v>
      </c>
      <c r="C2578" t="s">
        <v>2319</v>
      </c>
      <c r="D2578">
        <v>2023</v>
      </c>
      <c r="E2578" t="s">
        <v>1061</v>
      </c>
      <c r="F2578" t="s">
        <v>3907</v>
      </c>
      <c r="G2578" t="s">
        <v>3908</v>
      </c>
      <c r="H2578" t="s">
        <v>866</v>
      </c>
      <c r="I2578" t="s">
        <v>12825</v>
      </c>
      <c r="J2578" t="s">
        <v>1038</v>
      </c>
      <c r="K2578">
        <v>318</v>
      </c>
      <c r="L2578" t="s">
        <v>869</v>
      </c>
      <c r="M2578" t="s">
        <v>12826</v>
      </c>
      <c r="N2578" t="s">
        <v>12812</v>
      </c>
      <c r="O2578">
        <v>492</v>
      </c>
      <c r="P2578" t="s">
        <v>872</v>
      </c>
      <c r="Q2578" t="s">
        <v>873</v>
      </c>
      <c r="R2578" t="s">
        <v>105</v>
      </c>
      <c r="S2578" t="s">
        <v>105</v>
      </c>
      <c r="T2578" t="s">
        <v>12827</v>
      </c>
      <c r="U2578" t="s">
        <v>875</v>
      </c>
      <c r="V2578" t="s">
        <v>150</v>
      </c>
      <c r="W2578" s="247">
        <v>44803</v>
      </c>
      <c r="Y2578" t="s">
        <v>876</v>
      </c>
      <c r="Z2578">
        <v>0</v>
      </c>
      <c r="AB2578" t="s">
        <v>1856</v>
      </c>
      <c r="AD2578">
        <f t="shared" ca="1" si="120"/>
        <v>20</v>
      </c>
      <c r="AE2578">
        <f t="shared" si="121"/>
        <v>8</v>
      </c>
      <c r="AF2578">
        <f t="shared" si="122"/>
        <v>30</v>
      </c>
    </row>
    <row r="2579" spans="1:32" x14ac:dyDescent="0.25">
      <c r="A2579" t="s">
        <v>12828</v>
      </c>
      <c r="B2579" t="s">
        <v>12829</v>
      </c>
      <c r="D2579">
        <v>2021</v>
      </c>
      <c r="E2579" t="s">
        <v>5589</v>
      </c>
      <c r="F2579" t="s">
        <v>12830</v>
      </c>
      <c r="G2579" t="s">
        <v>3046</v>
      </c>
      <c r="H2579" t="s">
        <v>866</v>
      </c>
      <c r="I2579" t="s">
        <v>12831</v>
      </c>
      <c r="J2579" t="s">
        <v>1038</v>
      </c>
      <c r="K2579">
        <v>23023</v>
      </c>
      <c r="L2579" t="s">
        <v>869</v>
      </c>
      <c r="M2579" t="s">
        <v>12832</v>
      </c>
      <c r="N2579" t="s">
        <v>12833</v>
      </c>
      <c r="O2579">
        <v>313</v>
      </c>
      <c r="P2579" t="s">
        <v>872</v>
      </c>
      <c r="Q2579" t="s">
        <v>873</v>
      </c>
      <c r="R2579" t="s">
        <v>105</v>
      </c>
      <c r="S2579" t="s">
        <v>105</v>
      </c>
      <c r="T2579" t="s">
        <v>12834</v>
      </c>
      <c r="U2579" t="s">
        <v>896</v>
      </c>
      <c r="V2579" t="s">
        <v>12835</v>
      </c>
      <c r="W2579" s="247">
        <v>44807</v>
      </c>
      <c r="Y2579" t="s">
        <v>876</v>
      </c>
      <c r="Z2579">
        <v>0</v>
      </c>
      <c r="AA2579" t="s">
        <v>12836</v>
      </c>
      <c r="AB2579" t="s">
        <v>1856</v>
      </c>
      <c r="AD2579">
        <f t="shared" ca="1" si="120"/>
        <v>20</v>
      </c>
      <c r="AE2579">
        <f t="shared" si="121"/>
        <v>9</v>
      </c>
      <c r="AF2579">
        <f t="shared" si="122"/>
        <v>3</v>
      </c>
    </row>
    <row r="2580" spans="1:32" x14ac:dyDescent="0.25">
      <c r="A2580" t="s">
        <v>12837</v>
      </c>
      <c r="B2580" t="s">
        <v>12838</v>
      </c>
      <c r="D2580">
        <v>2023</v>
      </c>
      <c r="E2580" t="s">
        <v>1049</v>
      </c>
      <c r="F2580" t="s">
        <v>1879</v>
      </c>
      <c r="G2580" t="s">
        <v>1917</v>
      </c>
      <c r="H2580" t="s">
        <v>1082</v>
      </c>
      <c r="I2580" t="s">
        <v>12839</v>
      </c>
      <c r="J2580" t="s">
        <v>1054</v>
      </c>
      <c r="K2580">
        <v>18641</v>
      </c>
      <c r="L2580" t="s">
        <v>869</v>
      </c>
      <c r="M2580" t="s">
        <v>12840</v>
      </c>
      <c r="N2580" t="s">
        <v>1040</v>
      </c>
      <c r="O2580">
        <v>4</v>
      </c>
      <c r="P2580" t="s">
        <v>872</v>
      </c>
      <c r="Q2580" t="s">
        <v>873</v>
      </c>
      <c r="R2580" t="s">
        <v>105</v>
      </c>
      <c r="S2580" t="s">
        <v>105</v>
      </c>
      <c r="T2580" t="s">
        <v>12841</v>
      </c>
      <c r="U2580" t="s">
        <v>1067</v>
      </c>
      <c r="V2580" t="s">
        <v>12842</v>
      </c>
      <c r="W2580" s="247">
        <v>44804</v>
      </c>
      <c r="Y2580" t="s">
        <v>876</v>
      </c>
      <c r="Z2580">
        <v>0</v>
      </c>
      <c r="AA2580" t="s">
        <v>2323</v>
      </c>
      <c r="AB2580" t="s">
        <v>12843</v>
      </c>
      <c r="AD2580">
        <f t="shared" ca="1" si="120"/>
        <v>20</v>
      </c>
      <c r="AE2580">
        <f t="shared" si="121"/>
        <v>8</v>
      </c>
      <c r="AF2580">
        <f t="shared" si="122"/>
        <v>31</v>
      </c>
    </row>
    <row r="2581" spans="1:32" x14ac:dyDescent="0.25">
      <c r="A2581" t="s">
        <v>12844</v>
      </c>
      <c r="B2581" t="s">
        <v>12845</v>
      </c>
      <c r="D2581">
        <v>2023</v>
      </c>
      <c r="E2581" t="s">
        <v>1049</v>
      </c>
      <c r="F2581" t="s">
        <v>1879</v>
      </c>
      <c r="G2581" t="s">
        <v>1917</v>
      </c>
      <c r="H2581" t="s">
        <v>1082</v>
      </c>
      <c r="I2581" t="s">
        <v>12846</v>
      </c>
      <c r="J2581" t="s">
        <v>3464</v>
      </c>
      <c r="K2581">
        <v>316</v>
      </c>
      <c r="L2581" t="s">
        <v>869</v>
      </c>
      <c r="M2581" t="s">
        <v>12847</v>
      </c>
      <c r="N2581" t="s">
        <v>12848</v>
      </c>
      <c r="O2581">
        <v>492</v>
      </c>
      <c r="P2581" t="s">
        <v>872</v>
      </c>
      <c r="Q2581" t="s">
        <v>873</v>
      </c>
      <c r="R2581" t="s">
        <v>105</v>
      </c>
      <c r="S2581" t="s">
        <v>105</v>
      </c>
      <c r="T2581" t="s">
        <v>5711</v>
      </c>
      <c r="U2581" t="s">
        <v>1067</v>
      </c>
      <c r="V2581" t="s">
        <v>132</v>
      </c>
      <c r="W2581" s="247">
        <v>44804</v>
      </c>
      <c r="Y2581" t="s">
        <v>876</v>
      </c>
      <c r="Z2581">
        <v>0</v>
      </c>
      <c r="AA2581" t="s">
        <v>2323</v>
      </c>
      <c r="AB2581" t="s">
        <v>12849</v>
      </c>
      <c r="AD2581">
        <f t="shared" ca="1" si="120"/>
        <v>20</v>
      </c>
      <c r="AE2581">
        <f t="shared" si="121"/>
        <v>8</v>
      </c>
      <c r="AF2581">
        <f t="shared" si="122"/>
        <v>31</v>
      </c>
    </row>
    <row r="2582" spans="1:32" x14ac:dyDescent="0.25">
      <c r="A2582" t="s">
        <v>12850</v>
      </c>
      <c r="B2582" t="s">
        <v>12851</v>
      </c>
      <c r="D2582">
        <v>2023</v>
      </c>
      <c r="E2582" t="s">
        <v>1049</v>
      </c>
      <c r="F2582" t="s">
        <v>1879</v>
      </c>
      <c r="G2582" t="s">
        <v>1917</v>
      </c>
      <c r="H2582" t="s">
        <v>1082</v>
      </c>
      <c r="I2582" t="s">
        <v>12852</v>
      </c>
      <c r="J2582" t="s">
        <v>3464</v>
      </c>
      <c r="K2582">
        <v>321</v>
      </c>
      <c r="L2582" t="s">
        <v>869</v>
      </c>
      <c r="M2582" t="s">
        <v>12853</v>
      </c>
      <c r="N2582" t="s">
        <v>12854</v>
      </c>
      <c r="O2582">
        <v>492</v>
      </c>
      <c r="P2582" t="s">
        <v>872</v>
      </c>
      <c r="Q2582" t="s">
        <v>873</v>
      </c>
      <c r="R2582" t="s">
        <v>105</v>
      </c>
      <c r="S2582" t="s">
        <v>105</v>
      </c>
      <c r="T2582" t="s">
        <v>5711</v>
      </c>
      <c r="U2582" t="s">
        <v>1067</v>
      </c>
      <c r="V2582" t="s">
        <v>132</v>
      </c>
      <c r="W2582" s="247">
        <v>44804</v>
      </c>
      <c r="Y2582" t="s">
        <v>876</v>
      </c>
      <c r="Z2582">
        <v>0</v>
      </c>
      <c r="AA2582" t="s">
        <v>2323</v>
      </c>
      <c r="AB2582" t="s">
        <v>12855</v>
      </c>
      <c r="AD2582">
        <f t="shared" ca="1" si="120"/>
        <v>20</v>
      </c>
      <c r="AE2582">
        <f t="shared" si="121"/>
        <v>8</v>
      </c>
      <c r="AF2582">
        <f t="shared" si="122"/>
        <v>31</v>
      </c>
    </row>
    <row r="2583" spans="1:32" x14ac:dyDescent="0.25">
      <c r="A2583" t="s">
        <v>12856</v>
      </c>
      <c r="B2583" t="s">
        <v>12857</v>
      </c>
      <c r="D2583">
        <v>2023</v>
      </c>
      <c r="E2583" t="s">
        <v>1049</v>
      </c>
      <c r="F2583" t="s">
        <v>1879</v>
      </c>
      <c r="G2583" t="s">
        <v>1917</v>
      </c>
      <c r="H2583" t="s">
        <v>1082</v>
      </c>
      <c r="I2583" t="s">
        <v>12858</v>
      </c>
      <c r="J2583" t="s">
        <v>1054</v>
      </c>
      <c r="K2583">
        <v>53527</v>
      </c>
      <c r="L2583" t="s">
        <v>869</v>
      </c>
      <c r="M2583" t="s">
        <v>12859</v>
      </c>
      <c r="N2583" t="s">
        <v>1040</v>
      </c>
      <c r="O2583">
        <v>4</v>
      </c>
      <c r="P2583" t="s">
        <v>872</v>
      </c>
      <c r="Q2583" t="s">
        <v>873</v>
      </c>
      <c r="R2583" t="s">
        <v>105</v>
      </c>
      <c r="S2583" t="s">
        <v>105</v>
      </c>
      <c r="T2583" t="s">
        <v>12860</v>
      </c>
      <c r="U2583" t="s">
        <v>1067</v>
      </c>
      <c r="V2583" t="s">
        <v>5867</v>
      </c>
      <c r="W2583" s="247">
        <v>44804</v>
      </c>
      <c r="Y2583" t="s">
        <v>876</v>
      </c>
      <c r="Z2583">
        <v>0</v>
      </c>
      <c r="AA2583" t="s">
        <v>2323</v>
      </c>
      <c r="AB2583" t="s">
        <v>12861</v>
      </c>
      <c r="AD2583">
        <f t="shared" ca="1" si="120"/>
        <v>20</v>
      </c>
      <c r="AE2583">
        <f t="shared" si="121"/>
        <v>8</v>
      </c>
      <c r="AF2583">
        <f t="shared" si="122"/>
        <v>31</v>
      </c>
    </row>
    <row r="2584" spans="1:32" x14ac:dyDescent="0.25">
      <c r="A2584" t="s">
        <v>12862</v>
      </c>
      <c r="B2584" t="s">
        <v>12863</v>
      </c>
      <c r="D2584">
        <v>2023</v>
      </c>
      <c r="E2584" t="s">
        <v>1049</v>
      </c>
      <c r="F2584" t="s">
        <v>1879</v>
      </c>
      <c r="G2584" t="s">
        <v>1917</v>
      </c>
      <c r="H2584" t="s">
        <v>1082</v>
      </c>
      <c r="I2584" t="s">
        <v>12864</v>
      </c>
      <c r="J2584" t="s">
        <v>3464</v>
      </c>
      <c r="K2584">
        <v>18397</v>
      </c>
      <c r="L2584" t="s">
        <v>869</v>
      </c>
      <c r="M2584" t="s">
        <v>12865</v>
      </c>
      <c r="N2584" t="s">
        <v>12812</v>
      </c>
      <c r="O2584">
        <v>156</v>
      </c>
      <c r="P2584" t="s">
        <v>872</v>
      </c>
      <c r="Q2584" t="s">
        <v>873</v>
      </c>
      <c r="R2584" t="s">
        <v>105</v>
      </c>
      <c r="S2584" t="s">
        <v>105</v>
      </c>
      <c r="T2584" t="s">
        <v>6425</v>
      </c>
      <c r="U2584" t="s">
        <v>1067</v>
      </c>
      <c r="V2584" t="s">
        <v>132</v>
      </c>
      <c r="W2584" s="247">
        <v>44804</v>
      </c>
      <c r="Y2584" t="s">
        <v>876</v>
      </c>
      <c r="Z2584">
        <v>0</v>
      </c>
      <c r="AA2584" t="s">
        <v>2323</v>
      </c>
      <c r="AB2584" t="s">
        <v>12866</v>
      </c>
      <c r="AD2584">
        <f t="shared" ca="1" si="120"/>
        <v>20</v>
      </c>
      <c r="AE2584">
        <f t="shared" si="121"/>
        <v>8</v>
      </c>
      <c r="AF2584">
        <f t="shared" si="122"/>
        <v>31</v>
      </c>
    </row>
    <row r="2585" spans="1:32" x14ac:dyDescent="0.25">
      <c r="A2585" t="s">
        <v>12867</v>
      </c>
      <c r="B2585" t="s">
        <v>12868</v>
      </c>
      <c r="D2585">
        <v>2023</v>
      </c>
      <c r="E2585" t="s">
        <v>1049</v>
      </c>
      <c r="F2585" t="s">
        <v>1879</v>
      </c>
      <c r="G2585" t="s">
        <v>1961</v>
      </c>
      <c r="H2585" t="s">
        <v>2772</v>
      </c>
      <c r="I2585" t="s">
        <v>12869</v>
      </c>
      <c r="J2585" t="s">
        <v>1054</v>
      </c>
      <c r="K2585">
        <v>49666</v>
      </c>
      <c r="L2585" t="s">
        <v>869</v>
      </c>
      <c r="M2585" t="s">
        <v>12870</v>
      </c>
      <c r="N2585" t="s">
        <v>1040</v>
      </c>
      <c r="O2585">
        <v>4</v>
      </c>
      <c r="P2585" t="s">
        <v>872</v>
      </c>
      <c r="Q2585" t="s">
        <v>873</v>
      </c>
      <c r="R2585" t="s">
        <v>105</v>
      </c>
      <c r="S2585" t="s">
        <v>105</v>
      </c>
      <c r="T2585" t="s">
        <v>8305</v>
      </c>
      <c r="U2585" t="s">
        <v>1067</v>
      </c>
      <c r="V2585" t="s">
        <v>3237</v>
      </c>
      <c r="W2585" s="247">
        <v>44797</v>
      </c>
      <c r="Y2585" t="s">
        <v>876</v>
      </c>
      <c r="Z2585">
        <v>0</v>
      </c>
      <c r="AA2585" t="s">
        <v>1700</v>
      </c>
      <c r="AB2585" t="s">
        <v>1856</v>
      </c>
      <c r="AD2585">
        <f t="shared" ca="1" si="120"/>
        <v>20</v>
      </c>
      <c r="AE2585">
        <f t="shared" si="121"/>
        <v>8</v>
      </c>
      <c r="AF2585">
        <f t="shared" si="122"/>
        <v>24</v>
      </c>
    </row>
    <row r="2586" spans="1:32" x14ac:dyDescent="0.25">
      <c r="A2586" t="s">
        <v>12871</v>
      </c>
      <c r="B2586" t="s">
        <v>12872</v>
      </c>
      <c r="D2586">
        <v>2023</v>
      </c>
      <c r="E2586" t="s">
        <v>1049</v>
      </c>
      <c r="F2586" t="s">
        <v>1879</v>
      </c>
      <c r="G2586" t="s">
        <v>1880</v>
      </c>
      <c r="H2586" t="s">
        <v>1123</v>
      </c>
      <c r="I2586" t="s">
        <v>12873</v>
      </c>
      <c r="J2586" t="s">
        <v>1054</v>
      </c>
      <c r="K2586">
        <v>8005</v>
      </c>
      <c r="L2586" t="s">
        <v>869</v>
      </c>
      <c r="M2586" t="s">
        <v>12874</v>
      </c>
      <c r="N2586">
        <v>45383</v>
      </c>
      <c r="O2586">
        <v>33</v>
      </c>
      <c r="P2586" t="s">
        <v>872</v>
      </c>
      <c r="Q2586" t="s">
        <v>873</v>
      </c>
      <c r="R2586" t="s">
        <v>105</v>
      </c>
      <c r="S2586" t="s">
        <v>105</v>
      </c>
      <c r="T2586" t="s">
        <v>12875</v>
      </c>
      <c r="U2586" t="s">
        <v>1067</v>
      </c>
      <c r="V2586" t="s">
        <v>238</v>
      </c>
      <c r="W2586" s="247">
        <v>44797</v>
      </c>
      <c r="Y2586" t="s">
        <v>876</v>
      </c>
      <c r="Z2586">
        <v>0</v>
      </c>
      <c r="AB2586" t="s">
        <v>1856</v>
      </c>
      <c r="AD2586">
        <f t="shared" ca="1" si="120"/>
        <v>20</v>
      </c>
      <c r="AE2586">
        <f t="shared" si="121"/>
        <v>8</v>
      </c>
      <c r="AF2586">
        <f t="shared" si="122"/>
        <v>24</v>
      </c>
    </row>
    <row r="2587" spans="1:32" x14ac:dyDescent="0.25">
      <c r="A2587" t="s">
        <v>12876</v>
      </c>
      <c r="B2587" t="s">
        <v>12877</v>
      </c>
      <c r="D2587">
        <v>2023</v>
      </c>
      <c r="E2587" t="s">
        <v>1049</v>
      </c>
      <c r="F2587" t="s">
        <v>1879</v>
      </c>
      <c r="G2587" t="s">
        <v>1880</v>
      </c>
      <c r="H2587" t="s">
        <v>2772</v>
      </c>
      <c r="I2587" t="s">
        <v>12878</v>
      </c>
      <c r="J2587" t="s">
        <v>1054</v>
      </c>
      <c r="K2587">
        <v>2179</v>
      </c>
      <c r="L2587" t="s">
        <v>869</v>
      </c>
      <c r="M2587" t="s">
        <v>12879</v>
      </c>
      <c r="N2587" t="s">
        <v>1040</v>
      </c>
      <c r="O2587">
        <v>4</v>
      </c>
      <c r="P2587" t="s">
        <v>872</v>
      </c>
      <c r="Q2587" t="s">
        <v>873</v>
      </c>
      <c r="R2587" t="s">
        <v>105</v>
      </c>
      <c r="S2587" t="s">
        <v>105</v>
      </c>
      <c r="T2587" t="s">
        <v>12880</v>
      </c>
      <c r="U2587" t="s">
        <v>1067</v>
      </c>
      <c r="V2587" t="s">
        <v>212</v>
      </c>
      <c r="W2587" s="247">
        <v>44797</v>
      </c>
      <c r="Y2587" t="s">
        <v>876</v>
      </c>
      <c r="Z2587">
        <v>0</v>
      </c>
      <c r="AB2587" t="s">
        <v>1856</v>
      </c>
      <c r="AD2587">
        <f t="shared" ca="1" si="120"/>
        <v>20</v>
      </c>
      <c r="AE2587">
        <f t="shared" si="121"/>
        <v>8</v>
      </c>
      <c r="AF2587">
        <f t="shared" si="122"/>
        <v>24</v>
      </c>
    </row>
    <row r="2588" spans="1:32" x14ac:dyDescent="0.25">
      <c r="A2588" t="s">
        <v>12881</v>
      </c>
      <c r="B2588" t="s">
        <v>12882</v>
      </c>
      <c r="D2588">
        <v>2023</v>
      </c>
      <c r="E2588" t="s">
        <v>1049</v>
      </c>
      <c r="F2588" t="s">
        <v>1879</v>
      </c>
      <c r="G2588" t="s">
        <v>1880</v>
      </c>
      <c r="H2588" t="s">
        <v>2772</v>
      </c>
      <c r="I2588" t="s">
        <v>12883</v>
      </c>
      <c r="J2588" t="s">
        <v>1054</v>
      </c>
      <c r="K2588">
        <v>14639</v>
      </c>
      <c r="L2588" t="s">
        <v>869</v>
      </c>
      <c r="M2588" t="s">
        <v>12884</v>
      </c>
      <c r="N2588" t="s">
        <v>1040</v>
      </c>
      <c r="O2588">
        <v>4</v>
      </c>
      <c r="P2588" t="s">
        <v>872</v>
      </c>
      <c r="Q2588" t="s">
        <v>873</v>
      </c>
      <c r="R2588" t="s">
        <v>105</v>
      </c>
      <c r="S2588" t="s">
        <v>105</v>
      </c>
      <c r="T2588" t="s">
        <v>12885</v>
      </c>
      <c r="U2588" t="s">
        <v>1067</v>
      </c>
      <c r="V2588" t="s">
        <v>212</v>
      </c>
      <c r="W2588" s="247">
        <v>44797</v>
      </c>
      <c r="Y2588" t="s">
        <v>876</v>
      </c>
      <c r="Z2588">
        <v>0</v>
      </c>
      <c r="AB2588" t="s">
        <v>1856</v>
      </c>
      <c r="AD2588">
        <f t="shared" ca="1" si="120"/>
        <v>20</v>
      </c>
      <c r="AE2588">
        <f t="shared" si="121"/>
        <v>8</v>
      </c>
      <c r="AF2588">
        <f t="shared" si="122"/>
        <v>24</v>
      </c>
    </row>
    <row r="2589" spans="1:32" x14ac:dyDescent="0.25">
      <c r="A2589" t="s">
        <v>12886</v>
      </c>
      <c r="B2589" t="s">
        <v>12887</v>
      </c>
      <c r="D2589">
        <v>2023</v>
      </c>
      <c r="E2589" t="s">
        <v>1049</v>
      </c>
      <c r="F2589" t="s">
        <v>1879</v>
      </c>
      <c r="G2589" t="s">
        <v>1961</v>
      </c>
      <c r="H2589" t="s">
        <v>2772</v>
      </c>
      <c r="I2589" t="s">
        <v>12888</v>
      </c>
      <c r="J2589" t="s">
        <v>1054</v>
      </c>
      <c r="K2589">
        <v>207</v>
      </c>
      <c r="L2589" t="s">
        <v>869</v>
      </c>
      <c r="M2589" t="s">
        <v>12889</v>
      </c>
      <c r="N2589" t="s">
        <v>1040</v>
      </c>
      <c r="O2589">
        <v>4</v>
      </c>
      <c r="P2589" t="s">
        <v>872</v>
      </c>
      <c r="Q2589" t="s">
        <v>873</v>
      </c>
      <c r="R2589" t="s">
        <v>105</v>
      </c>
      <c r="S2589" t="s">
        <v>105</v>
      </c>
      <c r="T2589" t="s">
        <v>8300</v>
      </c>
      <c r="U2589" t="s">
        <v>1067</v>
      </c>
      <c r="V2589" t="s">
        <v>1932</v>
      </c>
      <c r="W2589" s="247">
        <v>44797</v>
      </c>
      <c r="Y2589" t="s">
        <v>876</v>
      </c>
      <c r="Z2589">
        <v>0</v>
      </c>
      <c r="AA2589" t="s">
        <v>1700</v>
      </c>
      <c r="AB2589" t="s">
        <v>1856</v>
      </c>
      <c r="AD2589">
        <f t="shared" ca="1" si="120"/>
        <v>20</v>
      </c>
      <c r="AE2589">
        <f t="shared" si="121"/>
        <v>8</v>
      </c>
      <c r="AF2589">
        <f t="shared" si="122"/>
        <v>24</v>
      </c>
    </row>
    <row r="2590" spans="1:32" x14ac:dyDescent="0.25">
      <c r="A2590" t="s">
        <v>12890</v>
      </c>
      <c r="B2590" t="s">
        <v>12891</v>
      </c>
      <c r="D2590">
        <v>2023</v>
      </c>
      <c r="E2590" t="s">
        <v>1049</v>
      </c>
      <c r="F2590" t="s">
        <v>1879</v>
      </c>
      <c r="G2590" t="s">
        <v>1880</v>
      </c>
      <c r="H2590" t="s">
        <v>2772</v>
      </c>
      <c r="I2590" t="s">
        <v>12892</v>
      </c>
      <c r="J2590" t="s">
        <v>1038</v>
      </c>
      <c r="K2590">
        <v>78</v>
      </c>
      <c r="L2590" t="s">
        <v>869</v>
      </c>
      <c r="M2590" t="s">
        <v>12893</v>
      </c>
      <c r="N2590" t="s">
        <v>1040</v>
      </c>
      <c r="O2590">
        <v>4</v>
      </c>
      <c r="P2590" t="s">
        <v>872</v>
      </c>
      <c r="Q2590" t="s">
        <v>873</v>
      </c>
      <c r="R2590" t="s">
        <v>105</v>
      </c>
      <c r="S2590" t="s">
        <v>105</v>
      </c>
      <c r="T2590" t="s">
        <v>4428</v>
      </c>
      <c r="U2590" t="s">
        <v>1067</v>
      </c>
      <c r="V2590" t="s">
        <v>208</v>
      </c>
      <c r="W2590" s="247">
        <v>44797</v>
      </c>
      <c r="Y2590" t="s">
        <v>876</v>
      </c>
      <c r="Z2590">
        <v>0</v>
      </c>
      <c r="AB2590" t="s">
        <v>1856</v>
      </c>
      <c r="AD2590">
        <f t="shared" ca="1" si="120"/>
        <v>20</v>
      </c>
      <c r="AE2590">
        <f t="shared" si="121"/>
        <v>8</v>
      </c>
      <c r="AF2590">
        <f t="shared" si="122"/>
        <v>24</v>
      </c>
    </row>
    <row r="2591" spans="1:32" x14ac:dyDescent="0.25">
      <c r="A2591" t="s">
        <v>12894</v>
      </c>
      <c r="B2591" t="s">
        <v>12895</v>
      </c>
      <c r="D2591">
        <v>2023</v>
      </c>
      <c r="E2591" t="s">
        <v>1049</v>
      </c>
      <c r="F2591" t="s">
        <v>1879</v>
      </c>
      <c r="G2591" t="s">
        <v>1880</v>
      </c>
      <c r="H2591" t="s">
        <v>2772</v>
      </c>
      <c r="I2591" t="s">
        <v>12896</v>
      </c>
      <c r="J2591" t="s">
        <v>1054</v>
      </c>
      <c r="K2591">
        <v>18797</v>
      </c>
      <c r="L2591" t="s">
        <v>869</v>
      </c>
      <c r="M2591" t="s">
        <v>12897</v>
      </c>
      <c r="N2591">
        <v>45325</v>
      </c>
      <c r="O2591">
        <v>4</v>
      </c>
      <c r="P2591" t="s">
        <v>872</v>
      </c>
      <c r="Q2591" t="s">
        <v>873</v>
      </c>
      <c r="R2591" t="s">
        <v>105</v>
      </c>
      <c r="S2591" t="s">
        <v>105</v>
      </c>
      <c r="T2591" t="s">
        <v>11006</v>
      </c>
      <c r="U2591" t="s">
        <v>1067</v>
      </c>
      <c r="V2591" t="s">
        <v>227</v>
      </c>
      <c r="W2591" s="247">
        <v>44797</v>
      </c>
      <c r="Y2591" t="s">
        <v>876</v>
      </c>
      <c r="Z2591">
        <v>0</v>
      </c>
      <c r="AB2591" t="s">
        <v>1856</v>
      </c>
      <c r="AD2591">
        <f t="shared" ca="1" si="120"/>
        <v>20</v>
      </c>
      <c r="AE2591">
        <f t="shared" si="121"/>
        <v>8</v>
      </c>
      <c r="AF2591">
        <f t="shared" si="122"/>
        <v>24</v>
      </c>
    </row>
    <row r="2592" spans="1:32" x14ac:dyDescent="0.25">
      <c r="A2592" t="s">
        <v>12898</v>
      </c>
      <c r="B2592" t="s">
        <v>12899</v>
      </c>
      <c r="D2592">
        <v>2023</v>
      </c>
      <c r="E2592" t="s">
        <v>1049</v>
      </c>
      <c r="F2592" t="s">
        <v>1879</v>
      </c>
      <c r="G2592" t="s">
        <v>1880</v>
      </c>
      <c r="H2592" t="s">
        <v>1108</v>
      </c>
      <c r="I2592" t="s">
        <v>12900</v>
      </c>
      <c r="J2592" t="s">
        <v>1074</v>
      </c>
      <c r="K2592">
        <v>1</v>
      </c>
      <c r="L2592" t="s">
        <v>869</v>
      </c>
      <c r="M2592" t="s">
        <v>12901</v>
      </c>
      <c r="N2592" t="s">
        <v>12902</v>
      </c>
      <c r="O2592">
        <v>528</v>
      </c>
      <c r="P2592" t="s">
        <v>872</v>
      </c>
      <c r="Q2592" t="s">
        <v>873</v>
      </c>
      <c r="R2592" t="s">
        <v>105</v>
      </c>
      <c r="S2592" t="s">
        <v>105</v>
      </c>
      <c r="T2592" t="s">
        <v>12903</v>
      </c>
      <c r="U2592" t="s">
        <v>1067</v>
      </c>
      <c r="V2592" t="s">
        <v>12904</v>
      </c>
      <c r="W2592" s="247">
        <v>44798</v>
      </c>
      <c r="Y2592" t="s">
        <v>876</v>
      </c>
      <c r="Z2592">
        <v>0</v>
      </c>
      <c r="AD2592">
        <f t="shared" ca="1" si="120"/>
        <v>20</v>
      </c>
      <c r="AE2592">
        <f t="shared" si="121"/>
        <v>8</v>
      </c>
      <c r="AF2592">
        <f t="shared" si="122"/>
        <v>25</v>
      </c>
    </row>
    <row r="2593" spans="1:32" x14ac:dyDescent="0.25">
      <c r="A2593" t="s">
        <v>12905</v>
      </c>
      <c r="B2593" t="s">
        <v>12906</v>
      </c>
      <c r="D2593">
        <v>2023</v>
      </c>
      <c r="E2593" t="s">
        <v>1049</v>
      </c>
      <c r="F2593" t="s">
        <v>1879</v>
      </c>
      <c r="G2593" t="s">
        <v>1880</v>
      </c>
      <c r="H2593" t="s">
        <v>1108</v>
      </c>
      <c r="I2593" t="s">
        <v>12907</v>
      </c>
      <c r="J2593" t="s">
        <v>1074</v>
      </c>
      <c r="K2593">
        <v>1</v>
      </c>
      <c r="L2593" t="s">
        <v>869</v>
      </c>
      <c r="M2593" t="s">
        <v>12908</v>
      </c>
      <c r="N2593" t="s">
        <v>12902</v>
      </c>
      <c r="O2593">
        <v>528</v>
      </c>
      <c r="P2593" t="s">
        <v>872</v>
      </c>
      <c r="Q2593" t="s">
        <v>873</v>
      </c>
      <c r="R2593" t="s">
        <v>105</v>
      </c>
      <c r="S2593" t="s">
        <v>105</v>
      </c>
      <c r="T2593" t="s">
        <v>12903</v>
      </c>
      <c r="U2593" t="s">
        <v>1067</v>
      </c>
      <c r="V2593" t="s">
        <v>12904</v>
      </c>
      <c r="W2593" s="247">
        <v>44798</v>
      </c>
      <c r="Y2593" t="s">
        <v>876</v>
      </c>
      <c r="Z2593">
        <v>0</v>
      </c>
      <c r="AD2593">
        <f t="shared" ca="1" si="120"/>
        <v>20</v>
      </c>
      <c r="AE2593">
        <f t="shared" si="121"/>
        <v>8</v>
      </c>
      <c r="AF2593">
        <f t="shared" si="122"/>
        <v>25</v>
      </c>
    </row>
    <row r="2594" spans="1:32" x14ac:dyDescent="0.25">
      <c r="A2594" t="s">
        <v>12909</v>
      </c>
      <c r="B2594" t="s">
        <v>12910</v>
      </c>
      <c r="D2594">
        <v>2023</v>
      </c>
      <c r="E2594" t="s">
        <v>1049</v>
      </c>
      <c r="F2594" t="s">
        <v>1879</v>
      </c>
      <c r="G2594" t="s">
        <v>1880</v>
      </c>
      <c r="H2594" t="s">
        <v>1108</v>
      </c>
      <c r="I2594" t="s">
        <v>12911</v>
      </c>
      <c r="J2594" t="s">
        <v>1074</v>
      </c>
      <c r="K2594">
        <v>1</v>
      </c>
      <c r="L2594" t="s">
        <v>869</v>
      </c>
      <c r="M2594" t="s">
        <v>12912</v>
      </c>
      <c r="N2594" t="s">
        <v>12902</v>
      </c>
      <c r="O2594">
        <v>528</v>
      </c>
      <c r="P2594" t="s">
        <v>872</v>
      </c>
      <c r="Q2594" t="s">
        <v>873</v>
      </c>
      <c r="R2594" t="s">
        <v>105</v>
      </c>
      <c r="S2594" t="s">
        <v>105</v>
      </c>
      <c r="T2594" t="s">
        <v>12903</v>
      </c>
      <c r="U2594" t="s">
        <v>1067</v>
      </c>
      <c r="V2594" t="s">
        <v>12904</v>
      </c>
      <c r="W2594" s="247">
        <v>44798</v>
      </c>
      <c r="Y2594" t="s">
        <v>876</v>
      </c>
      <c r="Z2594">
        <v>0</v>
      </c>
      <c r="AD2594">
        <f t="shared" ca="1" si="120"/>
        <v>20</v>
      </c>
      <c r="AE2594">
        <f t="shared" si="121"/>
        <v>8</v>
      </c>
      <c r="AF2594">
        <f t="shared" si="122"/>
        <v>25</v>
      </c>
    </row>
    <row r="2595" spans="1:32" x14ac:dyDescent="0.25">
      <c r="A2595" t="s">
        <v>12913</v>
      </c>
      <c r="B2595" t="s">
        <v>12914</v>
      </c>
      <c r="D2595">
        <v>2023</v>
      </c>
      <c r="E2595" t="s">
        <v>1049</v>
      </c>
      <c r="F2595" t="s">
        <v>1879</v>
      </c>
      <c r="G2595" t="s">
        <v>1880</v>
      </c>
      <c r="H2595" t="s">
        <v>1108</v>
      </c>
      <c r="I2595" t="s">
        <v>12915</v>
      </c>
      <c r="J2595" t="s">
        <v>1074</v>
      </c>
      <c r="K2595">
        <v>1</v>
      </c>
      <c r="L2595" t="s">
        <v>869</v>
      </c>
      <c r="M2595" t="s">
        <v>12916</v>
      </c>
      <c r="N2595" t="s">
        <v>12902</v>
      </c>
      <c r="O2595">
        <v>528</v>
      </c>
      <c r="P2595" t="s">
        <v>872</v>
      </c>
      <c r="Q2595" t="s">
        <v>873</v>
      </c>
      <c r="R2595" t="s">
        <v>105</v>
      </c>
      <c r="S2595" t="s">
        <v>105</v>
      </c>
      <c r="T2595" t="s">
        <v>12903</v>
      </c>
      <c r="U2595" t="s">
        <v>1067</v>
      </c>
      <c r="V2595" t="s">
        <v>12904</v>
      </c>
      <c r="W2595" s="247">
        <v>44798</v>
      </c>
      <c r="Y2595" t="s">
        <v>876</v>
      </c>
      <c r="Z2595">
        <v>0</v>
      </c>
      <c r="AD2595">
        <f t="shared" ca="1" si="120"/>
        <v>20</v>
      </c>
      <c r="AE2595">
        <f t="shared" si="121"/>
        <v>8</v>
      </c>
      <c r="AF2595">
        <f t="shared" si="122"/>
        <v>25</v>
      </c>
    </row>
    <row r="2596" spans="1:32" x14ac:dyDescent="0.25">
      <c r="A2596" t="s">
        <v>12917</v>
      </c>
      <c r="B2596" t="s">
        <v>12918</v>
      </c>
      <c r="D2596">
        <v>2022</v>
      </c>
      <c r="E2596" t="s">
        <v>1094</v>
      </c>
      <c r="F2596" t="s">
        <v>1095</v>
      </c>
      <c r="G2596" t="s">
        <v>1096</v>
      </c>
      <c r="H2596" t="s">
        <v>12919</v>
      </c>
      <c r="I2596" t="s">
        <v>12920</v>
      </c>
      <c r="J2596" t="s">
        <v>1074</v>
      </c>
      <c r="K2596">
        <v>1</v>
      </c>
      <c r="L2596" t="s">
        <v>1900</v>
      </c>
      <c r="M2596" t="s">
        <v>12921</v>
      </c>
      <c r="N2596" t="s">
        <v>12922</v>
      </c>
      <c r="O2596">
        <v>481</v>
      </c>
      <c r="P2596" t="s">
        <v>872</v>
      </c>
      <c r="Q2596" t="s">
        <v>873</v>
      </c>
      <c r="R2596" t="s">
        <v>105</v>
      </c>
      <c r="S2596" t="s">
        <v>105</v>
      </c>
      <c r="T2596" t="s">
        <v>12923</v>
      </c>
      <c r="U2596" t="s">
        <v>1067</v>
      </c>
      <c r="V2596" t="s">
        <v>8331</v>
      </c>
      <c r="W2596" s="247">
        <v>44798</v>
      </c>
      <c r="Y2596" t="s">
        <v>876</v>
      </c>
      <c r="Z2596">
        <v>0</v>
      </c>
      <c r="AD2596">
        <f t="shared" ca="1" si="120"/>
        <v>20</v>
      </c>
      <c r="AE2596">
        <f t="shared" si="121"/>
        <v>8</v>
      </c>
      <c r="AF2596">
        <f t="shared" si="122"/>
        <v>25</v>
      </c>
    </row>
    <row r="2597" spans="1:32" x14ac:dyDescent="0.25">
      <c r="A2597" t="s">
        <v>12924</v>
      </c>
      <c r="B2597" t="s">
        <v>12925</v>
      </c>
      <c r="D2597">
        <v>2022</v>
      </c>
      <c r="E2597" t="s">
        <v>3245</v>
      </c>
      <c r="F2597" t="s">
        <v>12926</v>
      </c>
      <c r="G2597" t="s">
        <v>1107</v>
      </c>
      <c r="H2597" t="s">
        <v>12927</v>
      </c>
      <c r="I2597" t="s">
        <v>12928</v>
      </c>
      <c r="J2597" t="s">
        <v>1074</v>
      </c>
      <c r="K2597">
        <v>1</v>
      </c>
      <c r="L2597" t="s">
        <v>1900</v>
      </c>
      <c r="M2597" t="s">
        <v>12929</v>
      </c>
      <c r="N2597" t="s">
        <v>12902</v>
      </c>
      <c r="O2597">
        <v>528</v>
      </c>
      <c r="P2597" t="s">
        <v>872</v>
      </c>
      <c r="Q2597" t="s">
        <v>873</v>
      </c>
      <c r="R2597" t="s">
        <v>105</v>
      </c>
      <c r="S2597" t="s">
        <v>105</v>
      </c>
      <c r="T2597" t="s">
        <v>12903</v>
      </c>
      <c r="U2597" t="s">
        <v>1067</v>
      </c>
      <c r="V2597" t="s">
        <v>12904</v>
      </c>
      <c r="W2597" s="247">
        <v>44798</v>
      </c>
      <c r="Y2597" t="s">
        <v>876</v>
      </c>
      <c r="Z2597">
        <v>0</v>
      </c>
      <c r="AD2597">
        <f t="shared" ca="1" si="120"/>
        <v>20</v>
      </c>
      <c r="AE2597">
        <f t="shared" si="121"/>
        <v>8</v>
      </c>
      <c r="AF2597">
        <f t="shared" si="122"/>
        <v>25</v>
      </c>
    </row>
    <row r="2598" spans="1:32" x14ac:dyDescent="0.25">
      <c r="A2598" t="s">
        <v>12930</v>
      </c>
      <c r="B2598" t="s">
        <v>12931</v>
      </c>
      <c r="D2598">
        <v>2020</v>
      </c>
      <c r="E2598" t="s">
        <v>4460</v>
      </c>
      <c r="F2598" t="s">
        <v>12932</v>
      </c>
      <c r="G2598" t="s">
        <v>1081</v>
      </c>
      <c r="H2598" t="s">
        <v>12933</v>
      </c>
      <c r="I2598" t="s">
        <v>12934</v>
      </c>
      <c r="J2598" t="s">
        <v>1074</v>
      </c>
      <c r="K2598">
        <v>1</v>
      </c>
      <c r="L2598" t="s">
        <v>1900</v>
      </c>
      <c r="M2598" t="s">
        <v>12935</v>
      </c>
      <c r="N2598" t="s">
        <v>12936</v>
      </c>
      <c r="O2598">
        <v>608</v>
      </c>
      <c r="P2598" t="s">
        <v>872</v>
      </c>
      <c r="Q2598" t="s">
        <v>873</v>
      </c>
      <c r="R2598" t="s">
        <v>105</v>
      </c>
      <c r="S2598" t="s">
        <v>105</v>
      </c>
      <c r="T2598" t="s">
        <v>12937</v>
      </c>
      <c r="U2598" t="s">
        <v>1067</v>
      </c>
      <c r="V2598" t="s">
        <v>12938</v>
      </c>
      <c r="W2598" s="247">
        <v>44811</v>
      </c>
      <c r="Y2598" t="s">
        <v>876</v>
      </c>
      <c r="Z2598">
        <v>0</v>
      </c>
      <c r="AD2598">
        <f t="shared" ca="1" si="120"/>
        <v>20</v>
      </c>
      <c r="AE2598">
        <f t="shared" si="121"/>
        <v>9</v>
      </c>
      <c r="AF2598">
        <f t="shared" si="122"/>
        <v>7</v>
      </c>
    </row>
    <row r="2599" spans="1:32" x14ac:dyDescent="0.25">
      <c r="A2599" t="s">
        <v>12939</v>
      </c>
      <c r="B2599" t="s">
        <v>12940</v>
      </c>
      <c r="D2599">
        <v>2023</v>
      </c>
      <c r="E2599" t="s">
        <v>1049</v>
      </c>
      <c r="F2599" t="s">
        <v>1106</v>
      </c>
      <c r="G2599" t="s">
        <v>1107</v>
      </c>
      <c r="H2599" t="s">
        <v>3323</v>
      </c>
      <c r="I2599" t="s">
        <v>12941</v>
      </c>
      <c r="J2599" t="s">
        <v>1054</v>
      </c>
      <c r="K2599">
        <v>90</v>
      </c>
      <c r="L2599" t="s">
        <v>869</v>
      </c>
      <c r="M2599" t="s">
        <v>12942</v>
      </c>
      <c r="N2599" t="s">
        <v>1040</v>
      </c>
      <c r="O2599">
        <v>4</v>
      </c>
      <c r="P2599" t="s">
        <v>872</v>
      </c>
      <c r="Q2599" t="s">
        <v>873</v>
      </c>
      <c r="R2599" t="s">
        <v>105</v>
      </c>
      <c r="S2599" t="s">
        <v>105</v>
      </c>
      <c r="T2599" t="s">
        <v>12943</v>
      </c>
      <c r="U2599" t="s">
        <v>875</v>
      </c>
      <c r="V2599" t="s">
        <v>4518</v>
      </c>
      <c r="W2599" s="247">
        <v>44825</v>
      </c>
      <c r="Y2599" t="s">
        <v>876</v>
      </c>
      <c r="Z2599">
        <v>0</v>
      </c>
      <c r="AB2599" t="s">
        <v>877</v>
      </c>
      <c r="AD2599">
        <f t="shared" ca="1" si="120"/>
        <v>19</v>
      </c>
      <c r="AE2599">
        <f t="shared" si="121"/>
        <v>9</v>
      </c>
      <c r="AF2599">
        <f t="shared" si="122"/>
        <v>21</v>
      </c>
    </row>
    <row r="2600" spans="1:32" x14ac:dyDescent="0.25">
      <c r="A2600" t="s">
        <v>12944</v>
      </c>
      <c r="B2600" t="s">
        <v>12945</v>
      </c>
      <c r="D2600">
        <v>2023</v>
      </c>
      <c r="E2600" t="s">
        <v>1049</v>
      </c>
      <c r="F2600" t="s">
        <v>1106</v>
      </c>
      <c r="G2600" t="s">
        <v>1107</v>
      </c>
      <c r="H2600" t="s">
        <v>1108</v>
      </c>
      <c r="I2600" t="s">
        <v>12946</v>
      </c>
      <c r="J2600" t="s">
        <v>945</v>
      </c>
      <c r="K2600">
        <v>48043</v>
      </c>
      <c r="L2600" t="s">
        <v>1900</v>
      </c>
      <c r="M2600">
        <v>5449263</v>
      </c>
      <c r="N2600" t="s">
        <v>2077</v>
      </c>
      <c r="O2600">
        <v>7</v>
      </c>
      <c r="P2600" t="s">
        <v>872</v>
      </c>
      <c r="Q2600" t="s">
        <v>873</v>
      </c>
      <c r="R2600" t="s">
        <v>105</v>
      </c>
      <c r="S2600" t="s">
        <v>105</v>
      </c>
      <c r="T2600" t="s">
        <v>12947</v>
      </c>
      <c r="U2600" t="s">
        <v>875</v>
      </c>
      <c r="V2600" t="s">
        <v>12948</v>
      </c>
      <c r="W2600" s="247">
        <v>44825</v>
      </c>
      <c r="Y2600" t="s">
        <v>876</v>
      </c>
      <c r="Z2600">
        <v>0</v>
      </c>
      <c r="AB2600" t="s">
        <v>1856</v>
      </c>
      <c r="AD2600">
        <f t="shared" ca="1" si="120"/>
        <v>19</v>
      </c>
      <c r="AE2600">
        <f t="shared" si="121"/>
        <v>9</v>
      </c>
      <c r="AF2600">
        <f t="shared" si="122"/>
        <v>21</v>
      </c>
    </row>
    <row r="2601" spans="1:32" x14ac:dyDescent="0.25">
      <c r="A2601" t="s">
        <v>12949</v>
      </c>
      <c r="B2601" t="s">
        <v>12950</v>
      </c>
      <c r="D2601">
        <v>2023</v>
      </c>
      <c r="E2601" t="s">
        <v>1049</v>
      </c>
      <c r="F2601" t="s">
        <v>1383</v>
      </c>
      <c r="G2601" t="s">
        <v>1384</v>
      </c>
      <c r="H2601" t="s">
        <v>3796</v>
      </c>
      <c r="I2601" t="s">
        <v>12951</v>
      </c>
      <c r="J2601" t="s">
        <v>918</v>
      </c>
      <c r="K2601">
        <v>17093</v>
      </c>
      <c r="L2601" t="s">
        <v>1900</v>
      </c>
      <c r="M2601" t="s">
        <v>12952</v>
      </c>
      <c r="N2601">
        <v>45445</v>
      </c>
      <c r="O2601">
        <v>14</v>
      </c>
      <c r="P2601" t="s">
        <v>872</v>
      </c>
      <c r="Q2601" t="s">
        <v>873</v>
      </c>
      <c r="R2601" t="s">
        <v>105</v>
      </c>
      <c r="S2601" t="s">
        <v>105</v>
      </c>
      <c r="T2601" t="s">
        <v>12953</v>
      </c>
      <c r="U2601" t="s">
        <v>875</v>
      </c>
      <c r="V2601" t="s">
        <v>153</v>
      </c>
      <c r="W2601" s="247">
        <v>44819</v>
      </c>
      <c r="Y2601" t="s">
        <v>876</v>
      </c>
      <c r="Z2601">
        <v>0</v>
      </c>
      <c r="AB2601" t="s">
        <v>1856</v>
      </c>
      <c r="AD2601">
        <f t="shared" ca="1" si="120"/>
        <v>19</v>
      </c>
      <c r="AE2601">
        <f t="shared" si="121"/>
        <v>9</v>
      </c>
      <c r="AF2601">
        <f t="shared" si="122"/>
        <v>15</v>
      </c>
    </row>
    <row r="2602" spans="1:32" x14ac:dyDescent="0.25">
      <c r="A2602" t="s">
        <v>12954</v>
      </c>
      <c r="B2602" t="s">
        <v>12955</v>
      </c>
      <c r="C2602" t="s">
        <v>3459</v>
      </c>
      <c r="D2602">
        <v>2022</v>
      </c>
      <c r="E2602" t="s">
        <v>3460</v>
      </c>
      <c r="F2602" t="s">
        <v>3461</v>
      </c>
      <c r="G2602" t="s">
        <v>3462</v>
      </c>
      <c r="H2602" t="s">
        <v>866</v>
      </c>
      <c r="I2602" t="s">
        <v>12956</v>
      </c>
      <c r="J2602" t="s">
        <v>3464</v>
      </c>
      <c r="K2602">
        <v>370</v>
      </c>
      <c r="L2602" t="s">
        <v>869</v>
      </c>
      <c r="M2602" t="s">
        <v>12957</v>
      </c>
      <c r="N2602" t="s">
        <v>12812</v>
      </c>
      <c r="O2602">
        <v>492</v>
      </c>
      <c r="P2602" t="s">
        <v>872</v>
      </c>
      <c r="Q2602" t="s">
        <v>873</v>
      </c>
      <c r="R2602" t="s">
        <v>105</v>
      </c>
      <c r="S2602" t="s">
        <v>105</v>
      </c>
      <c r="T2602" t="s">
        <v>12958</v>
      </c>
      <c r="U2602" t="s">
        <v>875</v>
      </c>
      <c r="V2602" t="s">
        <v>132</v>
      </c>
      <c r="W2602" s="247">
        <v>44798</v>
      </c>
      <c r="Y2602" t="s">
        <v>876</v>
      </c>
      <c r="Z2602">
        <v>0</v>
      </c>
      <c r="AA2602" t="s">
        <v>2323</v>
      </c>
      <c r="AB2602" t="s">
        <v>12959</v>
      </c>
      <c r="AD2602">
        <f t="shared" ca="1" si="120"/>
        <v>20</v>
      </c>
      <c r="AE2602">
        <f t="shared" si="121"/>
        <v>8</v>
      </c>
      <c r="AF2602">
        <f t="shared" si="122"/>
        <v>25</v>
      </c>
    </row>
    <row r="2603" spans="1:32" x14ac:dyDescent="0.25">
      <c r="A2603" t="s">
        <v>820</v>
      </c>
      <c r="B2603" t="s">
        <v>12960</v>
      </c>
      <c r="D2603">
        <v>2023</v>
      </c>
      <c r="E2603" t="s">
        <v>1049</v>
      </c>
      <c r="F2603" t="s">
        <v>1080</v>
      </c>
      <c r="G2603" t="s">
        <v>1081</v>
      </c>
      <c r="H2603" t="s">
        <v>1123</v>
      </c>
      <c r="I2603" t="s">
        <v>822</v>
      </c>
      <c r="J2603" t="s">
        <v>1054</v>
      </c>
      <c r="K2603">
        <v>6583</v>
      </c>
      <c r="L2603" t="s">
        <v>869</v>
      </c>
      <c r="M2603" t="s">
        <v>12961</v>
      </c>
      <c r="N2603" t="s">
        <v>1040</v>
      </c>
      <c r="O2603">
        <v>4</v>
      </c>
      <c r="P2603" t="s">
        <v>872</v>
      </c>
      <c r="Q2603" t="s">
        <v>873</v>
      </c>
      <c r="R2603" t="s">
        <v>105</v>
      </c>
      <c r="S2603" t="s">
        <v>105</v>
      </c>
      <c r="T2603" t="s">
        <v>12962</v>
      </c>
      <c r="U2603" t="s">
        <v>875</v>
      </c>
      <c r="V2603" t="s">
        <v>12963</v>
      </c>
      <c r="W2603" s="247">
        <v>44820</v>
      </c>
      <c r="Y2603" t="s">
        <v>876</v>
      </c>
      <c r="Z2603">
        <v>0</v>
      </c>
      <c r="AB2603" t="s">
        <v>1856</v>
      </c>
      <c r="AD2603">
        <f t="shared" ca="1" si="120"/>
        <v>19</v>
      </c>
      <c r="AE2603">
        <f t="shared" si="121"/>
        <v>9</v>
      </c>
      <c r="AF2603">
        <f t="shared" si="122"/>
        <v>16</v>
      </c>
    </row>
    <row r="2604" spans="1:32" x14ac:dyDescent="0.25">
      <c r="A2604" t="s">
        <v>12964</v>
      </c>
      <c r="B2604" t="s">
        <v>12965</v>
      </c>
      <c r="D2604">
        <v>2023</v>
      </c>
      <c r="E2604" t="s">
        <v>1049</v>
      </c>
      <c r="F2604" t="s">
        <v>1080</v>
      </c>
      <c r="G2604" t="s">
        <v>1081</v>
      </c>
      <c r="H2604" t="s">
        <v>1082</v>
      </c>
      <c r="I2604" t="s">
        <v>12966</v>
      </c>
      <c r="J2604" t="s">
        <v>1054</v>
      </c>
      <c r="K2604">
        <v>33588</v>
      </c>
      <c r="L2604" t="s">
        <v>869</v>
      </c>
      <c r="M2604" t="s">
        <v>12967</v>
      </c>
      <c r="N2604" t="s">
        <v>3594</v>
      </c>
      <c r="O2604">
        <v>9</v>
      </c>
      <c r="P2604" t="s">
        <v>872</v>
      </c>
      <c r="Q2604" t="s">
        <v>873</v>
      </c>
      <c r="R2604" t="s">
        <v>105</v>
      </c>
      <c r="S2604" t="s">
        <v>105</v>
      </c>
      <c r="T2604" t="s">
        <v>12968</v>
      </c>
      <c r="U2604" t="s">
        <v>875</v>
      </c>
      <c r="V2604" t="s">
        <v>4534</v>
      </c>
      <c r="W2604" s="247">
        <v>44820</v>
      </c>
      <c r="Y2604" t="s">
        <v>876</v>
      </c>
      <c r="Z2604">
        <v>0</v>
      </c>
      <c r="AB2604" t="s">
        <v>1856</v>
      </c>
      <c r="AD2604">
        <f t="shared" ca="1" si="120"/>
        <v>19</v>
      </c>
      <c r="AE2604">
        <f t="shared" si="121"/>
        <v>9</v>
      </c>
      <c r="AF2604">
        <f t="shared" si="122"/>
        <v>16</v>
      </c>
    </row>
    <row r="2605" spans="1:32" x14ac:dyDescent="0.25">
      <c r="A2605" t="s">
        <v>826</v>
      </c>
      <c r="B2605" t="s">
        <v>12969</v>
      </c>
      <c r="D2605">
        <v>2023</v>
      </c>
      <c r="E2605" t="s">
        <v>1049</v>
      </c>
      <c r="F2605" t="s">
        <v>1080</v>
      </c>
      <c r="G2605" t="s">
        <v>1081</v>
      </c>
      <c r="H2605" t="s">
        <v>1123</v>
      </c>
      <c r="I2605" t="s">
        <v>828</v>
      </c>
      <c r="J2605" t="s">
        <v>1054</v>
      </c>
      <c r="K2605">
        <v>9542</v>
      </c>
      <c r="L2605" t="s">
        <v>869</v>
      </c>
      <c r="M2605" t="s">
        <v>12970</v>
      </c>
      <c r="N2605" t="s">
        <v>1040</v>
      </c>
      <c r="O2605">
        <v>4</v>
      </c>
      <c r="P2605" t="s">
        <v>872</v>
      </c>
      <c r="Q2605" t="s">
        <v>873</v>
      </c>
      <c r="R2605" t="s">
        <v>105</v>
      </c>
      <c r="S2605" t="s">
        <v>105</v>
      </c>
      <c r="T2605" t="s">
        <v>12971</v>
      </c>
      <c r="U2605" t="s">
        <v>875</v>
      </c>
      <c r="V2605" t="s">
        <v>12963</v>
      </c>
      <c r="W2605" s="247">
        <v>44820</v>
      </c>
      <c r="Y2605" t="s">
        <v>876</v>
      </c>
      <c r="Z2605">
        <v>0</v>
      </c>
      <c r="AB2605" t="s">
        <v>1856</v>
      </c>
      <c r="AD2605">
        <f t="shared" ca="1" si="120"/>
        <v>19</v>
      </c>
      <c r="AE2605">
        <f t="shared" si="121"/>
        <v>9</v>
      </c>
      <c r="AF2605">
        <f t="shared" si="122"/>
        <v>16</v>
      </c>
    </row>
    <row r="2606" spans="1:32" x14ac:dyDescent="0.25">
      <c r="A2606" t="s">
        <v>823</v>
      </c>
      <c r="B2606" t="s">
        <v>12972</v>
      </c>
      <c r="D2606">
        <v>2023</v>
      </c>
      <c r="E2606" t="s">
        <v>1049</v>
      </c>
      <c r="F2606" t="s">
        <v>1080</v>
      </c>
      <c r="G2606" t="s">
        <v>1081</v>
      </c>
      <c r="H2606" t="s">
        <v>1082</v>
      </c>
      <c r="I2606" t="s">
        <v>825</v>
      </c>
      <c r="J2606" t="s">
        <v>1054</v>
      </c>
      <c r="K2606">
        <v>10190</v>
      </c>
      <c r="L2606" t="s">
        <v>869</v>
      </c>
      <c r="M2606" t="s">
        <v>12973</v>
      </c>
      <c r="N2606" t="s">
        <v>5013</v>
      </c>
      <c r="O2606">
        <v>334</v>
      </c>
      <c r="P2606" t="s">
        <v>872</v>
      </c>
      <c r="Q2606" t="s">
        <v>873</v>
      </c>
      <c r="R2606" t="s">
        <v>105</v>
      </c>
      <c r="S2606" t="s">
        <v>105</v>
      </c>
      <c r="T2606" t="s">
        <v>4954</v>
      </c>
      <c r="U2606" t="s">
        <v>875</v>
      </c>
      <c r="V2606" t="s">
        <v>4955</v>
      </c>
      <c r="W2606" s="247">
        <v>44820</v>
      </c>
      <c r="Y2606" t="s">
        <v>876</v>
      </c>
      <c r="Z2606">
        <v>0</v>
      </c>
      <c r="AB2606" t="s">
        <v>1856</v>
      </c>
      <c r="AD2606">
        <f t="shared" ca="1" si="120"/>
        <v>19</v>
      </c>
      <c r="AE2606">
        <f t="shared" si="121"/>
        <v>9</v>
      </c>
      <c r="AF2606">
        <f t="shared" si="122"/>
        <v>16</v>
      </c>
    </row>
    <row r="2607" spans="1:32" x14ac:dyDescent="0.25">
      <c r="A2607" t="s">
        <v>12974</v>
      </c>
      <c r="B2607" t="s">
        <v>12975</v>
      </c>
      <c r="D2607">
        <v>2023</v>
      </c>
      <c r="E2607" t="s">
        <v>863</v>
      </c>
      <c r="F2607" t="s">
        <v>12218</v>
      </c>
      <c r="G2607" t="s">
        <v>1435</v>
      </c>
      <c r="H2607" t="s">
        <v>866</v>
      </c>
      <c r="I2607" t="s">
        <v>12976</v>
      </c>
      <c r="J2607" t="s">
        <v>945</v>
      </c>
      <c r="K2607">
        <v>36807</v>
      </c>
      <c r="L2607" t="s">
        <v>1900</v>
      </c>
      <c r="M2607" t="s">
        <v>12977</v>
      </c>
      <c r="N2607" t="s">
        <v>2994</v>
      </c>
      <c r="O2607">
        <v>1</v>
      </c>
      <c r="P2607" t="s">
        <v>872</v>
      </c>
      <c r="Q2607" t="s">
        <v>873</v>
      </c>
      <c r="R2607" t="s">
        <v>105</v>
      </c>
      <c r="S2607" t="s">
        <v>110</v>
      </c>
      <c r="T2607" t="s">
        <v>12978</v>
      </c>
      <c r="U2607" t="s">
        <v>875</v>
      </c>
      <c r="V2607" t="s">
        <v>203</v>
      </c>
      <c r="W2607" s="247">
        <v>44803</v>
      </c>
      <c r="Y2607" t="s">
        <v>876</v>
      </c>
      <c r="Z2607">
        <v>0</v>
      </c>
      <c r="AB2607" t="s">
        <v>1856</v>
      </c>
      <c r="AD2607">
        <f t="shared" ca="1" si="120"/>
        <v>20</v>
      </c>
      <c r="AE2607">
        <f t="shared" si="121"/>
        <v>8</v>
      </c>
      <c r="AF2607">
        <f t="shared" si="122"/>
        <v>30</v>
      </c>
    </row>
    <row r="2608" spans="1:32" x14ac:dyDescent="0.25">
      <c r="A2608" t="s">
        <v>12979</v>
      </c>
      <c r="B2608" t="s">
        <v>12980</v>
      </c>
      <c r="D2608">
        <v>2023</v>
      </c>
      <c r="E2608" t="s">
        <v>863</v>
      </c>
      <c r="F2608" t="s">
        <v>12218</v>
      </c>
      <c r="G2608" t="s">
        <v>1435</v>
      </c>
      <c r="H2608" t="s">
        <v>956</v>
      </c>
      <c r="I2608" t="s">
        <v>12981</v>
      </c>
      <c r="J2608" t="s">
        <v>881</v>
      </c>
      <c r="K2608">
        <v>23189</v>
      </c>
      <c r="L2608" t="s">
        <v>869</v>
      </c>
      <c r="M2608">
        <v>5449195</v>
      </c>
      <c r="N2608">
        <v>45324</v>
      </c>
      <c r="O2608">
        <v>10</v>
      </c>
      <c r="P2608" t="s">
        <v>872</v>
      </c>
      <c r="Q2608" t="s">
        <v>873</v>
      </c>
      <c r="R2608" t="s">
        <v>105</v>
      </c>
      <c r="S2608" t="s">
        <v>105</v>
      </c>
      <c r="T2608" t="s">
        <v>12982</v>
      </c>
      <c r="U2608" t="s">
        <v>875</v>
      </c>
      <c r="V2608" t="s">
        <v>142</v>
      </c>
      <c r="W2608" s="247">
        <v>44803</v>
      </c>
      <c r="Y2608" t="s">
        <v>876</v>
      </c>
      <c r="Z2608">
        <v>0</v>
      </c>
      <c r="AB2608" t="s">
        <v>877</v>
      </c>
      <c r="AD2608">
        <f t="shared" ca="1" si="120"/>
        <v>20</v>
      </c>
      <c r="AE2608">
        <f t="shared" si="121"/>
        <v>8</v>
      </c>
      <c r="AF2608">
        <f t="shared" si="122"/>
        <v>30</v>
      </c>
    </row>
    <row r="2609" spans="1:32" x14ac:dyDescent="0.25">
      <c r="A2609" t="s">
        <v>12983</v>
      </c>
      <c r="B2609" t="s">
        <v>12984</v>
      </c>
      <c r="D2609">
        <v>2023</v>
      </c>
      <c r="E2609" t="s">
        <v>863</v>
      </c>
      <c r="F2609" t="s">
        <v>12218</v>
      </c>
      <c r="G2609" t="s">
        <v>1435</v>
      </c>
      <c r="H2609" t="s">
        <v>1481</v>
      </c>
      <c r="I2609" t="s">
        <v>12985</v>
      </c>
      <c r="J2609" t="s">
        <v>1054</v>
      </c>
      <c r="K2609">
        <v>50278</v>
      </c>
      <c r="L2609" t="s">
        <v>1900</v>
      </c>
      <c r="M2609" t="s">
        <v>12986</v>
      </c>
      <c r="N2609">
        <v>45416</v>
      </c>
      <c r="O2609">
        <v>130</v>
      </c>
      <c r="P2609" t="s">
        <v>872</v>
      </c>
      <c r="Q2609" t="s">
        <v>873</v>
      </c>
      <c r="R2609" t="s">
        <v>105</v>
      </c>
      <c r="S2609" t="s">
        <v>105</v>
      </c>
      <c r="T2609" t="s">
        <v>12987</v>
      </c>
      <c r="U2609" t="s">
        <v>875</v>
      </c>
      <c r="V2609" t="s">
        <v>6069</v>
      </c>
      <c r="W2609" s="247">
        <v>44803</v>
      </c>
      <c r="Y2609" t="s">
        <v>876</v>
      </c>
      <c r="Z2609">
        <v>0</v>
      </c>
      <c r="AB2609" t="s">
        <v>1856</v>
      </c>
      <c r="AD2609">
        <f t="shared" ca="1" si="120"/>
        <v>20</v>
      </c>
      <c r="AE2609">
        <f t="shared" si="121"/>
        <v>8</v>
      </c>
      <c r="AF2609">
        <f t="shared" si="122"/>
        <v>30</v>
      </c>
    </row>
    <row r="2610" spans="1:32" x14ac:dyDescent="0.25">
      <c r="A2610" t="s">
        <v>12988</v>
      </c>
      <c r="B2610" t="s">
        <v>12989</v>
      </c>
      <c r="D2610">
        <v>2023</v>
      </c>
      <c r="E2610" t="s">
        <v>863</v>
      </c>
      <c r="F2610" t="s">
        <v>12218</v>
      </c>
      <c r="G2610" t="s">
        <v>1435</v>
      </c>
      <c r="H2610" t="s">
        <v>866</v>
      </c>
      <c r="I2610" t="s">
        <v>12990</v>
      </c>
      <c r="J2610" t="s">
        <v>868</v>
      </c>
      <c r="K2610">
        <v>15131</v>
      </c>
      <c r="L2610" t="s">
        <v>1900</v>
      </c>
      <c r="M2610" t="s">
        <v>12991</v>
      </c>
      <c r="N2610">
        <v>45506</v>
      </c>
      <c r="O2610">
        <v>12</v>
      </c>
      <c r="P2610" t="s">
        <v>872</v>
      </c>
      <c r="Q2610" t="s">
        <v>873</v>
      </c>
      <c r="R2610" t="s">
        <v>105</v>
      </c>
      <c r="S2610" t="s">
        <v>105</v>
      </c>
      <c r="T2610" t="s">
        <v>12992</v>
      </c>
      <c r="U2610" t="s">
        <v>875</v>
      </c>
      <c r="V2610" t="s">
        <v>134</v>
      </c>
      <c r="W2610" s="247">
        <v>44803</v>
      </c>
      <c r="Y2610" t="s">
        <v>876</v>
      </c>
      <c r="Z2610">
        <v>0</v>
      </c>
      <c r="AB2610" t="s">
        <v>1856</v>
      </c>
      <c r="AD2610">
        <f t="shared" ca="1" si="120"/>
        <v>20</v>
      </c>
      <c r="AE2610">
        <f t="shared" si="121"/>
        <v>8</v>
      </c>
      <c r="AF2610">
        <f t="shared" si="122"/>
        <v>30</v>
      </c>
    </row>
    <row r="2611" spans="1:32" x14ac:dyDescent="0.25">
      <c r="A2611" t="s">
        <v>12993</v>
      </c>
      <c r="B2611" t="s">
        <v>12994</v>
      </c>
      <c r="D2611">
        <v>2023</v>
      </c>
      <c r="E2611" t="s">
        <v>1049</v>
      </c>
      <c r="F2611" t="s">
        <v>1070</v>
      </c>
      <c r="G2611" t="s">
        <v>1071</v>
      </c>
      <c r="H2611" t="s">
        <v>3323</v>
      </c>
      <c r="I2611" t="s">
        <v>12995</v>
      </c>
      <c r="J2611" t="s">
        <v>1067</v>
      </c>
      <c r="K2611">
        <v>21605</v>
      </c>
      <c r="L2611" t="s">
        <v>1900</v>
      </c>
      <c r="M2611" t="s">
        <v>1519</v>
      </c>
      <c r="N2611">
        <v>45383</v>
      </c>
      <c r="O2611">
        <v>32</v>
      </c>
      <c r="P2611" t="s">
        <v>872</v>
      </c>
      <c r="Q2611" t="s">
        <v>873</v>
      </c>
      <c r="R2611" t="s">
        <v>178</v>
      </c>
      <c r="S2611" t="s">
        <v>178</v>
      </c>
      <c r="U2611" t="s">
        <v>875</v>
      </c>
      <c r="W2611" s="247">
        <v>44825</v>
      </c>
      <c r="Y2611" t="s">
        <v>876</v>
      </c>
      <c r="Z2611">
        <v>0</v>
      </c>
      <c r="AB2611" t="s">
        <v>1856</v>
      </c>
      <c r="AD2611">
        <f t="shared" ca="1" si="120"/>
        <v>19</v>
      </c>
      <c r="AE2611">
        <f t="shared" si="121"/>
        <v>9</v>
      </c>
      <c r="AF2611">
        <f t="shared" si="122"/>
        <v>21</v>
      </c>
    </row>
    <row r="2612" spans="1:32" x14ac:dyDescent="0.25">
      <c r="A2612" t="s">
        <v>12996</v>
      </c>
      <c r="B2612" t="s">
        <v>12997</v>
      </c>
      <c r="D2612">
        <v>2023</v>
      </c>
      <c r="E2612" t="s">
        <v>1049</v>
      </c>
      <c r="F2612" t="s">
        <v>2320</v>
      </c>
      <c r="G2612" t="s">
        <v>2321</v>
      </c>
      <c r="H2612" t="s">
        <v>1052</v>
      </c>
      <c r="I2612" t="s">
        <v>12998</v>
      </c>
      <c r="J2612" t="s">
        <v>11577</v>
      </c>
      <c r="K2612">
        <v>32366</v>
      </c>
      <c r="L2612" t="s">
        <v>869</v>
      </c>
      <c r="M2612" t="s">
        <v>1519</v>
      </c>
      <c r="N2612" t="s">
        <v>2638</v>
      </c>
      <c r="O2612">
        <v>12</v>
      </c>
      <c r="P2612" t="s">
        <v>872</v>
      </c>
      <c r="Q2612" t="s">
        <v>873</v>
      </c>
      <c r="R2612" t="s">
        <v>173</v>
      </c>
      <c r="S2612" t="s">
        <v>173</v>
      </c>
      <c r="U2612" t="s">
        <v>1067</v>
      </c>
      <c r="W2612" s="247">
        <v>44804</v>
      </c>
      <c r="Y2612" t="s">
        <v>876</v>
      </c>
      <c r="Z2612">
        <v>0</v>
      </c>
      <c r="AA2612" t="s">
        <v>2323</v>
      </c>
      <c r="AB2612" t="s">
        <v>12999</v>
      </c>
      <c r="AD2612">
        <f t="shared" ca="1" si="120"/>
        <v>20</v>
      </c>
      <c r="AE2612">
        <f t="shared" si="121"/>
        <v>8</v>
      </c>
      <c r="AF2612">
        <f t="shared" si="122"/>
        <v>31</v>
      </c>
    </row>
    <row r="2613" spans="1:32" x14ac:dyDescent="0.25">
      <c r="A2613" t="s">
        <v>13000</v>
      </c>
      <c r="B2613" t="s">
        <v>13001</v>
      </c>
      <c r="D2613">
        <v>2023</v>
      </c>
      <c r="E2613" t="s">
        <v>1049</v>
      </c>
      <c r="F2613" t="s">
        <v>1879</v>
      </c>
      <c r="G2613" t="s">
        <v>1917</v>
      </c>
      <c r="H2613" t="s">
        <v>1123</v>
      </c>
      <c r="I2613" t="s">
        <v>13002</v>
      </c>
      <c r="J2613" t="s">
        <v>7733</v>
      </c>
      <c r="K2613">
        <v>40426</v>
      </c>
      <c r="L2613" t="s">
        <v>1900</v>
      </c>
      <c r="M2613" t="s">
        <v>1519</v>
      </c>
      <c r="N2613">
        <v>45352</v>
      </c>
      <c r="O2613">
        <v>33</v>
      </c>
      <c r="P2613" t="s">
        <v>872</v>
      </c>
      <c r="Q2613" t="s">
        <v>873</v>
      </c>
      <c r="R2613" t="s">
        <v>173</v>
      </c>
      <c r="S2613" t="s">
        <v>173</v>
      </c>
      <c r="U2613" t="s">
        <v>1067</v>
      </c>
      <c r="W2613" s="247">
        <v>44797</v>
      </c>
      <c r="Y2613" t="s">
        <v>876</v>
      </c>
      <c r="Z2613">
        <v>0</v>
      </c>
      <c r="AB2613" t="s">
        <v>1856</v>
      </c>
      <c r="AD2613">
        <f t="shared" ca="1" si="120"/>
        <v>20</v>
      </c>
      <c r="AE2613">
        <f t="shared" si="121"/>
        <v>8</v>
      </c>
      <c r="AF2613">
        <f t="shared" si="122"/>
        <v>24</v>
      </c>
    </row>
    <row r="2614" spans="1:32" x14ac:dyDescent="0.25">
      <c r="A2614" t="s">
        <v>13003</v>
      </c>
      <c r="B2614" t="s">
        <v>13004</v>
      </c>
      <c r="D2614">
        <v>2023</v>
      </c>
      <c r="E2614" t="s">
        <v>1049</v>
      </c>
      <c r="F2614" t="s">
        <v>1879</v>
      </c>
      <c r="G2614" t="s">
        <v>1880</v>
      </c>
      <c r="H2614" t="s">
        <v>2772</v>
      </c>
      <c r="I2614" t="s">
        <v>13005</v>
      </c>
      <c r="J2614" t="s">
        <v>7733</v>
      </c>
      <c r="K2614">
        <v>31724</v>
      </c>
      <c r="L2614" t="s">
        <v>869</v>
      </c>
      <c r="M2614" t="s">
        <v>1519</v>
      </c>
      <c r="N2614" t="s">
        <v>3695</v>
      </c>
      <c r="O2614">
        <v>19</v>
      </c>
      <c r="P2614" t="s">
        <v>872</v>
      </c>
      <c r="Q2614" t="s">
        <v>873</v>
      </c>
      <c r="R2614" t="s">
        <v>173</v>
      </c>
      <c r="S2614" t="s">
        <v>173</v>
      </c>
      <c r="U2614" t="s">
        <v>1067</v>
      </c>
      <c r="W2614" s="247">
        <v>44797</v>
      </c>
      <c r="Y2614" t="s">
        <v>876</v>
      </c>
      <c r="Z2614">
        <v>0</v>
      </c>
      <c r="AB2614" t="s">
        <v>1856</v>
      </c>
      <c r="AD2614">
        <f t="shared" ca="1" si="120"/>
        <v>20</v>
      </c>
      <c r="AE2614">
        <f t="shared" si="121"/>
        <v>8</v>
      </c>
      <c r="AF2614">
        <f t="shared" si="122"/>
        <v>24</v>
      </c>
    </row>
    <row r="2615" spans="1:32" x14ac:dyDescent="0.25">
      <c r="A2615" t="s">
        <v>13006</v>
      </c>
      <c r="B2615" t="s">
        <v>13007</v>
      </c>
      <c r="D2615">
        <v>2023</v>
      </c>
      <c r="E2615" t="s">
        <v>1049</v>
      </c>
      <c r="F2615" t="s">
        <v>1879</v>
      </c>
      <c r="G2615" t="s">
        <v>1917</v>
      </c>
      <c r="H2615" t="s">
        <v>1082</v>
      </c>
      <c r="I2615" t="s">
        <v>13008</v>
      </c>
      <c r="J2615" t="s">
        <v>881</v>
      </c>
      <c r="K2615">
        <v>38160</v>
      </c>
      <c r="L2615" t="s">
        <v>869</v>
      </c>
      <c r="M2615" t="s">
        <v>1519</v>
      </c>
      <c r="N2615">
        <v>45384</v>
      </c>
      <c r="O2615">
        <v>1</v>
      </c>
      <c r="P2615" t="s">
        <v>872</v>
      </c>
      <c r="Q2615" t="s">
        <v>873</v>
      </c>
      <c r="R2615" t="s">
        <v>110</v>
      </c>
      <c r="S2615" t="s">
        <v>105</v>
      </c>
      <c r="U2615" t="s">
        <v>1067</v>
      </c>
      <c r="W2615" s="247">
        <v>44804</v>
      </c>
      <c r="Y2615" t="s">
        <v>876</v>
      </c>
      <c r="Z2615">
        <v>0</v>
      </c>
      <c r="AA2615" t="s">
        <v>2323</v>
      </c>
      <c r="AB2615" t="s">
        <v>13009</v>
      </c>
      <c r="AD2615">
        <f t="shared" ca="1" si="120"/>
        <v>20</v>
      </c>
      <c r="AE2615">
        <f t="shared" si="121"/>
        <v>8</v>
      </c>
      <c r="AF2615">
        <f t="shared" si="122"/>
        <v>31</v>
      </c>
    </row>
    <row r="2616" spans="1:32" x14ac:dyDescent="0.25">
      <c r="A2616" t="s">
        <v>13010</v>
      </c>
      <c r="B2616" t="s">
        <v>13011</v>
      </c>
      <c r="D2616">
        <v>2023</v>
      </c>
      <c r="E2616" t="s">
        <v>1049</v>
      </c>
      <c r="F2616" t="s">
        <v>1879</v>
      </c>
      <c r="G2616" t="s">
        <v>1917</v>
      </c>
      <c r="H2616" t="s">
        <v>1082</v>
      </c>
      <c r="I2616" t="s">
        <v>13012</v>
      </c>
      <c r="J2616" t="s">
        <v>1527</v>
      </c>
      <c r="K2616">
        <v>52272</v>
      </c>
      <c r="L2616" t="s">
        <v>869</v>
      </c>
      <c r="M2616" t="s">
        <v>1519</v>
      </c>
      <c r="N2616">
        <v>45293</v>
      </c>
      <c r="O2616">
        <v>4</v>
      </c>
      <c r="P2616" t="s">
        <v>872</v>
      </c>
      <c r="Q2616" t="s">
        <v>873</v>
      </c>
      <c r="R2616" t="s">
        <v>110</v>
      </c>
      <c r="S2616" t="s">
        <v>110</v>
      </c>
      <c r="U2616" t="s">
        <v>1067</v>
      </c>
      <c r="W2616" s="247">
        <v>44804</v>
      </c>
      <c r="Y2616" t="s">
        <v>876</v>
      </c>
      <c r="Z2616">
        <v>0</v>
      </c>
      <c r="AA2616" t="s">
        <v>2323</v>
      </c>
      <c r="AB2616" t="s">
        <v>13013</v>
      </c>
      <c r="AD2616">
        <f t="shared" ca="1" si="120"/>
        <v>20</v>
      </c>
      <c r="AE2616">
        <f t="shared" si="121"/>
        <v>8</v>
      </c>
      <c r="AF2616">
        <f t="shared" si="122"/>
        <v>31</v>
      </c>
    </row>
    <row r="2617" spans="1:32" x14ac:dyDescent="0.25">
      <c r="A2617" t="s">
        <v>13014</v>
      </c>
      <c r="B2617" t="s">
        <v>13015</v>
      </c>
      <c r="D2617">
        <v>2023</v>
      </c>
      <c r="E2617" t="s">
        <v>1049</v>
      </c>
      <c r="F2617" t="s">
        <v>1070</v>
      </c>
      <c r="G2617" t="s">
        <v>1071</v>
      </c>
      <c r="H2617" t="s">
        <v>1108</v>
      </c>
      <c r="I2617" t="s">
        <v>13016</v>
      </c>
      <c r="J2617" t="s">
        <v>934</v>
      </c>
      <c r="K2617">
        <v>21061</v>
      </c>
      <c r="L2617" t="s">
        <v>869</v>
      </c>
      <c r="M2617" t="s">
        <v>1519</v>
      </c>
      <c r="N2617" t="s">
        <v>1640</v>
      </c>
      <c r="O2617">
        <v>6</v>
      </c>
      <c r="P2617" t="s">
        <v>872</v>
      </c>
      <c r="Q2617" t="s">
        <v>873</v>
      </c>
      <c r="R2617" t="s">
        <v>110</v>
      </c>
      <c r="S2617" t="s">
        <v>110</v>
      </c>
      <c r="U2617" t="s">
        <v>875</v>
      </c>
      <c r="W2617" s="247">
        <v>44825</v>
      </c>
      <c r="Y2617" t="s">
        <v>876</v>
      </c>
      <c r="Z2617">
        <v>0</v>
      </c>
      <c r="AB2617" t="s">
        <v>1856</v>
      </c>
      <c r="AD2617">
        <f t="shared" ca="1" si="120"/>
        <v>19</v>
      </c>
      <c r="AE2617">
        <f t="shared" si="121"/>
        <v>9</v>
      </c>
      <c r="AF2617">
        <f t="shared" si="122"/>
        <v>21</v>
      </c>
    </row>
    <row r="2618" spans="1:32" x14ac:dyDescent="0.25">
      <c r="A2618" t="s">
        <v>13017</v>
      </c>
      <c r="B2618" t="s">
        <v>13018</v>
      </c>
      <c r="C2618" t="s">
        <v>3459</v>
      </c>
      <c r="D2618">
        <v>2022</v>
      </c>
      <c r="E2618" t="s">
        <v>3460</v>
      </c>
      <c r="F2618" t="s">
        <v>3461</v>
      </c>
      <c r="G2618" t="s">
        <v>3462</v>
      </c>
      <c r="H2618" t="s">
        <v>866</v>
      </c>
      <c r="I2618" t="s">
        <v>13019</v>
      </c>
      <c r="J2618" t="s">
        <v>1067</v>
      </c>
      <c r="K2618">
        <v>7952</v>
      </c>
      <c r="L2618" t="s">
        <v>869</v>
      </c>
      <c r="M2618" t="s">
        <v>1519</v>
      </c>
      <c r="N2618" t="s">
        <v>2340</v>
      </c>
      <c r="O2618">
        <v>7</v>
      </c>
      <c r="P2618" t="s">
        <v>872</v>
      </c>
      <c r="Q2618" t="s">
        <v>873</v>
      </c>
      <c r="R2618" t="s">
        <v>110</v>
      </c>
      <c r="S2618" t="s">
        <v>110</v>
      </c>
      <c r="T2618" t="s">
        <v>7105</v>
      </c>
      <c r="U2618" t="s">
        <v>875</v>
      </c>
      <c r="W2618" s="247">
        <v>44796</v>
      </c>
      <c r="Y2618" t="s">
        <v>876</v>
      </c>
      <c r="Z2618">
        <v>0</v>
      </c>
      <c r="AA2618" t="s">
        <v>2323</v>
      </c>
      <c r="AB2618" t="s">
        <v>13020</v>
      </c>
      <c r="AD2618">
        <f t="shared" ca="1" si="120"/>
        <v>20</v>
      </c>
      <c r="AE2618">
        <f t="shared" si="121"/>
        <v>8</v>
      </c>
      <c r="AF2618">
        <f t="shared" si="122"/>
        <v>23</v>
      </c>
    </row>
    <row r="2619" spans="1:32" x14ac:dyDescent="0.25">
      <c r="A2619" t="s">
        <v>13021</v>
      </c>
      <c r="B2619" t="s">
        <v>13022</v>
      </c>
      <c r="C2619" t="s">
        <v>3459</v>
      </c>
      <c r="D2619">
        <v>2022</v>
      </c>
      <c r="E2619" t="s">
        <v>3460</v>
      </c>
      <c r="F2619" t="s">
        <v>3461</v>
      </c>
      <c r="G2619" t="s">
        <v>3462</v>
      </c>
      <c r="H2619" t="s">
        <v>866</v>
      </c>
      <c r="I2619" t="s">
        <v>13023</v>
      </c>
      <c r="J2619" t="s">
        <v>1067</v>
      </c>
      <c r="K2619">
        <v>25509</v>
      </c>
      <c r="L2619" t="s">
        <v>869</v>
      </c>
      <c r="M2619" t="s">
        <v>1519</v>
      </c>
      <c r="N2619" t="s">
        <v>2340</v>
      </c>
      <c r="O2619">
        <v>7</v>
      </c>
      <c r="P2619" t="s">
        <v>872</v>
      </c>
      <c r="Q2619" t="s">
        <v>873</v>
      </c>
      <c r="R2619" t="s">
        <v>110</v>
      </c>
      <c r="S2619" t="s">
        <v>110</v>
      </c>
      <c r="T2619" t="s">
        <v>7105</v>
      </c>
      <c r="U2619" t="s">
        <v>875</v>
      </c>
      <c r="W2619" s="247">
        <v>44796</v>
      </c>
      <c r="Y2619" t="s">
        <v>876</v>
      </c>
      <c r="Z2619">
        <v>0</v>
      </c>
      <c r="AA2619" t="s">
        <v>2323</v>
      </c>
      <c r="AB2619" t="s">
        <v>13024</v>
      </c>
      <c r="AD2619">
        <f t="shared" ca="1" si="120"/>
        <v>20</v>
      </c>
      <c r="AE2619">
        <f t="shared" si="121"/>
        <v>8</v>
      </c>
      <c r="AF2619">
        <f t="shared" si="122"/>
        <v>23</v>
      </c>
    </row>
    <row r="2620" spans="1:32" x14ac:dyDescent="0.25">
      <c r="A2620" t="s">
        <v>13025</v>
      </c>
      <c r="B2620" t="s">
        <v>13026</v>
      </c>
      <c r="D2620">
        <v>2023</v>
      </c>
      <c r="E2620" t="s">
        <v>863</v>
      </c>
      <c r="F2620" t="s">
        <v>12218</v>
      </c>
      <c r="G2620" t="s">
        <v>1435</v>
      </c>
      <c r="H2620" t="s">
        <v>866</v>
      </c>
      <c r="I2620" t="s">
        <v>13027</v>
      </c>
      <c r="J2620" t="s">
        <v>868</v>
      </c>
      <c r="K2620">
        <v>27437</v>
      </c>
      <c r="L2620" t="s">
        <v>869</v>
      </c>
      <c r="M2620" t="s">
        <v>1519</v>
      </c>
      <c r="N2620">
        <v>45384</v>
      </c>
      <c r="O2620">
        <v>1</v>
      </c>
      <c r="P2620" t="s">
        <v>872</v>
      </c>
      <c r="Q2620" t="s">
        <v>873</v>
      </c>
      <c r="R2620" t="s">
        <v>110</v>
      </c>
      <c r="S2620" t="s">
        <v>105</v>
      </c>
      <c r="U2620" t="s">
        <v>875</v>
      </c>
      <c r="W2620" s="247">
        <v>44803</v>
      </c>
      <c r="Y2620" t="s">
        <v>876</v>
      </c>
      <c r="Z2620">
        <v>0</v>
      </c>
      <c r="AB2620" t="s">
        <v>877</v>
      </c>
      <c r="AD2620">
        <f t="shared" ca="1" si="120"/>
        <v>20</v>
      </c>
      <c r="AE2620">
        <f t="shared" si="121"/>
        <v>8</v>
      </c>
      <c r="AF2620">
        <f t="shared" si="122"/>
        <v>30</v>
      </c>
    </row>
    <row r="2621" spans="1:32" x14ac:dyDescent="0.25">
      <c r="A2621" t="s">
        <v>13028</v>
      </c>
      <c r="B2621" t="s">
        <v>13029</v>
      </c>
      <c r="D2621">
        <v>2023</v>
      </c>
      <c r="E2621" t="s">
        <v>863</v>
      </c>
      <c r="F2621" t="s">
        <v>12218</v>
      </c>
      <c r="G2621" t="s">
        <v>1435</v>
      </c>
      <c r="H2621" t="s">
        <v>1481</v>
      </c>
      <c r="I2621" t="s">
        <v>13030</v>
      </c>
      <c r="J2621" t="s">
        <v>1136</v>
      </c>
      <c r="K2621">
        <v>29620</v>
      </c>
      <c r="L2621" t="s">
        <v>1900</v>
      </c>
      <c r="M2621" t="s">
        <v>1519</v>
      </c>
      <c r="N2621">
        <v>45384</v>
      </c>
      <c r="O2621">
        <v>1</v>
      </c>
      <c r="P2621" t="s">
        <v>872</v>
      </c>
      <c r="Q2621" t="s">
        <v>873</v>
      </c>
      <c r="R2621" t="s">
        <v>110</v>
      </c>
      <c r="S2621" t="s">
        <v>105</v>
      </c>
      <c r="U2621" t="s">
        <v>875</v>
      </c>
      <c r="W2621" s="247">
        <v>44803</v>
      </c>
      <c r="Y2621" t="s">
        <v>876</v>
      </c>
      <c r="Z2621">
        <v>0</v>
      </c>
      <c r="AB2621" t="s">
        <v>877</v>
      </c>
      <c r="AD2621">
        <f t="shared" ca="1" si="120"/>
        <v>20</v>
      </c>
      <c r="AE2621">
        <f t="shared" si="121"/>
        <v>8</v>
      </c>
      <c r="AF2621">
        <f t="shared" si="122"/>
        <v>30</v>
      </c>
    </row>
    <row r="2622" spans="1:32" x14ac:dyDescent="0.25">
      <c r="A2622" t="s">
        <v>13031</v>
      </c>
      <c r="B2622" t="s">
        <v>13032</v>
      </c>
      <c r="D2622">
        <v>2023</v>
      </c>
      <c r="E2622" t="s">
        <v>1049</v>
      </c>
      <c r="F2622" t="s">
        <v>1879</v>
      </c>
      <c r="G2622" t="s">
        <v>1880</v>
      </c>
      <c r="H2622" t="s">
        <v>2772</v>
      </c>
      <c r="I2622" t="s">
        <v>13033</v>
      </c>
      <c r="J2622" t="s">
        <v>1067</v>
      </c>
      <c r="K2622">
        <v>15570</v>
      </c>
      <c r="L2622" t="s">
        <v>869</v>
      </c>
      <c r="M2622" t="s">
        <v>1519</v>
      </c>
      <c r="N2622">
        <v>45293</v>
      </c>
      <c r="O2622">
        <v>4</v>
      </c>
      <c r="P2622" t="s">
        <v>872</v>
      </c>
      <c r="Q2622" t="s">
        <v>873</v>
      </c>
      <c r="R2622" t="s">
        <v>13034</v>
      </c>
      <c r="S2622" t="s">
        <v>13034</v>
      </c>
      <c r="U2622" t="s">
        <v>1067</v>
      </c>
      <c r="W2622" s="247">
        <v>44797</v>
      </c>
      <c r="Y2622" t="s">
        <v>876</v>
      </c>
      <c r="Z2622">
        <v>0</v>
      </c>
      <c r="AB2622" t="s">
        <v>1856</v>
      </c>
      <c r="AD2622">
        <f t="shared" ca="1" si="120"/>
        <v>20</v>
      </c>
      <c r="AE2622">
        <f t="shared" si="121"/>
        <v>8</v>
      </c>
      <c r="AF2622">
        <f t="shared" si="122"/>
        <v>24</v>
      </c>
    </row>
    <row r="2623" spans="1:32" x14ac:dyDescent="0.25">
      <c r="A2623" t="s">
        <v>13035</v>
      </c>
      <c r="B2623" t="s">
        <v>13036</v>
      </c>
      <c r="D2623">
        <v>2023</v>
      </c>
      <c r="E2623" t="s">
        <v>1049</v>
      </c>
      <c r="F2623" t="s">
        <v>2320</v>
      </c>
      <c r="G2623" t="s">
        <v>2321</v>
      </c>
      <c r="H2623" t="s">
        <v>1052</v>
      </c>
      <c r="I2623" t="s">
        <v>13037</v>
      </c>
      <c r="J2623" t="s">
        <v>7733</v>
      </c>
      <c r="K2623">
        <v>56969</v>
      </c>
      <c r="L2623" t="s">
        <v>1900</v>
      </c>
      <c r="M2623" t="s">
        <v>1519</v>
      </c>
      <c r="N2623" t="s">
        <v>9020</v>
      </c>
      <c r="O2623">
        <v>20</v>
      </c>
      <c r="P2623" t="s">
        <v>872</v>
      </c>
      <c r="Q2623" t="s">
        <v>873</v>
      </c>
      <c r="R2623" t="s">
        <v>133</v>
      </c>
      <c r="S2623" t="s">
        <v>133</v>
      </c>
      <c r="U2623" t="s">
        <v>1067</v>
      </c>
      <c r="W2623" s="247">
        <v>44804</v>
      </c>
      <c r="Y2623" t="s">
        <v>876</v>
      </c>
      <c r="Z2623">
        <v>0</v>
      </c>
      <c r="AA2623" t="s">
        <v>2323</v>
      </c>
      <c r="AB2623" t="s">
        <v>13038</v>
      </c>
      <c r="AD2623">
        <f t="shared" ca="1" si="120"/>
        <v>20</v>
      </c>
      <c r="AE2623">
        <f t="shared" si="121"/>
        <v>8</v>
      </c>
      <c r="AF2623">
        <f t="shared" si="122"/>
        <v>31</v>
      </c>
    </row>
    <row r="2624" spans="1:32" x14ac:dyDescent="0.25">
      <c r="A2624" t="s">
        <v>13039</v>
      </c>
      <c r="B2624" t="s">
        <v>13040</v>
      </c>
      <c r="D2624">
        <v>2023</v>
      </c>
      <c r="E2624" t="s">
        <v>1049</v>
      </c>
      <c r="F2624" t="s">
        <v>2320</v>
      </c>
      <c r="G2624" t="s">
        <v>2321</v>
      </c>
      <c r="H2624" t="s">
        <v>1052</v>
      </c>
      <c r="I2624" t="s">
        <v>13041</v>
      </c>
      <c r="J2624" t="s">
        <v>7733</v>
      </c>
      <c r="K2624">
        <v>33072</v>
      </c>
      <c r="L2624" t="s">
        <v>869</v>
      </c>
      <c r="M2624" t="s">
        <v>1519</v>
      </c>
      <c r="N2624" t="s">
        <v>1640</v>
      </c>
      <c r="O2624">
        <v>7</v>
      </c>
      <c r="P2624" t="s">
        <v>872</v>
      </c>
      <c r="Q2624" t="s">
        <v>873</v>
      </c>
      <c r="R2624" t="s">
        <v>133</v>
      </c>
      <c r="S2624" t="s">
        <v>133</v>
      </c>
      <c r="U2624" t="s">
        <v>1067</v>
      </c>
      <c r="W2624" s="247">
        <v>44804</v>
      </c>
      <c r="Y2624" t="s">
        <v>876</v>
      </c>
      <c r="Z2624">
        <v>0</v>
      </c>
      <c r="AA2624" t="s">
        <v>2323</v>
      </c>
      <c r="AB2624" t="s">
        <v>13042</v>
      </c>
      <c r="AD2624">
        <f t="shared" ca="1" si="120"/>
        <v>20</v>
      </c>
      <c r="AE2624">
        <f t="shared" si="121"/>
        <v>8</v>
      </c>
      <c r="AF2624">
        <f t="shared" si="122"/>
        <v>31</v>
      </c>
    </row>
    <row r="2625" spans="1:32" x14ac:dyDescent="0.25">
      <c r="A2625" t="s">
        <v>13043</v>
      </c>
      <c r="B2625" t="s">
        <v>13044</v>
      </c>
      <c r="D2625">
        <v>2023</v>
      </c>
      <c r="E2625" t="s">
        <v>1049</v>
      </c>
      <c r="F2625" t="s">
        <v>1383</v>
      </c>
      <c r="G2625" t="s">
        <v>1384</v>
      </c>
      <c r="H2625" t="s">
        <v>1108</v>
      </c>
      <c r="I2625" t="s">
        <v>13045</v>
      </c>
      <c r="J2625" t="s">
        <v>1067</v>
      </c>
      <c r="K2625">
        <v>21581</v>
      </c>
      <c r="L2625" t="s">
        <v>1900</v>
      </c>
      <c r="M2625" t="s">
        <v>1519</v>
      </c>
      <c r="N2625">
        <v>45414</v>
      </c>
      <c r="O2625">
        <v>1</v>
      </c>
      <c r="P2625" t="s">
        <v>872</v>
      </c>
      <c r="Q2625" t="s">
        <v>873</v>
      </c>
      <c r="R2625" t="s">
        <v>133</v>
      </c>
      <c r="S2625" t="s">
        <v>105</v>
      </c>
      <c r="U2625" t="s">
        <v>875</v>
      </c>
      <c r="W2625" s="247">
        <v>44819</v>
      </c>
      <c r="Y2625" t="s">
        <v>876</v>
      </c>
      <c r="Z2625">
        <v>0</v>
      </c>
      <c r="AB2625" t="s">
        <v>877</v>
      </c>
      <c r="AD2625">
        <f t="shared" ca="1" si="120"/>
        <v>19</v>
      </c>
      <c r="AE2625">
        <f t="shared" si="121"/>
        <v>9</v>
      </c>
      <c r="AF2625">
        <f t="shared" si="122"/>
        <v>15</v>
      </c>
    </row>
    <row r="2626" spans="1:32" x14ac:dyDescent="0.25">
      <c r="A2626" t="s">
        <v>13046</v>
      </c>
      <c r="B2626" t="s">
        <v>13047</v>
      </c>
      <c r="D2626">
        <v>2022</v>
      </c>
      <c r="E2626" t="s">
        <v>2122</v>
      </c>
      <c r="F2626" t="s">
        <v>11995</v>
      </c>
      <c r="G2626" t="s">
        <v>1071</v>
      </c>
      <c r="H2626" t="s">
        <v>12013</v>
      </c>
      <c r="I2626" t="s">
        <v>13048</v>
      </c>
      <c r="J2626" t="s">
        <v>896</v>
      </c>
      <c r="K2626">
        <v>45727</v>
      </c>
      <c r="L2626" t="s">
        <v>1900</v>
      </c>
      <c r="M2626" t="s">
        <v>1519</v>
      </c>
      <c r="N2626">
        <v>45536</v>
      </c>
      <c r="O2626">
        <v>27</v>
      </c>
      <c r="P2626" t="s">
        <v>872</v>
      </c>
      <c r="Q2626" t="s">
        <v>873</v>
      </c>
      <c r="R2626" t="s">
        <v>121</v>
      </c>
      <c r="S2626" t="s">
        <v>121</v>
      </c>
      <c r="U2626" t="s">
        <v>875</v>
      </c>
      <c r="W2626" s="247">
        <v>44807</v>
      </c>
      <c r="Y2626" t="s">
        <v>876</v>
      </c>
      <c r="Z2626">
        <v>0</v>
      </c>
      <c r="AB2626" t="s">
        <v>1856</v>
      </c>
      <c r="AD2626">
        <f t="shared" ref="AD2626:AD2689" ca="1" si="123">ROUND(YEARFRAC(W2626,TODAY(),3)*12,0)</f>
        <v>20</v>
      </c>
      <c r="AE2626">
        <f t="shared" ref="AE2626:AE2689" si="124">MONTH(W2626)</f>
        <v>9</v>
      </c>
      <c r="AF2626">
        <f t="shared" ref="AF2626:AF2689" si="125">DAY(W2626)</f>
        <v>3</v>
      </c>
    </row>
    <row r="2627" spans="1:32" x14ac:dyDescent="0.25">
      <c r="A2627" t="s">
        <v>13049</v>
      </c>
      <c r="B2627" t="s">
        <v>13050</v>
      </c>
      <c r="D2627">
        <v>2023</v>
      </c>
      <c r="E2627" t="s">
        <v>1049</v>
      </c>
      <c r="F2627" t="s">
        <v>1879</v>
      </c>
      <c r="G2627" t="s">
        <v>1880</v>
      </c>
      <c r="H2627" t="s">
        <v>2772</v>
      </c>
      <c r="I2627" t="s">
        <v>13051</v>
      </c>
      <c r="J2627" t="s">
        <v>1240</v>
      </c>
      <c r="K2627">
        <v>8640</v>
      </c>
      <c r="L2627" t="s">
        <v>869</v>
      </c>
      <c r="M2627" t="s">
        <v>1519</v>
      </c>
      <c r="N2627" t="s">
        <v>9027</v>
      </c>
      <c r="O2627">
        <v>54</v>
      </c>
      <c r="P2627" t="s">
        <v>872</v>
      </c>
      <c r="Q2627" t="s">
        <v>873</v>
      </c>
      <c r="R2627" t="s">
        <v>121</v>
      </c>
      <c r="S2627" t="s">
        <v>121</v>
      </c>
      <c r="U2627" t="s">
        <v>1067</v>
      </c>
      <c r="W2627" s="247">
        <v>44797</v>
      </c>
      <c r="Y2627" t="s">
        <v>876</v>
      </c>
      <c r="Z2627">
        <v>0</v>
      </c>
      <c r="AB2627" t="s">
        <v>1856</v>
      </c>
      <c r="AD2627">
        <f t="shared" ca="1" si="123"/>
        <v>20</v>
      </c>
      <c r="AE2627">
        <f t="shared" si="124"/>
        <v>8</v>
      </c>
      <c r="AF2627">
        <f t="shared" si="125"/>
        <v>24</v>
      </c>
    </row>
    <row r="2628" spans="1:32" x14ac:dyDescent="0.25">
      <c r="A2628" t="s">
        <v>13052</v>
      </c>
      <c r="B2628" t="s">
        <v>13053</v>
      </c>
      <c r="D2628">
        <v>2023</v>
      </c>
      <c r="E2628" t="s">
        <v>1049</v>
      </c>
      <c r="F2628" t="s">
        <v>1879</v>
      </c>
      <c r="G2628" t="s">
        <v>1880</v>
      </c>
      <c r="H2628" t="s">
        <v>2772</v>
      </c>
      <c r="I2628" t="s">
        <v>13054</v>
      </c>
      <c r="J2628" t="s">
        <v>11582</v>
      </c>
      <c r="K2628">
        <v>35290</v>
      </c>
      <c r="L2628" t="s">
        <v>869</v>
      </c>
      <c r="M2628" t="s">
        <v>1519</v>
      </c>
      <c r="N2628" t="s">
        <v>11583</v>
      </c>
      <c r="O2628">
        <v>47</v>
      </c>
      <c r="P2628" t="s">
        <v>872</v>
      </c>
      <c r="Q2628" t="s">
        <v>873</v>
      </c>
      <c r="R2628" t="s">
        <v>121</v>
      </c>
      <c r="S2628" t="s">
        <v>121</v>
      </c>
      <c r="U2628" t="s">
        <v>1067</v>
      </c>
      <c r="W2628" s="247">
        <v>44797</v>
      </c>
      <c r="Y2628" t="s">
        <v>876</v>
      </c>
      <c r="Z2628">
        <v>0</v>
      </c>
      <c r="AB2628" t="s">
        <v>1856</v>
      </c>
      <c r="AD2628">
        <f t="shared" ca="1" si="123"/>
        <v>20</v>
      </c>
      <c r="AE2628">
        <f t="shared" si="124"/>
        <v>8</v>
      </c>
      <c r="AF2628">
        <f t="shared" si="125"/>
        <v>24</v>
      </c>
    </row>
    <row r="2629" spans="1:32" x14ac:dyDescent="0.25">
      <c r="A2629" t="s">
        <v>13055</v>
      </c>
      <c r="B2629" t="s">
        <v>13056</v>
      </c>
      <c r="D2629">
        <v>2023</v>
      </c>
      <c r="E2629" t="s">
        <v>1049</v>
      </c>
      <c r="F2629" t="s">
        <v>1879</v>
      </c>
      <c r="G2629" t="s">
        <v>1917</v>
      </c>
      <c r="H2629" t="s">
        <v>2772</v>
      </c>
      <c r="I2629" t="s">
        <v>13057</v>
      </c>
      <c r="J2629" t="s">
        <v>11577</v>
      </c>
      <c r="K2629">
        <v>87833</v>
      </c>
      <c r="L2629" t="s">
        <v>1900</v>
      </c>
      <c r="M2629" t="s">
        <v>1519</v>
      </c>
      <c r="N2629">
        <v>45505</v>
      </c>
      <c r="O2629">
        <v>28</v>
      </c>
      <c r="P2629" t="s">
        <v>872</v>
      </c>
      <c r="Q2629" t="s">
        <v>873</v>
      </c>
      <c r="R2629" t="s">
        <v>121</v>
      </c>
      <c r="S2629" t="s">
        <v>121</v>
      </c>
      <c r="U2629" t="s">
        <v>1067</v>
      </c>
      <c r="W2629" s="247">
        <v>44797</v>
      </c>
      <c r="Y2629" t="s">
        <v>876</v>
      </c>
      <c r="Z2629">
        <v>0</v>
      </c>
      <c r="AB2629" t="s">
        <v>1856</v>
      </c>
      <c r="AD2629">
        <f t="shared" ca="1" si="123"/>
        <v>20</v>
      </c>
      <c r="AE2629">
        <f t="shared" si="124"/>
        <v>8</v>
      </c>
      <c r="AF2629">
        <f t="shared" si="125"/>
        <v>24</v>
      </c>
    </row>
    <row r="2630" spans="1:32" x14ac:dyDescent="0.25">
      <c r="A2630" t="s">
        <v>13058</v>
      </c>
      <c r="B2630" t="s">
        <v>13059</v>
      </c>
      <c r="D2630">
        <v>2023</v>
      </c>
      <c r="E2630" t="s">
        <v>1049</v>
      </c>
      <c r="F2630" t="s">
        <v>1879</v>
      </c>
      <c r="G2630" t="s">
        <v>1880</v>
      </c>
      <c r="H2630" t="s">
        <v>2772</v>
      </c>
      <c r="I2630" t="s">
        <v>13060</v>
      </c>
      <c r="J2630" t="s">
        <v>11577</v>
      </c>
      <c r="K2630">
        <v>46105</v>
      </c>
      <c r="L2630" t="s">
        <v>1900</v>
      </c>
      <c r="M2630" t="s">
        <v>1519</v>
      </c>
      <c r="N2630">
        <v>45352</v>
      </c>
      <c r="O2630">
        <v>33</v>
      </c>
      <c r="P2630" t="s">
        <v>872</v>
      </c>
      <c r="Q2630" t="s">
        <v>873</v>
      </c>
      <c r="R2630" t="s">
        <v>121</v>
      </c>
      <c r="S2630" t="s">
        <v>121</v>
      </c>
      <c r="U2630" t="s">
        <v>1067</v>
      </c>
      <c r="W2630" s="247">
        <v>44797</v>
      </c>
      <c r="Y2630" t="s">
        <v>876</v>
      </c>
      <c r="Z2630">
        <v>0</v>
      </c>
      <c r="AA2630" t="s">
        <v>13061</v>
      </c>
      <c r="AB2630" t="s">
        <v>1856</v>
      </c>
      <c r="AD2630">
        <f t="shared" ca="1" si="123"/>
        <v>20</v>
      </c>
      <c r="AE2630">
        <f t="shared" si="124"/>
        <v>8</v>
      </c>
      <c r="AF2630">
        <f t="shared" si="125"/>
        <v>24</v>
      </c>
    </row>
    <row r="2631" spans="1:32" x14ac:dyDescent="0.25">
      <c r="A2631" t="s">
        <v>13062</v>
      </c>
      <c r="B2631" t="s">
        <v>13063</v>
      </c>
      <c r="D2631">
        <v>2023</v>
      </c>
      <c r="E2631" t="s">
        <v>1049</v>
      </c>
      <c r="F2631" t="s">
        <v>1879</v>
      </c>
      <c r="G2631" t="s">
        <v>1880</v>
      </c>
      <c r="H2631" t="s">
        <v>2772</v>
      </c>
      <c r="I2631" t="s">
        <v>13064</v>
      </c>
      <c r="J2631" t="s">
        <v>11577</v>
      </c>
      <c r="K2631">
        <v>32257</v>
      </c>
      <c r="L2631" t="s">
        <v>1900</v>
      </c>
      <c r="M2631" t="s">
        <v>1519</v>
      </c>
      <c r="N2631" t="s">
        <v>11550</v>
      </c>
      <c r="O2631">
        <v>17</v>
      </c>
      <c r="P2631" t="s">
        <v>872</v>
      </c>
      <c r="Q2631" t="s">
        <v>873</v>
      </c>
      <c r="R2631" t="s">
        <v>121</v>
      </c>
      <c r="S2631" t="s">
        <v>121</v>
      </c>
      <c r="U2631" t="s">
        <v>1067</v>
      </c>
      <c r="W2631" s="247">
        <v>44797</v>
      </c>
      <c r="Y2631" t="s">
        <v>876</v>
      </c>
      <c r="Z2631">
        <v>0</v>
      </c>
      <c r="AB2631" t="s">
        <v>1856</v>
      </c>
      <c r="AD2631">
        <f t="shared" ca="1" si="123"/>
        <v>20</v>
      </c>
      <c r="AE2631">
        <f t="shared" si="124"/>
        <v>8</v>
      </c>
      <c r="AF2631">
        <f t="shared" si="125"/>
        <v>24</v>
      </c>
    </row>
    <row r="2632" spans="1:32" x14ac:dyDescent="0.25">
      <c r="A2632" t="s">
        <v>13065</v>
      </c>
      <c r="B2632" t="s">
        <v>13066</v>
      </c>
      <c r="D2632">
        <v>2023</v>
      </c>
      <c r="E2632" t="s">
        <v>1049</v>
      </c>
      <c r="F2632" t="s">
        <v>1879</v>
      </c>
      <c r="G2632" t="s">
        <v>1917</v>
      </c>
      <c r="H2632" t="s">
        <v>2772</v>
      </c>
      <c r="I2632" t="s">
        <v>13067</v>
      </c>
      <c r="J2632" t="s">
        <v>1240</v>
      </c>
      <c r="K2632">
        <v>35401</v>
      </c>
      <c r="L2632" t="s">
        <v>1900</v>
      </c>
      <c r="M2632" t="s">
        <v>1519</v>
      </c>
      <c r="N2632" t="s">
        <v>13068</v>
      </c>
      <c r="O2632">
        <v>82</v>
      </c>
      <c r="P2632" t="s">
        <v>872</v>
      </c>
      <c r="Q2632" t="s">
        <v>873</v>
      </c>
      <c r="R2632" t="s">
        <v>121</v>
      </c>
      <c r="S2632" t="s">
        <v>121</v>
      </c>
      <c r="U2632" t="s">
        <v>1067</v>
      </c>
      <c r="W2632" s="247">
        <v>44797</v>
      </c>
      <c r="Y2632" t="s">
        <v>876</v>
      </c>
      <c r="Z2632">
        <v>0</v>
      </c>
      <c r="AA2632" t="s">
        <v>1890</v>
      </c>
      <c r="AB2632" t="s">
        <v>1856</v>
      </c>
      <c r="AD2632">
        <f t="shared" ca="1" si="123"/>
        <v>20</v>
      </c>
      <c r="AE2632">
        <f t="shared" si="124"/>
        <v>8</v>
      </c>
      <c r="AF2632">
        <f t="shared" si="125"/>
        <v>24</v>
      </c>
    </row>
    <row r="2633" spans="1:32" x14ac:dyDescent="0.25">
      <c r="A2633" t="s">
        <v>13069</v>
      </c>
      <c r="B2633" t="s">
        <v>13070</v>
      </c>
      <c r="D2633">
        <v>2023</v>
      </c>
      <c r="E2633" t="s">
        <v>1049</v>
      </c>
      <c r="F2633" t="s">
        <v>1879</v>
      </c>
      <c r="G2633" t="s">
        <v>1880</v>
      </c>
      <c r="H2633" t="s">
        <v>2772</v>
      </c>
      <c r="I2633" t="s">
        <v>13071</v>
      </c>
      <c r="J2633" t="s">
        <v>1240</v>
      </c>
      <c r="K2633">
        <v>63126</v>
      </c>
      <c r="L2633" t="s">
        <v>1900</v>
      </c>
      <c r="M2633" t="s">
        <v>1519</v>
      </c>
      <c r="N2633" t="s">
        <v>2302</v>
      </c>
      <c r="O2633">
        <v>16</v>
      </c>
      <c r="P2633" t="s">
        <v>872</v>
      </c>
      <c r="Q2633" t="s">
        <v>873</v>
      </c>
      <c r="R2633" t="s">
        <v>121</v>
      </c>
      <c r="S2633" t="s">
        <v>121</v>
      </c>
      <c r="U2633" t="s">
        <v>1067</v>
      </c>
      <c r="W2633" s="247">
        <v>44797</v>
      </c>
      <c r="Y2633" t="s">
        <v>876</v>
      </c>
      <c r="Z2633">
        <v>0</v>
      </c>
      <c r="AB2633" t="s">
        <v>1856</v>
      </c>
      <c r="AD2633">
        <f t="shared" ca="1" si="123"/>
        <v>20</v>
      </c>
      <c r="AE2633">
        <f t="shared" si="124"/>
        <v>8</v>
      </c>
      <c r="AF2633">
        <f t="shared" si="125"/>
        <v>24</v>
      </c>
    </row>
    <row r="2634" spans="1:32" x14ac:dyDescent="0.25">
      <c r="A2634" t="s">
        <v>13072</v>
      </c>
      <c r="B2634" t="s">
        <v>13073</v>
      </c>
      <c r="D2634">
        <v>2023</v>
      </c>
      <c r="E2634" t="s">
        <v>1049</v>
      </c>
      <c r="F2634" t="s">
        <v>1879</v>
      </c>
      <c r="G2634" t="s">
        <v>1880</v>
      </c>
      <c r="H2634" t="s">
        <v>2772</v>
      </c>
      <c r="I2634" t="s">
        <v>13074</v>
      </c>
      <c r="J2634" t="s">
        <v>1029</v>
      </c>
      <c r="K2634">
        <v>65229</v>
      </c>
      <c r="L2634" t="s">
        <v>1900</v>
      </c>
      <c r="M2634" t="s">
        <v>1519</v>
      </c>
      <c r="N2634">
        <v>45444</v>
      </c>
      <c r="O2634">
        <v>30</v>
      </c>
      <c r="P2634" t="s">
        <v>872</v>
      </c>
      <c r="Q2634" t="s">
        <v>873</v>
      </c>
      <c r="R2634" t="s">
        <v>121</v>
      </c>
      <c r="S2634" t="s">
        <v>121</v>
      </c>
      <c r="U2634" t="s">
        <v>1067</v>
      </c>
      <c r="W2634" s="247">
        <v>44797</v>
      </c>
      <c r="Y2634" t="s">
        <v>876</v>
      </c>
      <c r="Z2634">
        <v>0</v>
      </c>
      <c r="AB2634" t="s">
        <v>1856</v>
      </c>
      <c r="AD2634">
        <f t="shared" ca="1" si="123"/>
        <v>20</v>
      </c>
      <c r="AE2634">
        <f t="shared" si="124"/>
        <v>8</v>
      </c>
      <c r="AF2634">
        <f t="shared" si="125"/>
        <v>24</v>
      </c>
    </row>
    <row r="2635" spans="1:32" x14ac:dyDescent="0.25">
      <c r="A2635" t="s">
        <v>13075</v>
      </c>
      <c r="B2635" t="s">
        <v>13076</v>
      </c>
      <c r="D2635">
        <v>2023</v>
      </c>
      <c r="E2635" t="s">
        <v>1049</v>
      </c>
      <c r="F2635" t="s">
        <v>1879</v>
      </c>
      <c r="G2635" t="s">
        <v>1880</v>
      </c>
      <c r="H2635" t="s">
        <v>2772</v>
      </c>
      <c r="I2635" t="s">
        <v>13077</v>
      </c>
      <c r="J2635" t="s">
        <v>896</v>
      </c>
      <c r="K2635">
        <v>36864</v>
      </c>
      <c r="L2635" t="s">
        <v>1900</v>
      </c>
      <c r="M2635" t="s">
        <v>1519</v>
      </c>
      <c r="N2635" t="s">
        <v>13078</v>
      </c>
      <c r="O2635">
        <v>73</v>
      </c>
      <c r="P2635" t="s">
        <v>872</v>
      </c>
      <c r="Q2635" t="s">
        <v>873</v>
      </c>
      <c r="R2635" t="s">
        <v>121</v>
      </c>
      <c r="S2635" t="s">
        <v>121</v>
      </c>
      <c r="U2635" t="s">
        <v>1067</v>
      </c>
      <c r="W2635" s="247">
        <v>44797</v>
      </c>
      <c r="Y2635" t="s">
        <v>876</v>
      </c>
      <c r="Z2635">
        <v>0</v>
      </c>
      <c r="AB2635" t="s">
        <v>1856</v>
      </c>
      <c r="AD2635">
        <f t="shared" ca="1" si="123"/>
        <v>20</v>
      </c>
      <c r="AE2635">
        <f t="shared" si="124"/>
        <v>8</v>
      </c>
      <c r="AF2635">
        <f t="shared" si="125"/>
        <v>24</v>
      </c>
    </row>
    <row r="2636" spans="1:32" x14ac:dyDescent="0.25">
      <c r="A2636" t="s">
        <v>13079</v>
      </c>
      <c r="B2636" t="s">
        <v>13080</v>
      </c>
      <c r="D2636">
        <v>2023</v>
      </c>
      <c r="E2636" t="s">
        <v>1049</v>
      </c>
      <c r="F2636" t="s">
        <v>1106</v>
      </c>
      <c r="G2636" t="s">
        <v>1107</v>
      </c>
      <c r="H2636" t="s">
        <v>3323</v>
      </c>
      <c r="I2636" t="s">
        <v>13081</v>
      </c>
      <c r="J2636" t="s">
        <v>11582</v>
      </c>
      <c r="K2636">
        <v>29124</v>
      </c>
      <c r="L2636" t="s">
        <v>869</v>
      </c>
      <c r="M2636" t="s">
        <v>1519</v>
      </c>
      <c r="N2636" t="s">
        <v>1640</v>
      </c>
      <c r="O2636">
        <v>6</v>
      </c>
      <c r="P2636" t="s">
        <v>872</v>
      </c>
      <c r="Q2636" t="s">
        <v>873</v>
      </c>
      <c r="R2636" t="s">
        <v>121</v>
      </c>
      <c r="S2636" t="s">
        <v>121</v>
      </c>
      <c r="U2636" t="s">
        <v>875</v>
      </c>
      <c r="W2636" s="247">
        <v>44825</v>
      </c>
      <c r="Y2636" t="s">
        <v>876</v>
      </c>
      <c r="Z2636">
        <v>0</v>
      </c>
      <c r="AB2636" t="s">
        <v>1856</v>
      </c>
      <c r="AD2636">
        <f t="shared" ca="1" si="123"/>
        <v>19</v>
      </c>
      <c r="AE2636">
        <f t="shared" si="124"/>
        <v>9</v>
      </c>
      <c r="AF2636">
        <f t="shared" si="125"/>
        <v>21</v>
      </c>
    </row>
    <row r="2637" spans="1:32" x14ac:dyDescent="0.25">
      <c r="A2637" t="s">
        <v>13082</v>
      </c>
      <c r="B2637" t="s">
        <v>13083</v>
      </c>
      <c r="D2637">
        <v>2023</v>
      </c>
      <c r="E2637" t="s">
        <v>1049</v>
      </c>
      <c r="F2637" t="s">
        <v>1383</v>
      </c>
      <c r="G2637" t="s">
        <v>1384</v>
      </c>
      <c r="H2637" t="s">
        <v>1123</v>
      </c>
      <c r="I2637" t="s">
        <v>13084</v>
      </c>
      <c r="J2637" t="s">
        <v>1240</v>
      </c>
      <c r="K2637">
        <v>19585</v>
      </c>
      <c r="L2637" t="s">
        <v>869</v>
      </c>
      <c r="M2637" t="s">
        <v>1519</v>
      </c>
      <c r="N2637">
        <v>45536</v>
      </c>
      <c r="O2637">
        <v>27</v>
      </c>
      <c r="P2637" t="s">
        <v>872</v>
      </c>
      <c r="Q2637" t="s">
        <v>873</v>
      </c>
      <c r="R2637" t="s">
        <v>121</v>
      </c>
      <c r="S2637" t="s">
        <v>121</v>
      </c>
      <c r="U2637" t="s">
        <v>875</v>
      </c>
      <c r="W2637" s="247">
        <v>44819</v>
      </c>
      <c r="Y2637" t="s">
        <v>876</v>
      </c>
      <c r="Z2637">
        <v>0</v>
      </c>
      <c r="AB2637" t="s">
        <v>1856</v>
      </c>
      <c r="AD2637">
        <f t="shared" ca="1" si="123"/>
        <v>19</v>
      </c>
      <c r="AE2637">
        <f t="shared" si="124"/>
        <v>9</v>
      </c>
      <c r="AF2637">
        <f t="shared" si="125"/>
        <v>15</v>
      </c>
    </row>
    <row r="2638" spans="1:32" x14ac:dyDescent="0.25">
      <c r="A2638" t="s">
        <v>13085</v>
      </c>
      <c r="B2638" t="s">
        <v>13086</v>
      </c>
      <c r="D2638">
        <v>2023</v>
      </c>
      <c r="E2638" t="s">
        <v>1049</v>
      </c>
      <c r="F2638" t="s">
        <v>1070</v>
      </c>
      <c r="G2638" t="s">
        <v>1071</v>
      </c>
      <c r="H2638" t="s">
        <v>3323</v>
      </c>
      <c r="I2638" t="s">
        <v>13087</v>
      </c>
      <c r="J2638" t="s">
        <v>1029</v>
      </c>
      <c r="K2638">
        <v>36108</v>
      </c>
      <c r="L2638" t="s">
        <v>1900</v>
      </c>
      <c r="M2638" t="s">
        <v>1519</v>
      </c>
      <c r="N2638" t="s">
        <v>9027</v>
      </c>
      <c r="O2638">
        <v>54</v>
      </c>
      <c r="P2638" t="s">
        <v>872</v>
      </c>
      <c r="Q2638" t="s">
        <v>873</v>
      </c>
      <c r="R2638" t="s">
        <v>121</v>
      </c>
      <c r="S2638" t="s">
        <v>121</v>
      </c>
      <c r="U2638" t="s">
        <v>875</v>
      </c>
      <c r="W2638" s="247">
        <v>44825</v>
      </c>
      <c r="Y2638" t="s">
        <v>876</v>
      </c>
      <c r="Z2638">
        <v>0</v>
      </c>
      <c r="AA2638" t="s">
        <v>13088</v>
      </c>
      <c r="AB2638" t="s">
        <v>13089</v>
      </c>
      <c r="AD2638">
        <f t="shared" ca="1" si="123"/>
        <v>19</v>
      </c>
      <c r="AE2638">
        <f t="shared" si="124"/>
        <v>9</v>
      </c>
      <c r="AF2638">
        <f t="shared" si="125"/>
        <v>21</v>
      </c>
    </row>
    <row r="2639" spans="1:32" x14ac:dyDescent="0.25">
      <c r="A2639" t="s">
        <v>13090</v>
      </c>
      <c r="B2639" t="s">
        <v>13091</v>
      </c>
      <c r="D2639">
        <v>2023</v>
      </c>
      <c r="E2639" t="s">
        <v>1049</v>
      </c>
      <c r="F2639" t="s">
        <v>1879</v>
      </c>
      <c r="G2639" t="s">
        <v>1880</v>
      </c>
      <c r="H2639" t="s">
        <v>2772</v>
      </c>
      <c r="I2639" t="s">
        <v>13092</v>
      </c>
      <c r="J2639" t="s">
        <v>7733</v>
      </c>
      <c r="K2639">
        <v>84399</v>
      </c>
      <c r="L2639" t="s">
        <v>1900</v>
      </c>
      <c r="M2639" t="s">
        <v>1519</v>
      </c>
      <c r="N2639">
        <v>45293</v>
      </c>
      <c r="O2639">
        <v>4</v>
      </c>
      <c r="P2639" t="s">
        <v>872</v>
      </c>
      <c r="Q2639" t="s">
        <v>873</v>
      </c>
      <c r="R2639" t="s">
        <v>174</v>
      </c>
      <c r="S2639" t="s">
        <v>174</v>
      </c>
      <c r="T2639" t="s">
        <v>3691</v>
      </c>
      <c r="U2639" t="s">
        <v>1067</v>
      </c>
      <c r="W2639" s="247">
        <v>44797</v>
      </c>
      <c r="Y2639" t="s">
        <v>876</v>
      </c>
      <c r="Z2639">
        <v>0</v>
      </c>
      <c r="AA2639" t="s">
        <v>11759</v>
      </c>
      <c r="AB2639" t="s">
        <v>1856</v>
      </c>
      <c r="AD2639">
        <f t="shared" ca="1" si="123"/>
        <v>20</v>
      </c>
      <c r="AE2639">
        <f t="shared" si="124"/>
        <v>8</v>
      </c>
      <c r="AF2639">
        <f t="shared" si="125"/>
        <v>24</v>
      </c>
    </row>
    <row r="2640" spans="1:32" x14ac:dyDescent="0.25">
      <c r="A2640" t="s">
        <v>13093</v>
      </c>
      <c r="B2640" t="s">
        <v>13094</v>
      </c>
      <c r="D2640">
        <v>2023</v>
      </c>
      <c r="E2640" t="s">
        <v>1049</v>
      </c>
      <c r="F2640" t="s">
        <v>1106</v>
      </c>
      <c r="G2640" t="s">
        <v>1107</v>
      </c>
      <c r="H2640" t="s">
        <v>3796</v>
      </c>
      <c r="I2640" t="s">
        <v>13095</v>
      </c>
      <c r="J2640" t="s">
        <v>11582</v>
      </c>
      <c r="K2640">
        <v>32652</v>
      </c>
      <c r="L2640" t="s">
        <v>869</v>
      </c>
      <c r="M2640" t="s">
        <v>1519</v>
      </c>
      <c r="N2640" t="s">
        <v>1640</v>
      </c>
      <c r="O2640">
        <v>6</v>
      </c>
      <c r="P2640" t="s">
        <v>872</v>
      </c>
      <c r="Q2640" t="s">
        <v>873</v>
      </c>
      <c r="R2640" t="s">
        <v>139</v>
      </c>
      <c r="S2640" t="s">
        <v>139</v>
      </c>
      <c r="U2640" t="s">
        <v>875</v>
      </c>
      <c r="W2640" s="247">
        <v>44825</v>
      </c>
      <c r="Y2640" t="s">
        <v>876</v>
      </c>
      <c r="Z2640">
        <v>0</v>
      </c>
      <c r="AB2640" t="s">
        <v>1856</v>
      </c>
      <c r="AD2640">
        <f t="shared" ca="1" si="123"/>
        <v>19</v>
      </c>
      <c r="AE2640">
        <f t="shared" si="124"/>
        <v>9</v>
      </c>
      <c r="AF2640">
        <f t="shared" si="125"/>
        <v>21</v>
      </c>
    </row>
    <row r="2641" spans="1:33" x14ac:dyDescent="0.25">
      <c r="A2641" t="s">
        <v>13096</v>
      </c>
      <c r="B2641" t="s">
        <v>13097</v>
      </c>
      <c r="C2641" t="s">
        <v>1799</v>
      </c>
      <c r="D2641">
        <v>2020</v>
      </c>
      <c r="E2641" t="s">
        <v>5589</v>
      </c>
      <c r="F2641" t="s">
        <v>13098</v>
      </c>
      <c r="G2641" t="s">
        <v>1107</v>
      </c>
      <c r="H2641" t="s">
        <v>13099</v>
      </c>
      <c r="I2641" t="s">
        <v>13100</v>
      </c>
      <c r="J2641" t="s">
        <v>1029</v>
      </c>
      <c r="K2641">
        <v>48758</v>
      </c>
      <c r="L2641" t="s">
        <v>1900</v>
      </c>
      <c r="M2641" t="s">
        <v>1519</v>
      </c>
      <c r="N2641">
        <v>44815</v>
      </c>
      <c r="O2641">
        <v>453</v>
      </c>
      <c r="P2641" t="s">
        <v>872</v>
      </c>
      <c r="Q2641" t="s">
        <v>10415</v>
      </c>
      <c r="R2641" t="s">
        <v>139</v>
      </c>
      <c r="S2641" t="s">
        <v>139</v>
      </c>
      <c r="U2641" t="s">
        <v>875</v>
      </c>
      <c r="W2641" s="247">
        <v>44797</v>
      </c>
      <c r="X2641" t="s">
        <v>13101</v>
      </c>
      <c r="Y2641" t="s">
        <v>10417</v>
      </c>
      <c r="Z2641">
        <v>19257.86</v>
      </c>
      <c r="AA2641" t="s">
        <v>2659</v>
      </c>
      <c r="AD2641">
        <f t="shared" ca="1" si="123"/>
        <v>20</v>
      </c>
      <c r="AE2641">
        <f t="shared" si="124"/>
        <v>8</v>
      </c>
      <c r="AF2641">
        <f t="shared" si="125"/>
        <v>24</v>
      </c>
    </row>
    <row r="2642" spans="1:33" x14ac:dyDescent="0.25">
      <c r="A2642" t="s">
        <v>13102</v>
      </c>
      <c r="B2642" t="s">
        <v>13103</v>
      </c>
      <c r="C2642" t="s">
        <v>2319</v>
      </c>
      <c r="D2642">
        <v>2023</v>
      </c>
      <c r="E2642" t="s">
        <v>1061</v>
      </c>
      <c r="F2642" t="s">
        <v>3907</v>
      </c>
      <c r="G2642" t="s">
        <v>3908</v>
      </c>
      <c r="H2642" t="s">
        <v>2285</v>
      </c>
      <c r="I2642" t="s">
        <v>13104</v>
      </c>
      <c r="J2642" t="s">
        <v>7733</v>
      </c>
      <c r="K2642">
        <v>44714</v>
      </c>
      <c r="L2642" t="s">
        <v>1900</v>
      </c>
      <c r="M2642" t="s">
        <v>1519</v>
      </c>
      <c r="N2642">
        <v>45324</v>
      </c>
      <c r="O2642">
        <v>3</v>
      </c>
      <c r="P2642" t="s">
        <v>872</v>
      </c>
      <c r="Q2642" t="s">
        <v>873</v>
      </c>
      <c r="R2642" t="s">
        <v>159</v>
      </c>
      <c r="S2642" t="s">
        <v>159</v>
      </c>
      <c r="U2642" t="s">
        <v>875</v>
      </c>
      <c r="W2642" s="247">
        <v>44803</v>
      </c>
      <c r="Y2642" t="s">
        <v>876</v>
      </c>
      <c r="Z2642">
        <v>0</v>
      </c>
      <c r="AB2642" t="s">
        <v>1856</v>
      </c>
      <c r="AD2642">
        <f t="shared" ca="1" si="123"/>
        <v>20</v>
      </c>
      <c r="AE2642">
        <f t="shared" si="124"/>
        <v>8</v>
      </c>
      <c r="AF2642">
        <f t="shared" si="125"/>
        <v>30</v>
      </c>
    </row>
    <row r="2643" spans="1:33" x14ac:dyDescent="0.25">
      <c r="A2643" t="s">
        <v>13105</v>
      </c>
      <c r="B2643" t="s">
        <v>13106</v>
      </c>
      <c r="D2643">
        <v>2023</v>
      </c>
      <c r="E2643" t="s">
        <v>1049</v>
      </c>
      <c r="F2643" t="s">
        <v>2320</v>
      </c>
      <c r="G2643" t="s">
        <v>2321</v>
      </c>
      <c r="H2643" t="s">
        <v>1052</v>
      </c>
      <c r="I2643" t="s">
        <v>13107</v>
      </c>
      <c r="J2643" t="s">
        <v>7733</v>
      </c>
      <c r="K2643">
        <v>60042</v>
      </c>
      <c r="L2643" t="s">
        <v>1900</v>
      </c>
      <c r="M2643" t="s">
        <v>1519</v>
      </c>
      <c r="N2643" t="s">
        <v>2638</v>
      </c>
      <c r="O2643">
        <v>12</v>
      </c>
      <c r="P2643" t="s">
        <v>872</v>
      </c>
      <c r="Q2643" t="s">
        <v>873</v>
      </c>
      <c r="R2643" t="s">
        <v>159</v>
      </c>
      <c r="S2643" t="s">
        <v>159</v>
      </c>
      <c r="U2643" t="s">
        <v>1067</v>
      </c>
      <c r="W2643" s="247">
        <v>44804</v>
      </c>
      <c r="Y2643" t="s">
        <v>876</v>
      </c>
      <c r="Z2643">
        <v>0</v>
      </c>
      <c r="AA2643" t="s">
        <v>2323</v>
      </c>
      <c r="AB2643" t="s">
        <v>13108</v>
      </c>
      <c r="AD2643">
        <f t="shared" ca="1" si="123"/>
        <v>20</v>
      </c>
      <c r="AE2643">
        <f t="shared" si="124"/>
        <v>8</v>
      </c>
      <c r="AF2643">
        <f t="shared" si="125"/>
        <v>31</v>
      </c>
    </row>
    <row r="2644" spans="1:33" x14ac:dyDescent="0.25">
      <c r="A2644" t="s">
        <v>13109</v>
      </c>
      <c r="B2644" t="s">
        <v>13110</v>
      </c>
      <c r="C2644" t="s">
        <v>13111</v>
      </c>
      <c r="D2644">
        <v>2022</v>
      </c>
      <c r="E2644" t="s">
        <v>13112</v>
      </c>
      <c r="F2644" t="s">
        <v>13113</v>
      </c>
      <c r="G2644" t="s">
        <v>1917</v>
      </c>
      <c r="H2644" t="s">
        <v>13114</v>
      </c>
      <c r="I2644" t="s">
        <v>13115</v>
      </c>
      <c r="J2644" t="s">
        <v>1527</v>
      </c>
      <c r="K2644">
        <v>1</v>
      </c>
      <c r="L2644" t="s">
        <v>869</v>
      </c>
      <c r="M2644" t="s">
        <v>1519</v>
      </c>
      <c r="N2644">
        <v>45293</v>
      </c>
      <c r="O2644">
        <v>4</v>
      </c>
      <c r="P2644" t="s">
        <v>872</v>
      </c>
      <c r="Q2644" t="s">
        <v>873</v>
      </c>
      <c r="R2644" t="s">
        <v>159</v>
      </c>
      <c r="S2644" t="s">
        <v>159</v>
      </c>
      <c r="U2644" t="s">
        <v>875</v>
      </c>
      <c r="W2644" s="247">
        <v>44825</v>
      </c>
      <c r="Y2644" t="s">
        <v>876</v>
      </c>
      <c r="Z2644">
        <v>0</v>
      </c>
      <c r="AA2644" t="s">
        <v>13116</v>
      </c>
      <c r="AB2644" t="s">
        <v>877</v>
      </c>
      <c r="AD2644">
        <f t="shared" ca="1" si="123"/>
        <v>19</v>
      </c>
      <c r="AE2644">
        <f t="shared" si="124"/>
        <v>9</v>
      </c>
      <c r="AF2644">
        <f t="shared" si="125"/>
        <v>21</v>
      </c>
    </row>
    <row r="2645" spans="1:33" x14ac:dyDescent="0.25">
      <c r="A2645" t="s">
        <v>13117</v>
      </c>
      <c r="B2645" t="s">
        <v>13118</v>
      </c>
      <c r="D2645">
        <v>2023</v>
      </c>
      <c r="E2645" t="s">
        <v>863</v>
      </c>
      <c r="F2645" t="s">
        <v>12218</v>
      </c>
      <c r="G2645" t="s">
        <v>1435</v>
      </c>
      <c r="H2645" t="s">
        <v>956</v>
      </c>
      <c r="I2645" t="s">
        <v>13119</v>
      </c>
      <c r="J2645" t="s">
        <v>1067</v>
      </c>
      <c r="K2645">
        <v>31360</v>
      </c>
      <c r="L2645" t="s">
        <v>869</v>
      </c>
      <c r="M2645" t="s">
        <v>1519</v>
      </c>
      <c r="N2645">
        <v>45293</v>
      </c>
      <c r="O2645">
        <v>4</v>
      </c>
      <c r="P2645" t="s">
        <v>872</v>
      </c>
      <c r="Q2645" t="s">
        <v>873</v>
      </c>
      <c r="R2645" t="s">
        <v>198</v>
      </c>
      <c r="S2645" t="s">
        <v>198</v>
      </c>
      <c r="U2645" t="s">
        <v>875</v>
      </c>
      <c r="W2645" s="247">
        <v>44803</v>
      </c>
      <c r="Y2645" t="s">
        <v>876</v>
      </c>
      <c r="Z2645">
        <v>0</v>
      </c>
      <c r="AB2645" t="s">
        <v>877</v>
      </c>
      <c r="AD2645">
        <f t="shared" ca="1" si="123"/>
        <v>20</v>
      </c>
      <c r="AE2645">
        <f t="shared" si="124"/>
        <v>8</v>
      </c>
      <c r="AF2645">
        <f t="shared" si="125"/>
        <v>30</v>
      </c>
    </row>
    <row r="2646" spans="1:33" x14ac:dyDescent="0.25">
      <c r="A2646" t="s">
        <v>13120</v>
      </c>
      <c r="B2646" t="s">
        <v>13121</v>
      </c>
      <c r="D2646">
        <v>2023</v>
      </c>
      <c r="E2646" t="s">
        <v>1034</v>
      </c>
      <c r="F2646" t="s">
        <v>1035</v>
      </c>
      <c r="G2646" t="s">
        <v>1036</v>
      </c>
      <c r="H2646" t="s">
        <v>866</v>
      </c>
      <c r="I2646" t="s">
        <v>13122</v>
      </c>
      <c r="J2646" t="s">
        <v>1054</v>
      </c>
      <c r="K2646">
        <v>18318</v>
      </c>
      <c r="L2646" t="s">
        <v>869</v>
      </c>
      <c r="M2646" t="s">
        <v>13123</v>
      </c>
      <c r="N2646" t="s">
        <v>1040</v>
      </c>
      <c r="O2646">
        <v>4</v>
      </c>
      <c r="P2646" t="s">
        <v>872</v>
      </c>
      <c r="Q2646" t="s">
        <v>873</v>
      </c>
      <c r="R2646" t="s">
        <v>105</v>
      </c>
      <c r="S2646" t="s">
        <v>105</v>
      </c>
      <c r="T2646" t="s">
        <v>13124</v>
      </c>
      <c r="U2646" t="s">
        <v>875</v>
      </c>
      <c r="V2646" t="s">
        <v>211</v>
      </c>
      <c r="W2646" s="247">
        <v>44792</v>
      </c>
      <c r="Y2646" t="s">
        <v>876</v>
      </c>
      <c r="Z2646">
        <v>0</v>
      </c>
      <c r="AA2646" t="s">
        <v>1042</v>
      </c>
      <c r="AB2646" t="s">
        <v>1856</v>
      </c>
      <c r="AD2646">
        <f t="shared" ca="1" si="123"/>
        <v>20</v>
      </c>
      <c r="AE2646">
        <f t="shared" si="124"/>
        <v>8</v>
      </c>
      <c r="AF2646">
        <f t="shared" si="125"/>
        <v>19</v>
      </c>
      <c r="AG2646" t="e">
        <f>VLOOKUP(A2646,'BD Ficha'!$E$2:$G$3014,3,0)</f>
        <v>#N/A</v>
      </c>
    </row>
    <row r="2647" spans="1:33" x14ac:dyDescent="0.25">
      <c r="A2647" t="s">
        <v>13125</v>
      </c>
      <c r="B2647" t="s">
        <v>13126</v>
      </c>
      <c r="C2647" t="s">
        <v>2319</v>
      </c>
      <c r="D2647">
        <v>2021</v>
      </c>
      <c r="E2647" t="s">
        <v>1049</v>
      </c>
      <c r="F2647" t="s">
        <v>2320</v>
      </c>
      <c r="G2647" t="s">
        <v>2321</v>
      </c>
      <c r="H2647" t="s">
        <v>1052</v>
      </c>
      <c r="I2647" t="s">
        <v>13127</v>
      </c>
      <c r="J2647" t="s">
        <v>3464</v>
      </c>
      <c r="K2647">
        <v>450</v>
      </c>
      <c r="L2647" t="s">
        <v>869</v>
      </c>
      <c r="M2647" t="s">
        <v>13128</v>
      </c>
      <c r="N2647" t="s">
        <v>13129</v>
      </c>
      <c r="O2647">
        <v>675</v>
      </c>
      <c r="P2647" t="s">
        <v>872</v>
      </c>
      <c r="Q2647" t="s">
        <v>873</v>
      </c>
      <c r="R2647" t="s">
        <v>105</v>
      </c>
      <c r="S2647" t="s">
        <v>105</v>
      </c>
      <c r="T2647" t="s">
        <v>11659</v>
      </c>
      <c r="U2647" t="s">
        <v>875</v>
      </c>
      <c r="V2647" t="s">
        <v>132</v>
      </c>
      <c r="W2647" s="247">
        <v>44600</v>
      </c>
      <c r="Y2647" t="s">
        <v>876</v>
      </c>
      <c r="Z2647">
        <v>0</v>
      </c>
      <c r="AB2647" t="s">
        <v>13130</v>
      </c>
      <c r="AD2647">
        <f t="shared" ca="1" si="123"/>
        <v>27</v>
      </c>
      <c r="AE2647">
        <f t="shared" si="124"/>
        <v>2</v>
      </c>
      <c r="AF2647">
        <f t="shared" si="125"/>
        <v>8</v>
      </c>
      <c r="AG2647" t="e">
        <f>VLOOKUP(A2647,'BD Ficha'!$E$2:$G$3014,3,0)</f>
        <v>#N/A</v>
      </c>
    </row>
    <row r="2648" spans="1:33" x14ac:dyDescent="0.25">
      <c r="A2648" t="s">
        <v>13131</v>
      </c>
      <c r="B2648" t="s">
        <v>13132</v>
      </c>
      <c r="C2648" t="s">
        <v>2319</v>
      </c>
      <c r="D2648">
        <v>2021</v>
      </c>
      <c r="E2648" t="s">
        <v>1049</v>
      </c>
      <c r="F2648" t="s">
        <v>2320</v>
      </c>
      <c r="G2648" t="s">
        <v>2321</v>
      </c>
      <c r="H2648" t="s">
        <v>1052</v>
      </c>
      <c r="I2648" t="s">
        <v>13133</v>
      </c>
      <c r="J2648" t="s">
        <v>3464</v>
      </c>
      <c r="K2648">
        <v>450</v>
      </c>
      <c r="L2648" t="s">
        <v>869</v>
      </c>
      <c r="M2648" t="s">
        <v>13134</v>
      </c>
      <c r="N2648" t="s">
        <v>13129</v>
      </c>
      <c r="O2648">
        <v>675</v>
      </c>
      <c r="P2648" t="s">
        <v>872</v>
      </c>
      <c r="Q2648" t="s">
        <v>873</v>
      </c>
      <c r="R2648" t="s">
        <v>105</v>
      </c>
      <c r="S2648" t="s">
        <v>105</v>
      </c>
      <c r="T2648" t="s">
        <v>11659</v>
      </c>
      <c r="U2648" t="s">
        <v>875</v>
      </c>
      <c r="V2648" t="s">
        <v>132</v>
      </c>
      <c r="W2648" s="247">
        <v>44600</v>
      </c>
      <c r="Y2648" t="s">
        <v>876</v>
      </c>
      <c r="Z2648">
        <v>0</v>
      </c>
      <c r="AB2648" t="s">
        <v>13135</v>
      </c>
      <c r="AD2648">
        <f t="shared" ca="1" si="123"/>
        <v>27</v>
      </c>
      <c r="AE2648">
        <f t="shared" si="124"/>
        <v>2</v>
      </c>
      <c r="AF2648">
        <f t="shared" si="125"/>
        <v>8</v>
      </c>
      <c r="AG2648" t="e">
        <f>VLOOKUP(A2648,'BD Ficha'!$E$2:$G$3014,3,0)</f>
        <v>#N/A</v>
      </c>
    </row>
    <row r="2649" spans="1:33" x14ac:dyDescent="0.25">
      <c r="A2649" t="s">
        <v>13136</v>
      </c>
      <c r="B2649" t="s">
        <v>13137</v>
      </c>
      <c r="D2649">
        <v>2023</v>
      </c>
      <c r="E2649" t="s">
        <v>1049</v>
      </c>
      <c r="F2649" t="s">
        <v>1879</v>
      </c>
      <c r="G2649" t="s">
        <v>1961</v>
      </c>
      <c r="H2649" t="s">
        <v>2772</v>
      </c>
      <c r="I2649" t="s">
        <v>13138</v>
      </c>
      <c r="J2649" t="s">
        <v>1054</v>
      </c>
      <c r="K2649">
        <v>6585</v>
      </c>
      <c r="L2649" t="s">
        <v>869</v>
      </c>
      <c r="M2649" t="s">
        <v>13139</v>
      </c>
      <c r="N2649" t="s">
        <v>1040</v>
      </c>
      <c r="O2649">
        <v>4</v>
      </c>
      <c r="P2649" t="s">
        <v>872</v>
      </c>
      <c r="Q2649" t="s">
        <v>873</v>
      </c>
      <c r="R2649" t="s">
        <v>105</v>
      </c>
      <c r="S2649" t="s">
        <v>105</v>
      </c>
      <c r="T2649" t="s">
        <v>13140</v>
      </c>
      <c r="U2649" t="s">
        <v>1067</v>
      </c>
      <c r="V2649" t="s">
        <v>1932</v>
      </c>
      <c r="W2649" s="247">
        <v>44770</v>
      </c>
      <c r="Y2649" t="s">
        <v>876</v>
      </c>
      <c r="Z2649">
        <v>0</v>
      </c>
      <c r="AA2649" t="s">
        <v>1700</v>
      </c>
      <c r="AB2649" t="s">
        <v>1856</v>
      </c>
      <c r="AD2649">
        <f t="shared" ca="1" si="123"/>
        <v>21</v>
      </c>
      <c r="AE2649">
        <f t="shared" si="124"/>
        <v>7</v>
      </c>
      <c r="AF2649">
        <f t="shared" si="125"/>
        <v>28</v>
      </c>
      <c r="AG2649" t="e">
        <f>VLOOKUP(A2649,'BD Ficha'!$E$2:$G$3014,3,0)</f>
        <v>#N/A</v>
      </c>
    </row>
    <row r="2650" spans="1:33" x14ac:dyDescent="0.25">
      <c r="A2650" t="s">
        <v>13141</v>
      </c>
      <c r="B2650" t="s">
        <v>13142</v>
      </c>
      <c r="D2650">
        <v>2023</v>
      </c>
      <c r="E2650" t="s">
        <v>1049</v>
      </c>
      <c r="F2650" t="s">
        <v>1879</v>
      </c>
      <c r="G2650" t="s">
        <v>1880</v>
      </c>
      <c r="H2650" t="s">
        <v>2772</v>
      </c>
      <c r="I2650" t="s">
        <v>13143</v>
      </c>
      <c r="J2650" t="s">
        <v>1054</v>
      </c>
      <c r="K2650">
        <v>39408</v>
      </c>
      <c r="L2650" t="s">
        <v>869</v>
      </c>
      <c r="M2650" t="s">
        <v>13144</v>
      </c>
      <c r="N2650">
        <v>45475</v>
      </c>
      <c r="O2650">
        <v>28</v>
      </c>
      <c r="P2650" t="s">
        <v>872</v>
      </c>
      <c r="Q2650" t="s">
        <v>873</v>
      </c>
      <c r="R2650" t="s">
        <v>105</v>
      </c>
      <c r="S2650" t="s">
        <v>105</v>
      </c>
      <c r="T2650" t="s">
        <v>12504</v>
      </c>
      <c r="U2650" t="s">
        <v>1067</v>
      </c>
      <c r="V2650" t="s">
        <v>211</v>
      </c>
      <c r="W2650" s="247">
        <v>44770</v>
      </c>
      <c r="Y2650" t="s">
        <v>876</v>
      </c>
      <c r="Z2650">
        <v>0</v>
      </c>
      <c r="AB2650" t="s">
        <v>1856</v>
      </c>
      <c r="AD2650">
        <f t="shared" ca="1" si="123"/>
        <v>21</v>
      </c>
      <c r="AE2650">
        <f t="shared" si="124"/>
        <v>7</v>
      </c>
      <c r="AF2650">
        <f t="shared" si="125"/>
        <v>28</v>
      </c>
      <c r="AG2650" t="e">
        <f>VLOOKUP(A2650,'BD Ficha'!$E$2:$G$3014,3,0)</f>
        <v>#N/A</v>
      </c>
    </row>
    <row r="2651" spans="1:33" x14ac:dyDescent="0.25">
      <c r="A2651" t="s">
        <v>13145</v>
      </c>
      <c r="B2651" t="s">
        <v>13146</v>
      </c>
      <c r="D2651">
        <v>2023</v>
      </c>
      <c r="E2651" t="s">
        <v>1049</v>
      </c>
      <c r="F2651" t="s">
        <v>1879</v>
      </c>
      <c r="G2651" t="s">
        <v>1917</v>
      </c>
      <c r="H2651" t="s">
        <v>2772</v>
      </c>
      <c r="I2651" t="s">
        <v>13147</v>
      </c>
      <c r="J2651" t="s">
        <v>1054</v>
      </c>
      <c r="K2651">
        <v>4661</v>
      </c>
      <c r="L2651" t="s">
        <v>869</v>
      </c>
      <c r="M2651" t="s">
        <v>13148</v>
      </c>
      <c r="N2651" t="s">
        <v>986</v>
      </c>
      <c r="O2651">
        <v>18</v>
      </c>
      <c r="P2651" t="s">
        <v>872</v>
      </c>
      <c r="Q2651" t="s">
        <v>873</v>
      </c>
      <c r="R2651" t="s">
        <v>105</v>
      </c>
      <c r="S2651" t="s">
        <v>105</v>
      </c>
      <c r="T2651" t="s">
        <v>13149</v>
      </c>
      <c r="U2651" t="s">
        <v>1067</v>
      </c>
      <c r="V2651" t="s">
        <v>13150</v>
      </c>
      <c r="W2651" s="247">
        <v>44770</v>
      </c>
      <c r="Y2651" t="s">
        <v>876</v>
      </c>
      <c r="Z2651">
        <v>0</v>
      </c>
      <c r="AB2651" t="s">
        <v>1856</v>
      </c>
      <c r="AD2651">
        <f t="shared" ca="1" si="123"/>
        <v>21</v>
      </c>
      <c r="AE2651">
        <f t="shared" si="124"/>
        <v>7</v>
      </c>
      <c r="AF2651">
        <f t="shared" si="125"/>
        <v>28</v>
      </c>
      <c r="AG2651" t="e">
        <f>VLOOKUP(A2651,'BD Ficha'!$E$2:$G$3014,3,0)</f>
        <v>#N/A</v>
      </c>
    </row>
    <row r="2652" spans="1:33" x14ac:dyDescent="0.25">
      <c r="A2652" t="s">
        <v>13151</v>
      </c>
      <c r="B2652" t="s">
        <v>13152</v>
      </c>
      <c r="D2652">
        <v>2023</v>
      </c>
      <c r="E2652" t="s">
        <v>1049</v>
      </c>
      <c r="F2652" t="s">
        <v>1879</v>
      </c>
      <c r="G2652" t="s">
        <v>1880</v>
      </c>
      <c r="H2652" t="s">
        <v>2772</v>
      </c>
      <c r="I2652" t="s">
        <v>13153</v>
      </c>
      <c r="J2652" t="s">
        <v>1054</v>
      </c>
      <c r="K2652">
        <v>9025</v>
      </c>
      <c r="L2652" t="s">
        <v>869</v>
      </c>
      <c r="M2652" t="s">
        <v>13154</v>
      </c>
      <c r="N2652">
        <v>45325</v>
      </c>
      <c r="O2652">
        <v>4</v>
      </c>
      <c r="P2652" t="s">
        <v>872</v>
      </c>
      <c r="Q2652" t="s">
        <v>873</v>
      </c>
      <c r="R2652" t="s">
        <v>105</v>
      </c>
      <c r="S2652" t="s">
        <v>105</v>
      </c>
      <c r="T2652" t="s">
        <v>13155</v>
      </c>
      <c r="U2652" t="s">
        <v>1067</v>
      </c>
      <c r="V2652" t="s">
        <v>227</v>
      </c>
      <c r="W2652" s="247">
        <v>44770</v>
      </c>
      <c r="Y2652" t="s">
        <v>876</v>
      </c>
      <c r="Z2652">
        <v>0</v>
      </c>
      <c r="AA2652" t="s">
        <v>1700</v>
      </c>
      <c r="AB2652" t="s">
        <v>1856</v>
      </c>
      <c r="AD2652">
        <f t="shared" ca="1" si="123"/>
        <v>21</v>
      </c>
      <c r="AE2652">
        <f t="shared" si="124"/>
        <v>7</v>
      </c>
      <c r="AF2652">
        <f t="shared" si="125"/>
        <v>28</v>
      </c>
      <c r="AG2652" t="e">
        <f>VLOOKUP(A2652,'BD Ficha'!$E$2:$G$3014,3,0)</f>
        <v>#N/A</v>
      </c>
    </row>
    <row r="2653" spans="1:33" x14ac:dyDescent="0.25">
      <c r="A2653" t="s">
        <v>13156</v>
      </c>
      <c r="B2653" t="s">
        <v>13157</v>
      </c>
      <c r="D2653">
        <v>2023</v>
      </c>
      <c r="E2653" t="s">
        <v>1049</v>
      </c>
      <c r="F2653" t="s">
        <v>1879</v>
      </c>
      <c r="G2653" t="s">
        <v>1961</v>
      </c>
      <c r="H2653" t="s">
        <v>2772</v>
      </c>
      <c r="I2653" t="s">
        <v>13158</v>
      </c>
      <c r="J2653" t="s">
        <v>1054</v>
      </c>
      <c r="K2653">
        <v>8007</v>
      </c>
      <c r="L2653" t="s">
        <v>869</v>
      </c>
      <c r="M2653" t="s">
        <v>13159</v>
      </c>
      <c r="N2653" t="s">
        <v>1040</v>
      </c>
      <c r="O2653">
        <v>4</v>
      </c>
      <c r="P2653" t="s">
        <v>872</v>
      </c>
      <c r="Q2653" t="s">
        <v>873</v>
      </c>
      <c r="R2653" t="s">
        <v>105</v>
      </c>
      <c r="S2653" t="s">
        <v>105</v>
      </c>
      <c r="T2653" t="s">
        <v>13160</v>
      </c>
      <c r="U2653" t="s">
        <v>1067</v>
      </c>
      <c r="V2653" t="s">
        <v>3237</v>
      </c>
      <c r="W2653" s="247">
        <v>44770</v>
      </c>
      <c r="Y2653" t="s">
        <v>876</v>
      </c>
      <c r="Z2653">
        <v>0</v>
      </c>
      <c r="AA2653" t="s">
        <v>1700</v>
      </c>
      <c r="AB2653" t="s">
        <v>1856</v>
      </c>
      <c r="AD2653">
        <f t="shared" ca="1" si="123"/>
        <v>21</v>
      </c>
      <c r="AE2653">
        <f t="shared" si="124"/>
        <v>7</v>
      </c>
      <c r="AF2653">
        <f t="shared" si="125"/>
        <v>28</v>
      </c>
      <c r="AG2653" t="e">
        <f>VLOOKUP(A2653,'BD Ficha'!$E$2:$G$3014,3,0)</f>
        <v>#N/A</v>
      </c>
    </row>
    <row r="2654" spans="1:33" x14ac:dyDescent="0.25">
      <c r="A2654" t="s">
        <v>13161</v>
      </c>
      <c r="B2654" t="s">
        <v>13162</v>
      </c>
      <c r="D2654">
        <v>2023</v>
      </c>
      <c r="E2654" t="s">
        <v>1049</v>
      </c>
      <c r="F2654" t="s">
        <v>1879</v>
      </c>
      <c r="G2654" t="s">
        <v>1961</v>
      </c>
      <c r="H2654" t="s">
        <v>2772</v>
      </c>
      <c r="I2654" t="s">
        <v>13163</v>
      </c>
      <c r="J2654" t="s">
        <v>1054</v>
      </c>
      <c r="K2654">
        <v>86342</v>
      </c>
      <c r="L2654" t="s">
        <v>1900</v>
      </c>
      <c r="M2654" t="s">
        <v>13164</v>
      </c>
      <c r="N2654" t="s">
        <v>1040</v>
      </c>
      <c r="O2654">
        <v>4</v>
      </c>
      <c r="P2654" t="s">
        <v>872</v>
      </c>
      <c r="Q2654" t="s">
        <v>873</v>
      </c>
      <c r="R2654" t="s">
        <v>105</v>
      </c>
      <c r="S2654" t="s">
        <v>105</v>
      </c>
      <c r="T2654" t="s">
        <v>13165</v>
      </c>
      <c r="U2654" t="s">
        <v>1067</v>
      </c>
      <c r="V2654" t="s">
        <v>3237</v>
      </c>
      <c r="W2654" s="247">
        <v>44770</v>
      </c>
      <c r="Y2654" t="s">
        <v>876</v>
      </c>
      <c r="Z2654">
        <v>0</v>
      </c>
      <c r="AA2654" t="s">
        <v>1700</v>
      </c>
      <c r="AB2654" t="s">
        <v>1856</v>
      </c>
      <c r="AD2654">
        <f t="shared" ca="1" si="123"/>
        <v>21</v>
      </c>
      <c r="AE2654">
        <f t="shared" si="124"/>
        <v>7</v>
      </c>
      <c r="AF2654">
        <f t="shared" si="125"/>
        <v>28</v>
      </c>
      <c r="AG2654" t="e">
        <f>VLOOKUP(A2654,'BD Ficha'!$E$2:$G$3014,3,0)</f>
        <v>#N/A</v>
      </c>
    </row>
    <row r="2655" spans="1:33" x14ac:dyDescent="0.25">
      <c r="A2655" t="s">
        <v>13166</v>
      </c>
      <c r="B2655" t="s">
        <v>13167</v>
      </c>
      <c r="D2655">
        <v>2023</v>
      </c>
      <c r="E2655" t="s">
        <v>1049</v>
      </c>
      <c r="F2655" t="s">
        <v>1879</v>
      </c>
      <c r="G2655" t="s">
        <v>1880</v>
      </c>
      <c r="H2655" t="s">
        <v>2772</v>
      </c>
      <c r="I2655" t="s">
        <v>13168</v>
      </c>
      <c r="J2655" t="s">
        <v>1054</v>
      </c>
      <c r="K2655">
        <v>39735</v>
      </c>
      <c r="L2655" t="s">
        <v>1900</v>
      </c>
      <c r="M2655" t="s">
        <v>13169</v>
      </c>
      <c r="N2655">
        <v>45598</v>
      </c>
      <c r="O2655">
        <v>24</v>
      </c>
      <c r="P2655" t="s">
        <v>872</v>
      </c>
      <c r="Q2655" t="s">
        <v>873</v>
      </c>
      <c r="R2655" t="s">
        <v>105</v>
      </c>
      <c r="S2655" t="s">
        <v>105</v>
      </c>
      <c r="T2655" t="s">
        <v>13170</v>
      </c>
      <c r="U2655" t="s">
        <v>1067</v>
      </c>
      <c r="V2655" t="s">
        <v>8181</v>
      </c>
      <c r="W2655" s="247">
        <v>44770</v>
      </c>
      <c r="Y2655" t="s">
        <v>876</v>
      </c>
      <c r="Z2655">
        <v>0</v>
      </c>
      <c r="AA2655" t="s">
        <v>1890</v>
      </c>
      <c r="AB2655" t="s">
        <v>1856</v>
      </c>
      <c r="AD2655">
        <f t="shared" ca="1" si="123"/>
        <v>21</v>
      </c>
      <c r="AE2655">
        <f t="shared" si="124"/>
        <v>7</v>
      </c>
      <c r="AF2655">
        <f t="shared" si="125"/>
        <v>28</v>
      </c>
      <c r="AG2655" t="e">
        <f>VLOOKUP(A2655,'BD Ficha'!$E$2:$G$3014,3,0)</f>
        <v>#N/A</v>
      </c>
    </row>
    <row r="2656" spans="1:33" x14ac:dyDescent="0.25">
      <c r="A2656" t="s">
        <v>13171</v>
      </c>
      <c r="B2656" t="s">
        <v>13172</v>
      </c>
      <c r="D2656">
        <v>2022</v>
      </c>
      <c r="E2656" t="s">
        <v>6684</v>
      </c>
      <c r="F2656" t="s">
        <v>13173</v>
      </c>
      <c r="G2656" t="s">
        <v>1107</v>
      </c>
      <c r="H2656" t="s">
        <v>13174</v>
      </c>
      <c r="I2656" t="s">
        <v>13175</v>
      </c>
      <c r="J2656" t="s">
        <v>1074</v>
      </c>
      <c r="K2656">
        <v>20</v>
      </c>
      <c r="L2656" t="s">
        <v>1900</v>
      </c>
      <c r="M2656" t="s">
        <v>13176</v>
      </c>
      <c r="N2656" t="s">
        <v>12514</v>
      </c>
      <c r="O2656">
        <v>608</v>
      </c>
      <c r="P2656" t="s">
        <v>872</v>
      </c>
      <c r="Q2656" t="s">
        <v>873</v>
      </c>
      <c r="R2656" t="s">
        <v>105</v>
      </c>
      <c r="S2656" t="s">
        <v>105</v>
      </c>
      <c r="T2656" t="s">
        <v>13177</v>
      </c>
      <c r="U2656" t="s">
        <v>1067</v>
      </c>
      <c r="V2656" t="s">
        <v>13178</v>
      </c>
      <c r="W2656" s="247">
        <v>44600</v>
      </c>
      <c r="Y2656" t="s">
        <v>876</v>
      </c>
      <c r="Z2656">
        <v>0</v>
      </c>
      <c r="AD2656">
        <f t="shared" ca="1" si="123"/>
        <v>27</v>
      </c>
      <c r="AE2656">
        <f t="shared" si="124"/>
        <v>2</v>
      </c>
      <c r="AF2656">
        <f t="shared" si="125"/>
        <v>8</v>
      </c>
      <c r="AG2656" t="e">
        <f>VLOOKUP(A2656,'BD Ficha'!$E$2:$G$3014,3,0)</f>
        <v>#N/A</v>
      </c>
    </row>
    <row r="2657" spans="1:33" x14ac:dyDescent="0.25">
      <c r="A2657" t="s">
        <v>13179</v>
      </c>
      <c r="B2657" t="s">
        <v>13180</v>
      </c>
      <c r="D2657">
        <v>2023</v>
      </c>
      <c r="E2657" t="s">
        <v>1049</v>
      </c>
      <c r="F2657" t="s">
        <v>1106</v>
      </c>
      <c r="G2657" t="s">
        <v>1107</v>
      </c>
      <c r="H2657" t="s">
        <v>1108</v>
      </c>
      <c r="I2657" t="s">
        <v>13181</v>
      </c>
      <c r="J2657" t="s">
        <v>1038</v>
      </c>
      <c r="K2657">
        <v>480</v>
      </c>
      <c r="L2657" t="s">
        <v>869</v>
      </c>
      <c r="M2657" t="s">
        <v>13182</v>
      </c>
      <c r="N2657" t="s">
        <v>1040</v>
      </c>
      <c r="O2657">
        <v>4</v>
      </c>
      <c r="P2657" t="s">
        <v>872</v>
      </c>
      <c r="Q2657" t="s">
        <v>873</v>
      </c>
      <c r="R2657" t="s">
        <v>105</v>
      </c>
      <c r="S2657" t="s">
        <v>105</v>
      </c>
      <c r="T2657" t="s">
        <v>13183</v>
      </c>
      <c r="U2657" t="s">
        <v>875</v>
      </c>
      <c r="V2657" t="s">
        <v>164</v>
      </c>
      <c r="W2657" s="247">
        <v>44772</v>
      </c>
      <c r="Y2657" t="s">
        <v>876</v>
      </c>
      <c r="Z2657">
        <v>0</v>
      </c>
      <c r="AB2657" t="s">
        <v>1856</v>
      </c>
      <c r="AD2657">
        <f t="shared" ca="1" si="123"/>
        <v>21</v>
      </c>
      <c r="AE2657">
        <f t="shared" si="124"/>
        <v>7</v>
      </c>
      <c r="AF2657">
        <f t="shared" si="125"/>
        <v>30</v>
      </c>
      <c r="AG2657" t="e">
        <f>VLOOKUP(A2657,'BD Ficha'!$E$2:$G$3014,3,0)</f>
        <v>#N/A</v>
      </c>
    </row>
    <row r="2658" spans="1:33" x14ac:dyDescent="0.25">
      <c r="A2658" t="s">
        <v>784</v>
      </c>
      <c r="B2658" t="s">
        <v>13184</v>
      </c>
      <c r="D2658">
        <v>2023</v>
      </c>
      <c r="E2658" t="s">
        <v>1049</v>
      </c>
      <c r="F2658" t="s">
        <v>1080</v>
      </c>
      <c r="G2658" t="s">
        <v>1081</v>
      </c>
      <c r="H2658" t="s">
        <v>2772</v>
      </c>
      <c r="I2658" t="s">
        <v>786</v>
      </c>
      <c r="J2658" t="s">
        <v>1054</v>
      </c>
      <c r="K2658">
        <v>41</v>
      </c>
      <c r="L2658" t="s">
        <v>869</v>
      </c>
      <c r="M2658" t="s">
        <v>13185</v>
      </c>
      <c r="N2658" t="s">
        <v>4960</v>
      </c>
      <c r="O2658">
        <v>545</v>
      </c>
      <c r="P2658" t="s">
        <v>872</v>
      </c>
      <c r="Q2658" t="s">
        <v>873</v>
      </c>
      <c r="R2658" t="s">
        <v>105</v>
      </c>
      <c r="S2658" t="s">
        <v>105</v>
      </c>
      <c r="T2658" t="s">
        <v>4954</v>
      </c>
      <c r="U2658" t="s">
        <v>875</v>
      </c>
      <c r="V2658" t="s">
        <v>4955</v>
      </c>
      <c r="W2658" s="247">
        <v>44767</v>
      </c>
      <c r="Y2658" t="s">
        <v>876</v>
      </c>
      <c r="Z2658">
        <v>0</v>
      </c>
      <c r="AB2658" t="s">
        <v>1856</v>
      </c>
      <c r="AD2658">
        <f t="shared" ca="1" si="123"/>
        <v>21</v>
      </c>
      <c r="AE2658">
        <f t="shared" si="124"/>
        <v>7</v>
      </c>
      <c r="AF2658">
        <f t="shared" si="125"/>
        <v>25</v>
      </c>
      <c r="AG2658" t="e">
        <f>VLOOKUP(A2658,'BD Ficha'!$E$2:$G$3014,3,0)</f>
        <v>#N/A</v>
      </c>
    </row>
    <row r="2659" spans="1:33" x14ac:dyDescent="0.25">
      <c r="A2659" t="s">
        <v>778</v>
      </c>
      <c r="B2659" t="s">
        <v>13186</v>
      </c>
      <c r="D2659">
        <v>2023</v>
      </c>
      <c r="E2659" t="s">
        <v>1049</v>
      </c>
      <c r="F2659" t="s">
        <v>1080</v>
      </c>
      <c r="G2659" t="s">
        <v>1081</v>
      </c>
      <c r="H2659" t="s">
        <v>1123</v>
      </c>
      <c r="I2659" t="s">
        <v>780</v>
      </c>
      <c r="J2659" t="s">
        <v>1054</v>
      </c>
      <c r="K2659">
        <v>1133</v>
      </c>
      <c r="L2659" t="s">
        <v>869</v>
      </c>
      <c r="M2659" t="s">
        <v>13187</v>
      </c>
      <c r="N2659" t="s">
        <v>5035</v>
      </c>
      <c r="O2659">
        <v>536</v>
      </c>
      <c r="P2659" t="s">
        <v>872</v>
      </c>
      <c r="Q2659" t="s">
        <v>873</v>
      </c>
      <c r="R2659" t="s">
        <v>105</v>
      </c>
      <c r="S2659" t="s">
        <v>105</v>
      </c>
      <c r="T2659" t="s">
        <v>4954</v>
      </c>
      <c r="U2659" t="s">
        <v>875</v>
      </c>
      <c r="V2659" t="s">
        <v>4955</v>
      </c>
      <c r="W2659" s="247">
        <v>44767</v>
      </c>
      <c r="Y2659" t="s">
        <v>876</v>
      </c>
      <c r="Z2659">
        <v>0</v>
      </c>
      <c r="AD2659">
        <f t="shared" ca="1" si="123"/>
        <v>21</v>
      </c>
      <c r="AE2659">
        <f t="shared" si="124"/>
        <v>7</v>
      </c>
      <c r="AF2659">
        <f t="shared" si="125"/>
        <v>25</v>
      </c>
      <c r="AG2659" t="e">
        <f>VLOOKUP(A2659,'BD Ficha'!$E$2:$G$3014,3,0)</f>
        <v>#N/A</v>
      </c>
    </row>
    <row r="2660" spans="1:33" x14ac:dyDescent="0.25">
      <c r="A2660" t="s">
        <v>811</v>
      </c>
      <c r="B2660" t="s">
        <v>13188</v>
      </c>
      <c r="D2660">
        <v>2023</v>
      </c>
      <c r="E2660" t="s">
        <v>1049</v>
      </c>
      <c r="F2660" t="s">
        <v>1080</v>
      </c>
      <c r="G2660" t="s">
        <v>1081</v>
      </c>
      <c r="H2660" t="s">
        <v>1123</v>
      </c>
      <c r="I2660" t="s">
        <v>813</v>
      </c>
      <c r="J2660" t="s">
        <v>1054</v>
      </c>
      <c r="K2660">
        <v>27</v>
      </c>
      <c r="L2660" t="s">
        <v>869</v>
      </c>
      <c r="M2660" t="s">
        <v>13189</v>
      </c>
      <c r="N2660" t="s">
        <v>12769</v>
      </c>
      <c r="O2660">
        <v>522</v>
      </c>
      <c r="P2660" t="s">
        <v>872</v>
      </c>
      <c r="Q2660" t="s">
        <v>873</v>
      </c>
      <c r="R2660" t="s">
        <v>105</v>
      </c>
      <c r="S2660" t="s">
        <v>105</v>
      </c>
      <c r="T2660" t="s">
        <v>13190</v>
      </c>
      <c r="U2660" t="s">
        <v>875</v>
      </c>
      <c r="V2660" t="s">
        <v>4955</v>
      </c>
      <c r="W2660" s="247">
        <v>44767</v>
      </c>
      <c r="Y2660" t="s">
        <v>876</v>
      </c>
      <c r="Z2660">
        <v>0</v>
      </c>
      <c r="AD2660">
        <f t="shared" ca="1" si="123"/>
        <v>21</v>
      </c>
      <c r="AE2660">
        <f t="shared" si="124"/>
        <v>7</v>
      </c>
      <c r="AF2660">
        <f t="shared" si="125"/>
        <v>25</v>
      </c>
      <c r="AG2660" t="e">
        <f>VLOOKUP(A2660,'BD Ficha'!$E$2:$G$3014,3,0)</f>
        <v>#N/A</v>
      </c>
    </row>
    <row r="2661" spans="1:33" x14ac:dyDescent="0.25">
      <c r="A2661" t="s">
        <v>787</v>
      </c>
      <c r="B2661" t="s">
        <v>13191</v>
      </c>
      <c r="D2661">
        <v>2023</v>
      </c>
      <c r="E2661" t="s">
        <v>1049</v>
      </c>
      <c r="F2661" t="s">
        <v>1080</v>
      </c>
      <c r="G2661" t="s">
        <v>1081</v>
      </c>
      <c r="H2661" t="s">
        <v>1123</v>
      </c>
      <c r="I2661" t="s">
        <v>789</v>
      </c>
      <c r="J2661" t="s">
        <v>1054</v>
      </c>
      <c r="K2661">
        <v>500</v>
      </c>
      <c r="L2661" t="s">
        <v>869</v>
      </c>
      <c r="M2661" t="s">
        <v>13192</v>
      </c>
      <c r="N2661" t="s">
        <v>13193</v>
      </c>
      <c r="O2661">
        <v>537</v>
      </c>
      <c r="P2661" t="s">
        <v>872</v>
      </c>
      <c r="Q2661" t="s">
        <v>873</v>
      </c>
      <c r="R2661" t="s">
        <v>105</v>
      </c>
      <c r="S2661" t="s">
        <v>105</v>
      </c>
      <c r="T2661" t="s">
        <v>6999</v>
      </c>
      <c r="U2661" t="s">
        <v>875</v>
      </c>
      <c r="V2661" t="s">
        <v>4955</v>
      </c>
      <c r="W2661" s="247">
        <v>44767</v>
      </c>
      <c r="Y2661" t="s">
        <v>876</v>
      </c>
      <c r="Z2661">
        <v>0</v>
      </c>
      <c r="AB2661" t="s">
        <v>1856</v>
      </c>
      <c r="AD2661">
        <f t="shared" ca="1" si="123"/>
        <v>21</v>
      </c>
      <c r="AE2661">
        <f t="shared" si="124"/>
        <v>7</v>
      </c>
      <c r="AF2661">
        <f t="shared" si="125"/>
        <v>25</v>
      </c>
      <c r="AG2661" t="e">
        <f>VLOOKUP(A2661,'BD Ficha'!$E$2:$G$3014,3,0)</f>
        <v>#N/A</v>
      </c>
    </row>
    <row r="2662" spans="1:33" x14ac:dyDescent="0.25">
      <c r="A2662" t="s">
        <v>793</v>
      </c>
      <c r="B2662" t="s">
        <v>13194</v>
      </c>
      <c r="D2662">
        <v>2023</v>
      </c>
      <c r="E2662" t="s">
        <v>1049</v>
      </c>
      <c r="F2662" t="s">
        <v>1080</v>
      </c>
      <c r="G2662" t="s">
        <v>1081</v>
      </c>
      <c r="H2662" t="s">
        <v>1108</v>
      </c>
      <c r="I2662" t="s">
        <v>795</v>
      </c>
      <c r="J2662" t="s">
        <v>1054</v>
      </c>
      <c r="K2662">
        <v>389</v>
      </c>
      <c r="L2662" t="s">
        <v>869</v>
      </c>
      <c r="M2662" t="s">
        <v>13195</v>
      </c>
      <c r="N2662" t="s">
        <v>7026</v>
      </c>
      <c r="O2662">
        <v>537</v>
      </c>
      <c r="P2662" t="s">
        <v>872</v>
      </c>
      <c r="Q2662" t="s">
        <v>873</v>
      </c>
      <c r="R2662" t="s">
        <v>105</v>
      </c>
      <c r="S2662" t="s">
        <v>105</v>
      </c>
      <c r="T2662" t="s">
        <v>6999</v>
      </c>
      <c r="U2662" t="s">
        <v>875</v>
      </c>
      <c r="V2662" t="s">
        <v>4955</v>
      </c>
      <c r="W2662" s="247">
        <v>44767</v>
      </c>
      <c r="Y2662" t="s">
        <v>876</v>
      </c>
      <c r="Z2662">
        <v>0</v>
      </c>
      <c r="AB2662" t="s">
        <v>1856</v>
      </c>
      <c r="AD2662">
        <f t="shared" ca="1" si="123"/>
        <v>21</v>
      </c>
      <c r="AE2662">
        <f t="shared" si="124"/>
        <v>7</v>
      </c>
      <c r="AF2662">
        <f t="shared" si="125"/>
        <v>25</v>
      </c>
      <c r="AG2662" t="e">
        <f>VLOOKUP(A2662,'BD Ficha'!$E$2:$G$3014,3,0)</f>
        <v>#N/A</v>
      </c>
    </row>
    <row r="2663" spans="1:33" x14ac:dyDescent="0.25">
      <c r="A2663" t="s">
        <v>781</v>
      </c>
      <c r="B2663" t="s">
        <v>13196</v>
      </c>
      <c r="D2663">
        <v>2023</v>
      </c>
      <c r="E2663" t="s">
        <v>1049</v>
      </c>
      <c r="F2663" t="s">
        <v>1080</v>
      </c>
      <c r="G2663" t="s">
        <v>1081</v>
      </c>
      <c r="H2663" t="s">
        <v>1108</v>
      </c>
      <c r="I2663" t="s">
        <v>783</v>
      </c>
      <c r="J2663" t="s">
        <v>1054</v>
      </c>
      <c r="K2663">
        <v>396</v>
      </c>
      <c r="L2663" t="s">
        <v>869</v>
      </c>
      <c r="M2663" t="s">
        <v>13197</v>
      </c>
      <c r="N2663" t="s">
        <v>4960</v>
      </c>
      <c r="O2663">
        <v>532</v>
      </c>
      <c r="P2663" t="s">
        <v>872</v>
      </c>
      <c r="Q2663" t="s">
        <v>873</v>
      </c>
      <c r="R2663" t="s">
        <v>105</v>
      </c>
      <c r="S2663" t="s">
        <v>105</v>
      </c>
      <c r="T2663" t="s">
        <v>4954</v>
      </c>
      <c r="U2663" t="s">
        <v>875</v>
      </c>
      <c r="V2663" t="s">
        <v>4955</v>
      </c>
      <c r="W2663" s="247">
        <v>44767</v>
      </c>
      <c r="Y2663" t="s">
        <v>876</v>
      </c>
      <c r="Z2663">
        <v>0</v>
      </c>
      <c r="AB2663" t="s">
        <v>1856</v>
      </c>
      <c r="AD2663">
        <f t="shared" ca="1" si="123"/>
        <v>21</v>
      </c>
      <c r="AE2663">
        <f t="shared" si="124"/>
        <v>7</v>
      </c>
      <c r="AF2663">
        <f t="shared" si="125"/>
        <v>25</v>
      </c>
      <c r="AG2663" t="e">
        <f>VLOOKUP(A2663,'BD Ficha'!$E$2:$G$3014,3,0)</f>
        <v>#N/A</v>
      </c>
    </row>
    <row r="2664" spans="1:33" x14ac:dyDescent="0.25">
      <c r="A2664" t="s">
        <v>799</v>
      </c>
      <c r="B2664" t="s">
        <v>13198</v>
      </c>
      <c r="D2664">
        <v>2023</v>
      </c>
      <c r="E2664" t="s">
        <v>1049</v>
      </c>
      <c r="F2664" t="s">
        <v>1080</v>
      </c>
      <c r="G2664" t="s">
        <v>1081</v>
      </c>
      <c r="H2664" t="s">
        <v>1123</v>
      </c>
      <c r="I2664" t="s">
        <v>801</v>
      </c>
      <c r="J2664" t="s">
        <v>1054</v>
      </c>
      <c r="K2664">
        <v>117</v>
      </c>
      <c r="L2664" t="s">
        <v>869</v>
      </c>
      <c r="M2664" t="s">
        <v>13199</v>
      </c>
      <c r="N2664" t="s">
        <v>5074</v>
      </c>
      <c r="O2664">
        <v>510</v>
      </c>
      <c r="P2664" t="s">
        <v>872</v>
      </c>
      <c r="Q2664" t="s">
        <v>873</v>
      </c>
      <c r="R2664" t="s">
        <v>105</v>
      </c>
      <c r="S2664" t="s">
        <v>105</v>
      </c>
      <c r="T2664" t="s">
        <v>4954</v>
      </c>
      <c r="U2664" t="s">
        <v>875</v>
      </c>
      <c r="V2664" t="s">
        <v>4955</v>
      </c>
      <c r="W2664" s="247">
        <v>44767</v>
      </c>
      <c r="Y2664" t="s">
        <v>876</v>
      </c>
      <c r="Z2664">
        <v>0</v>
      </c>
      <c r="AB2664" t="s">
        <v>1856</v>
      </c>
      <c r="AD2664">
        <f t="shared" ca="1" si="123"/>
        <v>21</v>
      </c>
      <c r="AE2664">
        <f t="shared" si="124"/>
        <v>7</v>
      </c>
      <c r="AF2664">
        <f t="shared" si="125"/>
        <v>25</v>
      </c>
      <c r="AG2664" t="e">
        <f>VLOOKUP(A2664,'BD Ficha'!$E$2:$G$3014,3,0)</f>
        <v>#N/A</v>
      </c>
    </row>
    <row r="2665" spans="1:33" x14ac:dyDescent="0.25">
      <c r="A2665" t="s">
        <v>790</v>
      </c>
      <c r="B2665" t="s">
        <v>13200</v>
      </c>
      <c r="D2665">
        <v>2023</v>
      </c>
      <c r="E2665" t="s">
        <v>1049</v>
      </c>
      <c r="F2665" t="s">
        <v>1080</v>
      </c>
      <c r="G2665" t="s">
        <v>1081</v>
      </c>
      <c r="H2665" t="s">
        <v>2772</v>
      </c>
      <c r="I2665" t="s">
        <v>792</v>
      </c>
      <c r="J2665" t="s">
        <v>1054</v>
      </c>
      <c r="K2665">
        <v>24602</v>
      </c>
      <c r="L2665" t="s">
        <v>869</v>
      </c>
      <c r="M2665" t="s">
        <v>13201</v>
      </c>
      <c r="N2665" t="s">
        <v>4960</v>
      </c>
      <c r="O2665">
        <v>201</v>
      </c>
      <c r="P2665" t="s">
        <v>872</v>
      </c>
      <c r="Q2665" t="s">
        <v>873</v>
      </c>
      <c r="R2665" t="s">
        <v>105</v>
      </c>
      <c r="S2665" t="s">
        <v>105</v>
      </c>
      <c r="T2665" t="s">
        <v>4954</v>
      </c>
      <c r="U2665" t="s">
        <v>875</v>
      </c>
      <c r="V2665" t="s">
        <v>4955</v>
      </c>
      <c r="W2665" s="247">
        <v>44767</v>
      </c>
      <c r="Y2665" t="s">
        <v>876</v>
      </c>
      <c r="Z2665">
        <v>0</v>
      </c>
      <c r="AB2665" t="s">
        <v>1856</v>
      </c>
      <c r="AD2665">
        <f t="shared" ca="1" si="123"/>
        <v>21</v>
      </c>
      <c r="AE2665">
        <f t="shared" si="124"/>
        <v>7</v>
      </c>
      <c r="AF2665">
        <f t="shared" si="125"/>
        <v>25</v>
      </c>
      <c r="AG2665" t="e">
        <f>VLOOKUP(A2665,'BD Ficha'!$E$2:$G$3014,3,0)</f>
        <v>#N/A</v>
      </c>
    </row>
    <row r="2666" spans="1:33" x14ac:dyDescent="0.25">
      <c r="A2666" t="s">
        <v>805</v>
      </c>
      <c r="B2666" t="s">
        <v>13202</v>
      </c>
      <c r="D2666">
        <v>2023</v>
      </c>
      <c r="E2666" t="s">
        <v>1049</v>
      </c>
      <c r="F2666" t="s">
        <v>1080</v>
      </c>
      <c r="G2666" t="s">
        <v>1081</v>
      </c>
      <c r="H2666" t="s">
        <v>1108</v>
      </c>
      <c r="I2666" t="s">
        <v>807</v>
      </c>
      <c r="J2666" t="s">
        <v>1054</v>
      </c>
      <c r="K2666">
        <v>41125</v>
      </c>
      <c r="L2666" t="s">
        <v>1900</v>
      </c>
      <c r="M2666" t="s">
        <v>13203</v>
      </c>
      <c r="N2666" t="s">
        <v>5074</v>
      </c>
      <c r="O2666">
        <v>161</v>
      </c>
      <c r="P2666" t="s">
        <v>872</v>
      </c>
      <c r="Q2666" t="s">
        <v>873</v>
      </c>
      <c r="R2666" t="s">
        <v>105</v>
      </c>
      <c r="S2666" t="s">
        <v>105</v>
      </c>
      <c r="T2666" t="s">
        <v>4954</v>
      </c>
      <c r="U2666" t="s">
        <v>875</v>
      </c>
      <c r="V2666" t="s">
        <v>4955</v>
      </c>
      <c r="W2666" s="247">
        <v>44767</v>
      </c>
      <c r="Y2666" t="s">
        <v>876</v>
      </c>
      <c r="Z2666">
        <v>0</v>
      </c>
      <c r="AB2666" t="s">
        <v>1856</v>
      </c>
      <c r="AD2666">
        <f t="shared" ca="1" si="123"/>
        <v>21</v>
      </c>
      <c r="AE2666">
        <f t="shared" si="124"/>
        <v>7</v>
      </c>
      <c r="AF2666">
        <f t="shared" si="125"/>
        <v>25</v>
      </c>
      <c r="AG2666" t="e">
        <f>VLOOKUP(A2666,'BD Ficha'!$E$2:$G$3014,3,0)</f>
        <v>#N/A</v>
      </c>
    </row>
    <row r="2667" spans="1:33" x14ac:dyDescent="0.25">
      <c r="A2667" t="s">
        <v>13204</v>
      </c>
      <c r="B2667" t="s">
        <v>13205</v>
      </c>
      <c r="C2667" t="s">
        <v>2319</v>
      </c>
      <c r="D2667">
        <v>2021</v>
      </c>
      <c r="E2667" t="s">
        <v>1049</v>
      </c>
      <c r="F2667" t="s">
        <v>2320</v>
      </c>
      <c r="G2667" t="s">
        <v>2321</v>
      </c>
      <c r="H2667" t="s">
        <v>1052</v>
      </c>
      <c r="I2667" t="s">
        <v>13206</v>
      </c>
      <c r="J2667" t="s">
        <v>1067</v>
      </c>
      <c r="K2667">
        <v>45361</v>
      </c>
      <c r="L2667" t="s">
        <v>869</v>
      </c>
      <c r="M2667" t="s">
        <v>1519</v>
      </c>
      <c r="N2667" t="s">
        <v>1640</v>
      </c>
      <c r="O2667">
        <v>6</v>
      </c>
      <c r="P2667" t="s">
        <v>872</v>
      </c>
      <c r="Q2667" t="s">
        <v>873</v>
      </c>
      <c r="R2667" t="s">
        <v>173</v>
      </c>
      <c r="S2667" t="s">
        <v>173</v>
      </c>
      <c r="U2667" t="s">
        <v>875</v>
      </c>
      <c r="W2667" s="247">
        <v>44600</v>
      </c>
      <c r="Y2667" t="s">
        <v>876</v>
      </c>
      <c r="Z2667">
        <v>0</v>
      </c>
      <c r="AB2667" t="s">
        <v>13207</v>
      </c>
      <c r="AD2667">
        <f t="shared" ca="1" si="123"/>
        <v>27</v>
      </c>
      <c r="AE2667">
        <f t="shared" si="124"/>
        <v>2</v>
      </c>
      <c r="AF2667">
        <f t="shared" si="125"/>
        <v>8</v>
      </c>
      <c r="AG2667" t="e">
        <f>VLOOKUP(A2667,'BD Ficha'!$E$2:$G$3014,3,0)</f>
        <v>#N/A</v>
      </c>
    </row>
    <row r="2668" spans="1:33" x14ac:dyDescent="0.25">
      <c r="A2668" t="s">
        <v>13208</v>
      </c>
      <c r="B2668" t="s">
        <v>13209</v>
      </c>
      <c r="C2668" t="s">
        <v>2319</v>
      </c>
      <c r="D2668">
        <v>2022</v>
      </c>
      <c r="E2668" t="s">
        <v>1049</v>
      </c>
      <c r="F2668" t="s">
        <v>2320</v>
      </c>
      <c r="G2668" t="s">
        <v>2321</v>
      </c>
      <c r="H2668" t="s">
        <v>1052</v>
      </c>
      <c r="I2668" t="s">
        <v>13210</v>
      </c>
      <c r="J2668" t="s">
        <v>7733</v>
      </c>
      <c r="K2668">
        <v>41527</v>
      </c>
      <c r="L2668" t="s">
        <v>1900</v>
      </c>
      <c r="M2668" t="s">
        <v>1519</v>
      </c>
      <c r="N2668" t="s">
        <v>2340</v>
      </c>
      <c r="O2668">
        <v>7</v>
      </c>
      <c r="P2668" t="s">
        <v>872</v>
      </c>
      <c r="Q2668" t="s">
        <v>873</v>
      </c>
      <c r="R2668" t="s">
        <v>173</v>
      </c>
      <c r="S2668" t="s">
        <v>173</v>
      </c>
      <c r="U2668" t="s">
        <v>875</v>
      </c>
      <c r="W2668" s="247">
        <v>44600</v>
      </c>
      <c r="Y2668" t="s">
        <v>876</v>
      </c>
      <c r="Z2668">
        <v>0</v>
      </c>
      <c r="AB2668" t="s">
        <v>13211</v>
      </c>
      <c r="AD2668">
        <f t="shared" ca="1" si="123"/>
        <v>27</v>
      </c>
      <c r="AE2668">
        <f t="shared" si="124"/>
        <v>2</v>
      </c>
      <c r="AF2668">
        <f t="shared" si="125"/>
        <v>8</v>
      </c>
      <c r="AG2668" t="e">
        <f>VLOOKUP(A2668,'BD Ficha'!$E$2:$G$3014,3,0)</f>
        <v>#N/A</v>
      </c>
    </row>
    <row r="2669" spans="1:33" x14ac:dyDescent="0.25">
      <c r="A2669" t="s">
        <v>13212</v>
      </c>
      <c r="B2669" t="s">
        <v>13213</v>
      </c>
      <c r="C2669" t="s">
        <v>2319</v>
      </c>
      <c r="D2669">
        <v>2022</v>
      </c>
      <c r="E2669" t="s">
        <v>1049</v>
      </c>
      <c r="F2669" t="s">
        <v>2320</v>
      </c>
      <c r="G2669" t="s">
        <v>2321</v>
      </c>
      <c r="H2669" t="s">
        <v>1052</v>
      </c>
      <c r="I2669" t="s">
        <v>13214</v>
      </c>
      <c r="J2669" t="s">
        <v>1067</v>
      </c>
      <c r="K2669">
        <v>22899</v>
      </c>
      <c r="L2669" t="s">
        <v>869</v>
      </c>
      <c r="M2669" t="s">
        <v>1519</v>
      </c>
      <c r="N2669" t="s">
        <v>1823</v>
      </c>
      <c r="O2669">
        <v>10</v>
      </c>
      <c r="P2669" t="s">
        <v>872</v>
      </c>
      <c r="Q2669" t="s">
        <v>873</v>
      </c>
      <c r="R2669" t="s">
        <v>173</v>
      </c>
      <c r="S2669" t="s">
        <v>173</v>
      </c>
      <c r="T2669" t="s">
        <v>11551</v>
      </c>
      <c r="U2669" t="s">
        <v>875</v>
      </c>
      <c r="W2669" s="247">
        <v>44771</v>
      </c>
      <c r="Y2669" t="s">
        <v>876</v>
      </c>
      <c r="Z2669">
        <v>0</v>
      </c>
      <c r="AA2669" t="s">
        <v>2323</v>
      </c>
      <c r="AB2669" t="s">
        <v>13215</v>
      </c>
      <c r="AD2669">
        <f t="shared" ca="1" si="123"/>
        <v>21</v>
      </c>
      <c r="AE2669">
        <f t="shared" si="124"/>
        <v>7</v>
      </c>
      <c r="AF2669">
        <f t="shared" si="125"/>
        <v>29</v>
      </c>
      <c r="AG2669" t="e">
        <f>VLOOKUP(A2669,'BD Ficha'!$E$2:$G$3014,3,0)</f>
        <v>#N/A</v>
      </c>
    </row>
    <row r="2670" spans="1:33" x14ac:dyDescent="0.25">
      <c r="A2670" t="s">
        <v>13216</v>
      </c>
      <c r="B2670" t="s">
        <v>13217</v>
      </c>
      <c r="D2670">
        <v>2023</v>
      </c>
      <c r="E2670" t="s">
        <v>1049</v>
      </c>
      <c r="F2670" t="s">
        <v>2320</v>
      </c>
      <c r="G2670" t="s">
        <v>2321</v>
      </c>
      <c r="H2670" t="s">
        <v>1052</v>
      </c>
      <c r="I2670" t="s">
        <v>13218</v>
      </c>
      <c r="J2670" t="s">
        <v>7733</v>
      </c>
      <c r="K2670">
        <v>50187</v>
      </c>
      <c r="L2670" t="s">
        <v>869</v>
      </c>
      <c r="M2670" t="s">
        <v>1519</v>
      </c>
      <c r="N2670" t="s">
        <v>913</v>
      </c>
      <c r="O2670">
        <v>5</v>
      </c>
      <c r="P2670" t="s">
        <v>872</v>
      </c>
      <c r="Q2670" t="s">
        <v>873</v>
      </c>
      <c r="R2670" t="s">
        <v>173</v>
      </c>
      <c r="S2670" t="s">
        <v>173</v>
      </c>
      <c r="U2670" t="s">
        <v>1067</v>
      </c>
      <c r="W2670" s="247">
        <v>44788</v>
      </c>
      <c r="Y2670" t="s">
        <v>876</v>
      </c>
      <c r="Z2670">
        <v>0</v>
      </c>
      <c r="AA2670" t="s">
        <v>2323</v>
      </c>
      <c r="AB2670" t="s">
        <v>13219</v>
      </c>
      <c r="AD2670">
        <f t="shared" ca="1" si="123"/>
        <v>20</v>
      </c>
      <c r="AE2670">
        <f t="shared" si="124"/>
        <v>8</v>
      </c>
      <c r="AF2670">
        <f t="shared" si="125"/>
        <v>15</v>
      </c>
      <c r="AG2670" t="e">
        <f>VLOOKUP(A2670,'BD Ficha'!$E$2:$G$3014,3,0)</f>
        <v>#N/A</v>
      </c>
    </row>
    <row r="2671" spans="1:33" x14ac:dyDescent="0.25">
      <c r="A2671" t="s">
        <v>13220</v>
      </c>
      <c r="B2671" t="s">
        <v>13221</v>
      </c>
      <c r="D2671">
        <v>2023</v>
      </c>
      <c r="E2671" t="s">
        <v>1049</v>
      </c>
      <c r="F2671" t="s">
        <v>1879</v>
      </c>
      <c r="G2671" t="s">
        <v>1917</v>
      </c>
      <c r="H2671" t="s">
        <v>1123</v>
      </c>
      <c r="I2671" t="s">
        <v>13222</v>
      </c>
      <c r="J2671" t="s">
        <v>7733</v>
      </c>
      <c r="K2671">
        <v>27754</v>
      </c>
      <c r="L2671" t="s">
        <v>869</v>
      </c>
      <c r="M2671" t="s">
        <v>1519</v>
      </c>
      <c r="N2671" t="s">
        <v>8603</v>
      </c>
      <c r="O2671">
        <v>37</v>
      </c>
      <c r="P2671" t="s">
        <v>872</v>
      </c>
      <c r="Q2671" t="s">
        <v>873</v>
      </c>
      <c r="R2671" t="s">
        <v>173</v>
      </c>
      <c r="S2671" t="s">
        <v>173</v>
      </c>
      <c r="U2671" t="s">
        <v>1067</v>
      </c>
      <c r="W2671" s="247">
        <v>44770</v>
      </c>
      <c r="Y2671" t="s">
        <v>876</v>
      </c>
      <c r="Z2671">
        <v>0</v>
      </c>
      <c r="AB2671" t="s">
        <v>1856</v>
      </c>
      <c r="AD2671">
        <f t="shared" ca="1" si="123"/>
        <v>21</v>
      </c>
      <c r="AE2671">
        <f t="shared" si="124"/>
        <v>7</v>
      </c>
      <c r="AF2671">
        <f t="shared" si="125"/>
        <v>28</v>
      </c>
      <c r="AG2671" t="e">
        <f>VLOOKUP(A2671,'BD Ficha'!$E$2:$G$3014,3,0)</f>
        <v>#N/A</v>
      </c>
    </row>
    <row r="2672" spans="1:33" x14ac:dyDescent="0.25">
      <c r="A2672" t="s">
        <v>13223</v>
      </c>
      <c r="B2672" t="s">
        <v>13224</v>
      </c>
      <c r="D2672">
        <v>2023</v>
      </c>
      <c r="E2672" t="s">
        <v>1049</v>
      </c>
      <c r="F2672" t="s">
        <v>1879</v>
      </c>
      <c r="G2672" t="s">
        <v>1917</v>
      </c>
      <c r="H2672" t="s">
        <v>1123</v>
      </c>
      <c r="I2672" t="s">
        <v>13225</v>
      </c>
      <c r="J2672" t="s">
        <v>7733</v>
      </c>
      <c r="K2672">
        <v>29566</v>
      </c>
      <c r="L2672" t="s">
        <v>869</v>
      </c>
      <c r="M2672" t="s">
        <v>1519</v>
      </c>
      <c r="N2672">
        <v>45413</v>
      </c>
      <c r="O2672">
        <v>31</v>
      </c>
      <c r="P2672" t="s">
        <v>872</v>
      </c>
      <c r="Q2672" t="s">
        <v>873</v>
      </c>
      <c r="R2672" t="s">
        <v>173</v>
      </c>
      <c r="S2672" t="s">
        <v>173</v>
      </c>
      <c r="U2672" t="s">
        <v>1067</v>
      </c>
      <c r="W2672" s="247">
        <v>44770</v>
      </c>
      <c r="Y2672" t="s">
        <v>876</v>
      </c>
      <c r="Z2672">
        <v>0</v>
      </c>
      <c r="AB2672" t="s">
        <v>1856</v>
      </c>
      <c r="AD2672">
        <f t="shared" ca="1" si="123"/>
        <v>21</v>
      </c>
      <c r="AE2672">
        <f t="shared" si="124"/>
        <v>7</v>
      </c>
      <c r="AF2672">
        <f t="shared" si="125"/>
        <v>28</v>
      </c>
      <c r="AG2672" t="e">
        <f>VLOOKUP(A2672,'BD Ficha'!$E$2:$G$3014,3,0)</f>
        <v>#N/A</v>
      </c>
    </row>
    <row r="2673" spans="1:33" x14ac:dyDescent="0.25">
      <c r="A2673" t="s">
        <v>13226</v>
      </c>
      <c r="B2673" t="s">
        <v>13227</v>
      </c>
      <c r="D2673">
        <v>2023</v>
      </c>
      <c r="E2673" t="s">
        <v>1049</v>
      </c>
      <c r="F2673" t="s">
        <v>1879</v>
      </c>
      <c r="G2673" t="s">
        <v>1880</v>
      </c>
      <c r="H2673" t="s">
        <v>2772</v>
      </c>
      <c r="I2673" t="s">
        <v>13228</v>
      </c>
      <c r="J2673" t="s">
        <v>7733</v>
      </c>
      <c r="K2673">
        <v>60598</v>
      </c>
      <c r="L2673" t="s">
        <v>869</v>
      </c>
      <c r="M2673" t="s">
        <v>1519</v>
      </c>
      <c r="N2673">
        <v>45383</v>
      </c>
      <c r="O2673">
        <v>32</v>
      </c>
      <c r="P2673" t="s">
        <v>872</v>
      </c>
      <c r="Q2673" t="s">
        <v>873</v>
      </c>
      <c r="R2673" t="s">
        <v>173</v>
      </c>
      <c r="S2673" t="s">
        <v>173</v>
      </c>
      <c r="T2673" t="s">
        <v>13229</v>
      </c>
      <c r="U2673" t="s">
        <v>1067</v>
      </c>
      <c r="W2673" s="247">
        <v>44770</v>
      </c>
      <c r="Y2673" t="s">
        <v>876</v>
      </c>
      <c r="Z2673">
        <v>0</v>
      </c>
      <c r="AB2673" t="s">
        <v>1856</v>
      </c>
      <c r="AD2673">
        <f t="shared" ca="1" si="123"/>
        <v>21</v>
      </c>
      <c r="AE2673">
        <f t="shared" si="124"/>
        <v>7</v>
      </c>
      <c r="AF2673">
        <f t="shared" si="125"/>
        <v>28</v>
      </c>
      <c r="AG2673" t="e">
        <f>VLOOKUP(A2673,'BD Ficha'!$E$2:$G$3014,3,0)</f>
        <v>#N/A</v>
      </c>
    </row>
    <row r="2674" spans="1:33" x14ac:dyDescent="0.25">
      <c r="A2674" t="s">
        <v>808</v>
      </c>
      <c r="B2674" t="s">
        <v>13230</v>
      </c>
      <c r="D2674">
        <v>2023</v>
      </c>
      <c r="E2674" t="s">
        <v>1049</v>
      </c>
      <c r="F2674" t="s">
        <v>1080</v>
      </c>
      <c r="G2674" t="s">
        <v>1081</v>
      </c>
      <c r="H2674" t="s">
        <v>1123</v>
      </c>
      <c r="I2674" t="s">
        <v>810</v>
      </c>
      <c r="J2674" t="s">
        <v>1067</v>
      </c>
      <c r="K2674">
        <v>97499</v>
      </c>
      <c r="L2674" t="s">
        <v>1900</v>
      </c>
      <c r="M2674" t="s">
        <v>1519</v>
      </c>
      <c r="N2674">
        <v>45384</v>
      </c>
      <c r="O2674">
        <v>1</v>
      </c>
      <c r="P2674" t="s">
        <v>872</v>
      </c>
      <c r="Q2674" t="s">
        <v>873</v>
      </c>
      <c r="R2674" t="s">
        <v>110</v>
      </c>
      <c r="S2674" t="s">
        <v>105</v>
      </c>
      <c r="U2674" t="s">
        <v>875</v>
      </c>
      <c r="W2674" s="247">
        <v>44767</v>
      </c>
      <c r="Y2674" t="s">
        <v>876</v>
      </c>
      <c r="Z2674">
        <v>0</v>
      </c>
      <c r="AB2674" t="s">
        <v>1856</v>
      </c>
      <c r="AD2674">
        <f t="shared" ca="1" si="123"/>
        <v>21</v>
      </c>
      <c r="AE2674">
        <f t="shared" si="124"/>
        <v>7</v>
      </c>
      <c r="AF2674">
        <f t="shared" si="125"/>
        <v>25</v>
      </c>
      <c r="AG2674" t="e">
        <f>VLOOKUP(A2674,'BD Ficha'!$E$2:$G$3014,3,0)</f>
        <v>#N/A</v>
      </c>
    </row>
    <row r="2675" spans="1:33" x14ac:dyDescent="0.25">
      <c r="A2675" t="s">
        <v>796</v>
      </c>
      <c r="B2675" t="s">
        <v>13231</v>
      </c>
      <c r="D2675">
        <v>2023</v>
      </c>
      <c r="E2675" t="s">
        <v>1049</v>
      </c>
      <c r="F2675" t="s">
        <v>1080</v>
      </c>
      <c r="G2675" t="s">
        <v>1081</v>
      </c>
      <c r="H2675" t="s">
        <v>1108</v>
      </c>
      <c r="I2675" t="s">
        <v>798</v>
      </c>
      <c r="J2675" t="s">
        <v>896</v>
      </c>
      <c r="K2675">
        <v>50867</v>
      </c>
      <c r="L2675" t="s">
        <v>1900</v>
      </c>
      <c r="M2675" t="s">
        <v>1519</v>
      </c>
      <c r="N2675">
        <v>45293</v>
      </c>
      <c r="O2675">
        <v>4</v>
      </c>
      <c r="P2675" t="s">
        <v>872</v>
      </c>
      <c r="Q2675" t="s">
        <v>873</v>
      </c>
      <c r="R2675" t="s">
        <v>110</v>
      </c>
      <c r="S2675" t="s">
        <v>110</v>
      </c>
      <c r="U2675" t="s">
        <v>875</v>
      </c>
      <c r="W2675" s="247">
        <v>44767</v>
      </c>
      <c r="Y2675" t="s">
        <v>876</v>
      </c>
      <c r="Z2675">
        <v>0</v>
      </c>
      <c r="AB2675" t="s">
        <v>1856</v>
      </c>
      <c r="AD2675">
        <f t="shared" ca="1" si="123"/>
        <v>21</v>
      </c>
      <c r="AE2675">
        <f t="shared" si="124"/>
        <v>7</v>
      </c>
      <c r="AF2675">
        <f t="shared" si="125"/>
        <v>25</v>
      </c>
      <c r="AG2675" t="e">
        <f>VLOOKUP(A2675,'BD Ficha'!$E$2:$G$3014,3,0)</f>
        <v>#N/A</v>
      </c>
    </row>
    <row r="2676" spans="1:33" x14ac:dyDescent="0.25">
      <c r="A2676" t="s">
        <v>13232</v>
      </c>
      <c r="B2676" t="s">
        <v>13233</v>
      </c>
      <c r="C2676" t="s">
        <v>2319</v>
      </c>
      <c r="D2676">
        <v>2022</v>
      </c>
      <c r="E2676" t="s">
        <v>1049</v>
      </c>
      <c r="F2676" t="s">
        <v>2320</v>
      </c>
      <c r="G2676" t="s">
        <v>2321</v>
      </c>
      <c r="H2676" t="s">
        <v>1052</v>
      </c>
      <c r="I2676" t="s">
        <v>13234</v>
      </c>
      <c r="J2676" t="s">
        <v>7733</v>
      </c>
      <c r="K2676">
        <v>47079</v>
      </c>
      <c r="L2676" t="s">
        <v>1900</v>
      </c>
      <c r="M2676" t="s">
        <v>1519</v>
      </c>
      <c r="N2676">
        <v>45627</v>
      </c>
      <c r="O2676">
        <v>24</v>
      </c>
      <c r="P2676" t="s">
        <v>872</v>
      </c>
      <c r="Q2676" t="s">
        <v>873</v>
      </c>
      <c r="R2676" t="s">
        <v>133</v>
      </c>
      <c r="S2676" t="s">
        <v>133</v>
      </c>
      <c r="U2676" t="s">
        <v>875</v>
      </c>
      <c r="W2676" s="247">
        <v>44600</v>
      </c>
      <c r="Y2676" t="s">
        <v>876</v>
      </c>
      <c r="Z2676">
        <v>0</v>
      </c>
      <c r="AB2676" t="s">
        <v>13235</v>
      </c>
      <c r="AD2676">
        <f t="shared" ca="1" si="123"/>
        <v>27</v>
      </c>
      <c r="AE2676">
        <f t="shared" si="124"/>
        <v>2</v>
      </c>
      <c r="AF2676">
        <f t="shared" si="125"/>
        <v>8</v>
      </c>
      <c r="AG2676" t="e">
        <f>VLOOKUP(A2676,'BD Ficha'!$E$2:$G$3014,3,0)</f>
        <v>#N/A</v>
      </c>
    </row>
    <row r="2677" spans="1:33" x14ac:dyDescent="0.25">
      <c r="A2677" t="s">
        <v>13236</v>
      </c>
      <c r="B2677" t="s">
        <v>13237</v>
      </c>
      <c r="C2677" t="s">
        <v>2319</v>
      </c>
      <c r="D2677">
        <v>2022</v>
      </c>
      <c r="E2677" t="s">
        <v>1049</v>
      </c>
      <c r="F2677" t="s">
        <v>2320</v>
      </c>
      <c r="G2677" t="s">
        <v>2321</v>
      </c>
      <c r="H2677" t="s">
        <v>1052</v>
      </c>
      <c r="I2677" t="s">
        <v>13238</v>
      </c>
      <c r="J2677" t="s">
        <v>1029</v>
      </c>
      <c r="K2677">
        <v>75207</v>
      </c>
      <c r="L2677" t="s">
        <v>869</v>
      </c>
      <c r="M2677" t="s">
        <v>1519</v>
      </c>
      <c r="N2677">
        <v>45353</v>
      </c>
      <c r="O2677">
        <v>2</v>
      </c>
      <c r="P2677" t="s">
        <v>872</v>
      </c>
      <c r="Q2677" t="s">
        <v>873</v>
      </c>
      <c r="R2677" t="s">
        <v>133</v>
      </c>
      <c r="S2677" t="s">
        <v>159</v>
      </c>
      <c r="U2677" t="s">
        <v>875</v>
      </c>
      <c r="W2677" s="247">
        <v>44600</v>
      </c>
      <c r="Y2677" t="s">
        <v>876</v>
      </c>
      <c r="Z2677">
        <v>0</v>
      </c>
      <c r="AB2677" t="s">
        <v>13239</v>
      </c>
      <c r="AD2677">
        <f t="shared" ca="1" si="123"/>
        <v>27</v>
      </c>
      <c r="AE2677">
        <f t="shared" si="124"/>
        <v>2</v>
      </c>
      <c r="AF2677">
        <f t="shared" si="125"/>
        <v>8</v>
      </c>
      <c r="AG2677" t="e">
        <f>VLOOKUP(A2677,'BD Ficha'!$E$2:$G$3014,3,0)</f>
        <v>#N/A</v>
      </c>
    </row>
    <row r="2678" spans="1:33" x14ac:dyDescent="0.25">
      <c r="A2678" t="s">
        <v>817</v>
      </c>
      <c r="B2678" t="s">
        <v>13240</v>
      </c>
      <c r="D2678">
        <v>2023</v>
      </c>
      <c r="E2678" t="s">
        <v>1049</v>
      </c>
      <c r="F2678" t="s">
        <v>1080</v>
      </c>
      <c r="G2678" t="s">
        <v>1081</v>
      </c>
      <c r="H2678" t="s">
        <v>1108</v>
      </c>
      <c r="I2678" t="s">
        <v>819</v>
      </c>
      <c r="J2678" t="s">
        <v>1067</v>
      </c>
      <c r="K2678">
        <v>17648</v>
      </c>
      <c r="L2678" t="s">
        <v>869</v>
      </c>
      <c r="M2678" t="s">
        <v>1519</v>
      </c>
      <c r="N2678">
        <v>45414</v>
      </c>
      <c r="O2678">
        <v>1</v>
      </c>
      <c r="P2678" t="s">
        <v>872</v>
      </c>
      <c r="Q2678" t="s">
        <v>873</v>
      </c>
      <c r="R2678" t="s">
        <v>133</v>
      </c>
      <c r="S2678" t="s">
        <v>110</v>
      </c>
      <c r="U2678" t="s">
        <v>875</v>
      </c>
      <c r="W2678" s="247">
        <v>44767</v>
      </c>
      <c r="Y2678" t="s">
        <v>876</v>
      </c>
      <c r="Z2678">
        <v>0</v>
      </c>
      <c r="AB2678" t="s">
        <v>877</v>
      </c>
      <c r="AD2678">
        <f t="shared" ca="1" si="123"/>
        <v>21</v>
      </c>
      <c r="AE2678">
        <f t="shared" si="124"/>
        <v>7</v>
      </c>
      <c r="AF2678">
        <f t="shared" si="125"/>
        <v>25</v>
      </c>
      <c r="AG2678" t="e">
        <f>VLOOKUP(A2678,'BD Ficha'!$E$2:$G$3014,3,0)</f>
        <v>#N/A</v>
      </c>
    </row>
    <row r="2679" spans="1:33" x14ac:dyDescent="0.25">
      <c r="A2679" t="s">
        <v>13241</v>
      </c>
      <c r="B2679" t="s">
        <v>13242</v>
      </c>
      <c r="C2679" t="s">
        <v>2319</v>
      </c>
      <c r="D2679">
        <v>2022</v>
      </c>
      <c r="E2679" t="s">
        <v>1049</v>
      </c>
      <c r="F2679" t="s">
        <v>2320</v>
      </c>
      <c r="G2679" t="s">
        <v>2321</v>
      </c>
      <c r="H2679" t="s">
        <v>1052</v>
      </c>
      <c r="I2679" t="s">
        <v>13243</v>
      </c>
      <c r="J2679" t="s">
        <v>1240</v>
      </c>
      <c r="K2679">
        <v>21550</v>
      </c>
      <c r="L2679" t="s">
        <v>869</v>
      </c>
      <c r="M2679" t="s">
        <v>1519</v>
      </c>
      <c r="N2679" t="s">
        <v>3695</v>
      </c>
      <c r="O2679">
        <v>19</v>
      </c>
      <c r="P2679" t="s">
        <v>872</v>
      </c>
      <c r="Q2679" t="s">
        <v>873</v>
      </c>
      <c r="R2679" t="s">
        <v>121</v>
      </c>
      <c r="S2679" t="s">
        <v>121</v>
      </c>
      <c r="U2679" t="s">
        <v>875</v>
      </c>
      <c r="W2679" s="247">
        <v>44600</v>
      </c>
      <c r="Y2679" t="s">
        <v>876</v>
      </c>
      <c r="Z2679">
        <v>0</v>
      </c>
      <c r="AB2679" t="s">
        <v>13244</v>
      </c>
      <c r="AD2679">
        <f t="shared" ca="1" si="123"/>
        <v>27</v>
      </c>
      <c r="AE2679">
        <f t="shared" si="124"/>
        <v>2</v>
      </c>
      <c r="AF2679">
        <f t="shared" si="125"/>
        <v>8</v>
      </c>
      <c r="AG2679" t="e">
        <f>VLOOKUP(A2679,'BD Ficha'!$E$2:$G$3014,3,0)</f>
        <v>#N/A</v>
      </c>
    </row>
    <row r="2680" spans="1:33" x14ac:dyDescent="0.25">
      <c r="A2680" t="s">
        <v>13245</v>
      </c>
      <c r="B2680" t="s">
        <v>13246</v>
      </c>
      <c r="D2680">
        <v>2023</v>
      </c>
      <c r="E2680" t="s">
        <v>1049</v>
      </c>
      <c r="F2680" t="s">
        <v>1879</v>
      </c>
      <c r="G2680" t="s">
        <v>1880</v>
      </c>
      <c r="H2680" t="s">
        <v>2772</v>
      </c>
      <c r="I2680" t="s">
        <v>13247</v>
      </c>
      <c r="J2680" t="s">
        <v>11582</v>
      </c>
      <c r="K2680">
        <v>28061</v>
      </c>
      <c r="L2680" t="s">
        <v>869</v>
      </c>
      <c r="M2680" t="s">
        <v>1519</v>
      </c>
      <c r="N2680" t="s">
        <v>11583</v>
      </c>
      <c r="O2680">
        <v>47</v>
      </c>
      <c r="P2680" t="s">
        <v>872</v>
      </c>
      <c r="Q2680" t="s">
        <v>873</v>
      </c>
      <c r="R2680" t="s">
        <v>121</v>
      </c>
      <c r="S2680" t="s">
        <v>121</v>
      </c>
      <c r="U2680" t="s">
        <v>1067</v>
      </c>
      <c r="W2680" s="247">
        <v>44770</v>
      </c>
      <c r="Y2680" t="s">
        <v>876</v>
      </c>
      <c r="Z2680">
        <v>0</v>
      </c>
      <c r="AA2680" t="s">
        <v>1890</v>
      </c>
      <c r="AB2680" t="s">
        <v>1856</v>
      </c>
      <c r="AD2680">
        <f t="shared" ca="1" si="123"/>
        <v>21</v>
      </c>
      <c r="AE2680">
        <f t="shared" si="124"/>
        <v>7</v>
      </c>
      <c r="AF2680">
        <f t="shared" si="125"/>
        <v>28</v>
      </c>
      <c r="AG2680" t="e">
        <f>VLOOKUP(A2680,'BD Ficha'!$E$2:$G$3014,3,0)</f>
        <v>#N/A</v>
      </c>
    </row>
    <row r="2681" spans="1:33" x14ac:dyDescent="0.25">
      <c r="A2681" t="s">
        <v>13248</v>
      </c>
      <c r="B2681" t="s">
        <v>13249</v>
      </c>
      <c r="D2681">
        <v>2023</v>
      </c>
      <c r="E2681" t="s">
        <v>1049</v>
      </c>
      <c r="F2681" t="s">
        <v>1879</v>
      </c>
      <c r="G2681" t="s">
        <v>1917</v>
      </c>
      <c r="H2681" t="s">
        <v>2772</v>
      </c>
      <c r="I2681" t="s">
        <v>13250</v>
      </c>
      <c r="J2681" t="s">
        <v>896</v>
      </c>
      <c r="K2681">
        <v>51135</v>
      </c>
      <c r="L2681" t="s">
        <v>869</v>
      </c>
      <c r="M2681" t="s">
        <v>1519</v>
      </c>
      <c r="N2681" t="s">
        <v>13078</v>
      </c>
      <c r="O2681">
        <v>73</v>
      </c>
      <c r="P2681" t="s">
        <v>872</v>
      </c>
      <c r="Q2681" t="s">
        <v>873</v>
      </c>
      <c r="R2681" t="s">
        <v>121</v>
      </c>
      <c r="S2681" t="s">
        <v>121</v>
      </c>
      <c r="U2681" t="s">
        <v>1067</v>
      </c>
      <c r="W2681" s="247">
        <v>44770</v>
      </c>
      <c r="Y2681" t="s">
        <v>876</v>
      </c>
      <c r="Z2681">
        <v>0</v>
      </c>
      <c r="AA2681" t="s">
        <v>13251</v>
      </c>
      <c r="AB2681" t="s">
        <v>1856</v>
      </c>
      <c r="AD2681">
        <f t="shared" ca="1" si="123"/>
        <v>21</v>
      </c>
      <c r="AE2681">
        <f t="shared" si="124"/>
        <v>7</v>
      </c>
      <c r="AF2681">
        <f t="shared" si="125"/>
        <v>28</v>
      </c>
      <c r="AG2681" t="e">
        <f>VLOOKUP(A2681,'BD Ficha'!$E$2:$G$3014,3,0)</f>
        <v>#N/A</v>
      </c>
    </row>
    <row r="2682" spans="1:33" x14ac:dyDescent="0.25">
      <c r="A2682" t="s">
        <v>13252</v>
      </c>
      <c r="B2682" t="s">
        <v>13253</v>
      </c>
      <c r="D2682">
        <v>2023</v>
      </c>
      <c r="E2682" t="s">
        <v>1049</v>
      </c>
      <c r="F2682" t="s">
        <v>1879</v>
      </c>
      <c r="G2682" t="s">
        <v>1880</v>
      </c>
      <c r="H2682" t="s">
        <v>2772</v>
      </c>
      <c r="I2682" t="s">
        <v>13254</v>
      </c>
      <c r="J2682" t="s">
        <v>1029</v>
      </c>
      <c r="K2682">
        <v>35453</v>
      </c>
      <c r="L2682" t="s">
        <v>1900</v>
      </c>
      <c r="M2682" t="s">
        <v>1519</v>
      </c>
      <c r="N2682" t="s">
        <v>13255</v>
      </c>
      <c r="O2682">
        <v>72</v>
      </c>
      <c r="P2682" t="s">
        <v>872</v>
      </c>
      <c r="Q2682" t="s">
        <v>873</v>
      </c>
      <c r="R2682" t="s">
        <v>121</v>
      </c>
      <c r="S2682" t="s">
        <v>121</v>
      </c>
      <c r="U2682" t="s">
        <v>1067</v>
      </c>
      <c r="W2682" s="247">
        <v>44770</v>
      </c>
      <c r="Y2682" t="s">
        <v>876</v>
      </c>
      <c r="Z2682">
        <v>0</v>
      </c>
      <c r="AB2682" t="s">
        <v>1856</v>
      </c>
      <c r="AD2682">
        <f t="shared" ca="1" si="123"/>
        <v>21</v>
      </c>
      <c r="AE2682">
        <f t="shared" si="124"/>
        <v>7</v>
      </c>
      <c r="AF2682">
        <f t="shared" si="125"/>
        <v>28</v>
      </c>
      <c r="AG2682" t="e">
        <f>VLOOKUP(A2682,'BD Ficha'!$E$2:$G$3014,3,0)</f>
        <v>#N/A</v>
      </c>
    </row>
    <row r="2683" spans="1:33" x14ac:dyDescent="0.25">
      <c r="A2683" t="s">
        <v>13256</v>
      </c>
      <c r="B2683" t="s">
        <v>13257</v>
      </c>
      <c r="D2683">
        <v>2023</v>
      </c>
      <c r="E2683" t="s">
        <v>1049</v>
      </c>
      <c r="F2683" t="s">
        <v>1879</v>
      </c>
      <c r="G2683" t="s">
        <v>1880</v>
      </c>
      <c r="H2683" t="s">
        <v>2772</v>
      </c>
      <c r="I2683" t="s">
        <v>13258</v>
      </c>
      <c r="J2683" t="s">
        <v>1240</v>
      </c>
      <c r="K2683">
        <v>46314</v>
      </c>
      <c r="L2683" t="s">
        <v>1900</v>
      </c>
      <c r="M2683" t="s">
        <v>1519</v>
      </c>
      <c r="N2683" t="s">
        <v>12709</v>
      </c>
      <c r="O2683">
        <v>67</v>
      </c>
      <c r="P2683" t="s">
        <v>872</v>
      </c>
      <c r="Q2683" t="s">
        <v>873</v>
      </c>
      <c r="R2683" t="s">
        <v>121</v>
      </c>
      <c r="S2683" t="s">
        <v>121</v>
      </c>
      <c r="U2683" t="s">
        <v>1067</v>
      </c>
      <c r="W2683" s="247">
        <v>44770</v>
      </c>
      <c r="Y2683" t="s">
        <v>876</v>
      </c>
      <c r="Z2683">
        <v>0</v>
      </c>
      <c r="AB2683" t="s">
        <v>1856</v>
      </c>
      <c r="AD2683">
        <f t="shared" ca="1" si="123"/>
        <v>21</v>
      </c>
      <c r="AE2683">
        <f t="shared" si="124"/>
        <v>7</v>
      </c>
      <c r="AF2683">
        <f t="shared" si="125"/>
        <v>28</v>
      </c>
      <c r="AG2683" t="e">
        <f>VLOOKUP(A2683,'BD Ficha'!$E$2:$G$3014,3,0)</f>
        <v>#N/A</v>
      </c>
    </row>
    <row r="2684" spans="1:33" x14ac:dyDescent="0.25">
      <c r="A2684" t="s">
        <v>13259</v>
      </c>
      <c r="B2684" t="s">
        <v>13260</v>
      </c>
      <c r="D2684">
        <v>2023</v>
      </c>
      <c r="E2684" t="s">
        <v>1049</v>
      </c>
      <c r="F2684" t="s">
        <v>1879</v>
      </c>
      <c r="G2684" t="s">
        <v>1880</v>
      </c>
      <c r="H2684" t="s">
        <v>2772</v>
      </c>
      <c r="I2684" t="s">
        <v>13261</v>
      </c>
      <c r="J2684" t="s">
        <v>11582</v>
      </c>
      <c r="K2684">
        <v>27221</v>
      </c>
      <c r="L2684" t="s">
        <v>869</v>
      </c>
      <c r="M2684" t="s">
        <v>1519</v>
      </c>
      <c r="N2684" t="s">
        <v>11583</v>
      </c>
      <c r="O2684">
        <v>47</v>
      </c>
      <c r="P2684" t="s">
        <v>872</v>
      </c>
      <c r="Q2684" t="s">
        <v>873</v>
      </c>
      <c r="R2684" t="s">
        <v>121</v>
      </c>
      <c r="S2684" t="s">
        <v>121</v>
      </c>
      <c r="U2684" t="s">
        <v>1067</v>
      </c>
      <c r="W2684" s="247">
        <v>44770</v>
      </c>
      <c r="Y2684" t="s">
        <v>876</v>
      </c>
      <c r="Z2684">
        <v>0</v>
      </c>
      <c r="AB2684" t="s">
        <v>1856</v>
      </c>
      <c r="AD2684">
        <f t="shared" ca="1" si="123"/>
        <v>21</v>
      </c>
      <c r="AE2684">
        <f t="shared" si="124"/>
        <v>7</v>
      </c>
      <c r="AF2684">
        <f t="shared" si="125"/>
        <v>28</v>
      </c>
      <c r="AG2684" t="e">
        <f>VLOOKUP(A2684,'BD Ficha'!$E$2:$G$3014,3,0)</f>
        <v>#N/A</v>
      </c>
    </row>
    <row r="2685" spans="1:33" x14ac:dyDescent="0.25">
      <c r="A2685" t="s">
        <v>13262</v>
      </c>
      <c r="B2685" t="s">
        <v>13263</v>
      </c>
      <c r="D2685">
        <v>2023</v>
      </c>
      <c r="E2685" t="s">
        <v>1049</v>
      </c>
      <c r="F2685" t="s">
        <v>1879</v>
      </c>
      <c r="G2685" t="s">
        <v>1880</v>
      </c>
      <c r="H2685" t="s">
        <v>2772</v>
      </c>
      <c r="I2685" t="s">
        <v>13264</v>
      </c>
      <c r="J2685" t="s">
        <v>896</v>
      </c>
      <c r="K2685">
        <v>40220</v>
      </c>
      <c r="L2685" t="s">
        <v>1900</v>
      </c>
      <c r="M2685" t="s">
        <v>1519</v>
      </c>
      <c r="N2685">
        <v>45353</v>
      </c>
      <c r="O2685">
        <v>2</v>
      </c>
      <c r="P2685" t="s">
        <v>872</v>
      </c>
      <c r="Q2685" t="s">
        <v>873</v>
      </c>
      <c r="R2685" t="s">
        <v>121</v>
      </c>
      <c r="S2685" t="s">
        <v>121</v>
      </c>
      <c r="U2685" t="s">
        <v>1067</v>
      </c>
      <c r="W2685" s="247">
        <v>44770</v>
      </c>
      <c r="Y2685" t="s">
        <v>876</v>
      </c>
      <c r="Z2685">
        <v>0</v>
      </c>
      <c r="AB2685" t="s">
        <v>1856</v>
      </c>
      <c r="AD2685">
        <f t="shared" ca="1" si="123"/>
        <v>21</v>
      </c>
      <c r="AE2685">
        <f t="shared" si="124"/>
        <v>7</v>
      </c>
      <c r="AF2685">
        <f t="shared" si="125"/>
        <v>28</v>
      </c>
      <c r="AG2685" t="e">
        <f>VLOOKUP(A2685,'BD Ficha'!$E$2:$G$3014,3,0)</f>
        <v>#N/A</v>
      </c>
    </row>
    <row r="2686" spans="1:33" x14ac:dyDescent="0.25">
      <c r="A2686" t="s">
        <v>13265</v>
      </c>
      <c r="B2686" t="s">
        <v>13266</v>
      </c>
      <c r="D2686">
        <v>2023</v>
      </c>
      <c r="E2686" t="s">
        <v>1049</v>
      </c>
      <c r="F2686" t="s">
        <v>1879</v>
      </c>
      <c r="G2686" t="s">
        <v>1880</v>
      </c>
      <c r="H2686" t="s">
        <v>2772</v>
      </c>
      <c r="I2686" t="s">
        <v>13267</v>
      </c>
      <c r="J2686" t="s">
        <v>1240</v>
      </c>
      <c r="K2686">
        <v>42630</v>
      </c>
      <c r="L2686" t="s">
        <v>1900</v>
      </c>
      <c r="M2686" t="s">
        <v>1519</v>
      </c>
      <c r="N2686" t="s">
        <v>13268</v>
      </c>
      <c r="O2686">
        <v>76</v>
      </c>
      <c r="P2686" t="s">
        <v>872</v>
      </c>
      <c r="Q2686" t="s">
        <v>873</v>
      </c>
      <c r="R2686" t="s">
        <v>121</v>
      </c>
      <c r="S2686" t="s">
        <v>121</v>
      </c>
      <c r="U2686" t="s">
        <v>1067</v>
      </c>
      <c r="W2686" s="247">
        <v>44770</v>
      </c>
      <c r="Y2686" t="s">
        <v>876</v>
      </c>
      <c r="Z2686">
        <v>0</v>
      </c>
      <c r="AB2686" t="s">
        <v>1856</v>
      </c>
      <c r="AD2686">
        <f t="shared" ca="1" si="123"/>
        <v>21</v>
      </c>
      <c r="AE2686">
        <f t="shared" si="124"/>
        <v>7</v>
      </c>
      <c r="AF2686">
        <f t="shared" si="125"/>
        <v>28</v>
      </c>
      <c r="AG2686" t="e">
        <f>VLOOKUP(A2686,'BD Ficha'!$E$2:$G$3014,3,0)</f>
        <v>#N/A</v>
      </c>
    </row>
    <row r="2687" spans="1:33" x14ac:dyDescent="0.25">
      <c r="A2687" t="s">
        <v>13269</v>
      </c>
      <c r="B2687" t="s">
        <v>13270</v>
      </c>
      <c r="D2687">
        <v>2023</v>
      </c>
      <c r="E2687" t="s">
        <v>1049</v>
      </c>
      <c r="F2687" t="s">
        <v>1879</v>
      </c>
      <c r="G2687" t="s">
        <v>1917</v>
      </c>
      <c r="H2687" t="s">
        <v>2772</v>
      </c>
      <c r="I2687" t="s">
        <v>13271</v>
      </c>
      <c r="J2687" t="s">
        <v>11582</v>
      </c>
      <c r="K2687">
        <v>29009</v>
      </c>
      <c r="L2687" t="s">
        <v>869</v>
      </c>
      <c r="M2687" t="s">
        <v>1519</v>
      </c>
      <c r="N2687" t="s">
        <v>11583</v>
      </c>
      <c r="O2687">
        <v>47</v>
      </c>
      <c r="P2687" t="s">
        <v>872</v>
      </c>
      <c r="Q2687" t="s">
        <v>873</v>
      </c>
      <c r="R2687" t="s">
        <v>121</v>
      </c>
      <c r="S2687" t="s">
        <v>121</v>
      </c>
      <c r="U2687" t="s">
        <v>1067</v>
      </c>
      <c r="W2687" s="247">
        <v>44770</v>
      </c>
      <c r="Y2687" t="s">
        <v>876</v>
      </c>
      <c r="Z2687">
        <v>0</v>
      </c>
      <c r="AB2687" t="s">
        <v>1856</v>
      </c>
      <c r="AD2687">
        <f t="shared" ca="1" si="123"/>
        <v>21</v>
      </c>
      <c r="AE2687">
        <f t="shared" si="124"/>
        <v>7</v>
      </c>
      <c r="AF2687">
        <f t="shared" si="125"/>
        <v>28</v>
      </c>
      <c r="AG2687" t="e">
        <f>VLOOKUP(A2687,'BD Ficha'!$E$2:$G$3014,3,0)</f>
        <v>#N/A</v>
      </c>
    </row>
    <row r="2688" spans="1:33" x14ac:dyDescent="0.25">
      <c r="A2688" t="s">
        <v>13272</v>
      </c>
      <c r="B2688" t="s">
        <v>13273</v>
      </c>
      <c r="D2688">
        <v>2023</v>
      </c>
      <c r="E2688" t="s">
        <v>1049</v>
      </c>
      <c r="F2688" t="s">
        <v>1879</v>
      </c>
      <c r="G2688" t="s">
        <v>1917</v>
      </c>
      <c r="H2688" t="s">
        <v>2772</v>
      </c>
      <c r="I2688" t="s">
        <v>13274</v>
      </c>
      <c r="J2688" t="s">
        <v>11582</v>
      </c>
      <c r="K2688">
        <v>44939</v>
      </c>
      <c r="L2688" t="s">
        <v>869</v>
      </c>
      <c r="M2688" t="s">
        <v>1519</v>
      </c>
      <c r="N2688" t="s">
        <v>11583</v>
      </c>
      <c r="O2688">
        <v>47</v>
      </c>
      <c r="P2688" t="s">
        <v>872</v>
      </c>
      <c r="Q2688" t="s">
        <v>873</v>
      </c>
      <c r="R2688" t="s">
        <v>121</v>
      </c>
      <c r="S2688" t="s">
        <v>121</v>
      </c>
      <c r="U2688" t="s">
        <v>1067</v>
      </c>
      <c r="W2688" s="247">
        <v>44770</v>
      </c>
      <c r="Y2688" t="s">
        <v>876</v>
      </c>
      <c r="Z2688">
        <v>0</v>
      </c>
      <c r="AA2688" t="s">
        <v>13251</v>
      </c>
      <c r="AB2688" t="s">
        <v>1856</v>
      </c>
      <c r="AD2688">
        <f t="shared" ca="1" si="123"/>
        <v>21</v>
      </c>
      <c r="AE2688">
        <f t="shared" si="124"/>
        <v>7</v>
      </c>
      <c r="AF2688">
        <f t="shared" si="125"/>
        <v>28</v>
      </c>
      <c r="AG2688" t="e">
        <f>VLOOKUP(A2688,'BD Ficha'!$E$2:$G$3014,3,0)</f>
        <v>#N/A</v>
      </c>
    </row>
    <row r="2689" spans="1:33" x14ac:dyDescent="0.25">
      <c r="A2689" t="s">
        <v>13275</v>
      </c>
      <c r="B2689" t="s">
        <v>13276</v>
      </c>
      <c r="D2689">
        <v>2023</v>
      </c>
      <c r="E2689" t="s">
        <v>1049</v>
      </c>
      <c r="F2689" t="s">
        <v>1879</v>
      </c>
      <c r="G2689" t="s">
        <v>1880</v>
      </c>
      <c r="H2689" t="s">
        <v>2772</v>
      </c>
      <c r="I2689" t="s">
        <v>13277</v>
      </c>
      <c r="J2689" t="s">
        <v>11582</v>
      </c>
      <c r="K2689">
        <v>42703</v>
      </c>
      <c r="L2689" t="s">
        <v>1900</v>
      </c>
      <c r="M2689" t="s">
        <v>1519</v>
      </c>
      <c r="N2689" t="s">
        <v>11583</v>
      </c>
      <c r="O2689">
        <v>47</v>
      </c>
      <c r="P2689" t="s">
        <v>872</v>
      </c>
      <c r="Q2689" t="s">
        <v>873</v>
      </c>
      <c r="R2689" t="s">
        <v>121</v>
      </c>
      <c r="S2689" t="s">
        <v>121</v>
      </c>
      <c r="U2689" t="s">
        <v>1067</v>
      </c>
      <c r="W2689" s="247">
        <v>44770</v>
      </c>
      <c r="Y2689" t="s">
        <v>876</v>
      </c>
      <c r="Z2689">
        <v>0</v>
      </c>
      <c r="AA2689" t="s">
        <v>1890</v>
      </c>
      <c r="AB2689" t="s">
        <v>1856</v>
      </c>
      <c r="AD2689">
        <f t="shared" ca="1" si="123"/>
        <v>21</v>
      </c>
      <c r="AE2689">
        <f t="shared" si="124"/>
        <v>7</v>
      </c>
      <c r="AF2689">
        <f t="shared" si="125"/>
        <v>28</v>
      </c>
      <c r="AG2689" t="e">
        <f>VLOOKUP(A2689,'BD Ficha'!$E$2:$G$3014,3,0)</f>
        <v>#N/A</v>
      </c>
    </row>
    <row r="2690" spans="1:33" x14ac:dyDescent="0.25">
      <c r="A2690" t="s">
        <v>13278</v>
      </c>
      <c r="B2690" t="s">
        <v>13279</v>
      </c>
      <c r="D2690">
        <v>2023</v>
      </c>
      <c r="E2690" t="s">
        <v>1049</v>
      </c>
      <c r="F2690" t="s">
        <v>1879</v>
      </c>
      <c r="G2690" t="s">
        <v>1880</v>
      </c>
      <c r="H2690" t="s">
        <v>2772</v>
      </c>
      <c r="I2690" t="s">
        <v>13280</v>
      </c>
      <c r="J2690" t="s">
        <v>11582</v>
      </c>
      <c r="K2690">
        <v>38262</v>
      </c>
      <c r="L2690" t="s">
        <v>1900</v>
      </c>
      <c r="M2690" t="s">
        <v>1519</v>
      </c>
      <c r="N2690" t="s">
        <v>2395</v>
      </c>
      <c r="O2690">
        <v>18</v>
      </c>
      <c r="P2690" t="s">
        <v>872</v>
      </c>
      <c r="Q2690" t="s">
        <v>873</v>
      </c>
      <c r="R2690" t="s">
        <v>121</v>
      </c>
      <c r="S2690" t="s">
        <v>121</v>
      </c>
      <c r="U2690" t="s">
        <v>1067</v>
      </c>
      <c r="W2690" s="247">
        <v>44770</v>
      </c>
      <c r="Y2690" t="s">
        <v>876</v>
      </c>
      <c r="Z2690">
        <v>0</v>
      </c>
      <c r="AB2690" t="s">
        <v>1856</v>
      </c>
      <c r="AD2690">
        <f t="shared" ref="AD2690:AD2753" ca="1" si="126">ROUND(YEARFRAC(W2690,TODAY(),3)*12,0)</f>
        <v>21</v>
      </c>
      <c r="AE2690">
        <f t="shared" ref="AE2690:AE2753" si="127">MONTH(W2690)</f>
        <v>7</v>
      </c>
      <c r="AF2690">
        <f t="shared" ref="AF2690:AF2753" si="128">DAY(W2690)</f>
        <v>28</v>
      </c>
      <c r="AG2690" t="e">
        <f>VLOOKUP(A2690,'BD Ficha'!$E$2:$G$3014,3,0)</f>
        <v>#N/A</v>
      </c>
    </row>
    <row r="2691" spans="1:33" x14ac:dyDescent="0.25">
      <c r="A2691" t="s">
        <v>13281</v>
      </c>
      <c r="B2691" t="s">
        <v>13282</v>
      </c>
      <c r="D2691">
        <v>2023</v>
      </c>
      <c r="E2691" t="s">
        <v>1049</v>
      </c>
      <c r="F2691" t="s">
        <v>1879</v>
      </c>
      <c r="G2691" t="s">
        <v>1880</v>
      </c>
      <c r="H2691" t="s">
        <v>2772</v>
      </c>
      <c r="I2691" t="s">
        <v>13283</v>
      </c>
      <c r="J2691" t="s">
        <v>11582</v>
      </c>
      <c r="K2691">
        <v>42596</v>
      </c>
      <c r="L2691" t="s">
        <v>869</v>
      </c>
      <c r="M2691" t="s">
        <v>1519</v>
      </c>
      <c r="N2691">
        <v>45566</v>
      </c>
      <c r="O2691">
        <v>26</v>
      </c>
      <c r="P2691" t="s">
        <v>872</v>
      </c>
      <c r="Q2691" t="s">
        <v>873</v>
      </c>
      <c r="R2691" t="s">
        <v>121</v>
      </c>
      <c r="S2691" t="s">
        <v>121</v>
      </c>
      <c r="U2691" t="s">
        <v>1067</v>
      </c>
      <c r="W2691" s="247">
        <v>44770</v>
      </c>
      <c r="Y2691" t="s">
        <v>876</v>
      </c>
      <c r="Z2691">
        <v>0</v>
      </c>
      <c r="AB2691" t="s">
        <v>1856</v>
      </c>
      <c r="AD2691">
        <f t="shared" ca="1" si="126"/>
        <v>21</v>
      </c>
      <c r="AE2691">
        <f t="shared" si="127"/>
        <v>7</v>
      </c>
      <c r="AF2691">
        <f t="shared" si="128"/>
        <v>28</v>
      </c>
      <c r="AG2691" t="e">
        <f>VLOOKUP(A2691,'BD Ficha'!$E$2:$G$3014,3,0)</f>
        <v>#N/A</v>
      </c>
    </row>
    <row r="2692" spans="1:33" x14ac:dyDescent="0.25">
      <c r="A2692" t="s">
        <v>13284</v>
      </c>
      <c r="B2692" t="s">
        <v>13285</v>
      </c>
      <c r="D2692">
        <v>2023</v>
      </c>
      <c r="E2692" t="s">
        <v>1049</v>
      </c>
      <c r="F2692" t="s">
        <v>1879</v>
      </c>
      <c r="G2692" t="s">
        <v>1917</v>
      </c>
      <c r="H2692" t="s">
        <v>2772</v>
      </c>
      <c r="I2692" t="s">
        <v>13286</v>
      </c>
      <c r="J2692" t="s">
        <v>1240</v>
      </c>
      <c r="K2692">
        <v>11825</v>
      </c>
      <c r="L2692" t="s">
        <v>869</v>
      </c>
      <c r="M2692" t="s">
        <v>1519</v>
      </c>
      <c r="N2692" t="s">
        <v>12705</v>
      </c>
      <c r="O2692">
        <v>21</v>
      </c>
      <c r="P2692" t="s">
        <v>872</v>
      </c>
      <c r="Q2692" t="s">
        <v>873</v>
      </c>
      <c r="R2692" t="s">
        <v>121</v>
      </c>
      <c r="S2692" t="s">
        <v>121</v>
      </c>
      <c r="U2692" t="s">
        <v>1067</v>
      </c>
      <c r="W2692" s="247">
        <v>44770</v>
      </c>
      <c r="Y2692" t="s">
        <v>876</v>
      </c>
      <c r="Z2692">
        <v>0</v>
      </c>
      <c r="AB2692" t="s">
        <v>1856</v>
      </c>
      <c r="AD2692">
        <f t="shared" ca="1" si="126"/>
        <v>21</v>
      </c>
      <c r="AE2692">
        <f t="shared" si="127"/>
        <v>7</v>
      </c>
      <c r="AF2692">
        <f t="shared" si="128"/>
        <v>28</v>
      </c>
      <c r="AG2692" t="e">
        <f>VLOOKUP(A2692,'BD Ficha'!$E$2:$G$3014,3,0)</f>
        <v>#N/A</v>
      </c>
    </row>
    <row r="2693" spans="1:33" x14ac:dyDescent="0.25">
      <c r="A2693" t="s">
        <v>13287</v>
      </c>
      <c r="B2693" t="s">
        <v>13288</v>
      </c>
      <c r="D2693">
        <v>2023</v>
      </c>
      <c r="E2693" t="s">
        <v>1049</v>
      </c>
      <c r="F2693" t="s">
        <v>1879</v>
      </c>
      <c r="G2693" t="s">
        <v>1917</v>
      </c>
      <c r="H2693" t="s">
        <v>2772</v>
      </c>
      <c r="I2693" t="s">
        <v>13289</v>
      </c>
      <c r="J2693" t="s">
        <v>11577</v>
      </c>
      <c r="K2693">
        <v>40906</v>
      </c>
      <c r="L2693" t="s">
        <v>1900</v>
      </c>
      <c r="M2693" t="s">
        <v>1519</v>
      </c>
      <c r="N2693" t="s">
        <v>913</v>
      </c>
      <c r="O2693">
        <v>5</v>
      </c>
      <c r="P2693" t="s">
        <v>872</v>
      </c>
      <c r="Q2693" t="s">
        <v>873</v>
      </c>
      <c r="R2693" t="s">
        <v>121</v>
      </c>
      <c r="S2693" t="s">
        <v>121</v>
      </c>
      <c r="U2693" t="s">
        <v>1067</v>
      </c>
      <c r="W2693" s="247">
        <v>44770</v>
      </c>
      <c r="Y2693" t="s">
        <v>876</v>
      </c>
      <c r="Z2693">
        <v>0</v>
      </c>
      <c r="AB2693" t="s">
        <v>1856</v>
      </c>
      <c r="AD2693">
        <f t="shared" ca="1" si="126"/>
        <v>21</v>
      </c>
      <c r="AE2693">
        <f t="shared" si="127"/>
        <v>7</v>
      </c>
      <c r="AF2693">
        <f t="shared" si="128"/>
        <v>28</v>
      </c>
      <c r="AG2693" t="e">
        <f>VLOOKUP(A2693,'BD Ficha'!$E$2:$G$3014,3,0)</f>
        <v>#N/A</v>
      </c>
    </row>
    <row r="2694" spans="1:33" x14ac:dyDescent="0.25">
      <c r="A2694" t="s">
        <v>13290</v>
      </c>
      <c r="B2694" t="s">
        <v>13291</v>
      </c>
      <c r="D2694">
        <v>2023</v>
      </c>
      <c r="E2694" t="s">
        <v>1049</v>
      </c>
      <c r="F2694" t="s">
        <v>1879</v>
      </c>
      <c r="G2694" t="s">
        <v>1917</v>
      </c>
      <c r="H2694" t="s">
        <v>2772</v>
      </c>
      <c r="I2694" t="s">
        <v>13292</v>
      </c>
      <c r="J2694" t="s">
        <v>1240</v>
      </c>
      <c r="K2694">
        <v>43038</v>
      </c>
      <c r="L2694" t="s">
        <v>869</v>
      </c>
      <c r="M2694" t="s">
        <v>1519</v>
      </c>
      <c r="N2694" t="s">
        <v>11940</v>
      </c>
      <c r="O2694">
        <v>77</v>
      </c>
      <c r="P2694" t="s">
        <v>872</v>
      </c>
      <c r="Q2694" t="s">
        <v>873</v>
      </c>
      <c r="R2694" t="s">
        <v>121</v>
      </c>
      <c r="S2694" t="s">
        <v>121</v>
      </c>
      <c r="U2694" t="s">
        <v>1067</v>
      </c>
      <c r="W2694" s="247">
        <v>44770</v>
      </c>
      <c r="Y2694" t="s">
        <v>876</v>
      </c>
      <c r="Z2694">
        <v>0</v>
      </c>
      <c r="AA2694" t="s">
        <v>13251</v>
      </c>
      <c r="AB2694" t="s">
        <v>1856</v>
      </c>
      <c r="AD2694">
        <f t="shared" ca="1" si="126"/>
        <v>21</v>
      </c>
      <c r="AE2694">
        <f t="shared" si="127"/>
        <v>7</v>
      </c>
      <c r="AF2694">
        <f t="shared" si="128"/>
        <v>28</v>
      </c>
      <c r="AG2694" t="e">
        <f>VLOOKUP(A2694,'BD Ficha'!$E$2:$G$3014,3,0)</f>
        <v>#N/A</v>
      </c>
    </row>
    <row r="2695" spans="1:33" x14ac:dyDescent="0.25">
      <c r="A2695" t="s">
        <v>13293</v>
      </c>
      <c r="B2695" t="s">
        <v>13294</v>
      </c>
      <c r="D2695">
        <v>2023</v>
      </c>
      <c r="E2695" t="s">
        <v>1049</v>
      </c>
      <c r="F2695" t="s">
        <v>1879</v>
      </c>
      <c r="G2695" t="s">
        <v>1917</v>
      </c>
      <c r="H2695" t="s">
        <v>2772</v>
      </c>
      <c r="I2695" t="s">
        <v>13295</v>
      </c>
      <c r="J2695" t="s">
        <v>11582</v>
      </c>
      <c r="K2695">
        <v>46616</v>
      </c>
      <c r="L2695" t="s">
        <v>869</v>
      </c>
      <c r="M2695" t="s">
        <v>1519</v>
      </c>
      <c r="N2695" t="s">
        <v>11583</v>
      </c>
      <c r="O2695">
        <v>47</v>
      </c>
      <c r="P2695" t="s">
        <v>872</v>
      </c>
      <c r="Q2695" t="s">
        <v>873</v>
      </c>
      <c r="R2695" t="s">
        <v>121</v>
      </c>
      <c r="S2695" t="s">
        <v>121</v>
      </c>
      <c r="U2695" t="s">
        <v>1067</v>
      </c>
      <c r="W2695" s="247">
        <v>44770</v>
      </c>
      <c r="Y2695" t="s">
        <v>876</v>
      </c>
      <c r="Z2695">
        <v>0</v>
      </c>
      <c r="AA2695" t="s">
        <v>4337</v>
      </c>
      <c r="AB2695" t="s">
        <v>1856</v>
      </c>
      <c r="AD2695">
        <f t="shared" ca="1" si="126"/>
        <v>21</v>
      </c>
      <c r="AE2695">
        <f t="shared" si="127"/>
        <v>7</v>
      </c>
      <c r="AF2695">
        <f t="shared" si="128"/>
        <v>28</v>
      </c>
      <c r="AG2695" t="e">
        <f>VLOOKUP(A2695,'BD Ficha'!$E$2:$G$3014,3,0)</f>
        <v>#N/A</v>
      </c>
    </row>
    <row r="2696" spans="1:33" x14ac:dyDescent="0.25">
      <c r="A2696" t="s">
        <v>13296</v>
      </c>
      <c r="B2696" t="s">
        <v>13297</v>
      </c>
      <c r="D2696">
        <v>2023</v>
      </c>
      <c r="E2696" t="s">
        <v>1049</v>
      </c>
      <c r="F2696" t="s">
        <v>1879</v>
      </c>
      <c r="G2696" t="s">
        <v>1880</v>
      </c>
      <c r="H2696" t="s">
        <v>2772</v>
      </c>
      <c r="I2696" t="s">
        <v>13298</v>
      </c>
      <c r="J2696" t="s">
        <v>11582</v>
      </c>
      <c r="K2696">
        <v>43563</v>
      </c>
      <c r="L2696" t="s">
        <v>1900</v>
      </c>
      <c r="M2696" t="s">
        <v>1519</v>
      </c>
      <c r="N2696" t="s">
        <v>1640</v>
      </c>
      <c r="O2696">
        <v>6</v>
      </c>
      <c r="P2696" t="s">
        <v>872</v>
      </c>
      <c r="Q2696" t="s">
        <v>873</v>
      </c>
      <c r="R2696" t="s">
        <v>121</v>
      </c>
      <c r="S2696" t="s">
        <v>121</v>
      </c>
      <c r="U2696" t="s">
        <v>1067</v>
      </c>
      <c r="W2696" s="247">
        <v>44770</v>
      </c>
      <c r="Y2696" t="s">
        <v>876</v>
      </c>
      <c r="Z2696">
        <v>0</v>
      </c>
      <c r="AA2696" t="s">
        <v>13299</v>
      </c>
      <c r="AB2696" t="s">
        <v>1856</v>
      </c>
      <c r="AD2696">
        <f t="shared" ca="1" si="126"/>
        <v>21</v>
      </c>
      <c r="AE2696">
        <f t="shared" si="127"/>
        <v>7</v>
      </c>
      <c r="AF2696">
        <f t="shared" si="128"/>
        <v>28</v>
      </c>
      <c r="AG2696" t="e">
        <f>VLOOKUP(A2696,'BD Ficha'!$E$2:$G$3014,3,0)</f>
        <v>#N/A</v>
      </c>
    </row>
    <row r="2697" spans="1:33" x14ac:dyDescent="0.25">
      <c r="A2697" t="s">
        <v>802</v>
      </c>
      <c r="B2697" t="s">
        <v>13300</v>
      </c>
      <c r="D2697">
        <v>2023</v>
      </c>
      <c r="E2697" t="s">
        <v>1049</v>
      </c>
      <c r="F2697" t="s">
        <v>1080</v>
      </c>
      <c r="G2697" t="s">
        <v>1081</v>
      </c>
      <c r="H2697" t="s">
        <v>2772</v>
      </c>
      <c r="I2697" t="s">
        <v>804</v>
      </c>
      <c r="J2697" t="s">
        <v>1240</v>
      </c>
      <c r="K2697">
        <v>32312</v>
      </c>
      <c r="L2697" t="s">
        <v>869</v>
      </c>
      <c r="M2697" t="s">
        <v>1519</v>
      </c>
      <c r="N2697" t="s">
        <v>4903</v>
      </c>
      <c r="O2697">
        <v>14</v>
      </c>
      <c r="P2697" t="s">
        <v>872</v>
      </c>
      <c r="Q2697" t="s">
        <v>873</v>
      </c>
      <c r="R2697" t="s">
        <v>121</v>
      </c>
      <c r="S2697" t="s">
        <v>121</v>
      </c>
      <c r="U2697" t="s">
        <v>875</v>
      </c>
      <c r="W2697" s="247">
        <v>44767</v>
      </c>
      <c r="Y2697" t="s">
        <v>876</v>
      </c>
      <c r="Z2697">
        <v>0</v>
      </c>
      <c r="AB2697" t="s">
        <v>1856</v>
      </c>
      <c r="AD2697">
        <f t="shared" ca="1" si="126"/>
        <v>21</v>
      </c>
      <c r="AE2697">
        <f t="shared" si="127"/>
        <v>7</v>
      </c>
      <c r="AF2697">
        <f t="shared" si="128"/>
        <v>25</v>
      </c>
      <c r="AG2697" t="e">
        <f>VLOOKUP(A2697,'BD Ficha'!$E$2:$G$3014,3,0)</f>
        <v>#N/A</v>
      </c>
    </row>
    <row r="2698" spans="1:33" x14ac:dyDescent="0.25">
      <c r="A2698" t="s">
        <v>13301</v>
      </c>
      <c r="B2698" t="s">
        <v>13302</v>
      </c>
      <c r="D2698">
        <v>2023</v>
      </c>
      <c r="E2698" t="s">
        <v>1049</v>
      </c>
      <c r="F2698" t="s">
        <v>1879</v>
      </c>
      <c r="G2698" t="s">
        <v>1880</v>
      </c>
      <c r="H2698" t="s">
        <v>2772</v>
      </c>
      <c r="I2698" t="s">
        <v>13303</v>
      </c>
      <c r="J2698" t="s">
        <v>1523</v>
      </c>
      <c r="K2698">
        <v>27442</v>
      </c>
      <c r="L2698" t="s">
        <v>869</v>
      </c>
      <c r="M2698" t="s">
        <v>1519</v>
      </c>
      <c r="N2698">
        <v>45083</v>
      </c>
      <c r="O2698">
        <v>244</v>
      </c>
      <c r="P2698" t="s">
        <v>872</v>
      </c>
      <c r="Q2698" t="s">
        <v>873</v>
      </c>
      <c r="R2698" t="s">
        <v>176</v>
      </c>
      <c r="S2698" t="s">
        <v>176</v>
      </c>
      <c r="U2698" t="s">
        <v>1067</v>
      </c>
      <c r="W2698" s="247">
        <v>44770</v>
      </c>
      <c r="Y2698" t="s">
        <v>876</v>
      </c>
      <c r="Z2698">
        <v>0</v>
      </c>
      <c r="AB2698" t="s">
        <v>1856</v>
      </c>
      <c r="AD2698">
        <f t="shared" ca="1" si="126"/>
        <v>21</v>
      </c>
      <c r="AE2698">
        <f t="shared" si="127"/>
        <v>7</v>
      </c>
      <c r="AF2698">
        <f t="shared" si="128"/>
        <v>28</v>
      </c>
      <c r="AG2698" t="e">
        <f>VLOOKUP(A2698,'BD Ficha'!$E$2:$G$3014,3,0)</f>
        <v>#N/A</v>
      </c>
    </row>
    <row r="2699" spans="1:33" x14ac:dyDescent="0.25">
      <c r="A2699" t="s">
        <v>13304</v>
      </c>
      <c r="B2699" t="s">
        <v>13305</v>
      </c>
      <c r="C2699" t="s">
        <v>2319</v>
      </c>
      <c r="D2699">
        <v>2022</v>
      </c>
      <c r="E2699" t="s">
        <v>1049</v>
      </c>
      <c r="F2699" t="s">
        <v>2320</v>
      </c>
      <c r="G2699" t="s">
        <v>2321</v>
      </c>
      <c r="H2699" t="s">
        <v>1052</v>
      </c>
      <c r="I2699" t="s">
        <v>13306</v>
      </c>
      <c r="J2699" t="s">
        <v>13307</v>
      </c>
      <c r="K2699">
        <v>68311</v>
      </c>
      <c r="L2699" t="s">
        <v>1900</v>
      </c>
      <c r="M2699" t="s">
        <v>1519</v>
      </c>
      <c r="N2699" t="s">
        <v>913</v>
      </c>
      <c r="O2699">
        <v>5</v>
      </c>
      <c r="P2699" t="s">
        <v>872</v>
      </c>
      <c r="Q2699" t="s">
        <v>873</v>
      </c>
      <c r="R2699" t="s">
        <v>159</v>
      </c>
      <c r="S2699" t="s">
        <v>159</v>
      </c>
      <c r="T2699" t="s">
        <v>13308</v>
      </c>
      <c r="U2699" t="s">
        <v>875</v>
      </c>
      <c r="W2699" s="247">
        <v>44600</v>
      </c>
      <c r="Y2699" t="s">
        <v>876</v>
      </c>
      <c r="Z2699">
        <v>0</v>
      </c>
      <c r="AB2699" t="s">
        <v>13309</v>
      </c>
      <c r="AD2699">
        <f t="shared" ca="1" si="126"/>
        <v>27</v>
      </c>
      <c r="AE2699">
        <f t="shared" si="127"/>
        <v>2</v>
      </c>
      <c r="AF2699">
        <f t="shared" si="128"/>
        <v>8</v>
      </c>
      <c r="AG2699" t="e">
        <f>VLOOKUP(A2699,'BD Ficha'!$E$2:$G$3014,3,0)</f>
        <v>#N/A</v>
      </c>
    </row>
    <row r="2700" spans="1:33" x14ac:dyDescent="0.25">
      <c r="A2700" t="s">
        <v>13310</v>
      </c>
      <c r="B2700" t="s">
        <v>13311</v>
      </c>
      <c r="C2700" t="s">
        <v>2319</v>
      </c>
      <c r="D2700">
        <v>2022</v>
      </c>
      <c r="E2700" t="s">
        <v>1049</v>
      </c>
      <c r="F2700" t="s">
        <v>2320</v>
      </c>
      <c r="G2700" t="s">
        <v>2321</v>
      </c>
      <c r="H2700" t="s">
        <v>1052</v>
      </c>
      <c r="I2700" t="s">
        <v>13312</v>
      </c>
      <c r="J2700" t="s">
        <v>13307</v>
      </c>
      <c r="K2700">
        <v>346</v>
      </c>
      <c r="L2700" t="s">
        <v>869</v>
      </c>
      <c r="M2700" t="s">
        <v>1519</v>
      </c>
      <c r="N2700" t="s">
        <v>1823</v>
      </c>
      <c r="O2700">
        <v>10</v>
      </c>
      <c r="P2700" t="s">
        <v>872</v>
      </c>
      <c r="Q2700" t="s">
        <v>873</v>
      </c>
      <c r="R2700" t="s">
        <v>159</v>
      </c>
      <c r="S2700" t="s">
        <v>159</v>
      </c>
      <c r="T2700" t="s">
        <v>3691</v>
      </c>
      <c r="U2700" t="s">
        <v>875</v>
      </c>
      <c r="W2700" s="247">
        <v>44600</v>
      </c>
      <c r="Y2700" t="s">
        <v>876</v>
      </c>
      <c r="Z2700">
        <v>0</v>
      </c>
      <c r="AB2700" t="s">
        <v>13313</v>
      </c>
      <c r="AD2700">
        <f t="shared" ca="1" si="126"/>
        <v>27</v>
      </c>
      <c r="AE2700">
        <f t="shared" si="127"/>
        <v>2</v>
      </c>
      <c r="AF2700">
        <f t="shared" si="128"/>
        <v>8</v>
      </c>
      <c r="AG2700" t="e">
        <f>VLOOKUP(A2700,'BD Ficha'!$E$2:$G$3014,3,0)</f>
        <v>#N/A</v>
      </c>
    </row>
    <row r="2701" spans="1:33" x14ac:dyDescent="0.25">
      <c r="A2701" t="s">
        <v>13314</v>
      </c>
      <c r="B2701" t="s">
        <v>13315</v>
      </c>
      <c r="D2701">
        <v>2023</v>
      </c>
      <c r="E2701" t="s">
        <v>1049</v>
      </c>
      <c r="F2701" t="s">
        <v>2320</v>
      </c>
      <c r="G2701" t="s">
        <v>2321</v>
      </c>
      <c r="H2701" t="s">
        <v>1052</v>
      </c>
      <c r="I2701" t="s">
        <v>13316</v>
      </c>
      <c r="J2701" t="s">
        <v>7733</v>
      </c>
      <c r="K2701">
        <v>18613</v>
      </c>
      <c r="L2701" t="s">
        <v>869</v>
      </c>
      <c r="M2701" t="s">
        <v>1519</v>
      </c>
      <c r="N2701">
        <v>45293</v>
      </c>
      <c r="O2701">
        <v>4</v>
      </c>
      <c r="P2701" t="s">
        <v>872</v>
      </c>
      <c r="Q2701" t="s">
        <v>873</v>
      </c>
      <c r="R2701" t="s">
        <v>159</v>
      </c>
      <c r="S2701" t="s">
        <v>159</v>
      </c>
      <c r="U2701" t="s">
        <v>1067</v>
      </c>
      <c r="W2701" s="247">
        <v>44788</v>
      </c>
      <c r="Y2701" t="s">
        <v>876</v>
      </c>
      <c r="Z2701">
        <v>0</v>
      </c>
      <c r="AA2701" t="s">
        <v>2323</v>
      </c>
      <c r="AB2701" t="s">
        <v>13317</v>
      </c>
      <c r="AD2701">
        <f t="shared" ca="1" si="126"/>
        <v>20</v>
      </c>
      <c r="AE2701">
        <f t="shared" si="127"/>
        <v>8</v>
      </c>
      <c r="AF2701">
        <f t="shared" si="128"/>
        <v>15</v>
      </c>
      <c r="AG2701" t="e">
        <f>VLOOKUP(A2701,'BD Ficha'!$E$2:$G$3014,3,0)</f>
        <v>#N/A</v>
      </c>
    </row>
    <row r="2702" spans="1:33" x14ac:dyDescent="0.25">
      <c r="A2702" t="s">
        <v>814</v>
      </c>
      <c r="B2702" t="s">
        <v>13318</v>
      </c>
      <c r="D2702">
        <v>2023</v>
      </c>
      <c r="E2702" t="s">
        <v>1049</v>
      </c>
      <c r="F2702" t="s">
        <v>1080</v>
      </c>
      <c r="G2702" t="s">
        <v>1081</v>
      </c>
      <c r="H2702" t="s">
        <v>1108</v>
      </c>
      <c r="I2702" t="s">
        <v>816</v>
      </c>
      <c r="J2702" t="s">
        <v>7733</v>
      </c>
      <c r="K2702">
        <v>83559</v>
      </c>
      <c r="L2702" t="s">
        <v>1900</v>
      </c>
      <c r="M2702" t="s">
        <v>1519</v>
      </c>
      <c r="N2702">
        <v>45324</v>
      </c>
      <c r="O2702">
        <v>3</v>
      </c>
      <c r="P2702" t="s">
        <v>872</v>
      </c>
      <c r="Q2702" t="s">
        <v>873</v>
      </c>
      <c r="R2702" t="s">
        <v>159</v>
      </c>
      <c r="S2702" t="s">
        <v>159</v>
      </c>
      <c r="U2702" t="s">
        <v>875</v>
      </c>
      <c r="W2702" s="247">
        <v>44767</v>
      </c>
      <c r="Y2702" t="s">
        <v>876</v>
      </c>
      <c r="Z2702">
        <v>0</v>
      </c>
      <c r="AB2702" t="s">
        <v>1856</v>
      </c>
      <c r="AD2702">
        <f t="shared" ca="1" si="126"/>
        <v>21</v>
      </c>
      <c r="AE2702">
        <f t="shared" si="127"/>
        <v>7</v>
      </c>
      <c r="AF2702">
        <f t="shared" si="128"/>
        <v>25</v>
      </c>
      <c r="AG2702" t="e">
        <f>VLOOKUP(A2702,'BD Ficha'!$E$2:$G$3014,3,0)</f>
        <v>#N/A</v>
      </c>
    </row>
    <row r="2703" spans="1:33" x14ac:dyDescent="0.25">
      <c r="A2703" t="s">
        <v>13319</v>
      </c>
      <c r="B2703" t="s">
        <v>13320</v>
      </c>
      <c r="D2703">
        <v>2023</v>
      </c>
      <c r="E2703" t="s">
        <v>863</v>
      </c>
      <c r="F2703" t="s">
        <v>3643</v>
      </c>
      <c r="G2703" t="s">
        <v>3644</v>
      </c>
      <c r="H2703" t="s">
        <v>866</v>
      </c>
      <c r="I2703" t="s">
        <v>13321</v>
      </c>
      <c r="J2703" t="s">
        <v>1054</v>
      </c>
      <c r="K2703">
        <v>51274</v>
      </c>
      <c r="L2703" t="s">
        <v>1900</v>
      </c>
      <c r="M2703">
        <v>5448736</v>
      </c>
      <c r="N2703">
        <v>45475</v>
      </c>
      <c r="O2703">
        <v>28</v>
      </c>
      <c r="P2703" t="s">
        <v>872</v>
      </c>
      <c r="Q2703" t="s">
        <v>873</v>
      </c>
      <c r="R2703" t="s">
        <v>105</v>
      </c>
      <c r="S2703" t="s">
        <v>105</v>
      </c>
      <c r="T2703" t="s">
        <v>13322</v>
      </c>
      <c r="U2703" t="s">
        <v>875</v>
      </c>
      <c r="V2703" t="s">
        <v>5673</v>
      </c>
      <c r="W2703" s="247">
        <v>44658</v>
      </c>
      <c r="Y2703" t="s">
        <v>876</v>
      </c>
      <c r="Z2703">
        <v>0</v>
      </c>
      <c r="AB2703" t="s">
        <v>1856</v>
      </c>
      <c r="AD2703">
        <f t="shared" ca="1" si="126"/>
        <v>25</v>
      </c>
      <c r="AE2703">
        <f t="shared" si="127"/>
        <v>4</v>
      </c>
      <c r="AF2703">
        <f t="shared" si="128"/>
        <v>7</v>
      </c>
      <c r="AG2703" t="e">
        <f>VLOOKUP(A2703,'BD Ficha'!$E$2:$G$3014,3,0)</f>
        <v>#N/A</v>
      </c>
    </row>
    <row r="2704" spans="1:33" x14ac:dyDescent="0.25">
      <c r="A2704" t="s">
        <v>13323</v>
      </c>
      <c r="B2704" t="s">
        <v>13324</v>
      </c>
      <c r="D2704">
        <v>2023</v>
      </c>
      <c r="E2704" t="s">
        <v>863</v>
      </c>
      <c r="F2704" t="s">
        <v>3643</v>
      </c>
      <c r="G2704" t="s">
        <v>3644</v>
      </c>
      <c r="H2704" t="s">
        <v>866</v>
      </c>
      <c r="I2704" t="s">
        <v>13325</v>
      </c>
      <c r="J2704" t="s">
        <v>1054</v>
      </c>
      <c r="K2704">
        <v>63689</v>
      </c>
      <c r="L2704" t="s">
        <v>1900</v>
      </c>
      <c r="M2704" t="s">
        <v>13326</v>
      </c>
      <c r="N2704">
        <v>45414</v>
      </c>
      <c r="O2704">
        <v>30</v>
      </c>
      <c r="P2704" t="s">
        <v>872</v>
      </c>
      <c r="Q2704" t="s">
        <v>873</v>
      </c>
      <c r="R2704" t="s">
        <v>105</v>
      </c>
      <c r="S2704" t="s">
        <v>105</v>
      </c>
      <c r="T2704" t="s">
        <v>13327</v>
      </c>
      <c r="U2704" t="s">
        <v>875</v>
      </c>
      <c r="V2704" t="s">
        <v>5673</v>
      </c>
      <c r="W2704" s="247">
        <v>44658</v>
      </c>
      <c r="Y2704" t="s">
        <v>876</v>
      </c>
      <c r="Z2704">
        <v>0</v>
      </c>
      <c r="AB2704" t="s">
        <v>1856</v>
      </c>
      <c r="AD2704">
        <f t="shared" ca="1" si="126"/>
        <v>25</v>
      </c>
      <c r="AE2704">
        <f t="shared" si="127"/>
        <v>4</v>
      </c>
      <c r="AF2704">
        <f t="shared" si="128"/>
        <v>7</v>
      </c>
      <c r="AG2704" t="e">
        <f>VLOOKUP(A2704,'BD Ficha'!$E$2:$G$3014,3,0)</f>
        <v>#N/A</v>
      </c>
    </row>
    <row r="2705" spans="1:33" x14ac:dyDescent="0.25">
      <c r="A2705" t="s">
        <v>13328</v>
      </c>
      <c r="B2705" t="s">
        <v>13329</v>
      </c>
      <c r="D2705">
        <v>2022</v>
      </c>
      <c r="E2705" t="s">
        <v>1049</v>
      </c>
      <c r="F2705" t="s">
        <v>1879</v>
      </c>
      <c r="G2705" t="s">
        <v>1917</v>
      </c>
      <c r="H2705" t="s">
        <v>1082</v>
      </c>
      <c r="I2705" t="s">
        <v>13330</v>
      </c>
      <c r="J2705" t="s">
        <v>3464</v>
      </c>
      <c r="K2705">
        <v>307</v>
      </c>
      <c r="L2705" t="s">
        <v>869</v>
      </c>
      <c r="M2705" t="s">
        <v>13331</v>
      </c>
      <c r="N2705" t="s">
        <v>10226</v>
      </c>
      <c r="O2705">
        <v>553</v>
      </c>
      <c r="P2705" t="s">
        <v>872</v>
      </c>
      <c r="Q2705" t="s">
        <v>873</v>
      </c>
      <c r="R2705" t="s">
        <v>105</v>
      </c>
      <c r="S2705" t="s">
        <v>105</v>
      </c>
      <c r="T2705" t="s">
        <v>13332</v>
      </c>
      <c r="U2705" t="s">
        <v>1067</v>
      </c>
      <c r="V2705" t="s">
        <v>132</v>
      </c>
      <c r="W2705" s="247">
        <v>44741</v>
      </c>
      <c r="Y2705" t="s">
        <v>876</v>
      </c>
      <c r="Z2705">
        <v>0</v>
      </c>
      <c r="AA2705" t="s">
        <v>5723</v>
      </c>
      <c r="AB2705" t="s">
        <v>13333</v>
      </c>
      <c r="AD2705">
        <f t="shared" ca="1" si="126"/>
        <v>22</v>
      </c>
      <c r="AE2705">
        <f t="shared" si="127"/>
        <v>6</v>
      </c>
      <c r="AF2705">
        <f t="shared" si="128"/>
        <v>29</v>
      </c>
      <c r="AG2705" t="e">
        <f>VLOOKUP(A2705,'BD Ficha'!$E$2:$G$3014,3,0)</f>
        <v>#N/A</v>
      </c>
    </row>
    <row r="2706" spans="1:33" x14ac:dyDescent="0.25">
      <c r="A2706" t="s">
        <v>13334</v>
      </c>
      <c r="B2706" t="s">
        <v>13335</v>
      </c>
      <c r="D2706">
        <v>2022</v>
      </c>
      <c r="E2706" t="s">
        <v>1049</v>
      </c>
      <c r="F2706" t="s">
        <v>1879</v>
      </c>
      <c r="G2706" t="s">
        <v>1917</v>
      </c>
      <c r="H2706" t="s">
        <v>1082</v>
      </c>
      <c r="I2706" t="s">
        <v>13336</v>
      </c>
      <c r="J2706" t="s">
        <v>3464</v>
      </c>
      <c r="K2706">
        <v>301</v>
      </c>
      <c r="L2706" t="s">
        <v>869</v>
      </c>
      <c r="M2706" t="s">
        <v>13337</v>
      </c>
      <c r="N2706">
        <v>45515</v>
      </c>
      <c r="O2706">
        <v>553</v>
      </c>
      <c r="P2706" t="s">
        <v>872</v>
      </c>
      <c r="Q2706" t="s">
        <v>873</v>
      </c>
      <c r="R2706" t="s">
        <v>105</v>
      </c>
      <c r="S2706" t="s">
        <v>105</v>
      </c>
      <c r="T2706" t="s">
        <v>13332</v>
      </c>
      <c r="U2706" t="s">
        <v>1067</v>
      </c>
      <c r="V2706" t="s">
        <v>132</v>
      </c>
      <c r="W2706" s="247">
        <v>44741</v>
      </c>
      <c r="Y2706" t="s">
        <v>876</v>
      </c>
      <c r="Z2706">
        <v>0</v>
      </c>
      <c r="AA2706" t="s">
        <v>5723</v>
      </c>
      <c r="AB2706" t="s">
        <v>13338</v>
      </c>
      <c r="AD2706">
        <f t="shared" ca="1" si="126"/>
        <v>22</v>
      </c>
      <c r="AE2706">
        <f t="shared" si="127"/>
        <v>6</v>
      </c>
      <c r="AF2706">
        <f t="shared" si="128"/>
        <v>29</v>
      </c>
      <c r="AG2706" t="e">
        <f>VLOOKUP(A2706,'BD Ficha'!$E$2:$G$3014,3,0)</f>
        <v>#N/A</v>
      </c>
    </row>
    <row r="2707" spans="1:33" x14ac:dyDescent="0.25">
      <c r="A2707" t="s">
        <v>13339</v>
      </c>
      <c r="B2707" t="s">
        <v>13340</v>
      </c>
      <c r="C2707" t="s">
        <v>1799</v>
      </c>
      <c r="D2707">
        <v>2022</v>
      </c>
      <c r="E2707" t="s">
        <v>1049</v>
      </c>
      <c r="F2707" t="s">
        <v>3079</v>
      </c>
      <c r="G2707" t="s">
        <v>2087</v>
      </c>
      <c r="H2707" t="s">
        <v>2772</v>
      </c>
      <c r="I2707" t="s">
        <v>13341</v>
      </c>
      <c r="J2707" t="s">
        <v>1054</v>
      </c>
      <c r="K2707">
        <v>7025</v>
      </c>
      <c r="L2707" t="s">
        <v>869</v>
      </c>
      <c r="M2707" t="s">
        <v>13342</v>
      </c>
      <c r="N2707" t="s">
        <v>1040</v>
      </c>
      <c r="O2707">
        <v>4</v>
      </c>
      <c r="P2707" t="s">
        <v>872</v>
      </c>
      <c r="Q2707" t="s">
        <v>873</v>
      </c>
      <c r="R2707" t="s">
        <v>105</v>
      </c>
      <c r="S2707" t="s">
        <v>105</v>
      </c>
      <c r="T2707" t="s">
        <v>13343</v>
      </c>
      <c r="U2707" t="s">
        <v>896</v>
      </c>
      <c r="V2707" t="s">
        <v>8454</v>
      </c>
      <c r="W2707" s="247">
        <v>44734</v>
      </c>
      <c r="Y2707" t="s">
        <v>876</v>
      </c>
      <c r="Z2707">
        <v>0</v>
      </c>
      <c r="AA2707" t="s">
        <v>13344</v>
      </c>
      <c r="AB2707" t="s">
        <v>1856</v>
      </c>
      <c r="AD2707">
        <f t="shared" ca="1" si="126"/>
        <v>22</v>
      </c>
      <c r="AE2707">
        <f t="shared" si="127"/>
        <v>6</v>
      </c>
      <c r="AF2707">
        <f t="shared" si="128"/>
        <v>22</v>
      </c>
      <c r="AG2707" t="e">
        <f>VLOOKUP(A2707,'BD Ficha'!$E$2:$G$3014,3,0)</f>
        <v>#N/A</v>
      </c>
    </row>
    <row r="2708" spans="1:33" x14ac:dyDescent="0.25">
      <c r="A2708" t="s">
        <v>13345</v>
      </c>
      <c r="B2708" t="s">
        <v>13346</v>
      </c>
      <c r="D2708">
        <v>2022</v>
      </c>
      <c r="E2708" t="s">
        <v>1049</v>
      </c>
      <c r="F2708" t="s">
        <v>1879</v>
      </c>
      <c r="G2708" t="s">
        <v>1961</v>
      </c>
      <c r="H2708" t="s">
        <v>1082</v>
      </c>
      <c r="I2708" t="s">
        <v>13347</v>
      </c>
      <c r="J2708" t="s">
        <v>1054</v>
      </c>
      <c r="K2708">
        <v>1278</v>
      </c>
      <c r="L2708" t="s">
        <v>869</v>
      </c>
      <c r="M2708" t="s">
        <v>13348</v>
      </c>
      <c r="N2708" t="s">
        <v>1040</v>
      </c>
      <c r="O2708">
        <v>4</v>
      </c>
      <c r="P2708" t="s">
        <v>872</v>
      </c>
      <c r="Q2708" t="s">
        <v>873</v>
      </c>
      <c r="R2708" t="s">
        <v>105</v>
      </c>
      <c r="S2708" t="s">
        <v>105</v>
      </c>
      <c r="T2708" t="s">
        <v>13349</v>
      </c>
      <c r="U2708" t="s">
        <v>1067</v>
      </c>
      <c r="V2708" t="s">
        <v>3237</v>
      </c>
      <c r="W2708" s="247">
        <v>44734</v>
      </c>
      <c r="Y2708" t="s">
        <v>876</v>
      </c>
      <c r="Z2708">
        <v>0</v>
      </c>
      <c r="AA2708" t="s">
        <v>13350</v>
      </c>
      <c r="AB2708" t="s">
        <v>1856</v>
      </c>
      <c r="AD2708">
        <f t="shared" ca="1" si="126"/>
        <v>22</v>
      </c>
      <c r="AE2708">
        <f t="shared" si="127"/>
        <v>6</v>
      </c>
      <c r="AF2708">
        <f t="shared" si="128"/>
        <v>22</v>
      </c>
      <c r="AG2708" t="e">
        <f>VLOOKUP(A2708,'BD Ficha'!$E$2:$G$3014,3,0)</f>
        <v>#N/A</v>
      </c>
    </row>
    <row r="2709" spans="1:33" x14ac:dyDescent="0.25">
      <c r="A2709" t="s">
        <v>13351</v>
      </c>
      <c r="B2709" t="s">
        <v>13352</v>
      </c>
      <c r="D2709">
        <v>2022</v>
      </c>
      <c r="E2709" t="s">
        <v>1049</v>
      </c>
      <c r="F2709" t="s">
        <v>1879</v>
      </c>
      <c r="G2709" t="s">
        <v>1880</v>
      </c>
      <c r="H2709" t="s">
        <v>1082</v>
      </c>
      <c r="I2709" t="s">
        <v>13353</v>
      </c>
      <c r="J2709" t="s">
        <v>1054</v>
      </c>
      <c r="K2709">
        <v>45565</v>
      </c>
      <c r="L2709" t="s">
        <v>869</v>
      </c>
      <c r="M2709" t="s">
        <v>13354</v>
      </c>
      <c r="N2709" t="s">
        <v>1040</v>
      </c>
      <c r="O2709">
        <v>4</v>
      </c>
      <c r="P2709" t="s">
        <v>872</v>
      </c>
      <c r="Q2709" t="s">
        <v>873</v>
      </c>
      <c r="R2709" t="s">
        <v>105</v>
      </c>
      <c r="S2709" t="s">
        <v>105</v>
      </c>
      <c r="T2709" t="s">
        <v>13355</v>
      </c>
      <c r="U2709" t="s">
        <v>1067</v>
      </c>
      <c r="V2709" t="s">
        <v>9421</v>
      </c>
      <c r="W2709" s="247">
        <v>44734</v>
      </c>
      <c r="Y2709" t="s">
        <v>876</v>
      </c>
      <c r="Z2709">
        <v>0</v>
      </c>
      <c r="AB2709" t="s">
        <v>1856</v>
      </c>
      <c r="AD2709">
        <f t="shared" ca="1" si="126"/>
        <v>22</v>
      </c>
      <c r="AE2709">
        <f t="shared" si="127"/>
        <v>6</v>
      </c>
      <c r="AF2709">
        <f t="shared" si="128"/>
        <v>22</v>
      </c>
      <c r="AG2709" t="e">
        <f>VLOOKUP(A2709,'BD Ficha'!$E$2:$G$3014,3,0)</f>
        <v>#N/A</v>
      </c>
    </row>
    <row r="2710" spans="1:33" x14ac:dyDescent="0.25">
      <c r="A2710" t="s">
        <v>13356</v>
      </c>
      <c r="B2710" t="s">
        <v>13357</v>
      </c>
      <c r="D2710">
        <v>2022</v>
      </c>
      <c r="E2710" t="s">
        <v>1049</v>
      </c>
      <c r="F2710" t="s">
        <v>1879</v>
      </c>
      <c r="G2710" t="s">
        <v>1961</v>
      </c>
      <c r="H2710" t="s">
        <v>1082</v>
      </c>
      <c r="I2710" t="s">
        <v>13358</v>
      </c>
      <c r="J2710" t="s">
        <v>1054</v>
      </c>
      <c r="K2710">
        <v>84070</v>
      </c>
      <c r="L2710" t="s">
        <v>1900</v>
      </c>
      <c r="M2710" t="s">
        <v>13359</v>
      </c>
      <c r="N2710" t="s">
        <v>1040</v>
      </c>
      <c r="O2710">
        <v>4</v>
      </c>
      <c r="P2710" t="s">
        <v>872</v>
      </c>
      <c r="Q2710" t="s">
        <v>873</v>
      </c>
      <c r="R2710" t="s">
        <v>105</v>
      </c>
      <c r="S2710" t="s">
        <v>105</v>
      </c>
      <c r="T2710" t="s">
        <v>13360</v>
      </c>
      <c r="U2710" t="s">
        <v>1067</v>
      </c>
      <c r="V2710" t="s">
        <v>1932</v>
      </c>
      <c r="W2710" s="247">
        <v>44734</v>
      </c>
      <c r="Y2710" t="s">
        <v>876</v>
      </c>
      <c r="Z2710">
        <v>0</v>
      </c>
      <c r="AA2710" t="s">
        <v>7076</v>
      </c>
      <c r="AB2710" t="s">
        <v>1856</v>
      </c>
      <c r="AD2710">
        <f t="shared" ca="1" si="126"/>
        <v>22</v>
      </c>
      <c r="AE2710">
        <f t="shared" si="127"/>
        <v>6</v>
      </c>
      <c r="AF2710">
        <f t="shared" si="128"/>
        <v>22</v>
      </c>
      <c r="AG2710" t="e">
        <f>VLOOKUP(A2710,'BD Ficha'!$E$2:$G$3014,3,0)</f>
        <v>#N/A</v>
      </c>
    </row>
    <row r="2711" spans="1:33" x14ac:dyDescent="0.25">
      <c r="A2711" t="s">
        <v>13361</v>
      </c>
      <c r="B2711" t="s">
        <v>13362</v>
      </c>
      <c r="D2711">
        <v>2022</v>
      </c>
      <c r="E2711" t="s">
        <v>1049</v>
      </c>
      <c r="F2711" t="s">
        <v>1879</v>
      </c>
      <c r="G2711" t="s">
        <v>1961</v>
      </c>
      <c r="H2711" t="s">
        <v>1082</v>
      </c>
      <c r="I2711" t="s">
        <v>13363</v>
      </c>
      <c r="J2711" t="s">
        <v>1054</v>
      </c>
      <c r="K2711">
        <v>96327</v>
      </c>
      <c r="L2711" t="s">
        <v>869</v>
      </c>
      <c r="M2711" t="s">
        <v>13364</v>
      </c>
      <c r="N2711" t="s">
        <v>1040</v>
      </c>
      <c r="O2711">
        <v>4</v>
      </c>
      <c r="P2711" t="s">
        <v>872</v>
      </c>
      <c r="Q2711" t="s">
        <v>873</v>
      </c>
      <c r="R2711" t="s">
        <v>105</v>
      </c>
      <c r="S2711" t="s">
        <v>105</v>
      </c>
      <c r="T2711" t="s">
        <v>12111</v>
      </c>
      <c r="U2711" t="s">
        <v>1067</v>
      </c>
      <c r="V2711" t="s">
        <v>3237</v>
      </c>
      <c r="W2711" s="247">
        <v>44734</v>
      </c>
      <c r="Y2711" t="s">
        <v>876</v>
      </c>
      <c r="Z2711">
        <v>0</v>
      </c>
      <c r="AA2711" t="s">
        <v>7076</v>
      </c>
      <c r="AB2711" t="s">
        <v>1856</v>
      </c>
      <c r="AD2711">
        <f t="shared" ca="1" si="126"/>
        <v>22</v>
      </c>
      <c r="AE2711">
        <f t="shared" si="127"/>
        <v>6</v>
      </c>
      <c r="AF2711">
        <f t="shared" si="128"/>
        <v>22</v>
      </c>
      <c r="AG2711" t="e">
        <f>VLOOKUP(A2711,'BD Ficha'!$E$2:$G$3014,3,0)</f>
        <v>#N/A</v>
      </c>
    </row>
    <row r="2712" spans="1:33" x14ac:dyDescent="0.25">
      <c r="A2712" t="s">
        <v>13365</v>
      </c>
      <c r="B2712" t="s">
        <v>13366</v>
      </c>
      <c r="D2712">
        <v>2022</v>
      </c>
      <c r="E2712" t="s">
        <v>1049</v>
      </c>
      <c r="F2712" t="s">
        <v>1879</v>
      </c>
      <c r="G2712" t="s">
        <v>1880</v>
      </c>
      <c r="H2712" t="s">
        <v>1082</v>
      </c>
      <c r="I2712" t="s">
        <v>13367</v>
      </c>
      <c r="J2712" t="s">
        <v>1054</v>
      </c>
      <c r="K2712">
        <v>48</v>
      </c>
      <c r="L2712" t="s">
        <v>869</v>
      </c>
      <c r="M2712" t="s">
        <v>13368</v>
      </c>
      <c r="N2712" t="s">
        <v>1251</v>
      </c>
      <c r="O2712">
        <v>21</v>
      </c>
      <c r="P2712" t="s">
        <v>872</v>
      </c>
      <c r="Q2712" t="s">
        <v>873</v>
      </c>
      <c r="R2712" t="s">
        <v>105</v>
      </c>
      <c r="S2712" t="s">
        <v>105</v>
      </c>
      <c r="T2712" t="s">
        <v>4170</v>
      </c>
      <c r="U2712" t="s">
        <v>1067</v>
      </c>
      <c r="V2712" t="s">
        <v>227</v>
      </c>
      <c r="W2712" s="247">
        <v>44734</v>
      </c>
      <c r="Y2712" t="s">
        <v>876</v>
      </c>
      <c r="Z2712">
        <v>0</v>
      </c>
      <c r="AA2712" t="s">
        <v>11007</v>
      </c>
      <c r="AB2712" t="s">
        <v>1856</v>
      </c>
      <c r="AD2712">
        <f t="shared" ca="1" si="126"/>
        <v>22</v>
      </c>
      <c r="AE2712">
        <f t="shared" si="127"/>
        <v>6</v>
      </c>
      <c r="AF2712">
        <f t="shared" si="128"/>
        <v>22</v>
      </c>
      <c r="AG2712" t="e">
        <f>VLOOKUP(A2712,'BD Ficha'!$E$2:$G$3014,3,0)</f>
        <v>#N/A</v>
      </c>
    </row>
    <row r="2713" spans="1:33" x14ac:dyDescent="0.25">
      <c r="A2713" t="s">
        <v>13369</v>
      </c>
      <c r="B2713" t="s">
        <v>13370</v>
      </c>
      <c r="D2713">
        <v>2022</v>
      </c>
      <c r="E2713" t="s">
        <v>1049</v>
      </c>
      <c r="F2713" t="s">
        <v>1879</v>
      </c>
      <c r="G2713" t="s">
        <v>1961</v>
      </c>
      <c r="H2713" t="s">
        <v>2772</v>
      </c>
      <c r="I2713" t="s">
        <v>13371</v>
      </c>
      <c r="J2713" t="s">
        <v>1054</v>
      </c>
      <c r="K2713">
        <v>10149</v>
      </c>
      <c r="L2713" t="s">
        <v>869</v>
      </c>
      <c r="M2713" t="s">
        <v>13372</v>
      </c>
      <c r="N2713" t="s">
        <v>1040</v>
      </c>
      <c r="O2713">
        <v>4</v>
      </c>
      <c r="P2713" t="s">
        <v>872</v>
      </c>
      <c r="Q2713" t="s">
        <v>873</v>
      </c>
      <c r="R2713" t="s">
        <v>105</v>
      </c>
      <c r="S2713" t="s">
        <v>105</v>
      </c>
      <c r="T2713" t="s">
        <v>8300</v>
      </c>
      <c r="U2713" t="s">
        <v>1067</v>
      </c>
      <c r="V2713" t="s">
        <v>1932</v>
      </c>
      <c r="W2713" s="247">
        <v>44734</v>
      </c>
      <c r="Y2713" t="s">
        <v>876</v>
      </c>
      <c r="Z2713">
        <v>0</v>
      </c>
      <c r="AA2713" t="s">
        <v>7076</v>
      </c>
      <c r="AB2713" t="s">
        <v>1856</v>
      </c>
      <c r="AD2713">
        <f t="shared" ca="1" si="126"/>
        <v>22</v>
      </c>
      <c r="AE2713">
        <f t="shared" si="127"/>
        <v>6</v>
      </c>
      <c r="AF2713">
        <f t="shared" si="128"/>
        <v>22</v>
      </c>
      <c r="AG2713" t="e">
        <f>VLOOKUP(A2713,'BD Ficha'!$E$2:$G$3014,3,0)</f>
        <v>#N/A</v>
      </c>
    </row>
    <row r="2714" spans="1:33" x14ac:dyDescent="0.25">
      <c r="A2714" t="s">
        <v>13373</v>
      </c>
      <c r="B2714" t="s">
        <v>13374</v>
      </c>
      <c r="D2714">
        <v>2022</v>
      </c>
      <c r="E2714" t="s">
        <v>1049</v>
      </c>
      <c r="F2714" t="s">
        <v>1879</v>
      </c>
      <c r="G2714" t="s">
        <v>1880</v>
      </c>
      <c r="H2714" t="s">
        <v>2772</v>
      </c>
      <c r="I2714" t="s">
        <v>13375</v>
      </c>
      <c r="J2714" t="s">
        <v>1054</v>
      </c>
      <c r="K2714">
        <v>107224</v>
      </c>
      <c r="L2714" t="s">
        <v>869</v>
      </c>
      <c r="M2714" t="s">
        <v>13376</v>
      </c>
      <c r="N2714">
        <v>45325</v>
      </c>
      <c r="O2714">
        <v>4</v>
      </c>
      <c r="P2714" t="s">
        <v>872</v>
      </c>
      <c r="Q2714" t="s">
        <v>873</v>
      </c>
      <c r="R2714" t="s">
        <v>105</v>
      </c>
      <c r="S2714" t="s">
        <v>105</v>
      </c>
      <c r="T2714" t="s">
        <v>13377</v>
      </c>
      <c r="U2714" t="s">
        <v>1067</v>
      </c>
      <c r="V2714" t="s">
        <v>227</v>
      </c>
      <c r="W2714" s="247">
        <v>44734</v>
      </c>
      <c r="Y2714" t="s">
        <v>876</v>
      </c>
      <c r="Z2714">
        <v>0</v>
      </c>
      <c r="AA2714" t="s">
        <v>11007</v>
      </c>
      <c r="AB2714" t="s">
        <v>1856</v>
      </c>
      <c r="AD2714">
        <f t="shared" ca="1" si="126"/>
        <v>22</v>
      </c>
      <c r="AE2714">
        <f t="shared" si="127"/>
        <v>6</v>
      </c>
      <c r="AF2714">
        <f t="shared" si="128"/>
        <v>22</v>
      </c>
      <c r="AG2714" t="e">
        <f>VLOOKUP(A2714,'BD Ficha'!$E$2:$G$3014,3,0)</f>
        <v>#N/A</v>
      </c>
    </row>
    <row r="2715" spans="1:33" x14ac:dyDescent="0.25">
      <c r="A2715" t="s">
        <v>13378</v>
      </c>
      <c r="B2715" t="s">
        <v>13379</v>
      </c>
      <c r="D2715">
        <v>2022</v>
      </c>
      <c r="E2715" t="s">
        <v>1049</v>
      </c>
      <c r="F2715" t="s">
        <v>1879</v>
      </c>
      <c r="G2715" t="s">
        <v>1880</v>
      </c>
      <c r="H2715" t="s">
        <v>2772</v>
      </c>
      <c r="I2715" t="s">
        <v>13380</v>
      </c>
      <c r="J2715" t="s">
        <v>1054</v>
      </c>
      <c r="K2715">
        <v>75697</v>
      </c>
      <c r="L2715" t="s">
        <v>869</v>
      </c>
      <c r="M2715" t="s">
        <v>13381</v>
      </c>
      <c r="N2715">
        <v>45325</v>
      </c>
      <c r="O2715">
        <v>4</v>
      </c>
      <c r="P2715" t="s">
        <v>872</v>
      </c>
      <c r="Q2715" t="s">
        <v>873</v>
      </c>
      <c r="R2715" t="s">
        <v>105</v>
      </c>
      <c r="S2715" t="s">
        <v>105</v>
      </c>
      <c r="T2715" t="s">
        <v>13382</v>
      </c>
      <c r="U2715" t="s">
        <v>1067</v>
      </c>
      <c r="V2715" t="s">
        <v>227</v>
      </c>
      <c r="W2715" s="247">
        <v>44734</v>
      </c>
      <c r="Y2715" t="s">
        <v>876</v>
      </c>
      <c r="Z2715">
        <v>0</v>
      </c>
      <c r="AA2715" t="s">
        <v>11007</v>
      </c>
      <c r="AB2715" t="s">
        <v>1856</v>
      </c>
      <c r="AD2715">
        <f t="shared" ca="1" si="126"/>
        <v>22</v>
      </c>
      <c r="AE2715">
        <f t="shared" si="127"/>
        <v>6</v>
      </c>
      <c r="AF2715">
        <f t="shared" si="128"/>
        <v>22</v>
      </c>
      <c r="AG2715" t="e">
        <f>VLOOKUP(A2715,'BD Ficha'!$E$2:$G$3014,3,0)</f>
        <v>#N/A</v>
      </c>
    </row>
    <row r="2716" spans="1:33" x14ac:dyDescent="0.25">
      <c r="A2716" t="s">
        <v>13383</v>
      </c>
      <c r="B2716" t="s">
        <v>13384</v>
      </c>
      <c r="D2716">
        <v>2022</v>
      </c>
      <c r="E2716" t="s">
        <v>1049</v>
      </c>
      <c r="F2716" t="s">
        <v>1879</v>
      </c>
      <c r="G2716" t="s">
        <v>1880</v>
      </c>
      <c r="H2716" t="s">
        <v>2772</v>
      </c>
      <c r="I2716" t="s">
        <v>13385</v>
      </c>
      <c r="J2716" t="s">
        <v>1054</v>
      </c>
      <c r="K2716">
        <v>55330</v>
      </c>
      <c r="L2716" t="s">
        <v>869</v>
      </c>
      <c r="M2716" t="s">
        <v>13386</v>
      </c>
      <c r="N2716" t="s">
        <v>1040</v>
      </c>
      <c r="O2716">
        <v>4</v>
      </c>
      <c r="P2716" t="s">
        <v>872</v>
      </c>
      <c r="Q2716" t="s">
        <v>873</v>
      </c>
      <c r="R2716" t="s">
        <v>105</v>
      </c>
      <c r="S2716" t="s">
        <v>105</v>
      </c>
      <c r="T2716" t="s">
        <v>13387</v>
      </c>
      <c r="U2716" t="s">
        <v>1067</v>
      </c>
      <c r="V2716" t="s">
        <v>227</v>
      </c>
      <c r="W2716" s="247">
        <v>44734</v>
      </c>
      <c r="Y2716" t="s">
        <v>876</v>
      </c>
      <c r="Z2716">
        <v>0</v>
      </c>
      <c r="AB2716" t="s">
        <v>1856</v>
      </c>
      <c r="AD2716">
        <f t="shared" ca="1" si="126"/>
        <v>22</v>
      </c>
      <c r="AE2716">
        <f t="shared" si="127"/>
        <v>6</v>
      </c>
      <c r="AF2716">
        <f t="shared" si="128"/>
        <v>22</v>
      </c>
      <c r="AG2716" t="e">
        <f>VLOOKUP(A2716,'BD Ficha'!$E$2:$G$3014,3,0)</f>
        <v>#N/A</v>
      </c>
    </row>
    <row r="2717" spans="1:33" x14ac:dyDescent="0.25">
      <c r="A2717" t="s">
        <v>13388</v>
      </c>
      <c r="B2717" t="s">
        <v>13389</v>
      </c>
      <c r="D2717">
        <v>2022</v>
      </c>
      <c r="E2717" t="s">
        <v>1049</v>
      </c>
      <c r="F2717" t="s">
        <v>1879</v>
      </c>
      <c r="G2717" t="s">
        <v>1961</v>
      </c>
      <c r="H2717" t="s">
        <v>2772</v>
      </c>
      <c r="I2717" t="s">
        <v>13390</v>
      </c>
      <c r="J2717" t="s">
        <v>1054</v>
      </c>
      <c r="K2717">
        <v>10362</v>
      </c>
      <c r="L2717" t="s">
        <v>869</v>
      </c>
      <c r="M2717" t="s">
        <v>13391</v>
      </c>
      <c r="N2717" t="s">
        <v>1040</v>
      </c>
      <c r="O2717">
        <v>4</v>
      </c>
      <c r="P2717" t="s">
        <v>872</v>
      </c>
      <c r="Q2717" t="s">
        <v>873</v>
      </c>
      <c r="R2717" t="s">
        <v>105</v>
      </c>
      <c r="S2717" t="s">
        <v>105</v>
      </c>
      <c r="T2717" t="s">
        <v>13392</v>
      </c>
      <c r="U2717" t="s">
        <v>1067</v>
      </c>
      <c r="V2717" t="s">
        <v>1932</v>
      </c>
      <c r="W2717" s="247">
        <v>44734</v>
      </c>
      <c r="Y2717" t="s">
        <v>876</v>
      </c>
      <c r="Z2717">
        <v>0</v>
      </c>
      <c r="AA2717" t="s">
        <v>1700</v>
      </c>
      <c r="AB2717" t="s">
        <v>1856</v>
      </c>
      <c r="AD2717">
        <f t="shared" ca="1" si="126"/>
        <v>22</v>
      </c>
      <c r="AE2717">
        <f t="shared" si="127"/>
        <v>6</v>
      </c>
      <c r="AF2717">
        <f t="shared" si="128"/>
        <v>22</v>
      </c>
      <c r="AG2717" t="e">
        <f>VLOOKUP(A2717,'BD Ficha'!$E$2:$G$3014,3,0)</f>
        <v>#N/A</v>
      </c>
    </row>
    <row r="2718" spans="1:33" x14ac:dyDescent="0.25">
      <c r="A2718" t="s">
        <v>13393</v>
      </c>
      <c r="B2718" t="s">
        <v>13394</v>
      </c>
      <c r="D2718">
        <v>2023</v>
      </c>
      <c r="E2718" t="s">
        <v>1034</v>
      </c>
      <c r="F2718" t="s">
        <v>2060</v>
      </c>
      <c r="G2718" t="s">
        <v>2087</v>
      </c>
      <c r="H2718" t="s">
        <v>13395</v>
      </c>
      <c r="I2718" t="s">
        <v>13396</v>
      </c>
      <c r="J2718" t="s">
        <v>1038</v>
      </c>
      <c r="K2718">
        <v>10933</v>
      </c>
      <c r="L2718" t="s">
        <v>869</v>
      </c>
      <c r="M2718" t="s">
        <v>13397</v>
      </c>
      <c r="N2718" t="s">
        <v>12805</v>
      </c>
      <c r="O2718">
        <v>364</v>
      </c>
      <c r="P2718" t="s">
        <v>872</v>
      </c>
      <c r="Q2718" t="s">
        <v>873</v>
      </c>
      <c r="R2718" t="s">
        <v>105</v>
      </c>
      <c r="S2718" t="s">
        <v>105</v>
      </c>
      <c r="T2718" t="s">
        <v>13398</v>
      </c>
      <c r="U2718" t="s">
        <v>875</v>
      </c>
      <c r="V2718" t="s">
        <v>138</v>
      </c>
      <c r="W2718" s="247">
        <v>44741</v>
      </c>
      <c r="Y2718" t="s">
        <v>876</v>
      </c>
      <c r="Z2718">
        <v>0</v>
      </c>
      <c r="AB2718" t="s">
        <v>1856</v>
      </c>
      <c r="AD2718">
        <f t="shared" ca="1" si="126"/>
        <v>22</v>
      </c>
      <c r="AE2718">
        <f t="shared" si="127"/>
        <v>6</v>
      </c>
      <c r="AF2718">
        <f t="shared" si="128"/>
        <v>29</v>
      </c>
      <c r="AG2718" t="e">
        <f>VLOOKUP(A2718,'BD Ficha'!$E$2:$G$3014,3,0)</f>
        <v>#N/A</v>
      </c>
    </row>
    <row r="2719" spans="1:33" x14ac:dyDescent="0.25">
      <c r="A2719" t="s">
        <v>13399</v>
      </c>
      <c r="B2719" t="s">
        <v>13400</v>
      </c>
      <c r="D2719">
        <v>2023</v>
      </c>
      <c r="E2719" t="s">
        <v>1034</v>
      </c>
      <c r="F2719" t="s">
        <v>2060</v>
      </c>
      <c r="G2719" t="s">
        <v>2087</v>
      </c>
      <c r="H2719" t="s">
        <v>2387</v>
      </c>
      <c r="I2719" t="s">
        <v>13401</v>
      </c>
      <c r="J2719" t="s">
        <v>1038</v>
      </c>
      <c r="K2719">
        <v>42984</v>
      </c>
      <c r="L2719" t="s">
        <v>869</v>
      </c>
      <c r="M2719" t="s">
        <v>13402</v>
      </c>
      <c r="N2719" t="s">
        <v>13403</v>
      </c>
      <c r="O2719">
        <v>65</v>
      </c>
      <c r="P2719" t="s">
        <v>872</v>
      </c>
      <c r="Q2719" t="s">
        <v>873</v>
      </c>
      <c r="R2719" t="s">
        <v>105</v>
      </c>
      <c r="S2719" t="s">
        <v>105</v>
      </c>
      <c r="T2719" t="s">
        <v>13404</v>
      </c>
      <c r="U2719" t="s">
        <v>875</v>
      </c>
      <c r="V2719" t="s">
        <v>138</v>
      </c>
      <c r="W2719" s="247">
        <v>44741</v>
      </c>
      <c r="Y2719" t="s">
        <v>876</v>
      </c>
      <c r="Z2719">
        <v>0</v>
      </c>
      <c r="AB2719" t="s">
        <v>1856</v>
      </c>
      <c r="AD2719">
        <f t="shared" ca="1" si="126"/>
        <v>22</v>
      </c>
      <c r="AE2719">
        <f t="shared" si="127"/>
        <v>6</v>
      </c>
      <c r="AF2719">
        <f t="shared" si="128"/>
        <v>29</v>
      </c>
      <c r="AG2719" t="e">
        <f>VLOOKUP(A2719,'BD Ficha'!$E$2:$G$3014,3,0)</f>
        <v>#N/A</v>
      </c>
    </row>
    <row r="2720" spans="1:33" x14ac:dyDescent="0.25">
      <c r="A2720" t="s">
        <v>13405</v>
      </c>
      <c r="B2720" t="s">
        <v>13406</v>
      </c>
      <c r="D2720">
        <v>2023</v>
      </c>
      <c r="E2720" t="s">
        <v>4460</v>
      </c>
      <c r="F2720" t="s">
        <v>12932</v>
      </c>
      <c r="G2720" t="s">
        <v>1081</v>
      </c>
      <c r="H2720" t="s">
        <v>13407</v>
      </c>
      <c r="I2720" t="s">
        <v>13408</v>
      </c>
      <c r="J2720" t="s">
        <v>1074</v>
      </c>
      <c r="K2720">
        <v>1</v>
      </c>
      <c r="L2720" t="s">
        <v>1900</v>
      </c>
      <c r="M2720" t="s">
        <v>13409</v>
      </c>
      <c r="N2720">
        <v>45386</v>
      </c>
      <c r="O2720">
        <v>516</v>
      </c>
      <c r="P2720" t="s">
        <v>872</v>
      </c>
      <c r="Q2720" t="s">
        <v>873</v>
      </c>
      <c r="R2720" t="s">
        <v>105</v>
      </c>
      <c r="S2720" t="s">
        <v>105</v>
      </c>
      <c r="T2720" t="s">
        <v>13410</v>
      </c>
      <c r="U2720" t="s">
        <v>1067</v>
      </c>
      <c r="V2720" t="s">
        <v>13411</v>
      </c>
      <c r="W2720" s="247">
        <v>44761</v>
      </c>
      <c r="Y2720" t="s">
        <v>876</v>
      </c>
      <c r="Z2720">
        <v>0</v>
      </c>
      <c r="AD2720">
        <f t="shared" ca="1" si="126"/>
        <v>21</v>
      </c>
      <c r="AE2720">
        <f t="shared" si="127"/>
        <v>7</v>
      </c>
      <c r="AF2720">
        <f t="shared" si="128"/>
        <v>19</v>
      </c>
      <c r="AG2720" t="e">
        <f>VLOOKUP(A2720,'BD Ficha'!$E$2:$G$3014,3,0)</f>
        <v>#N/A</v>
      </c>
    </row>
    <row r="2721" spans="1:33" x14ac:dyDescent="0.25">
      <c r="A2721" t="s">
        <v>13412</v>
      </c>
      <c r="B2721" t="s">
        <v>13413</v>
      </c>
      <c r="C2721" t="s">
        <v>3459</v>
      </c>
      <c r="D2721">
        <v>2022</v>
      </c>
      <c r="E2721" t="s">
        <v>3460</v>
      </c>
      <c r="F2721" t="s">
        <v>3461</v>
      </c>
      <c r="G2721" t="s">
        <v>3462</v>
      </c>
      <c r="H2721" t="s">
        <v>866</v>
      </c>
      <c r="I2721" t="s">
        <v>13414</v>
      </c>
      <c r="J2721" t="s">
        <v>3464</v>
      </c>
      <c r="K2721">
        <v>405</v>
      </c>
      <c r="L2721" t="s">
        <v>869</v>
      </c>
      <c r="M2721" t="s">
        <v>13415</v>
      </c>
      <c r="N2721" t="s">
        <v>13403</v>
      </c>
      <c r="O2721">
        <v>614</v>
      </c>
      <c r="P2721" t="s">
        <v>872</v>
      </c>
      <c r="Q2721" t="s">
        <v>873</v>
      </c>
      <c r="R2721" t="s">
        <v>105</v>
      </c>
      <c r="S2721" t="s">
        <v>105</v>
      </c>
      <c r="T2721" t="s">
        <v>8105</v>
      </c>
      <c r="U2721" t="s">
        <v>875</v>
      </c>
      <c r="V2721" t="s">
        <v>132</v>
      </c>
      <c r="W2721" s="247">
        <v>44658</v>
      </c>
      <c r="Y2721" t="s">
        <v>876</v>
      </c>
      <c r="Z2721">
        <v>0</v>
      </c>
      <c r="AA2721" t="s">
        <v>5723</v>
      </c>
      <c r="AB2721" t="s">
        <v>13416</v>
      </c>
      <c r="AD2721">
        <f t="shared" ca="1" si="126"/>
        <v>25</v>
      </c>
      <c r="AE2721">
        <f t="shared" si="127"/>
        <v>4</v>
      </c>
      <c r="AF2721">
        <f t="shared" si="128"/>
        <v>7</v>
      </c>
      <c r="AG2721" t="e">
        <f>VLOOKUP(A2721,'BD Ficha'!$E$2:$G$3014,3,0)</f>
        <v>#N/A</v>
      </c>
    </row>
    <row r="2722" spans="1:33" x14ac:dyDescent="0.25">
      <c r="A2722" t="s">
        <v>13417</v>
      </c>
      <c r="B2722" t="s">
        <v>13418</v>
      </c>
      <c r="C2722" t="s">
        <v>1799</v>
      </c>
      <c r="D2722">
        <v>2023</v>
      </c>
      <c r="E2722" t="s">
        <v>5589</v>
      </c>
      <c r="F2722" t="s">
        <v>13098</v>
      </c>
      <c r="G2722" t="s">
        <v>1107</v>
      </c>
      <c r="H2722" t="s">
        <v>13099</v>
      </c>
      <c r="I2722" t="s">
        <v>13419</v>
      </c>
      <c r="J2722" t="s">
        <v>1038</v>
      </c>
      <c r="K2722">
        <v>366</v>
      </c>
      <c r="L2722" t="s">
        <v>869</v>
      </c>
      <c r="M2722" t="s">
        <v>13420</v>
      </c>
      <c r="N2722" t="s">
        <v>10226</v>
      </c>
      <c r="O2722">
        <v>553</v>
      </c>
      <c r="P2722" t="s">
        <v>872</v>
      </c>
      <c r="Q2722" t="s">
        <v>873</v>
      </c>
      <c r="R2722" t="s">
        <v>105</v>
      </c>
      <c r="S2722" t="s">
        <v>105</v>
      </c>
      <c r="T2722" t="s">
        <v>13421</v>
      </c>
      <c r="U2722" t="s">
        <v>875</v>
      </c>
      <c r="V2722" t="s">
        <v>207</v>
      </c>
      <c r="W2722" s="247">
        <v>44758</v>
      </c>
      <c r="Y2722" t="s">
        <v>876</v>
      </c>
      <c r="Z2722">
        <v>0</v>
      </c>
      <c r="AB2722" t="s">
        <v>1856</v>
      </c>
      <c r="AD2722">
        <f t="shared" ca="1" si="126"/>
        <v>21</v>
      </c>
      <c r="AE2722">
        <f t="shared" si="127"/>
        <v>7</v>
      </c>
      <c r="AF2722">
        <f t="shared" si="128"/>
        <v>16</v>
      </c>
      <c r="AG2722" t="e">
        <f>VLOOKUP(A2722,'BD Ficha'!$E$2:$G$3014,3,0)</f>
        <v>#N/A</v>
      </c>
    </row>
    <row r="2723" spans="1:33" x14ac:dyDescent="0.25">
      <c r="A2723" t="s">
        <v>13422</v>
      </c>
      <c r="B2723" t="s">
        <v>13423</v>
      </c>
      <c r="C2723" t="s">
        <v>2319</v>
      </c>
      <c r="D2723">
        <v>2022</v>
      </c>
      <c r="E2723" t="s">
        <v>1049</v>
      </c>
      <c r="F2723" t="s">
        <v>2320</v>
      </c>
      <c r="G2723" t="s">
        <v>2321</v>
      </c>
      <c r="H2723" t="s">
        <v>1052</v>
      </c>
      <c r="I2723" t="s">
        <v>13424</v>
      </c>
      <c r="J2723" t="s">
        <v>1067</v>
      </c>
      <c r="K2723">
        <v>43663</v>
      </c>
      <c r="L2723" t="s">
        <v>869</v>
      </c>
      <c r="M2723" t="s">
        <v>1519</v>
      </c>
      <c r="N2723">
        <v>45293</v>
      </c>
      <c r="O2723">
        <v>4</v>
      </c>
      <c r="P2723" t="s">
        <v>872</v>
      </c>
      <c r="Q2723" t="s">
        <v>873</v>
      </c>
      <c r="R2723" t="s">
        <v>173</v>
      </c>
      <c r="S2723" t="s">
        <v>173</v>
      </c>
      <c r="U2723" t="s">
        <v>875</v>
      </c>
      <c r="W2723" s="247">
        <v>44742</v>
      </c>
      <c r="Y2723" t="s">
        <v>876</v>
      </c>
      <c r="Z2723">
        <v>0</v>
      </c>
      <c r="AA2723" t="s">
        <v>5723</v>
      </c>
      <c r="AB2723" t="s">
        <v>13425</v>
      </c>
      <c r="AD2723">
        <f t="shared" ca="1" si="126"/>
        <v>22</v>
      </c>
      <c r="AE2723">
        <f t="shared" si="127"/>
        <v>6</v>
      </c>
      <c r="AF2723">
        <f t="shared" si="128"/>
        <v>30</v>
      </c>
      <c r="AG2723" t="e">
        <f>VLOOKUP(A2723,'BD Ficha'!$E$2:$G$3014,3,0)</f>
        <v>#N/A</v>
      </c>
    </row>
    <row r="2724" spans="1:33" x14ac:dyDescent="0.25">
      <c r="A2724" t="s">
        <v>13426</v>
      </c>
      <c r="B2724" t="s">
        <v>13427</v>
      </c>
      <c r="D2724">
        <v>2022</v>
      </c>
      <c r="E2724" t="s">
        <v>1049</v>
      </c>
      <c r="F2724" t="s">
        <v>1879</v>
      </c>
      <c r="G2724" t="s">
        <v>1917</v>
      </c>
      <c r="H2724" t="s">
        <v>1082</v>
      </c>
      <c r="I2724" t="s">
        <v>13428</v>
      </c>
      <c r="J2724" t="s">
        <v>7733</v>
      </c>
      <c r="K2724">
        <v>27643</v>
      </c>
      <c r="L2724" t="s">
        <v>869</v>
      </c>
      <c r="M2724" t="s">
        <v>1519</v>
      </c>
      <c r="N2724" t="s">
        <v>13429</v>
      </c>
      <c r="O2724">
        <v>38</v>
      </c>
      <c r="P2724" t="s">
        <v>872</v>
      </c>
      <c r="Q2724" t="s">
        <v>873</v>
      </c>
      <c r="R2724" t="s">
        <v>173</v>
      </c>
      <c r="S2724" t="s">
        <v>173</v>
      </c>
      <c r="U2724" t="s">
        <v>1067</v>
      </c>
      <c r="W2724" s="247">
        <v>44734</v>
      </c>
      <c r="Y2724" t="s">
        <v>876</v>
      </c>
      <c r="Z2724">
        <v>0</v>
      </c>
      <c r="AA2724" t="s">
        <v>4995</v>
      </c>
      <c r="AB2724" t="s">
        <v>1856</v>
      </c>
      <c r="AD2724">
        <f t="shared" ca="1" si="126"/>
        <v>22</v>
      </c>
      <c r="AE2724">
        <f t="shared" si="127"/>
        <v>6</v>
      </c>
      <c r="AF2724">
        <f t="shared" si="128"/>
        <v>22</v>
      </c>
      <c r="AG2724" t="e">
        <f>VLOOKUP(A2724,'BD Ficha'!$E$2:$G$3014,3,0)</f>
        <v>#N/A</v>
      </c>
    </row>
    <row r="2725" spans="1:33" x14ac:dyDescent="0.25">
      <c r="A2725" t="s">
        <v>13430</v>
      </c>
      <c r="B2725" t="s">
        <v>13431</v>
      </c>
      <c r="C2725" t="s">
        <v>2319</v>
      </c>
      <c r="D2725">
        <v>2022</v>
      </c>
      <c r="E2725" t="s">
        <v>1049</v>
      </c>
      <c r="F2725" t="s">
        <v>2320</v>
      </c>
      <c r="G2725" t="s">
        <v>2321</v>
      </c>
      <c r="H2725" t="s">
        <v>1052</v>
      </c>
      <c r="I2725" t="s">
        <v>13432</v>
      </c>
      <c r="J2725" t="s">
        <v>13307</v>
      </c>
      <c r="K2725">
        <v>29402</v>
      </c>
      <c r="L2725" t="s">
        <v>869</v>
      </c>
      <c r="M2725" t="s">
        <v>1519</v>
      </c>
      <c r="N2725" t="s">
        <v>913</v>
      </c>
      <c r="O2725">
        <v>5</v>
      </c>
      <c r="P2725" t="s">
        <v>872</v>
      </c>
      <c r="Q2725" t="s">
        <v>873</v>
      </c>
      <c r="R2725" t="s">
        <v>194</v>
      </c>
      <c r="S2725" t="s">
        <v>194</v>
      </c>
      <c r="T2725" t="s">
        <v>3691</v>
      </c>
      <c r="U2725" t="s">
        <v>875</v>
      </c>
      <c r="W2725" s="247">
        <v>44742</v>
      </c>
      <c r="Y2725" t="s">
        <v>876</v>
      </c>
      <c r="Z2725">
        <v>0</v>
      </c>
      <c r="AA2725" t="s">
        <v>5723</v>
      </c>
      <c r="AB2725" t="s">
        <v>13433</v>
      </c>
      <c r="AD2725">
        <f t="shared" ca="1" si="126"/>
        <v>22</v>
      </c>
      <c r="AE2725">
        <f t="shared" si="127"/>
        <v>6</v>
      </c>
      <c r="AF2725">
        <f t="shared" si="128"/>
        <v>30</v>
      </c>
      <c r="AG2725" t="e">
        <f>VLOOKUP(A2725,'BD Ficha'!$E$2:$G$3014,3,0)</f>
        <v>#N/A</v>
      </c>
    </row>
    <row r="2726" spans="1:33" x14ac:dyDescent="0.25">
      <c r="A2726" t="s">
        <v>13434</v>
      </c>
      <c r="B2726" t="s">
        <v>13435</v>
      </c>
      <c r="C2726" t="s">
        <v>2319</v>
      </c>
      <c r="D2726">
        <v>2022</v>
      </c>
      <c r="E2726" t="s">
        <v>1049</v>
      </c>
      <c r="F2726" t="s">
        <v>2320</v>
      </c>
      <c r="G2726" t="s">
        <v>2321</v>
      </c>
      <c r="H2726" t="s">
        <v>1052</v>
      </c>
      <c r="I2726" t="s">
        <v>13436</v>
      </c>
      <c r="J2726" t="s">
        <v>13307</v>
      </c>
      <c r="K2726">
        <v>42345</v>
      </c>
      <c r="L2726" t="s">
        <v>1900</v>
      </c>
      <c r="M2726" t="s">
        <v>1519</v>
      </c>
      <c r="N2726">
        <v>45293</v>
      </c>
      <c r="O2726">
        <v>4</v>
      </c>
      <c r="P2726" t="s">
        <v>872</v>
      </c>
      <c r="Q2726" t="s">
        <v>873</v>
      </c>
      <c r="R2726" t="s">
        <v>161</v>
      </c>
      <c r="S2726" t="s">
        <v>161</v>
      </c>
      <c r="U2726" t="s">
        <v>875</v>
      </c>
      <c r="W2726" s="247">
        <v>44742</v>
      </c>
      <c r="Y2726" t="s">
        <v>876</v>
      </c>
      <c r="Z2726">
        <v>0</v>
      </c>
      <c r="AA2726" t="s">
        <v>5723</v>
      </c>
      <c r="AB2726" t="s">
        <v>13437</v>
      </c>
      <c r="AD2726">
        <f t="shared" ca="1" si="126"/>
        <v>22</v>
      </c>
      <c r="AE2726">
        <f t="shared" si="127"/>
        <v>6</v>
      </c>
      <c r="AF2726">
        <f t="shared" si="128"/>
        <v>30</v>
      </c>
      <c r="AG2726" t="e">
        <f>VLOOKUP(A2726,'BD Ficha'!$E$2:$G$3014,3,0)</f>
        <v>#N/A</v>
      </c>
    </row>
    <row r="2727" spans="1:33" x14ac:dyDescent="0.25">
      <c r="A2727" t="s">
        <v>13438</v>
      </c>
      <c r="B2727" t="s">
        <v>13439</v>
      </c>
      <c r="C2727" t="s">
        <v>2319</v>
      </c>
      <c r="D2727">
        <v>2022</v>
      </c>
      <c r="E2727" t="s">
        <v>1049</v>
      </c>
      <c r="F2727" t="s">
        <v>2320</v>
      </c>
      <c r="G2727" t="s">
        <v>2321</v>
      </c>
      <c r="H2727" t="s">
        <v>1052</v>
      </c>
      <c r="I2727" t="s">
        <v>13440</v>
      </c>
      <c r="J2727" t="s">
        <v>7733</v>
      </c>
      <c r="K2727">
        <v>39443</v>
      </c>
      <c r="L2727" t="s">
        <v>869</v>
      </c>
      <c r="M2727" t="s">
        <v>1519</v>
      </c>
      <c r="N2727" t="s">
        <v>9005</v>
      </c>
      <c r="O2727">
        <v>12</v>
      </c>
      <c r="P2727" t="s">
        <v>872</v>
      </c>
      <c r="Q2727" t="s">
        <v>873</v>
      </c>
      <c r="R2727" t="s">
        <v>133</v>
      </c>
      <c r="S2727" t="s">
        <v>133</v>
      </c>
      <c r="U2727" t="s">
        <v>875</v>
      </c>
      <c r="W2727" s="247">
        <v>44742</v>
      </c>
      <c r="Y2727" t="s">
        <v>876</v>
      </c>
      <c r="Z2727">
        <v>0</v>
      </c>
      <c r="AA2727" t="s">
        <v>5723</v>
      </c>
      <c r="AB2727" t="s">
        <v>13441</v>
      </c>
      <c r="AD2727">
        <f t="shared" ca="1" si="126"/>
        <v>22</v>
      </c>
      <c r="AE2727">
        <f t="shared" si="127"/>
        <v>6</v>
      </c>
      <c r="AF2727">
        <f t="shared" si="128"/>
        <v>30</v>
      </c>
      <c r="AG2727" t="e">
        <f>VLOOKUP(A2727,'BD Ficha'!$E$2:$G$3014,3,0)</f>
        <v>#N/A</v>
      </c>
    </row>
    <row r="2728" spans="1:33" x14ac:dyDescent="0.25">
      <c r="A2728" t="s">
        <v>13442</v>
      </c>
      <c r="B2728" t="s">
        <v>13443</v>
      </c>
      <c r="D2728">
        <v>2022</v>
      </c>
      <c r="E2728" t="s">
        <v>1049</v>
      </c>
      <c r="F2728" t="s">
        <v>1879</v>
      </c>
      <c r="G2728" t="s">
        <v>1880</v>
      </c>
      <c r="H2728" t="s">
        <v>2772</v>
      </c>
      <c r="I2728" t="s">
        <v>13444</v>
      </c>
      <c r="J2728" t="s">
        <v>11582</v>
      </c>
      <c r="K2728">
        <v>13298</v>
      </c>
      <c r="L2728" t="s">
        <v>869</v>
      </c>
      <c r="M2728" t="s">
        <v>1519</v>
      </c>
      <c r="N2728" t="s">
        <v>13445</v>
      </c>
      <c r="O2728">
        <v>52</v>
      </c>
      <c r="P2728" t="s">
        <v>872</v>
      </c>
      <c r="Q2728" t="s">
        <v>873</v>
      </c>
      <c r="R2728" t="s">
        <v>121</v>
      </c>
      <c r="S2728" t="s">
        <v>121</v>
      </c>
      <c r="U2728" t="s">
        <v>1067</v>
      </c>
      <c r="W2728" s="247">
        <v>44734</v>
      </c>
      <c r="Y2728" t="s">
        <v>876</v>
      </c>
      <c r="Z2728">
        <v>0</v>
      </c>
      <c r="AA2728" t="s">
        <v>13446</v>
      </c>
      <c r="AB2728" t="s">
        <v>1856</v>
      </c>
      <c r="AD2728">
        <f t="shared" ca="1" si="126"/>
        <v>22</v>
      </c>
      <c r="AE2728">
        <f t="shared" si="127"/>
        <v>6</v>
      </c>
      <c r="AF2728">
        <f t="shared" si="128"/>
        <v>22</v>
      </c>
      <c r="AG2728" t="e">
        <f>VLOOKUP(A2728,'BD Ficha'!$E$2:$G$3014,3,0)</f>
        <v>#N/A</v>
      </c>
    </row>
    <row r="2729" spans="1:33" x14ac:dyDescent="0.25">
      <c r="A2729" t="s">
        <v>13447</v>
      </c>
      <c r="B2729" t="s">
        <v>13448</v>
      </c>
      <c r="D2729">
        <v>2022</v>
      </c>
      <c r="E2729" t="s">
        <v>1049</v>
      </c>
      <c r="F2729" t="s">
        <v>1070</v>
      </c>
      <c r="G2729" t="s">
        <v>1071</v>
      </c>
      <c r="H2729" t="s">
        <v>2772</v>
      </c>
      <c r="I2729" t="s">
        <v>13449</v>
      </c>
      <c r="J2729" t="s">
        <v>896</v>
      </c>
      <c r="K2729">
        <v>32559</v>
      </c>
      <c r="L2729" t="s">
        <v>869</v>
      </c>
      <c r="M2729" t="s">
        <v>1519</v>
      </c>
      <c r="N2729" t="s">
        <v>9005</v>
      </c>
      <c r="O2729">
        <v>11</v>
      </c>
      <c r="P2729" t="s">
        <v>872</v>
      </c>
      <c r="Q2729" t="s">
        <v>873</v>
      </c>
      <c r="R2729" t="s">
        <v>121</v>
      </c>
      <c r="S2729" t="s">
        <v>121</v>
      </c>
      <c r="U2729" t="s">
        <v>875</v>
      </c>
      <c r="W2729" s="247">
        <v>44734</v>
      </c>
      <c r="Y2729" t="s">
        <v>876</v>
      </c>
      <c r="Z2729">
        <v>0</v>
      </c>
      <c r="AB2729" t="s">
        <v>1856</v>
      </c>
      <c r="AD2729">
        <f t="shared" ca="1" si="126"/>
        <v>22</v>
      </c>
      <c r="AE2729">
        <f t="shared" si="127"/>
        <v>6</v>
      </c>
      <c r="AF2729">
        <f t="shared" si="128"/>
        <v>22</v>
      </c>
      <c r="AG2729" t="e">
        <f>VLOOKUP(A2729,'BD Ficha'!$E$2:$G$3014,3,0)</f>
        <v>#N/A</v>
      </c>
    </row>
    <row r="2730" spans="1:33" x14ac:dyDescent="0.25">
      <c r="A2730" t="s">
        <v>13450</v>
      </c>
      <c r="B2730" t="s">
        <v>13451</v>
      </c>
      <c r="C2730" t="s">
        <v>2319</v>
      </c>
      <c r="D2730">
        <v>2022</v>
      </c>
      <c r="E2730" t="s">
        <v>1049</v>
      </c>
      <c r="F2730" t="s">
        <v>2320</v>
      </c>
      <c r="G2730" t="s">
        <v>2321</v>
      </c>
      <c r="H2730" t="s">
        <v>1052</v>
      </c>
      <c r="I2730" t="s">
        <v>13452</v>
      </c>
      <c r="J2730" t="s">
        <v>7733</v>
      </c>
      <c r="K2730">
        <v>23357</v>
      </c>
      <c r="L2730" t="s">
        <v>1900</v>
      </c>
      <c r="M2730" t="s">
        <v>1519</v>
      </c>
      <c r="N2730">
        <v>45293</v>
      </c>
      <c r="O2730">
        <v>4</v>
      </c>
      <c r="P2730" t="s">
        <v>872</v>
      </c>
      <c r="Q2730" t="s">
        <v>873</v>
      </c>
      <c r="R2730" t="s">
        <v>5330</v>
      </c>
      <c r="S2730" t="s">
        <v>5330</v>
      </c>
      <c r="U2730" t="s">
        <v>875</v>
      </c>
      <c r="W2730" s="247">
        <v>44742</v>
      </c>
      <c r="Y2730" t="s">
        <v>876</v>
      </c>
      <c r="Z2730">
        <v>0</v>
      </c>
      <c r="AA2730" t="s">
        <v>5723</v>
      </c>
      <c r="AB2730" t="s">
        <v>13453</v>
      </c>
      <c r="AD2730">
        <f t="shared" ca="1" si="126"/>
        <v>22</v>
      </c>
      <c r="AE2730">
        <f t="shared" si="127"/>
        <v>6</v>
      </c>
      <c r="AF2730">
        <f t="shared" si="128"/>
        <v>30</v>
      </c>
      <c r="AG2730" t="e">
        <f>VLOOKUP(A2730,'BD Ficha'!$E$2:$G$3014,3,0)</f>
        <v>#N/A</v>
      </c>
    </row>
    <row r="2731" spans="1:33" x14ac:dyDescent="0.25">
      <c r="A2731" t="s">
        <v>13454</v>
      </c>
      <c r="B2731" t="s">
        <v>13455</v>
      </c>
      <c r="D2731">
        <v>2022</v>
      </c>
      <c r="E2731" t="s">
        <v>1049</v>
      </c>
      <c r="F2731" t="s">
        <v>1879</v>
      </c>
      <c r="G2731" t="s">
        <v>1917</v>
      </c>
      <c r="H2731" t="s">
        <v>1082</v>
      </c>
      <c r="I2731" t="s">
        <v>13456</v>
      </c>
      <c r="J2731" t="s">
        <v>7733</v>
      </c>
      <c r="K2731">
        <v>35255</v>
      </c>
      <c r="L2731" t="s">
        <v>869</v>
      </c>
      <c r="M2731" t="s">
        <v>1519</v>
      </c>
      <c r="N2731">
        <v>45293</v>
      </c>
      <c r="O2731">
        <v>4</v>
      </c>
      <c r="P2731" t="s">
        <v>872</v>
      </c>
      <c r="Q2731" t="s">
        <v>873</v>
      </c>
      <c r="R2731" t="s">
        <v>174</v>
      </c>
      <c r="S2731" t="s">
        <v>174</v>
      </c>
      <c r="U2731" t="s">
        <v>1067</v>
      </c>
      <c r="W2731" s="247">
        <v>44734</v>
      </c>
      <c r="Y2731" t="s">
        <v>876</v>
      </c>
      <c r="Z2731">
        <v>0</v>
      </c>
      <c r="AA2731" t="s">
        <v>4995</v>
      </c>
      <c r="AB2731" t="s">
        <v>1856</v>
      </c>
      <c r="AD2731">
        <f t="shared" ca="1" si="126"/>
        <v>22</v>
      </c>
      <c r="AE2731">
        <f t="shared" si="127"/>
        <v>6</v>
      </c>
      <c r="AF2731">
        <f t="shared" si="128"/>
        <v>22</v>
      </c>
      <c r="AG2731" t="e">
        <f>VLOOKUP(A2731,'BD Ficha'!$E$2:$G$3014,3,0)</f>
        <v>#N/A</v>
      </c>
    </row>
    <row r="2732" spans="1:33" x14ac:dyDescent="0.25">
      <c r="A2732" t="s">
        <v>13457</v>
      </c>
      <c r="B2732" t="s">
        <v>13458</v>
      </c>
      <c r="C2732" t="s">
        <v>1799</v>
      </c>
      <c r="D2732">
        <v>2022</v>
      </c>
      <c r="E2732" t="s">
        <v>1049</v>
      </c>
      <c r="F2732" t="s">
        <v>3079</v>
      </c>
      <c r="G2732" t="s">
        <v>2087</v>
      </c>
      <c r="H2732" t="s">
        <v>2772</v>
      </c>
      <c r="I2732" t="s">
        <v>13459</v>
      </c>
      <c r="J2732" t="s">
        <v>1067</v>
      </c>
      <c r="K2732">
        <v>50105</v>
      </c>
      <c r="L2732" t="s">
        <v>1900</v>
      </c>
      <c r="M2732" t="s">
        <v>1519</v>
      </c>
      <c r="N2732">
        <v>45353</v>
      </c>
      <c r="O2732">
        <v>2</v>
      </c>
      <c r="P2732" t="s">
        <v>872</v>
      </c>
      <c r="Q2732" t="s">
        <v>873</v>
      </c>
      <c r="R2732" t="s">
        <v>139</v>
      </c>
      <c r="S2732" t="s">
        <v>139</v>
      </c>
      <c r="U2732" t="s">
        <v>896</v>
      </c>
      <c r="W2732" s="247">
        <v>44734</v>
      </c>
      <c r="Y2732" t="s">
        <v>876</v>
      </c>
      <c r="Z2732">
        <v>0</v>
      </c>
      <c r="AA2732" t="s">
        <v>13460</v>
      </c>
      <c r="AB2732" t="s">
        <v>1856</v>
      </c>
      <c r="AD2732">
        <f t="shared" ca="1" si="126"/>
        <v>22</v>
      </c>
      <c r="AE2732">
        <f t="shared" si="127"/>
        <v>6</v>
      </c>
      <c r="AF2732">
        <f t="shared" si="128"/>
        <v>22</v>
      </c>
      <c r="AG2732" t="e">
        <f>VLOOKUP(A2732,'BD Ficha'!$E$2:$G$3014,3,0)</f>
        <v>#N/A</v>
      </c>
    </row>
    <row r="2733" spans="1:33" x14ac:dyDescent="0.25">
      <c r="A2733" t="s">
        <v>13461</v>
      </c>
      <c r="B2733" t="s">
        <v>13462</v>
      </c>
      <c r="D2733">
        <v>2022</v>
      </c>
      <c r="E2733" t="s">
        <v>1049</v>
      </c>
      <c r="F2733" t="s">
        <v>1879</v>
      </c>
      <c r="G2733" t="s">
        <v>1917</v>
      </c>
      <c r="H2733" t="s">
        <v>1082</v>
      </c>
      <c r="I2733" t="s">
        <v>13463</v>
      </c>
      <c r="J2733" t="s">
        <v>896</v>
      </c>
      <c r="K2733">
        <v>26084</v>
      </c>
      <c r="L2733" t="s">
        <v>869</v>
      </c>
      <c r="M2733" t="s">
        <v>1519</v>
      </c>
      <c r="N2733">
        <v>45353</v>
      </c>
      <c r="O2733">
        <v>2</v>
      </c>
      <c r="P2733" t="s">
        <v>872</v>
      </c>
      <c r="Q2733" t="s">
        <v>873</v>
      </c>
      <c r="R2733" t="s">
        <v>139</v>
      </c>
      <c r="S2733" t="s">
        <v>121</v>
      </c>
      <c r="U2733" t="s">
        <v>1067</v>
      </c>
      <c r="W2733" s="247">
        <v>44734</v>
      </c>
      <c r="Y2733" t="s">
        <v>876</v>
      </c>
      <c r="Z2733">
        <v>0</v>
      </c>
      <c r="AA2733" t="s">
        <v>4995</v>
      </c>
      <c r="AB2733" t="s">
        <v>1856</v>
      </c>
      <c r="AD2733">
        <f t="shared" ca="1" si="126"/>
        <v>22</v>
      </c>
      <c r="AE2733">
        <f t="shared" si="127"/>
        <v>6</v>
      </c>
      <c r="AF2733">
        <f t="shared" si="128"/>
        <v>22</v>
      </c>
      <c r="AG2733" t="e">
        <f>VLOOKUP(A2733,'BD Ficha'!$E$2:$G$3014,3,0)</f>
        <v>#N/A</v>
      </c>
    </row>
    <row r="2734" spans="1:33" x14ac:dyDescent="0.25">
      <c r="A2734" t="s">
        <v>13464</v>
      </c>
      <c r="B2734" t="s">
        <v>13465</v>
      </c>
      <c r="D2734">
        <v>2022</v>
      </c>
      <c r="E2734" t="s">
        <v>1049</v>
      </c>
      <c r="F2734" t="s">
        <v>1879</v>
      </c>
      <c r="G2734" t="s">
        <v>1917</v>
      </c>
      <c r="H2734" t="s">
        <v>1082</v>
      </c>
      <c r="I2734" t="s">
        <v>13466</v>
      </c>
      <c r="J2734" t="s">
        <v>1029</v>
      </c>
      <c r="K2734">
        <v>41352</v>
      </c>
      <c r="L2734" t="s">
        <v>869</v>
      </c>
      <c r="M2734" t="s">
        <v>1519</v>
      </c>
      <c r="N2734">
        <v>45324</v>
      </c>
      <c r="O2734">
        <v>3</v>
      </c>
      <c r="P2734" t="s">
        <v>872</v>
      </c>
      <c r="Q2734" t="s">
        <v>873</v>
      </c>
      <c r="R2734" t="s">
        <v>139</v>
      </c>
      <c r="S2734" t="s">
        <v>139</v>
      </c>
      <c r="U2734" t="s">
        <v>1067</v>
      </c>
      <c r="W2734" s="247">
        <v>44734</v>
      </c>
      <c r="Y2734" t="s">
        <v>876</v>
      </c>
      <c r="Z2734">
        <v>0</v>
      </c>
      <c r="AA2734" t="s">
        <v>13251</v>
      </c>
      <c r="AB2734" t="s">
        <v>1856</v>
      </c>
      <c r="AD2734">
        <f t="shared" ca="1" si="126"/>
        <v>22</v>
      </c>
      <c r="AE2734">
        <f t="shared" si="127"/>
        <v>6</v>
      </c>
      <c r="AF2734">
        <f t="shared" si="128"/>
        <v>22</v>
      </c>
      <c r="AG2734" t="e">
        <f>VLOOKUP(A2734,'BD Ficha'!$E$2:$G$3014,3,0)</f>
        <v>#N/A</v>
      </c>
    </row>
    <row r="2735" spans="1:33" x14ac:dyDescent="0.25">
      <c r="A2735" t="s">
        <v>13467</v>
      </c>
      <c r="B2735" t="s">
        <v>13468</v>
      </c>
      <c r="C2735" t="s">
        <v>2319</v>
      </c>
      <c r="D2735">
        <v>2022</v>
      </c>
      <c r="E2735" t="s">
        <v>1049</v>
      </c>
      <c r="F2735" t="s">
        <v>2320</v>
      </c>
      <c r="G2735" t="s">
        <v>2321</v>
      </c>
      <c r="H2735" t="s">
        <v>1052</v>
      </c>
      <c r="I2735" t="s">
        <v>13469</v>
      </c>
      <c r="J2735" t="s">
        <v>7733</v>
      </c>
      <c r="K2735">
        <v>60903</v>
      </c>
      <c r="L2735" t="s">
        <v>1900</v>
      </c>
      <c r="M2735" t="s">
        <v>1519</v>
      </c>
      <c r="N2735">
        <v>45293</v>
      </c>
      <c r="O2735">
        <v>4</v>
      </c>
      <c r="P2735" t="s">
        <v>872</v>
      </c>
      <c r="Q2735" t="s">
        <v>873</v>
      </c>
      <c r="R2735" t="s">
        <v>159</v>
      </c>
      <c r="S2735" t="s">
        <v>159</v>
      </c>
      <c r="U2735" t="s">
        <v>875</v>
      </c>
      <c r="W2735" s="247">
        <v>44742</v>
      </c>
      <c r="Y2735" t="s">
        <v>876</v>
      </c>
      <c r="Z2735">
        <v>0</v>
      </c>
      <c r="AA2735" t="s">
        <v>5723</v>
      </c>
      <c r="AB2735" t="s">
        <v>13470</v>
      </c>
      <c r="AD2735">
        <f t="shared" ca="1" si="126"/>
        <v>22</v>
      </c>
      <c r="AE2735">
        <f t="shared" si="127"/>
        <v>6</v>
      </c>
      <c r="AF2735">
        <f t="shared" si="128"/>
        <v>30</v>
      </c>
      <c r="AG2735" t="e">
        <f>VLOOKUP(A2735,'BD Ficha'!$E$2:$G$3014,3,0)</f>
        <v>#N/A</v>
      </c>
    </row>
    <row r="2736" spans="1:33" x14ac:dyDescent="0.25">
      <c r="A2736" t="s">
        <v>13471</v>
      </c>
      <c r="B2736" t="s">
        <v>13472</v>
      </c>
      <c r="D2736">
        <v>2023</v>
      </c>
      <c r="E2736" t="s">
        <v>1049</v>
      </c>
      <c r="F2736" t="s">
        <v>1070</v>
      </c>
      <c r="G2736" t="s">
        <v>12660</v>
      </c>
      <c r="H2736" t="s">
        <v>3796</v>
      </c>
      <c r="I2736" t="s">
        <v>13473</v>
      </c>
      <c r="J2736" t="s">
        <v>1067</v>
      </c>
      <c r="K2736">
        <v>20969</v>
      </c>
      <c r="L2736" t="s">
        <v>869</v>
      </c>
      <c r="M2736" t="s">
        <v>1519</v>
      </c>
      <c r="N2736">
        <v>45353</v>
      </c>
      <c r="O2736">
        <v>2</v>
      </c>
      <c r="P2736" t="s">
        <v>872</v>
      </c>
      <c r="Q2736" t="s">
        <v>873</v>
      </c>
      <c r="R2736" t="s">
        <v>159</v>
      </c>
      <c r="S2736" t="s">
        <v>133</v>
      </c>
      <c r="U2736" t="s">
        <v>875</v>
      </c>
      <c r="W2736" s="247">
        <v>44811</v>
      </c>
      <c r="Y2736" t="s">
        <v>876</v>
      </c>
      <c r="Z2736">
        <v>0</v>
      </c>
      <c r="AA2736" t="s">
        <v>12662</v>
      </c>
      <c r="AB2736" t="s">
        <v>1856</v>
      </c>
      <c r="AD2736">
        <f t="shared" ca="1" si="126"/>
        <v>20</v>
      </c>
      <c r="AE2736">
        <f t="shared" si="127"/>
        <v>9</v>
      </c>
      <c r="AF2736">
        <f t="shared" si="128"/>
        <v>7</v>
      </c>
      <c r="AG2736" t="e">
        <f>VLOOKUP(A2736,'BD Ficha'!$E$2:$G$3014,3,0)</f>
        <v>#N/A</v>
      </c>
    </row>
    <row r="2737" spans="1:32" x14ac:dyDescent="0.25">
      <c r="A2737" t="s">
        <v>13474</v>
      </c>
      <c r="B2737" t="s">
        <v>13475</v>
      </c>
      <c r="D2737">
        <v>2023</v>
      </c>
      <c r="E2737" t="s">
        <v>1616</v>
      </c>
      <c r="F2737" t="s">
        <v>1617</v>
      </c>
      <c r="G2737" t="s">
        <v>1618</v>
      </c>
      <c r="H2737" t="s">
        <v>866</v>
      </c>
      <c r="I2737" t="s">
        <v>13476</v>
      </c>
      <c r="J2737" t="s">
        <v>1038</v>
      </c>
      <c r="K2737">
        <v>126</v>
      </c>
      <c r="L2737" t="s">
        <v>869</v>
      </c>
      <c r="M2737" t="s">
        <v>13477</v>
      </c>
      <c r="N2737">
        <v>45354</v>
      </c>
      <c r="O2737">
        <v>3</v>
      </c>
      <c r="P2737" t="s">
        <v>872</v>
      </c>
      <c r="Q2737" t="s">
        <v>873</v>
      </c>
      <c r="R2737" t="s">
        <v>105</v>
      </c>
      <c r="S2737" t="s">
        <v>105</v>
      </c>
      <c r="T2737" t="s">
        <v>13478</v>
      </c>
      <c r="U2737" t="s">
        <v>875</v>
      </c>
      <c r="V2737" t="s">
        <v>12807</v>
      </c>
      <c r="W2737" s="247">
        <v>44724</v>
      </c>
      <c r="Y2737" t="s">
        <v>876</v>
      </c>
      <c r="Z2737">
        <v>0</v>
      </c>
      <c r="AB2737" t="s">
        <v>1856</v>
      </c>
      <c r="AD2737">
        <f t="shared" ca="1" si="126"/>
        <v>22</v>
      </c>
      <c r="AE2737">
        <f t="shared" si="127"/>
        <v>6</v>
      </c>
      <c r="AF2737">
        <f t="shared" si="128"/>
        <v>12</v>
      </c>
    </row>
    <row r="2738" spans="1:32" x14ac:dyDescent="0.25">
      <c r="A2738" t="s">
        <v>13479</v>
      </c>
      <c r="B2738" t="s">
        <v>13480</v>
      </c>
      <c r="D2738">
        <v>2023</v>
      </c>
      <c r="E2738" t="s">
        <v>1616</v>
      </c>
      <c r="F2738" t="s">
        <v>2652</v>
      </c>
      <c r="G2738" t="s">
        <v>2653</v>
      </c>
      <c r="H2738" t="s">
        <v>866</v>
      </c>
      <c r="I2738" t="s">
        <v>13481</v>
      </c>
      <c r="J2738" t="s">
        <v>1054</v>
      </c>
      <c r="K2738">
        <v>24993</v>
      </c>
      <c r="L2738" t="s">
        <v>869</v>
      </c>
      <c r="M2738" t="s">
        <v>13482</v>
      </c>
      <c r="N2738">
        <v>45414</v>
      </c>
      <c r="O2738">
        <v>30</v>
      </c>
      <c r="P2738" t="s">
        <v>872</v>
      </c>
      <c r="Q2738" t="s">
        <v>873</v>
      </c>
      <c r="R2738" t="s">
        <v>105</v>
      </c>
      <c r="S2738" t="s">
        <v>105</v>
      </c>
      <c r="T2738" t="s">
        <v>13483</v>
      </c>
      <c r="U2738" t="s">
        <v>875</v>
      </c>
      <c r="V2738" t="s">
        <v>201</v>
      </c>
      <c r="W2738" s="247">
        <v>44728</v>
      </c>
      <c r="Y2738" t="s">
        <v>876</v>
      </c>
      <c r="Z2738">
        <v>0</v>
      </c>
      <c r="AB2738" t="s">
        <v>1856</v>
      </c>
      <c r="AD2738">
        <f t="shared" ca="1" si="126"/>
        <v>22</v>
      </c>
      <c r="AE2738">
        <f t="shared" si="127"/>
        <v>6</v>
      </c>
      <c r="AF2738">
        <f t="shared" si="128"/>
        <v>16</v>
      </c>
    </row>
    <row r="2739" spans="1:32" x14ac:dyDescent="0.25">
      <c r="A2739" t="s">
        <v>13484</v>
      </c>
      <c r="B2739" t="s">
        <v>13485</v>
      </c>
      <c r="D2739">
        <v>2023</v>
      </c>
      <c r="E2739" t="s">
        <v>1616</v>
      </c>
      <c r="F2739" t="s">
        <v>12450</v>
      </c>
      <c r="G2739" t="s">
        <v>2653</v>
      </c>
      <c r="H2739" t="s">
        <v>2654</v>
      </c>
      <c r="I2739" t="s">
        <v>13486</v>
      </c>
      <c r="J2739" t="s">
        <v>868</v>
      </c>
      <c r="K2739">
        <v>28994</v>
      </c>
      <c r="L2739" t="s">
        <v>869</v>
      </c>
      <c r="M2739" t="s">
        <v>13487</v>
      </c>
      <c r="N2739">
        <v>45506</v>
      </c>
      <c r="O2739">
        <v>18</v>
      </c>
      <c r="P2739" t="s">
        <v>872</v>
      </c>
      <c r="Q2739" t="s">
        <v>873</v>
      </c>
      <c r="R2739" t="s">
        <v>105</v>
      </c>
      <c r="S2739" t="s">
        <v>105</v>
      </c>
      <c r="T2739" t="s">
        <v>13488</v>
      </c>
      <c r="U2739" t="s">
        <v>875</v>
      </c>
      <c r="V2739" t="s">
        <v>134</v>
      </c>
      <c r="W2739" s="247">
        <v>44728</v>
      </c>
      <c r="Y2739" t="s">
        <v>876</v>
      </c>
      <c r="Z2739">
        <v>0</v>
      </c>
      <c r="AB2739" t="s">
        <v>1856</v>
      </c>
      <c r="AD2739">
        <f t="shared" ca="1" si="126"/>
        <v>22</v>
      </c>
      <c r="AE2739">
        <f t="shared" si="127"/>
        <v>6</v>
      </c>
      <c r="AF2739">
        <f t="shared" si="128"/>
        <v>16</v>
      </c>
    </row>
    <row r="2740" spans="1:32" x14ac:dyDescent="0.25">
      <c r="A2740" t="s">
        <v>13489</v>
      </c>
      <c r="B2740" t="s">
        <v>13490</v>
      </c>
      <c r="D2740">
        <v>2022</v>
      </c>
      <c r="E2740" t="s">
        <v>1049</v>
      </c>
      <c r="F2740" t="s">
        <v>2320</v>
      </c>
      <c r="G2740" t="s">
        <v>2321</v>
      </c>
      <c r="H2740" t="s">
        <v>1052</v>
      </c>
      <c r="I2740" t="s">
        <v>13491</v>
      </c>
      <c r="J2740" t="s">
        <v>3464</v>
      </c>
      <c r="K2740">
        <v>44411</v>
      </c>
      <c r="L2740" t="s">
        <v>1900</v>
      </c>
      <c r="M2740" t="s">
        <v>13492</v>
      </c>
      <c r="N2740" t="s">
        <v>1040</v>
      </c>
      <c r="O2740">
        <v>4</v>
      </c>
      <c r="P2740" t="s">
        <v>872</v>
      </c>
      <c r="Q2740" t="s">
        <v>873</v>
      </c>
      <c r="R2740" t="s">
        <v>105</v>
      </c>
      <c r="S2740" t="s">
        <v>105</v>
      </c>
      <c r="T2740" t="s">
        <v>8152</v>
      </c>
      <c r="U2740" t="s">
        <v>1067</v>
      </c>
      <c r="V2740" t="s">
        <v>132</v>
      </c>
      <c r="W2740" s="247">
        <v>44727</v>
      </c>
      <c r="Y2740" t="s">
        <v>876</v>
      </c>
      <c r="Z2740">
        <v>0</v>
      </c>
      <c r="AB2740" t="s">
        <v>13493</v>
      </c>
      <c r="AD2740">
        <f t="shared" ca="1" si="126"/>
        <v>22</v>
      </c>
      <c r="AE2740">
        <f t="shared" si="127"/>
        <v>6</v>
      </c>
      <c r="AF2740">
        <f t="shared" si="128"/>
        <v>15</v>
      </c>
    </row>
    <row r="2741" spans="1:32" x14ac:dyDescent="0.25">
      <c r="A2741" t="s">
        <v>13494</v>
      </c>
      <c r="B2741" t="s">
        <v>13495</v>
      </c>
      <c r="D2741">
        <v>2022</v>
      </c>
      <c r="E2741" t="s">
        <v>1061</v>
      </c>
      <c r="F2741" t="s">
        <v>13496</v>
      </c>
      <c r="G2741" t="s">
        <v>13497</v>
      </c>
      <c r="H2741" t="s">
        <v>866</v>
      </c>
      <c r="I2741" t="s">
        <v>13498</v>
      </c>
      <c r="J2741" t="s">
        <v>1038</v>
      </c>
      <c r="K2741">
        <v>1</v>
      </c>
      <c r="L2741" t="s">
        <v>869</v>
      </c>
      <c r="M2741" t="s">
        <v>13499</v>
      </c>
      <c r="N2741" t="s">
        <v>1040</v>
      </c>
      <c r="O2741">
        <v>4</v>
      </c>
      <c r="P2741" t="s">
        <v>872</v>
      </c>
      <c r="Q2741" t="s">
        <v>873</v>
      </c>
      <c r="R2741" t="s">
        <v>105</v>
      </c>
      <c r="S2741" t="s">
        <v>105</v>
      </c>
      <c r="T2741" t="s">
        <v>13500</v>
      </c>
      <c r="U2741" t="s">
        <v>1067</v>
      </c>
      <c r="V2741" t="s">
        <v>2675</v>
      </c>
      <c r="W2741" s="247">
        <v>44711</v>
      </c>
      <c r="Y2741" t="s">
        <v>876</v>
      </c>
      <c r="Z2741">
        <v>0</v>
      </c>
      <c r="AB2741" t="s">
        <v>1856</v>
      </c>
      <c r="AD2741">
        <f t="shared" ca="1" si="126"/>
        <v>23</v>
      </c>
      <c r="AE2741">
        <f t="shared" si="127"/>
        <v>5</v>
      </c>
      <c r="AF2741">
        <f t="shared" si="128"/>
        <v>30</v>
      </c>
    </row>
    <row r="2742" spans="1:32" x14ac:dyDescent="0.25">
      <c r="A2742" t="s">
        <v>13501</v>
      </c>
      <c r="B2742" t="s">
        <v>13502</v>
      </c>
      <c r="D2742">
        <v>2022</v>
      </c>
      <c r="E2742" t="s">
        <v>1061</v>
      </c>
      <c r="F2742" t="s">
        <v>13496</v>
      </c>
      <c r="G2742" t="s">
        <v>13497</v>
      </c>
      <c r="H2742" t="s">
        <v>866</v>
      </c>
      <c r="I2742" t="s">
        <v>13503</v>
      </c>
      <c r="J2742" t="s">
        <v>1054</v>
      </c>
      <c r="K2742">
        <v>48628</v>
      </c>
      <c r="L2742" t="s">
        <v>1900</v>
      </c>
      <c r="M2742" t="s">
        <v>13504</v>
      </c>
      <c r="N2742" t="s">
        <v>1040</v>
      </c>
      <c r="O2742">
        <v>4</v>
      </c>
      <c r="P2742" t="s">
        <v>872</v>
      </c>
      <c r="Q2742" t="s">
        <v>873</v>
      </c>
      <c r="R2742" t="s">
        <v>105</v>
      </c>
      <c r="S2742" t="s">
        <v>105</v>
      </c>
      <c r="T2742" t="s">
        <v>13505</v>
      </c>
      <c r="U2742" t="s">
        <v>1067</v>
      </c>
      <c r="V2742" t="s">
        <v>2675</v>
      </c>
      <c r="W2742" s="247">
        <v>44711</v>
      </c>
      <c r="Y2742" t="s">
        <v>876</v>
      </c>
      <c r="Z2742">
        <v>0</v>
      </c>
      <c r="AB2742" t="s">
        <v>1856</v>
      </c>
      <c r="AD2742">
        <f t="shared" ca="1" si="126"/>
        <v>23</v>
      </c>
      <c r="AE2742">
        <f t="shared" si="127"/>
        <v>5</v>
      </c>
      <c r="AF2742">
        <f t="shared" si="128"/>
        <v>30</v>
      </c>
    </row>
    <row r="2743" spans="1:32" x14ac:dyDescent="0.25">
      <c r="A2743" t="s">
        <v>13506</v>
      </c>
      <c r="B2743" t="s">
        <v>13507</v>
      </c>
      <c r="D2743">
        <v>2023</v>
      </c>
      <c r="E2743" t="s">
        <v>1061</v>
      </c>
      <c r="F2743" t="s">
        <v>1062</v>
      </c>
      <c r="G2743" t="s">
        <v>1063</v>
      </c>
      <c r="H2743" t="s">
        <v>866</v>
      </c>
      <c r="I2743" t="s">
        <v>13508</v>
      </c>
      <c r="J2743" t="s">
        <v>1038</v>
      </c>
      <c r="K2743">
        <v>300</v>
      </c>
      <c r="L2743" t="s">
        <v>869</v>
      </c>
      <c r="M2743" t="s">
        <v>13509</v>
      </c>
      <c r="N2743" t="s">
        <v>1040</v>
      </c>
      <c r="O2743">
        <v>4</v>
      </c>
      <c r="P2743" t="s">
        <v>872</v>
      </c>
      <c r="Q2743" t="s">
        <v>873</v>
      </c>
      <c r="R2743" t="s">
        <v>105</v>
      </c>
      <c r="S2743" t="s">
        <v>105</v>
      </c>
      <c r="T2743" t="s">
        <v>13510</v>
      </c>
      <c r="U2743" t="s">
        <v>1067</v>
      </c>
      <c r="V2743" t="s">
        <v>2675</v>
      </c>
      <c r="W2743" s="247">
        <v>44711</v>
      </c>
      <c r="Y2743" t="s">
        <v>876</v>
      </c>
      <c r="Z2743">
        <v>0</v>
      </c>
      <c r="AB2743" t="s">
        <v>1856</v>
      </c>
      <c r="AD2743">
        <f t="shared" ca="1" si="126"/>
        <v>23</v>
      </c>
      <c r="AE2743">
        <f t="shared" si="127"/>
        <v>5</v>
      </c>
      <c r="AF2743">
        <f t="shared" si="128"/>
        <v>30</v>
      </c>
    </row>
    <row r="2744" spans="1:32" x14ac:dyDescent="0.25">
      <c r="A2744" t="s">
        <v>13511</v>
      </c>
      <c r="B2744" t="s">
        <v>13512</v>
      </c>
      <c r="D2744">
        <v>2023</v>
      </c>
      <c r="E2744" t="s">
        <v>1049</v>
      </c>
      <c r="F2744" t="s">
        <v>1800</v>
      </c>
      <c r="G2744" t="s">
        <v>1801</v>
      </c>
      <c r="H2744" t="s">
        <v>1082</v>
      </c>
      <c r="I2744" t="s">
        <v>13513</v>
      </c>
      <c r="J2744" t="s">
        <v>3464</v>
      </c>
      <c r="K2744">
        <v>351</v>
      </c>
      <c r="L2744" t="s">
        <v>869</v>
      </c>
      <c r="M2744" t="s">
        <v>13514</v>
      </c>
      <c r="N2744" t="s">
        <v>12805</v>
      </c>
      <c r="O2744">
        <v>461</v>
      </c>
      <c r="P2744" t="s">
        <v>872</v>
      </c>
      <c r="Q2744" t="s">
        <v>873</v>
      </c>
      <c r="R2744" t="s">
        <v>105</v>
      </c>
      <c r="S2744" t="s">
        <v>105</v>
      </c>
      <c r="T2744" t="s">
        <v>13515</v>
      </c>
      <c r="U2744" t="s">
        <v>1067</v>
      </c>
      <c r="V2744" t="s">
        <v>132</v>
      </c>
      <c r="W2744" s="247">
        <v>44721</v>
      </c>
      <c r="Y2744" t="s">
        <v>876</v>
      </c>
      <c r="Z2744">
        <v>0</v>
      </c>
      <c r="AA2744" t="s">
        <v>2323</v>
      </c>
      <c r="AB2744" t="s">
        <v>13516</v>
      </c>
      <c r="AD2744">
        <f t="shared" ca="1" si="126"/>
        <v>23</v>
      </c>
      <c r="AE2744">
        <f t="shared" si="127"/>
        <v>6</v>
      </c>
      <c r="AF2744">
        <f t="shared" si="128"/>
        <v>9</v>
      </c>
    </row>
    <row r="2745" spans="1:32" x14ac:dyDescent="0.25">
      <c r="A2745" t="s">
        <v>13517</v>
      </c>
      <c r="B2745" t="s">
        <v>13518</v>
      </c>
      <c r="D2745">
        <v>2023</v>
      </c>
      <c r="E2745" t="s">
        <v>1049</v>
      </c>
      <c r="F2745" t="s">
        <v>1800</v>
      </c>
      <c r="G2745" t="s">
        <v>1801</v>
      </c>
      <c r="H2745" t="s">
        <v>1082</v>
      </c>
      <c r="I2745" t="s">
        <v>13519</v>
      </c>
      <c r="J2745" t="s">
        <v>3464</v>
      </c>
      <c r="K2745">
        <v>353</v>
      </c>
      <c r="L2745" t="s">
        <v>869</v>
      </c>
      <c r="M2745" t="s">
        <v>13520</v>
      </c>
      <c r="N2745" t="s">
        <v>12805</v>
      </c>
      <c r="O2745">
        <v>461</v>
      </c>
      <c r="P2745" t="s">
        <v>872</v>
      </c>
      <c r="Q2745" t="s">
        <v>873</v>
      </c>
      <c r="R2745" t="s">
        <v>105</v>
      </c>
      <c r="S2745" t="s">
        <v>105</v>
      </c>
      <c r="T2745" t="s">
        <v>13515</v>
      </c>
      <c r="U2745" t="s">
        <v>1067</v>
      </c>
      <c r="V2745" t="s">
        <v>132</v>
      </c>
      <c r="W2745" s="247">
        <v>44721</v>
      </c>
      <c r="Y2745" t="s">
        <v>876</v>
      </c>
      <c r="Z2745">
        <v>0</v>
      </c>
      <c r="AA2745" t="s">
        <v>2323</v>
      </c>
      <c r="AB2745" t="s">
        <v>13521</v>
      </c>
      <c r="AD2745">
        <f t="shared" ca="1" si="126"/>
        <v>23</v>
      </c>
      <c r="AE2745">
        <f t="shared" si="127"/>
        <v>6</v>
      </c>
      <c r="AF2745">
        <f t="shared" si="128"/>
        <v>9</v>
      </c>
    </row>
    <row r="2746" spans="1:32" x14ac:dyDescent="0.25">
      <c r="A2746" t="s">
        <v>13522</v>
      </c>
      <c r="B2746" t="s">
        <v>13523</v>
      </c>
      <c r="D2746">
        <v>2022</v>
      </c>
      <c r="E2746" t="s">
        <v>1049</v>
      </c>
      <c r="F2746" t="s">
        <v>1879</v>
      </c>
      <c r="G2746" t="s">
        <v>1917</v>
      </c>
      <c r="H2746" t="s">
        <v>1082</v>
      </c>
      <c r="I2746" t="s">
        <v>13524</v>
      </c>
      <c r="J2746" t="s">
        <v>3464</v>
      </c>
      <c r="K2746">
        <v>281</v>
      </c>
      <c r="L2746" t="s">
        <v>869</v>
      </c>
      <c r="M2746" t="s">
        <v>13525</v>
      </c>
      <c r="N2746" t="s">
        <v>9973</v>
      </c>
      <c r="O2746">
        <v>584</v>
      </c>
      <c r="P2746" t="s">
        <v>872</v>
      </c>
      <c r="Q2746" t="s">
        <v>873</v>
      </c>
      <c r="R2746" t="s">
        <v>105</v>
      </c>
      <c r="S2746" t="s">
        <v>105</v>
      </c>
      <c r="T2746" t="s">
        <v>13526</v>
      </c>
      <c r="U2746" t="s">
        <v>1067</v>
      </c>
      <c r="V2746" t="s">
        <v>132</v>
      </c>
      <c r="W2746" s="247">
        <v>44707</v>
      </c>
      <c r="Y2746" t="s">
        <v>876</v>
      </c>
      <c r="Z2746">
        <v>0</v>
      </c>
      <c r="AB2746" t="s">
        <v>13527</v>
      </c>
      <c r="AD2746">
        <f t="shared" ca="1" si="126"/>
        <v>23</v>
      </c>
      <c r="AE2746">
        <f t="shared" si="127"/>
        <v>5</v>
      </c>
      <c r="AF2746">
        <f t="shared" si="128"/>
        <v>26</v>
      </c>
    </row>
    <row r="2747" spans="1:32" x14ac:dyDescent="0.25">
      <c r="A2747" t="s">
        <v>13528</v>
      </c>
      <c r="B2747" t="s">
        <v>13529</v>
      </c>
      <c r="D2747">
        <v>2022</v>
      </c>
      <c r="E2747" t="s">
        <v>1049</v>
      </c>
      <c r="F2747" t="s">
        <v>1879</v>
      </c>
      <c r="G2747" t="s">
        <v>1917</v>
      </c>
      <c r="H2747" t="s">
        <v>1082</v>
      </c>
      <c r="I2747" t="s">
        <v>13530</v>
      </c>
      <c r="J2747" t="s">
        <v>3464</v>
      </c>
      <c r="K2747">
        <v>281</v>
      </c>
      <c r="L2747" t="s">
        <v>869</v>
      </c>
      <c r="M2747" t="s">
        <v>13531</v>
      </c>
      <c r="N2747" t="s">
        <v>5580</v>
      </c>
      <c r="O2747">
        <v>584</v>
      </c>
      <c r="P2747" t="s">
        <v>872</v>
      </c>
      <c r="Q2747" t="s">
        <v>873</v>
      </c>
      <c r="R2747" t="s">
        <v>105</v>
      </c>
      <c r="S2747" t="s">
        <v>105</v>
      </c>
      <c r="T2747" t="s">
        <v>13526</v>
      </c>
      <c r="U2747" t="s">
        <v>1067</v>
      </c>
      <c r="V2747" t="s">
        <v>132</v>
      </c>
      <c r="W2747" s="247">
        <v>44707</v>
      </c>
      <c r="Y2747" t="s">
        <v>876</v>
      </c>
      <c r="Z2747">
        <v>0</v>
      </c>
      <c r="AB2747" t="s">
        <v>13532</v>
      </c>
      <c r="AD2747">
        <f t="shared" ca="1" si="126"/>
        <v>23</v>
      </c>
      <c r="AE2747">
        <f t="shared" si="127"/>
        <v>5</v>
      </c>
      <c r="AF2747">
        <f t="shared" si="128"/>
        <v>26</v>
      </c>
    </row>
    <row r="2748" spans="1:32" x14ac:dyDescent="0.25">
      <c r="A2748" t="s">
        <v>13533</v>
      </c>
      <c r="B2748" t="s">
        <v>13534</v>
      </c>
      <c r="D2748">
        <v>2022</v>
      </c>
      <c r="E2748" t="s">
        <v>1049</v>
      </c>
      <c r="F2748" t="s">
        <v>1879</v>
      </c>
      <c r="G2748" t="s">
        <v>1917</v>
      </c>
      <c r="H2748" t="s">
        <v>1082</v>
      </c>
      <c r="I2748" t="s">
        <v>13535</v>
      </c>
      <c r="J2748" t="s">
        <v>3464</v>
      </c>
      <c r="K2748">
        <v>43208</v>
      </c>
      <c r="L2748" t="s">
        <v>869</v>
      </c>
      <c r="M2748" t="s">
        <v>13536</v>
      </c>
      <c r="N2748">
        <v>45485</v>
      </c>
      <c r="O2748">
        <v>115</v>
      </c>
      <c r="P2748" t="s">
        <v>872</v>
      </c>
      <c r="Q2748" t="s">
        <v>873</v>
      </c>
      <c r="R2748" t="s">
        <v>105</v>
      </c>
      <c r="S2748" t="s">
        <v>105</v>
      </c>
      <c r="T2748" t="s">
        <v>10669</v>
      </c>
      <c r="U2748" t="s">
        <v>1067</v>
      </c>
      <c r="V2748" t="s">
        <v>132</v>
      </c>
      <c r="W2748" s="247">
        <v>44707</v>
      </c>
      <c r="Y2748" t="s">
        <v>876</v>
      </c>
      <c r="Z2748">
        <v>0</v>
      </c>
      <c r="AB2748" t="s">
        <v>13537</v>
      </c>
      <c r="AD2748">
        <f t="shared" ca="1" si="126"/>
        <v>23</v>
      </c>
      <c r="AE2748">
        <f t="shared" si="127"/>
        <v>5</v>
      </c>
      <c r="AF2748">
        <f t="shared" si="128"/>
        <v>26</v>
      </c>
    </row>
    <row r="2749" spans="1:32" x14ac:dyDescent="0.25">
      <c r="A2749" t="s">
        <v>13538</v>
      </c>
      <c r="B2749" t="s">
        <v>13539</v>
      </c>
      <c r="D2749">
        <v>2022</v>
      </c>
      <c r="E2749" t="s">
        <v>1049</v>
      </c>
      <c r="F2749" t="s">
        <v>1879</v>
      </c>
      <c r="G2749" t="s">
        <v>1917</v>
      </c>
      <c r="H2749" t="s">
        <v>1082</v>
      </c>
      <c r="I2749" t="s">
        <v>13540</v>
      </c>
      <c r="J2749" t="s">
        <v>3464</v>
      </c>
      <c r="K2749">
        <v>70113</v>
      </c>
      <c r="L2749" t="s">
        <v>869</v>
      </c>
      <c r="M2749" t="s">
        <v>13541</v>
      </c>
      <c r="N2749" t="s">
        <v>13542</v>
      </c>
      <c r="O2749">
        <v>584</v>
      </c>
      <c r="P2749" t="s">
        <v>872</v>
      </c>
      <c r="Q2749" t="s">
        <v>873</v>
      </c>
      <c r="R2749" t="s">
        <v>105</v>
      </c>
      <c r="S2749" t="s">
        <v>105</v>
      </c>
      <c r="T2749" t="s">
        <v>13543</v>
      </c>
      <c r="U2749" t="s">
        <v>1067</v>
      </c>
      <c r="V2749" t="s">
        <v>132</v>
      </c>
      <c r="W2749" s="247">
        <v>44707</v>
      </c>
      <c r="Y2749" t="s">
        <v>876</v>
      </c>
      <c r="Z2749">
        <v>0</v>
      </c>
      <c r="AB2749" t="s">
        <v>13544</v>
      </c>
      <c r="AD2749">
        <f t="shared" ca="1" si="126"/>
        <v>23</v>
      </c>
      <c r="AE2749">
        <f t="shared" si="127"/>
        <v>5</v>
      </c>
      <c r="AF2749">
        <f t="shared" si="128"/>
        <v>26</v>
      </c>
    </row>
    <row r="2750" spans="1:32" x14ac:dyDescent="0.25">
      <c r="A2750" t="s">
        <v>13545</v>
      </c>
      <c r="B2750" t="s">
        <v>13546</v>
      </c>
      <c r="D2750">
        <v>2023</v>
      </c>
      <c r="E2750" t="s">
        <v>1049</v>
      </c>
      <c r="F2750" t="s">
        <v>1879</v>
      </c>
      <c r="G2750" t="s">
        <v>1917</v>
      </c>
      <c r="H2750" t="s">
        <v>1082</v>
      </c>
      <c r="I2750" t="s">
        <v>13547</v>
      </c>
      <c r="J2750" t="s">
        <v>3464</v>
      </c>
      <c r="K2750">
        <v>306</v>
      </c>
      <c r="L2750" t="s">
        <v>869</v>
      </c>
      <c r="M2750" t="s">
        <v>13548</v>
      </c>
      <c r="N2750">
        <v>45933</v>
      </c>
      <c r="O2750">
        <v>461</v>
      </c>
      <c r="P2750" t="s">
        <v>872</v>
      </c>
      <c r="Q2750" t="s">
        <v>873</v>
      </c>
      <c r="R2750" t="s">
        <v>105</v>
      </c>
      <c r="S2750" t="s">
        <v>105</v>
      </c>
      <c r="T2750" t="s">
        <v>12958</v>
      </c>
      <c r="U2750" t="s">
        <v>1067</v>
      </c>
      <c r="V2750" t="s">
        <v>132</v>
      </c>
      <c r="W2750" s="247">
        <v>44721</v>
      </c>
      <c r="Y2750" t="s">
        <v>876</v>
      </c>
      <c r="Z2750">
        <v>0</v>
      </c>
      <c r="AA2750" t="s">
        <v>2323</v>
      </c>
      <c r="AB2750" t="s">
        <v>13549</v>
      </c>
      <c r="AD2750">
        <f t="shared" ca="1" si="126"/>
        <v>23</v>
      </c>
      <c r="AE2750">
        <f t="shared" si="127"/>
        <v>6</v>
      </c>
      <c r="AF2750">
        <f t="shared" si="128"/>
        <v>9</v>
      </c>
    </row>
    <row r="2751" spans="1:32" x14ac:dyDescent="0.25">
      <c r="A2751" t="s">
        <v>13550</v>
      </c>
      <c r="B2751" t="s">
        <v>13551</v>
      </c>
      <c r="D2751">
        <v>2022</v>
      </c>
      <c r="E2751" t="s">
        <v>1049</v>
      </c>
      <c r="F2751" t="s">
        <v>1879</v>
      </c>
      <c r="G2751" t="s">
        <v>1880</v>
      </c>
      <c r="H2751" t="s">
        <v>1082</v>
      </c>
      <c r="I2751" t="s">
        <v>13552</v>
      </c>
      <c r="J2751" t="s">
        <v>1054</v>
      </c>
      <c r="K2751">
        <v>29522</v>
      </c>
      <c r="L2751" t="s">
        <v>869</v>
      </c>
      <c r="M2751" t="s">
        <v>13553</v>
      </c>
      <c r="N2751" t="s">
        <v>1040</v>
      </c>
      <c r="O2751">
        <v>4</v>
      </c>
      <c r="P2751" t="s">
        <v>872</v>
      </c>
      <c r="Q2751" t="s">
        <v>873</v>
      </c>
      <c r="R2751" t="s">
        <v>105</v>
      </c>
      <c r="S2751" t="s">
        <v>105</v>
      </c>
      <c r="T2751" t="s">
        <v>13554</v>
      </c>
      <c r="U2751" t="s">
        <v>1067</v>
      </c>
      <c r="V2751" t="s">
        <v>1932</v>
      </c>
      <c r="W2751" s="247">
        <v>44707</v>
      </c>
      <c r="Y2751" t="s">
        <v>876</v>
      </c>
      <c r="Z2751">
        <v>0</v>
      </c>
      <c r="AB2751" t="s">
        <v>1856</v>
      </c>
      <c r="AD2751">
        <f t="shared" ca="1" si="126"/>
        <v>23</v>
      </c>
      <c r="AE2751">
        <f t="shared" si="127"/>
        <v>5</v>
      </c>
      <c r="AF2751">
        <f t="shared" si="128"/>
        <v>26</v>
      </c>
    </row>
    <row r="2752" spans="1:32" x14ac:dyDescent="0.25">
      <c r="A2752" t="s">
        <v>13555</v>
      </c>
      <c r="B2752" t="s">
        <v>13556</v>
      </c>
      <c r="D2752">
        <v>2022</v>
      </c>
      <c r="E2752" t="s">
        <v>1049</v>
      </c>
      <c r="F2752" t="s">
        <v>1879</v>
      </c>
      <c r="G2752" t="s">
        <v>1961</v>
      </c>
      <c r="H2752" t="s">
        <v>1082</v>
      </c>
      <c r="I2752" t="s">
        <v>13557</v>
      </c>
      <c r="J2752" t="s">
        <v>1054</v>
      </c>
      <c r="K2752">
        <v>82057</v>
      </c>
      <c r="L2752" t="s">
        <v>1900</v>
      </c>
      <c r="M2752" t="s">
        <v>13558</v>
      </c>
      <c r="N2752" t="s">
        <v>1040</v>
      </c>
      <c r="O2752">
        <v>4</v>
      </c>
      <c r="P2752" t="s">
        <v>872</v>
      </c>
      <c r="Q2752" t="s">
        <v>873</v>
      </c>
      <c r="R2752" t="s">
        <v>105</v>
      </c>
      <c r="S2752" t="s">
        <v>105</v>
      </c>
      <c r="T2752" t="s">
        <v>8300</v>
      </c>
      <c r="U2752" t="s">
        <v>1067</v>
      </c>
      <c r="V2752" t="s">
        <v>1932</v>
      </c>
      <c r="W2752" s="247">
        <v>44707</v>
      </c>
      <c r="Y2752" t="s">
        <v>876</v>
      </c>
      <c r="Z2752">
        <v>0</v>
      </c>
      <c r="AA2752" t="s">
        <v>1700</v>
      </c>
      <c r="AB2752" t="s">
        <v>1856</v>
      </c>
      <c r="AD2752">
        <f t="shared" ca="1" si="126"/>
        <v>23</v>
      </c>
      <c r="AE2752">
        <f t="shared" si="127"/>
        <v>5</v>
      </c>
      <c r="AF2752">
        <f t="shared" si="128"/>
        <v>26</v>
      </c>
    </row>
    <row r="2753" spans="1:32" x14ac:dyDescent="0.25">
      <c r="A2753" t="s">
        <v>13559</v>
      </c>
      <c r="B2753" t="s">
        <v>13560</v>
      </c>
      <c r="D2753">
        <v>2022</v>
      </c>
      <c r="E2753" t="s">
        <v>1049</v>
      </c>
      <c r="F2753" t="s">
        <v>1879</v>
      </c>
      <c r="G2753" t="s">
        <v>1880</v>
      </c>
      <c r="H2753" t="s">
        <v>1082</v>
      </c>
      <c r="I2753" t="s">
        <v>13561</v>
      </c>
      <c r="J2753" t="s">
        <v>1054</v>
      </c>
      <c r="K2753">
        <v>73</v>
      </c>
      <c r="L2753" t="s">
        <v>869</v>
      </c>
      <c r="M2753" t="s">
        <v>13562</v>
      </c>
      <c r="N2753" t="s">
        <v>1040</v>
      </c>
      <c r="O2753">
        <v>4</v>
      </c>
      <c r="P2753" t="s">
        <v>872</v>
      </c>
      <c r="Q2753" t="s">
        <v>873</v>
      </c>
      <c r="R2753" t="s">
        <v>105</v>
      </c>
      <c r="S2753" t="s">
        <v>105</v>
      </c>
      <c r="T2753" t="s">
        <v>13563</v>
      </c>
      <c r="U2753" t="s">
        <v>1067</v>
      </c>
      <c r="V2753" t="s">
        <v>13564</v>
      </c>
      <c r="W2753" s="247">
        <v>44707</v>
      </c>
      <c r="Y2753" t="s">
        <v>876</v>
      </c>
      <c r="Z2753">
        <v>0</v>
      </c>
      <c r="AB2753" t="s">
        <v>1856</v>
      </c>
      <c r="AD2753">
        <f t="shared" ca="1" si="126"/>
        <v>23</v>
      </c>
      <c r="AE2753">
        <f t="shared" si="127"/>
        <v>5</v>
      </c>
      <c r="AF2753">
        <f t="shared" si="128"/>
        <v>26</v>
      </c>
    </row>
    <row r="2754" spans="1:32" x14ac:dyDescent="0.25">
      <c r="A2754" t="s">
        <v>13565</v>
      </c>
      <c r="B2754" t="s">
        <v>13566</v>
      </c>
      <c r="D2754">
        <v>2023</v>
      </c>
      <c r="E2754" t="s">
        <v>1034</v>
      </c>
      <c r="F2754" t="s">
        <v>2060</v>
      </c>
      <c r="G2754" t="s">
        <v>2087</v>
      </c>
      <c r="H2754" t="s">
        <v>2359</v>
      </c>
      <c r="I2754" t="s">
        <v>13567</v>
      </c>
      <c r="J2754" t="s">
        <v>1038</v>
      </c>
      <c r="K2754">
        <v>584</v>
      </c>
      <c r="L2754" t="s">
        <v>869</v>
      </c>
      <c r="M2754" t="s">
        <v>13568</v>
      </c>
      <c r="N2754">
        <v>45485</v>
      </c>
      <c r="O2754">
        <v>415</v>
      </c>
      <c r="P2754" t="s">
        <v>872</v>
      </c>
      <c r="Q2754" t="s">
        <v>873</v>
      </c>
      <c r="R2754" t="s">
        <v>105</v>
      </c>
      <c r="S2754" t="s">
        <v>105</v>
      </c>
      <c r="T2754" t="s">
        <v>13569</v>
      </c>
      <c r="U2754" t="s">
        <v>875</v>
      </c>
      <c r="V2754" t="s">
        <v>138</v>
      </c>
      <c r="W2754" s="247">
        <v>44719</v>
      </c>
      <c r="Y2754" t="s">
        <v>876</v>
      </c>
      <c r="Z2754">
        <v>0</v>
      </c>
      <c r="AB2754" t="s">
        <v>1856</v>
      </c>
      <c r="AD2754">
        <f t="shared" ref="AD2754:AD2817" ca="1" si="129">ROUND(YEARFRAC(W2754,TODAY(),3)*12,0)</f>
        <v>23</v>
      </c>
      <c r="AE2754">
        <f t="shared" ref="AE2754:AE2817" si="130">MONTH(W2754)</f>
        <v>6</v>
      </c>
      <c r="AF2754">
        <f t="shared" ref="AF2754:AF2817" si="131">DAY(W2754)</f>
        <v>7</v>
      </c>
    </row>
    <row r="2755" spans="1:32" x14ac:dyDescent="0.25">
      <c r="A2755" t="s">
        <v>13570</v>
      </c>
      <c r="B2755" t="s">
        <v>13571</v>
      </c>
      <c r="D2755">
        <v>2023</v>
      </c>
      <c r="E2755" t="s">
        <v>1034</v>
      </c>
      <c r="F2755" t="s">
        <v>2060</v>
      </c>
      <c r="G2755" t="s">
        <v>2087</v>
      </c>
      <c r="H2755" t="s">
        <v>2359</v>
      </c>
      <c r="I2755" t="s">
        <v>13572</v>
      </c>
      <c r="J2755" t="s">
        <v>1038</v>
      </c>
      <c r="K2755">
        <v>18646</v>
      </c>
      <c r="L2755" t="s">
        <v>869</v>
      </c>
      <c r="M2755" t="s">
        <v>13573</v>
      </c>
      <c r="N2755" t="s">
        <v>12805</v>
      </c>
      <c r="O2755">
        <v>112</v>
      </c>
      <c r="P2755" t="s">
        <v>872</v>
      </c>
      <c r="Q2755" t="s">
        <v>873</v>
      </c>
      <c r="R2755" t="s">
        <v>105</v>
      </c>
      <c r="S2755" t="s">
        <v>105</v>
      </c>
      <c r="T2755" t="s">
        <v>13574</v>
      </c>
      <c r="U2755" t="s">
        <v>875</v>
      </c>
      <c r="V2755" t="s">
        <v>138</v>
      </c>
      <c r="W2755" s="247">
        <v>44719</v>
      </c>
      <c r="Y2755" t="s">
        <v>876</v>
      </c>
      <c r="Z2755">
        <v>0</v>
      </c>
      <c r="AB2755" t="s">
        <v>1856</v>
      </c>
      <c r="AD2755">
        <f t="shared" ca="1" si="129"/>
        <v>23</v>
      </c>
      <c r="AE2755">
        <f t="shared" si="130"/>
        <v>6</v>
      </c>
      <c r="AF2755">
        <f t="shared" si="131"/>
        <v>7</v>
      </c>
    </row>
    <row r="2756" spans="1:32" x14ac:dyDescent="0.25">
      <c r="A2756" t="s">
        <v>13575</v>
      </c>
      <c r="B2756" t="s">
        <v>13576</v>
      </c>
      <c r="D2756">
        <v>2023</v>
      </c>
      <c r="E2756" t="s">
        <v>1034</v>
      </c>
      <c r="F2756" t="s">
        <v>2060</v>
      </c>
      <c r="G2756" t="s">
        <v>2087</v>
      </c>
      <c r="H2756" t="s">
        <v>2654</v>
      </c>
      <c r="I2756" t="s">
        <v>13577</v>
      </c>
      <c r="J2756" t="s">
        <v>1038</v>
      </c>
      <c r="K2756">
        <v>590</v>
      </c>
      <c r="L2756" t="s">
        <v>869</v>
      </c>
      <c r="M2756" t="s">
        <v>13578</v>
      </c>
      <c r="N2756" t="s">
        <v>13403</v>
      </c>
      <c r="O2756">
        <v>415</v>
      </c>
      <c r="P2756" t="s">
        <v>872</v>
      </c>
      <c r="Q2756" t="s">
        <v>873</v>
      </c>
      <c r="R2756" t="s">
        <v>105</v>
      </c>
      <c r="S2756" t="s">
        <v>105</v>
      </c>
      <c r="T2756" t="s">
        <v>13579</v>
      </c>
      <c r="U2756" t="s">
        <v>875</v>
      </c>
      <c r="V2756" t="s">
        <v>138</v>
      </c>
      <c r="W2756" s="247">
        <v>44719</v>
      </c>
      <c r="Y2756" t="s">
        <v>876</v>
      </c>
      <c r="Z2756">
        <v>0</v>
      </c>
      <c r="AB2756" t="s">
        <v>1856</v>
      </c>
      <c r="AD2756">
        <f t="shared" ca="1" si="129"/>
        <v>23</v>
      </c>
      <c r="AE2756">
        <f t="shared" si="130"/>
        <v>6</v>
      </c>
      <c r="AF2756">
        <f t="shared" si="131"/>
        <v>7</v>
      </c>
    </row>
    <row r="2757" spans="1:32" x14ac:dyDescent="0.25">
      <c r="A2757" t="s">
        <v>13580</v>
      </c>
      <c r="B2757" t="s">
        <v>13581</v>
      </c>
      <c r="D2757">
        <v>2023</v>
      </c>
      <c r="E2757" t="s">
        <v>1034</v>
      </c>
      <c r="F2757" t="s">
        <v>2060</v>
      </c>
      <c r="G2757" t="s">
        <v>2087</v>
      </c>
      <c r="H2757" t="s">
        <v>13395</v>
      </c>
      <c r="I2757" t="s">
        <v>13582</v>
      </c>
      <c r="J2757" t="s">
        <v>1038</v>
      </c>
      <c r="K2757">
        <v>576</v>
      </c>
      <c r="L2757" t="s">
        <v>869</v>
      </c>
      <c r="M2757" t="s">
        <v>13583</v>
      </c>
      <c r="N2757">
        <v>45514</v>
      </c>
      <c r="O2757">
        <v>415</v>
      </c>
      <c r="P2757" t="s">
        <v>872</v>
      </c>
      <c r="Q2757" t="s">
        <v>873</v>
      </c>
      <c r="R2757" t="s">
        <v>105</v>
      </c>
      <c r="S2757" t="s">
        <v>105</v>
      </c>
      <c r="T2757" t="s">
        <v>13584</v>
      </c>
      <c r="U2757" t="s">
        <v>875</v>
      </c>
      <c r="V2757" t="s">
        <v>138</v>
      </c>
      <c r="W2757" s="247">
        <v>44719</v>
      </c>
      <c r="Y2757" t="s">
        <v>876</v>
      </c>
      <c r="Z2757">
        <v>0</v>
      </c>
      <c r="AB2757" t="s">
        <v>1856</v>
      </c>
      <c r="AD2757">
        <f t="shared" ca="1" si="129"/>
        <v>23</v>
      </c>
      <c r="AE2757">
        <f t="shared" si="130"/>
        <v>6</v>
      </c>
      <c r="AF2757">
        <f t="shared" si="131"/>
        <v>7</v>
      </c>
    </row>
    <row r="2758" spans="1:32" x14ac:dyDescent="0.25">
      <c r="A2758" t="s">
        <v>13585</v>
      </c>
      <c r="B2758" t="s">
        <v>13586</v>
      </c>
      <c r="D2758">
        <v>2022</v>
      </c>
      <c r="E2758" t="s">
        <v>863</v>
      </c>
      <c r="F2758" t="s">
        <v>864</v>
      </c>
      <c r="G2758" t="s">
        <v>865</v>
      </c>
      <c r="H2758" t="s">
        <v>866</v>
      </c>
      <c r="I2758" t="s">
        <v>13587</v>
      </c>
      <c r="J2758" t="s">
        <v>1074</v>
      </c>
      <c r="K2758">
        <v>20</v>
      </c>
      <c r="L2758" t="s">
        <v>869</v>
      </c>
      <c r="M2758" t="s">
        <v>13588</v>
      </c>
      <c r="N2758" t="s">
        <v>1090</v>
      </c>
      <c r="O2758">
        <v>608</v>
      </c>
      <c r="P2758" t="s">
        <v>872</v>
      </c>
      <c r="Q2758" t="s">
        <v>873</v>
      </c>
      <c r="R2758" t="s">
        <v>105</v>
      </c>
      <c r="S2758" t="s">
        <v>105</v>
      </c>
      <c r="T2758" t="s">
        <v>13589</v>
      </c>
      <c r="U2758" t="s">
        <v>1067</v>
      </c>
      <c r="V2758" t="s">
        <v>13590</v>
      </c>
      <c r="W2758" s="247">
        <v>44716</v>
      </c>
      <c r="Y2758" t="s">
        <v>876</v>
      </c>
      <c r="Z2758">
        <v>0</v>
      </c>
      <c r="AD2758">
        <f t="shared" ca="1" si="129"/>
        <v>23</v>
      </c>
      <c r="AE2758">
        <f t="shared" si="130"/>
        <v>6</v>
      </c>
      <c r="AF2758">
        <f t="shared" si="131"/>
        <v>4</v>
      </c>
    </row>
    <row r="2759" spans="1:32" x14ac:dyDescent="0.25">
      <c r="A2759" t="s">
        <v>13591</v>
      </c>
      <c r="B2759" t="s">
        <v>13592</v>
      </c>
      <c r="D2759">
        <v>2022</v>
      </c>
      <c r="E2759" t="s">
        <v>1061</v>
      </c>
      <c r="F2759" t="s">
        <v>1758</v>
      </c>
      <c r="G2759" t="s">
        <v>1384</v>
      </c>
      <c r="H2759" t="s">
        <v>1759</v>
      </c>
      <c r="I2759" t="s">
        <v>13593</v>
      </c>
      <c r="J2759" t="s">
        <v>1074</v>
      </c>
      <c r="K2759">
        <v>1</v>
      </c>
      <c r="L2759" t="s">
        <v>1900</v>
      </c>
      <c r="M2759" t="s">
        <v>13594</v>
      </c>
      <c r="N2759">
        <v>45877</v>
      </c>
      <c r="O2759">
        <v>606</v>
      </c>
      <c r="P2759" t="s">
        <v>872</v>
      </c>
      <c r="Q2759" t="s">
        <v>873</v>
      </c>
      <c r="R2759" t="s">
        <v>105</v>
      </c>
      <c r="S2759" t="s">
        <v>105</v>
      </c>
      <c r="T2759" t="s">
        <v>13595</v>
      </c>
      <c r="U2759" t="s">
        <v>1067</v>
      </c>
      <c r="V2759" t="s">
        <v>1763</v>
      </c>
      <c r="W2759" s="247">
        <v>44711</v>
      </c>
      <c r="Y2759" t="s">
        <v>876</v>
      </c>
      <c r="Z2759">
        <v>0</v>
      </c>
      <c r="AD2759">
        <f t="shared" ca="1" si="129"/>
        <v>23</v>
      </c>
      <c r="AE2759">
        <f t="shared" si="130"/>
        <v>5</v>
      </c>
      <c r="AF2759">
        <f t="shared" si="131"/>
        <v>30</v>
      </c>
    </row>
    <row r="2760" spans="1:32" x14ac:dyDescent="0.25">
      <c r="A2760" t="s">
        <v>13596</v>
      </c>
      <c r="B2760" t="s">
        <v>13597</v>
      </c>
      <c r="D2760">
        <v>2022</v>
      </c>
      <c r="E2760" t="s">
        <v>3273</v>
      </c>
      <c r="F2760" t="s">
        <v>13598</v>
      </c>
      <c r="G2760" t="s">
        <v>11079</v>
      </c>
      <c r="H2760" t="s">
        <v>13099</v>
      </c>
      <c r="I2760" t="s">
        <v>13599</v>
      </c>
      <c r="J2760" t="s">
        <v>1074</v>
      </c>
      <c r="K2760">
        <v>1</v>
      </c>
      <c r="L2760" t="s">
        <v>869</v>
      </c>
      <c r="M2760" t="s">
        <v>13600</v>
      </c>
      <c r="N2760">
        <v>45877</v>
      </c>
      <c r="O2760">
        <v>606</v>
      </c>
      <c r="P2760" t="s">
        <v>872</v>
      </c>
      <c r="Q2760" t="s">
        <v>873</v>
      </c>
      <c r="R2760" t="s">
        <v>105</v>
      </c>
      <c r="S2760" t="s">
        <v>105</v>
      </c>
      <c r="T2760" t="s">
        <v>13601</v>
      </c>
      <c r="U2760" t="s">
        <v>1067</v>
      </c>
      <c r="V2760" t="s">
        <v>13602</v>
      </c>
      <c r="W2760" s="247">
        <v>44711</v>
      </c>
      <c r="Y2760" t="s">
        <v>876</v>
      </c>
      <c r="Z2760">
        <v>0</v>
      </c>
      <c r="AD2760">
        <f t="shared" ca="1" si="129"/>
        <v>23</v>
      </c>
      <c r="AE2760">
        <f t="shared" si="130"/>
        <v>5</v>
      </c>
      <c r="AF2760">
        <f t="shared" si="131"/>
        <v>30</v>
      </c>
    </row>
    <row r="2761" spans="1:32" x14ac:dyDescent="0.25">
      <c r="A2761" t="s">
        <v>13603</v>
      </c>
      <c r="B2761" t="s">
        <v>13604</v>
      </c>
      <c r="D2761">
        <v>2023</v>
      </c>
      <c r="E2761" t="s">
        <v>1061</v>
      </c>
      <c r="F2761" t="s">
        <v>11078</v>
      </c>
      <c r="G2761" t="s">
        <v>11079</v>
      </c>
      <c r="H2761" t="s">
        <v>2285</v>
      </c>
      <c r="I2761" t="s">
        <v>13605</v>
      </c>
      <c r="J2761" t="s">
        <v>1074</v>
      </c>
      <c r="K2761">
        <v>1</v>
      </c>
      <c r="L2761" t="s">
        <v>1900</v>
      </c>
      <c r="M2761" t="s">
        <v>13606</v>
      </c>
      <c r="N2761">
        <v>46512</v>
      </c>
      <c r="O2761">
        <v>606</v>
      </c>
      <c r="P2761" t="s">
        <v>872</v>
      </c>
      <c r="Q2761" t="s">
        <v>873</v>
      </c>
      <c r="R2761" t="s">
        <v>105</v>
      </c>
      <c r="S2761" t="s">
        <v>105</v>
      </c>
      <c r="T2761" t="s">
        <v>13607</v>
      </c>
      <c r="U2761" t="s">
        <v>1067</v>
      </c>
      <c r="V2761" t="s">
        <v>13608</v>
      </c>
      <c r="W2761" s="247">
        <v>44711</v>
      </c>
      <c r="Y2761" t="s">
        <v>876</v>
      </c>
      <c r="Z2761">
        <v>0</v>
      </c>
      <c r="AD2761">
        <f t="shared" ca="1" si="129"/>
        <v>23</v>
      </c>
      <c r="AE2761">
        <f t="shared" si="130"/>
        <v>5</v>
      </c>
      <c r="AF2761">
        <f t="shared" si="131"/>
        <v>30</v>
      </c>
    </row>
    <row r="2762" spans="1:32" x14ac:dyDescent="0.25">
      <c r="A2762" t="s">
        <v>738</v>
      </c>
      <c r="B2762" t="s">
        <v>13609</v>
      </c>
      <c r="D2762">
        <v>2022</v>
      </c>
      <c r="E2762" t="s">
        <v>1049</v>
      </c>
      <c r="F2762" t="s">
        <v>1080</v>
      </c>
      <c r="G2762" t="s">
        <v>1081</v>
      </c>
      <c r="H2762" t="s">
        <v>12177</v>
      </c>
      <c r="I2762" t="s">
        <v>741</v>
      </c>
      <c r="J2762" t="s">
        <v>1054</v>
      </c>
      <c r="K2762">
        <v>1</v>
      </c>
      <c r="L2762" t="s">
        <v>869</v>
      </c>
      <c r="M2762" t="s">
        <v>13610</v>
      </c>
      <c r="N2762" t="s">
        <v>5000</v>
      </c>
      <c r="O2762">
        <v>607</v>
      </c>
      <c r="P2762" t="s">
        <v>872</v>
      </c>
      <c r="Q2762" t="s">
        <v>873</v>
      </c>
      <c r="R2762" t="s">
        <v>105</v>
      </c>
      <c r="S2762" t="s">
        <v>105</v>
      </c>
      <c r="T2762" t="s">
        <v>4954</v>
      </c>
      <c r="U2762" t="s">
        <v>875</v>
      </c>
      <c r="V2762" t="s">
        <v>4955</v>
      </c>
      <c r="W2762" s="247">
        <v>44712</v>
      </c>
      <c r="Y2762" t="s">
        <v>876</v>
      </c>
      <c r="Z2762">
        <v>0</v>
      </c>
      <c r="AB2762" t="s">
        <v>1856</v>
      </c>
      <c r="AD2762">
        <f t="shared" ca="1" si="129"/>
        <v>23</v>
      </c>
      <c r="AE2762">
        <f t="shared" si="130"/>
        <v>5</v>
      </c>
      <c r="AF2762">
        <f t="shared" si="131"/>
        <v>31</v>
      </c>
    </row>
    <row r="2763" spans="1:32" x14ac:dyDescent="0.25">
      <c r="A2763" t="s">
        <v>13611</v>
      </c>
      <c r="B2763" t="s">
        <v>13612</v>
      </c>
      <c r="D2763">
        <v>2022</v>
      </c>
      <c r="E2763" t="s">
        <v>1049</v>
      </c>
      <c r="F2763" t="s">
        <v>1879</v>
      </c>
      <c r="G2763" t="s">
        <v>1917</v>
      </c>
      <c r="H2763" t="s">
        <v>1082</v>
      </c>
      <c r="I2763" t="s">
        <v>13613</v>
      </c>
      <c r="J2763" t="s">
        <v>7733</v>
      </c>
      <c r="K2763">
        <v>22921</v>
      </c>
      <c r="L2763" t="s">
        <v>869</v>
      </c>
      <c r="M2763" t="s">
        <v>1519</v>
      </c>
      <c r="N2763">
        <v>45597</v>
      </c>
      <c r="O2763">
        <v>25</v>
      </c>
      <c r="P2763" t="s">
        <v>872</v>
      </c>
      <c r="Q2763" t="s">
        <v>873</v>
      </c>
      <c r="R2763" t="s">
        <v>173</v>
      </c>
      <c r="S2763" t="s">
        <v>173</v>
      </c>
      <c r="U2763" t="s">
        <v>1067</v>
      </c>
      <c r="W2763" s="247">
        <v>44707</v>
      </c>
      <c r="Y2763" t="s">
        <v>876</v>
      </c>
      <c r="Z2763">
        <v>0</v>
      </c>
      <c r="AB2763" t="s">
        <v>13614</v>
      </c>
      <c r="AD2763">
        <f t="shared" ca="1" si="129"/>
        <v>23</v>
      </c>
      <c r="AE2763">
        <f t="shared" si="130"/>
        <v>5</v>
      </c>
      <c r="AF2763">
        <f t="shared" si="131"/>
        <v>26</v>
      </c>
    </row>
    <row r="2764" spans="1:32" x14ac:dyDescent="0.25">
      <c r="A2764" t="s">
        <v>13615</v>
      </c>
      <c r="B2764" t="s">
        <v>13616</v>
      </c>
      <c r="D2764">
        <v>2022</v>
      </c>
      <c r="E2764" t="s">
        <v>1049</v>
      </c>
      <c r="F2764" t="s">
        <v>1879</v>
      </c>
      <c r="G2764" t="s">
        <v>1917</v>
      </c>
      <c r="H2764" t="s">
        <v>1082</v>
      </c>
      <c r="I2764" t="s">
        <v>13617</v>
      </c>
      <c r="J2764" t="s">
        <v>7733</v>
      </c>
      <c r="K2764">
        <v>30465</v>
      </c>
      <c r="L2764" t="s">
        <v>869</v>
      </c>
      <c r="M2764" t="s">
        <v>1519</v>
      </c>
      <c r="N2764">
        <v>45597</v>
      </c>
      <c r="O2764">
        <v>25</v>
      </c>
      <c r="P2764" t="s">
        <v>872</v>
      </c>
      <c r="Q2764" t="s">
        <v>873</v>
      </c>
      <c r="R2764" t="s">
        <v>173</v>
      </c>
      <c r="S2764" t="s">
        <v>173</v>
      </c>
      <c r="U2764" t="s">
        <v>1067</v>
      </c>
      <c r="W2764" s="247">
        <v>44707</v>
      </c>
      <c r="Y2764" t="s">
        <v>876</v>
      </c>
      <c r="Z2764">
        <v>0</v>
      </c>
      <c r="AB2764" t="s">
        <v>13618</v>
      </c>
      <c r="AD2764">
        <f t="shared" ca="1" si="129"/>
        <v>23</v>
      </c>
      <c r="AE2764">
        <f t="shared" si="130"/>
        <v>5</v>
      </c>
      <c r="AF2764">
        <f t="shared" si="131"/>
        <v>26</v>
      </c>
    </row>
    <row r="2765" spans="1:32" x14ac:dyDescent="0.25">
      <c r="A2765" t="s">
        <v>13619</v>
      </c>
      <c r="B2765" t="s">
        <v>13620</v>
      </c>
      <c r="D2765">
        <v>2022</v>
      </c>
      <c r="E2765" t="s">
        <v>1049</v>
      </c>
      <c r="F2765" t="s">
        <v>1879</v>
      </c>
      <c r="G2765" t="s">
        <v>1917</v>
      </c>
      <c r="H2765" t="s">
        <v>1082</v>
      </c>
      <c r="I2765" t="s">
        <v>13621</v>
      </c>
      <c r="J2765" t="s">
        <v>7733</v>
      </c>
      <c r="K2765">
        <v>76900</v>
      </c>
      <c r="L2765" t="s">
        <v>869</v>
      </c>
      <c r="M2765" t="s">
        <v>1519</v>
      </c>
      <c r="N2765" t="s">
        <v>1803</v>
      </c>
      <c r="O2765">
        <v>13</v>
      </c>
      <c r="P2765" t="s">
        <v>872</v>
      </c>
      <c r="Q2765" t="s">
        <v>873</v>
      </c>
      <c r="R2765" t="s">
        <v>173</v>
      </c>
      <c r="S2765" t="s">
        <v>173</v>
      </c>
      <c r="U2765" t="s">
        <v>1067</v>
      </c>
      <c r="W2765" s="247">
        <v>44707</v>
      </c>
      <c r="Y2765" t="s">
        <v>876</v>
      </c>
      <c r="Z2765">
        <v>0</v>
      </c>
      <c r="AB2765" t="s">
        <v>13622</v>
      </c>
      <c r="AD2765">
        <f t="shared" ca="1" si="129"/>
        <v>23</v>
      </c>
      <c r="AE2765">
        <f t="shared" si="130"/>
        <v>5</v>
      </c>
      <c r="AF2765">
        <f t="shared" si="131"/>
        <v>26</v>
      </c>
    </row>
    <row r="2766" spans="1:32" x14ac:dyDescent="0.25">
      <c r="A2766" t="s">
        <v>13623</v>
      </c>
      <c r="B2766" t="s">
        <v>13624</v>
      </c>
      <c r="D2766">
        <v>2023</v>
      </c>
      <c r="E2766" t="s">
        <v>1049</v>
      </c>
      <c r="F2766" t="s">
        <v>1879</v>
      </c>
      <c r="G2766" t="s">
        <v>1917</v>
      </c>
      <c r="H2766" t="s">
        <v>1082</v>
      </c>
      <c r="I2766" t="s">
        <v>13625</v>
      </c>
      <c r="J2766" t="s">
        <v>1067</v>
      </c>
      <c r="K2766">
        <v>20600</v>
      </c>
      <c r="L2766" t="s">
        <v>869</v>
      </c>
      <c r="M2766" t="s">
        <v>1519</v>
      </c>
      <c r="N2766" t="s">
        <v>9020</v>
      </c>
      <c r="O2766">
        <v>20</v>
      </c>
      <c r="P2766" t="s">
        <v>872</v>
      </c>
      <c r="Q2766" t="s">
        <v>873</v>
      </c>
      <c r="R2766" t="s">
        <v>173</v>
      </c>
      <c r="S2766" t="s">
        <v>173</v>
      </c>
      <c r="U2766" t="s">
        <v>1067</v>
      </c>
      <c r="W2766" s="247">
        <v>44721</v>
      </c>
      <c r="Y2766" t="s">
        <v>876</v>
      </c>
      <c r="Z2766">
        <v>0</v>
      </c>
      <c r="AA2766" t="s">
        <v>2323</v>
      </c>
      <c r="AB2766" t="s">
        <v>13626</v>
      </c>
      <c r="AD2766">
        <f t="shared" ca="1" si="129"/>
        <v>23</v>
      </c>
      <c r="AE2766">
        <f t="shared" si="130"/>
        <v>6</v>
      </c>
      <c r="AF2766">
        <f t="shared" si="131"/>
        <v>9</v>
      </c>
    </row>
    <row r="2767" spans="1:32" x14ac:dyDescent="0.25">
      <c r="A2767" t="s">
        <v>13627</v>
      </c>
      <c r="B2767" t="s">
        <v>13628</v>
      </c>
      <c r="D2767">
        <v>2023</v>
      </c>
      <c r="E2767" t="s">
        <v>1616</v>
      </c>
      <c r="F2767" t="s">
        <v>12450</v>
      </c>
      <c r="G2767" t="s">
        <v>2653</v>
      </c>
      <c r="H2767" t="s">
        <v>2654</v>
      </c>
      <c r="I2767" t="s">
        <v>13629</v>
      </c>
      <c r="J2767" t="s">
        <v>1067</v>
      </c>
      <c r="K2767">
        <v>63397</v>
      </c>
      <c r="L2767" t="s">
        <v>1900</v>
      </c>
      <c r="M2767" t="s">
        <v>1519</v>
      </c>
      <c r="N2767">
        <v>45324</v>
      </c>
      <c r="O2767">
        <v>3</v>
      </c>
      <c r="P2767" t="s">
        <v>872</v>
      </c>
      <c r="Q2767" t="s">
        <v>873</v>
      </c>
      <c r="R2767" t="s">
        <v>13034</v>
      </c>
      <c r="S2767" t="s">
        <v>13034</v>
      </c>
      <c r="T2767" t="s">
        <v>13630</v>
      </c>
      <c r="U2767" t="s">
        <v>875</v>
      </c>
      <c r="W2767" s="247">
        <v>44728</v>
      </c>
      <c r="Y2767" t="s">
        <v>876</v>
      </c>
      <c r="Z2767">
        <v>0</v>
      </c>
      <c r="AB2767" t="s">
        <v>1856</v>
      </c>
      <c r="AD2767">
        <f t="shared" ca="1" si="129"/>
        <v>22</v>
      </c>
      <c r="AE2767">
        <f t="shared" si="130"/>
        <v>6</v>
      </c>
      <c r="AF2767">
        <f t="shared" si="131"/>
        <v>16</v>
      </c>
    </row>
    <row r="2768" spans="1:32" x14ac:dyDescent="0.25">
      <c r="A2768" t="s">
        <v>13631</v>
      </c>
      <c r="B2768" t="s">
        <v>13632</v>
      </c>
      <c r="C2768" t="s">
        <v>2319</v>
      </c>
      <c r="D2768">
        <v>2022</v>
      </c>
      <c r="E2768" t="s">
        <v>1049</v>
      </c>
      <c r="F2768" t="s">
        <v>2320</v>
      </c>
      <c r="G2768" t="s">
        <v>2321</v>
      </c>
      <c r="H2768" t="s">
        <v>1052</v>
      </c>
      <c r="I2768" t="s">
        <v>13633</v>
      </c>
      <c r="J2768" t="s">
        <v>7733</v>
      </c>
      <c r="K2768">
        <v>25340</v>
      </c>
      <c r="L2768" t="s">
        <v>869</v>
      </c>
      <c r="M2768" t="s">
        <v>1519</v>
      </c>
      <c r="N2768">
        <v>45324</v>
      </c>
      <c r="O2768">
        <v>4</v>
      </c>
      <c r="P2768" t="s">
        <v>872</v>
      </c>
      <c r="Q2768" t="s">
        <v>873</v>
      </c>
      <c r="R2768" t="s">
        <v>133</v>
      </c>
      <c r="S2768" t="s">
        <v>133</v>
      </c>
      <c r="U2768" t="s">
        <v>875</v>
      </c>
      <c r="W2768" s="247">
        <v>44707</v>
      </c>
      <c r="Y2768" t="s">
        <v>876</v>
      </c>
      <c r="Z2768">
        <v>0</v>
      </c>
      <c r="AB2768" t="s">
        <v>13634</v>
      </c>
      <c r="AD2768">
        <f t="shared" ca="1" si="129"/>
        <v>23</v>
      </c>
      <c r="AE2768">
        <f t="shared" si="130"/>
        <v>5</v>
      </c>
      <c r="AF2768">
        <f t="shared" si="131"/>
        <v>26</v>
      </c>
    </row>
    <row r="2769" spans="1:32" x14ac:dyDescent="0.25">
      <c r="A2769" t="s">
        <v>13635</v>
      </c>
      <c r="B2769" t="s">
        <v>13636</v>
      </c>
      <c r="D2769">
        <v>2022</v>
      </c>
      <c r="E2769" t="s">
        <v>1049</v>
      </c>
      <c r="F2769" t="s">
        <v>2320</v>
      </c>
      <c r="G2769" t="s">
        <v>2321</v>
      </c>
      <c r="H2769" t="s">
        <v>1052</v>
      </c>
      <c r="I2769" t="s">
        <v>13637</v>
      </c>
      <c r="J2769" t="s">
        <v>7733</v>
      </c>
      <c r="K2769">
        <v>46638</v>
      </c>
      <c r="L2769" t="s">
        <v>1900</v>
      </c>
      <c r="M2769" t="s">
        <v>1519</v>
      </c>
      <c r="N2769" t="s">
        <v>2638</v>
      </c>
      <c r="O2769">
        <v>12</v>
      </c>
      <c r="P2769" t="s">
        <v>872</v>
      </c>
      <c r="Q2769" t="s">
        <v>873</v>
      </c>
      <c r="R2769" t="s">
        <v>133</v>
      </c>
      <c r="S2769" t="s">
        <v>133</v>
      </c>
      <c r="U2769" t="s">
        <v>1067</v>
      </c>
      <c r="W2769" s="247">
        <v>44727</v>
      </c>
      <c r="Y2769" t="s">
        <v>876</v>
      </c>
      <c r="Z2769">
        <v>0</v>
      </c>
      <c r="AB2769" t="s">
        <v>13638</v>
      </c>
      <c r="AD2769">
        <f t="shared" ca="1" si="129"/>
        <v>22</v>
      </c>
      <c r="AE2769">
        <f t="shared" si="130"/>
        <v>6</v>
      </c>
      <c r="AF2769">
        <f t="shared" si="131"/>
        <v>15</v>
      </c>
    </row>
    <row r="2770" spans="1:32" x14ac:dyDescent="0.25">
      <c r="A2770" t="s">
        <v>13639</v>
      </c>
      <c r="B2770" t="s">
        <v>13640</v>
      </c>
      <c r="D2770">
        <v>2022</v>
      </c>
      <c r="E2770" t="s">
        <v>1049</v>
      </c>
      <c r="F2770" t="s">
        <v>2320</v>
      </c>
      <c r="G2770" t="s">
        <v>2321</v>
      </c>
      <c r="H2770" t="s">
        <v>1052</v>
      </c>
      <c r="I2770" t="s">
        <v>13641</v>
      </c>
      <c r="J2770" t="s">
        <v>7733</v>
      </c>
      <c r="K2770">
        <v>835</v>
      </c>
      <c r="L2770" t="s">
        <v>869</v>
      </c>
      <c r="M2770" t="s">
        <v>1519</v>
      </c>
      <c r="N2770" t="s">
        <v>2638</v>
      </c>
      <c r="O2770">
        <v>12</v>
      </c>
      <c r="P2770" t="s">
        <v>872</v>
      </c>
      <c r="Q2770" t="s">
        <v>873</v>
      </c>
      <c r="R2770" t="s">
        <v>133</v>
      </c>
      <c r="S2770" t="s">
        <v>133</v>
      </c>
      <c r="U2770" t="s">
        <v>1067</v>
      </c>
      <c r="W2770" s="247">
        <v>44727</v>
      </c>
      <c r="Y2770" t="s">
        <v>876</v>
      </c>
      <c r="Z2770">
        <v>0</v>
      </c>
      <c r="AB2770" t="s">
        <v>13642</v>
      </c>
      <c r="AD2770">
        <f t="shared" ca="1" si="129"/>
        <v>22</v>
      </c>
      <c r="AE2770">
        <f t="shared" si="130"/>
        <v>6</v>
      </c>
      <c r="AF2770">
        <f t="shared" si="131"/>
        <v>15</v>
      </c>
    </row>
    <row r="2771" spans="1:32" x14ac:dyDescent="0.25">
      <c r="A2771" t="s">
        <v>13643</v>
      </c>
      <c r="B2771" t="s">
        <v>13644</v>
      </c>
      <c r="D2771">
        <v>2023</v>
      </c>
      <c r="E2771" t="s">
        <v>1616</v>
      </c>
      <c r="F2771" t="s">
        <v>2652</v>
      </c>
      <c r="G2771" t="s">
        <v>2653</v>
      </c>
      <c r="H2771" t="s">
        <v>866</v>
      </c>
      <c r="I2771" t="s">
        <v>13645</v>
      </c>
      <c r="J2771" t="s">
        <v>1240</v>
      </c>
      <c r="K2771">
        <v>33580</v>
      </c>
      <c r="L2771" t="s">
        <v>869</v>
      </c>
      <c r="M2771" t="s">
        <v>1519</v>
      </c>
      <c r="N2771" t="s">
        <v>13255</v>
      </c>
      <c r="O2771">
        <v>72</v>
      </c>
      <c r="P2771" t="s">
        <v>872</v>
      </c>
      <c r="Q2771" t="s">
        <v>873</v>
      </c>
      <c r="R2771" t="s">
        <v>121</v>
      </c>
      <c r="S2771" t="s">
        <v>121</v>
      </c>
      <c r="U2771" t="s">
        <v>875</v>
      </c>
      <c r="W2771" s="247">
        <v>44728</v>
      </c>
      <c r="Y2771" t="s">
        <v>876</v>
      </c>
      <c r="Z2771">
        <v>0</v>
      </c>
      <c r="AB2771" t="s">
        <v>1856</v>
      </c>
      <c r="AD2771">
        <f t="shared" ca="1" si="129"/>
        <v>22</v>
      </c>
      <c r="AE2771">
        <f t="shared" si="130"/>
        <v>6</v>
      </c>
      <c r="AF2771">
        <f t="shared" si="131"/>
        <v>16</v>
      </c>
    </row>
    <row r="2772" spans="1:32" x14ac:dyDescent="0.25">
      <c r="A2772" t="s">
        <v>13646</v>
      </c>
      <c r="B2772" t="s">
        <v>13647</v>
      </c>
      <c r="D2772">
        <v>2023</v>
      </c>
      <c r="E2772" t="s">
        <v>1616</v>
      </c>
      <c r="F2772" t="s">
        <v>2652</v>
      </c>
      <c r="G2772" t="s">
        <v>2653</v>
      </c>
      <c r="H2772" t="s">
        <v>2654</v>
      </c>
      <c r="I2772" t="s">
        <v>13648</v>
      </c>
      <c r="J2772" t="s">
        <v>896</v>
      </c>
      <c r="K2772">
        <v>37094</v>
      </c>
      <c r="L2772" t="s">
        <v>1900</v>
      </c>
      <c r="M2772" t="s">
        <v>1519</v>
      </c>
      <c r="N2772" t="s">
        <v>2340</v>
      </c>
      <c r="O2772">
        <v>7</v>
      </c>
      <c r="P2772" t="s">
        <v>872</v>
      </c>
      <c r="Q2772" t="s">
        <v>873</v>
      </c>
      <c r="R2772" t="s">
        <v>121</v>
      </c>
      <c r="S2772" t="s">
        <v>121</v>
      </c>
      <c r="U2772" t="s">
        <v>875</v>
      </c>
      <c r="W2772" s="247">
        <v>44728</v>
      </c>
      <c r="Y2772" t="s">
        <v>876</v>
      </c>
      <c r="Z2772">
        <v>0</v>
      </c>
      <c r="AB2772" t="s">
        <v>1856</v>
      </c>
      <c r="AD2772">
        <f t="shared" ca="1" si="129"/>
        <v>22</v>
      </c>
      <c r="AE2772">
        <f t="shared" si="130"/>
        <v>6</v>
      </c>
      <c r="AF2772">
        <f t="shared" si="131"/>
        <v>16</v>
      </c>
    </row>
    <row r="2773" spans="1:32" x14ac:dyDescent="0.25">
      <c r="A2773" t="s">
        <v>13649</v>
      </c>
      <c r="B2773" t="s">
        <v>13650</v>
      </c>
      <c r="D2773">
        <v>2022</v>
      </c>
      <c r="E2773" t="s">
        <v>1049</v>
      </c>
      <c r="F2773" t="s">
        <v>1879</v>
      </c>
      <c r="G2773" t="s">
        <v>1917</v>
      </c>
      <c r="H2773" t="s">
        <v>1082</v>
      </c>
      <c r="I2773" t="s">
        <v>13651</v>
      </c>
      <c r="J2773" t="s">
        <v>11577</v>
      </c>
      <c r="K2773">
        <v>32208</v>
      </c>
      <c r="L2773" t="s">
        <v>869</v>
      </c>
      <c r="M2773" t="s">
        <v>1519</v>
      </c>
      <c r="N2773" t="s">
        <v>913</v>
      </c>
      <c r="O2773">
        <v>5</v>
      </c>
      <c r="P2773" t="s">
        <v>872</v>
      </c>
      <c r="Q2773" t="s">
        <v>873</v>
      </c>
      <c r="R2773" t="s">
        <v>121</v>
      </c>
      <c r="S2773" t="s">
        <v>121</v>
      </c>
      <c r="U2773" t="s">
        <v>1067</v>
      </c>
      <c r="W2773" s="247">
        <v>44707</v>
      </c>
      <c r="Y2773" t="s">
        <v>876</v>
      </c>
      <c r="Z2773">
        <v>0</v>
      </c>
      <c r="AB2773" t="s">
        <v>13652</v>
      </c>
      <c r="AD2773">
        <f t="shared" ca="1" si="129"/>
        <v>23</v>
      </c>
      <c r="AE2773">
        <f t="shared" si="130"/>
        <v>5</v>
      </c>
      <c r="AF2773">
        <f t="shared" si="131"/>
        <v>26</v>
      </c>
    </row>
    <row r="2774" spans="1:32" x14ac:dyDescent="0.25">
      <c r="A2774" t="s">
        <v>13653</v>
      </c>
      <c r="B2774" t="s">
        <v>13654</v>
      </c>
      <c r="D2774">
        <v>2022</v>
      </c>
      <c r="E2774" t="s">
        <v>1049</v>
      </c>
      <c r="F2774" t="s">
        <v>1879</v>
      </c>
      <c r="G2774" t="s">
        <v>1917</v>
      </c>
      <c r="H2774" t="s">
        <v>1082</v>
      </c>
      <c r="I2774" t="s">
        <v>13655</v>
      </c>
      <c r="J2774" t="s">
        <v>896</v>
      </c>
      <c r="K2774">
        <v>38110</v>
      </c>
      <c r="L2774" t="s">
        <v>869</v>
      </c>
      <c r="M2774" t="s">
        <v>1519</v>
      </c>
      <c r="N2774" t="s">
        <v>2340</v>
      </c>
      <c r="O2774">
        <v>7</v>
      </c>
      <c r="P2774" t="s">
        <v>872</v>
      </c>
      <c r="Q2774" t="s">
        <v>873</v>
      </c>
      <c r="R2774" t="s">
        <v>121</v>
      </c>
      <c r="S2774" t="s">
        <v>121</v>
      </c>
      <c r="U2774" t="s">
        <v>1067</v>
      </c>
      <c r="W2774" s="247">
        <v>44707</v>
      </c>
      <c r="Y2774" t="s">
        <v>876</v>
      </c>
      <c r="Z2774">
        <v>0</v>
      </c>
      <c r="AB2774" t="s">
        <v>13656</v>
      </c>
      <c r="AD2774">
        <f t="shared" ca="1" si="129"/>
        <v>23</v>
      </c>
      <c r="AE2774">
        <f t="shared" si="130"/>
        <v>5</v>
      </c>
      <c r="AF2774">
        <f t="shared" si="131"/>
        <v>26</v>
      </c>
    </row>
    <row r="2775" spans="1:32" x14ac:dyDescent="0.25">
      <c r="A2775" t="s">
        <v>13657</v>
      </c>
      <c r="B2775" t="s">
        <v>13658</v>
      </c>
      <c r="D2775">
        <v>2022</v>
      </c>
      <c r="E2775" t="s">
        <v>1049</v>
      </c>
      <c r="F2775" t="s">
        <v>1879</v>
      </c>
      <c r="G2775" t="s">
        <v>1880</v>
      </c>
      <c r="H2775" t="s">
        <v>1082</v>
      </c>
      <c r="I2775" t="s">
        <v>13659</v>
      </c>
      <c r="J2775" t="s">
        <v>1067</v>
      </c>
      <c r="K2775">
        <v>32364</v>
      </c>
      <c r="L2775" t="s">
        <v>869</v>
      </c>
      <c r="M2775" t="s">
        <v>1519</v>
      </c>
      <c r="N2775">
        <v>45353</v>
      </c>
      <c r="O2775">
        <v>2</v>
      </c>
      <c r="P2775" t="s">
        <v>872</v>
      </c>
      <c r="Q2775" t="s">
        <v>873</v>
      </c>
      <c r="R2775" t="s">
        <v>121</v>
      </c>
      <c r="S2775" t="s">
        <v>113</v>
      </c>
      <c r="U2775" t="s">
        <v>1067</v>
      </c>
      <c r="W2775" s="247">
        <v>44707</v>
      </c>
      <c r="Y2775" t="s">
        <v>876</v>
      </c>
      <c r="Z2775">
        <v>0</v>
      </c>
      <c r="AB2775" t="s">
        <v>1856</v>
      </c>
      <c r="AD2775">
        <f t="shared" ca="1" si="129"/>
        <v>23</v>
      </c>
      <c r="AE2775">
        <f t="shared" si="130"/>
        <v>5</v>
      </c>
      <c r="AF2775">
        <f t="shared" si="131"/>
        <v>26</v>
      </c>
    </row>
    <row r="2776" spans="1:32" x14ac:dyDescent="0.25">
      <c r="A2776" t="s">
        <v>13660</v>
      </c>
      <c r="B2776" t="s">
        <v>13661</v>
      </c>
      <c r="D2776">
        <v>2022</v>
      </c>
      <c r="E2776" t="s">
        <v>1049</v>
      </c>
      <c r="F2776" t="s">
        <v>1879</v>
      </c>
      <c r="G2776" t="s">
        <v>1880</v>
      </c>
      <c r="H2776" t="s">
        <v>1082</v>
      </c>
      <c r="I2776" t="s">
        <v>13662</v>
      </c>
      <c r="J2776" t="s">
        <v>7733</v>
      </c>
      <c r="K2776">
        <v>69426</v>
      </c>
      <c r="L2776" t="s">
        <v>1900</v>
      </c>
      <c r="M2776" t="s">
        <v>1519</v>
      </c>
      <c r="N2776">
        <v>45353</v>
      </c>
      <c r="O2776">
        <v>2</v>
      </c>
      <c r="P2776" t="s">
        <v>872</v>
      </c>
      <c r="Q2776" t="s">
        <v>873</v>
      </c>
      <c r="R2776" t="s">
        <v>159</v>
      </c>
      <c r="S2776" t="s">
        <v>133</v>
      </c>
      <c r="U2776" t="s">
        <v>1067</v>
      </c>
      <c r="W2776" s="247">
        <v>44707</v>
      </c>
      <c r="Y2776" t="s">
        <v>876</v>
      </c>
      <c r="Z2776">
        <v>0</v>
      </c>
      <c r="AA2776" t="s">
        <v>1890</v>
      </c>
      <c r="AB2776" t="s">
        <v>1856</v>
      </c>
      <c r="AD2776">
        <f t="shared" ca="1" si="129"/>
        <v>23</v>
      </c>
      <c r="AE2776">
        <f t="shared" si="130"/>
        <v>5</v>
      </c>
      <c r="AF2776">
        <f t="shared" si="131"/>
        <v>26</v>
      </c>
    </row>
    <row r="2777" spans="1:32" x14ac:dyDescent="0.25">
      <c r="A2777" t="s">
        <v>13663</v>
      </c>
      <c r="B2777" t="s">
        <v>13664</v>
      </c>
      <c r="C2777" t="s">
        <v>2319</v>
      </c>
      <c r="D2777">
        <v>2022</v>
      </c>
      <c r="E2777" t="s">
        <v>1049</v>
      </c>
      <c r="F2777" t="s">
        <v>2320</v>
      </c>
      <c r="G2777" t="s">
        <v>2321</v>
      </c>
      <c r="H2777" t="s">
        <v>1052</v>
      </c>
      <c r="I2777" t="s">
        <v>13665</v>
      </c>
      <c r="J2777" t="s">
        <v>7733</v>
      </c>
      <c r="K2777">
        <v>23161</v>
      </c>
      <c r="L2777" t="s">
        <v>869</v>
      </c>
      <c r="M2777" t="s">
        <v>1519</v>
      </c>
      <c r="N2777">
        <v>45353</v>
      </c>
      <c r="O2777">
        <v>2</v>
      </c>
      <c r="P2777" t="s">
        <v>872</v>
      </c>
      <c r="Q2777" t="s">
        <v>873</v>
      </c>
      <c r="R2777" t="s">
        <v>113</v>
      </c>
      <c r="S2777" t="s">
        <v>174</v>
      </c>
      <c r="T2777" t="s">
        <v>2402</v>
      </c>
      <c r="U2777" t="s">
        <v>875</v>
      </c>
      <c r="W2777" s="247">
        <v>44701</v>
      </c>
      <c r="Y2777" t="s">
        <v>876</v>
      </c>
      <c r="Z2777">
        <v>0</v>
      </c>
      <c r="AB2777" t="s">
        <v>13666</v>
      </c>
      <c r="AD2777">
        <f t="shared" ca="1" si="129"/>
        <v>23</v>
      </c>
      <c r="AE2777">
        <f t="shared" si="130"/>
        <v>5</v>
      </c>
      <c r="AF2777">
        <f t="shared" si="131"/>
        <v>20</v>
      </c>
    </row>
    <row r="2778" spans="1:32" x14ac:dyDescent="0.25">
      <c r="A2778" t="s">
        <v>13667</v>
      </c>
      <c r="B2778" t="s">
        <v>13668</v>
      </c>
      <c r="D2778">
        <v>2022</v>
      </c>
      <c r="E2778" t="s">
        <v>1049</v>
      </c>
      <c r="F2778" t="s">
        <v>1879</v>
      </c>
      <c r="G2778" t="s">
        <v>1917</v>
      </c>
      <c r="H2778" t="s">
        <v>1123</v>
      </c>
      <c r="I2778" t="s">
        <v>13669</v>
      </c>
      <c r="J2778" t="s">
        <v>7733</v>
      </c>
      <c r="K2778">
        <v>61002</v>
      </c>
      <c r="L2778" t="s">
        <v>1900</v>
      </c>
      <c r="M2778" t="s">
        <v>1519</v>
      </c>
      <c r="N2778">
        <v>45353</v>
      </c>
      <c r="O2778">
        <v>2</v>
      </c>
      <c r="P2778" t="s">
        <v>872</v>
      </c>
      <c r="Q2778" t="s">
        <v>873</v>
      </c>
      <c r="R2778" t="s">
        <v>113</v>
      </c>
      <c r="S2778" t="s">
        <v>180</v>
      </c>
      <c r="T2778" t="s">
        <v>2402</v>
      </c>
      <c r="U2778" t="s">
        <v>1067</v>
      </c>
      <c r="W2778" s="247">
        <v>44701</v>
      </c>
      <c r="Y2778" t="s">
        <v>876</v>
      </c>
      <c r="Z2778">
        <v>0</v>
      </c>
      <c r="AB2778" t="s">
        <v>13670</v>
      </c>
      <c r="AD2778">
        <f t="shared" ca="1" si="129"/>
        <v>23</v>
      </c>
      <c r="AE2778">
        <f t="shared" si="130"/>
        <v>5</v>
      </c>
      <c r="AF2778">
        <f t="shared" si="131"/>
        <v>20</v>
      </c>
    </row>
    <row r="2779" spans="1:32" x14ac:dyDescent="0.25">
      <c r="A2779" t="s">
        <v>13671</v>
      </c>
      <c r="B2779" t="s">
        <v>13672</v>
      </c>
      <c r="D2779">
        <v>2022</v>
      </c>
      <c r="E2779" t="s">
        <v>1616</v>
      </c>
      <c r="F2779" t="s">
        <v>1617</v>
      </c>
      <c r="G2779" t="s">
        <v>1618</v>
      </c>
      <c r="H2779" t="s">
        <v>866</v>
      </c>
      <c r="I2779" t="s">
        <v>13673</v>
      </c>
      <c r="J2779" t="s">
        <v>1054</v>
      </c>
      <c r="K2779">
        <v>12133</v>
      </c>
      <c r="L2779" t="s">
        <v>869</v>
      </c>
      <c r="M2779" t="s">
        <v>13674</v>
      </c>
      <c r="N2779">
        <v>45385</v>
      </c>
      <c r="O2779">
        <v>2</v>
      </c>
      <c r="P2779" t="s">
        <v>872</v>
      </c>
      <c r="Q2779" t="s">
        <v>873</v>
      </c>
      <c r="R2779" t="s">
        <v>105</v>
      </c>
      <c r="S2779" t="s">
        <v>105</v>
      </c>
      <c r="T2779" t="s">
        <v>13675</v>
      </c>
      <c r="U2779" t="s">
        <v>875</v>
      </c>
      <c r="V2779" t="s">
        <v>150</v>
      </c>
      <c r="W2779" s="247">
        <v>44680</v>
      </c>
      <c r="Y2779" t="s">
        <v>876</v>
      </c>
      <c r="Z2779">
        <v>0</v>
      </c>
      <c r="AB2779" t="s">
        <v>1856</v>
      </c>
      <c r="AD2779">
        <f t="shared" ca="1" si="129"/>
        <v>24</v>
      </c>
      <c r="AE2779">
        <f t="shared" si="130"/>
        <v>4</v>
      </c>
      <c r="AF2779">
        <f t="shared" si="131"/>
        <v>29</v>
      </c>
    </row>
    <row r="2780" spans="1:32" x14ac:dyDescent="0.25">
      <c r="A2780" t="s">
        <v>13676</v>
      </c>
      <c r="B2780" t="s">
        <v>13677</v>
      </c>
      <c r="D2780">
        <v>2022</v>
      </c>
      <c r="E2780" t="s">
        <v>1616</v>
      </c>
      <c r="F2780" t="s">
        <v>1617</v>
      </c>
      <c r="G2780" t="s">
        <v>1618</v>
      </c>
      <c r="H2780" t="s">
        <v>866</v>
      </c>
      <c r="I2780" t="s">
        <v>13678</v>
      </c>
      <c r="J2780" t="s">
        <v>1038</v>
      </c>
      <c r="K2780">
        <v>25752</v>
      </c>
      <c r="L2780" t="s">
        <v>869</v>
      </c>
      <c r="M2780" t="s">
        <v>13679</v>
      </c>
      <c r="N2780" t="s">
        <v>5580</v>
      </c>
      <c r="O2780">
        <v>251</v>
      </c>
      <c r="P2780" t="s">
        <v>872</v>
      </c>
      <c r="Q2780" t="s">
        <v>873</v>
      </c>
      <c r="R2780" t="s">
        <v>105</v>
      </c>
      <c r="S2780" t="s">
        <v>105</v>
      </c>
      <c r="T2780" t="s">
        <v>13680</v>
      </c>
      <c r="U2780" t="s">
        <v>875</v>
      </c>
      <c r="V2780" t="s">
        <v>195</v>
      </c>
      <c r="W2780" s="247">
        <v>44680</v>
      </c>
      <c r="Y2780" t="s">
        <v>876</v>
      </c>
      <c r="Z2780">
        <v>0</v>
      </c>
      <c r="AB2780" t="s">
        <v>1856</v>
      </c>
      <c r="AD2780">
        <f t="shared" ca="1" si="129"/>
        <v>24</v>
      </c>
      <c r="AE2780">
        <f t="shared" si="130"/>
        <v>4</v>
      </c>
      <c r="AF2780">
        <f t="shared" si="131"/>
        <v>29</v>
      </c>
    </row>
    <row r="2781" spans="1:32" x14ac:dyDescent="0.25">
      <c r="A2781" t="s">
        <v>13681</v>
      </c>
      <c r="B2781" t="s">
        <v>13682</v>
      </c>
      <c r="D2781">
        <v>2022</v>
      </c>
      <c r="E2781" t="s">
        <v>1616</v>
      </c>
      <c r="F2781" t="s">
        <v>1617</v>
      </c>
      <c r="G2781" t="s">
        <v>1618</v>
      </c>
      <c r="H2781" t="s">
        <v>866</v>
      </c>
      <c r="I2781" t="s">
        <v>13683</v>
      </c>
      <c r="J2781" t="s">
        <v>1038</v>
      </c>
      <c r="K2781">
        <v>167</v>
      </c>
      <c r="L2781" t="s">
        <v>869</v>
      </c>
      <c r="M2781" t="s">
        <v>13684</v>
      </c>
      <c r="N2781" t="s">
        <v>5580</v>
      </c>
      <c r="O2781">
        <v>584</v>
      </c>
      <c r="P2781" t="s">
        <v>872</v>
      </c>
      <c r="Q2781" t="s">
        <v>873</v>
      </c>
      <c r="R2781" t="s">
        <v>105</v>
      </c>
      <c r="S2781" t="s">
        <v>105</v>
      </c>
      <c r="T2781" t="s">
        <v>13685</v>
      </c>
      <c r="U2781" t="s">
        <v>875</v>
      </c>
      <c r="V2781" t="s">
        <v>195</v>
      </c>
      <c r="W2781" s="247">
        <v>44680</v>
      </c>
      <c r="Y2781" t="s">
        <v>876</v>
      </c>
      <c r="Z2781">
        <v>0</v>
      </c>
      <c r="AB2781" t="s">
        <v>1856</v>
      </c>
      <c r="AD2781">
        <f t="shared" ca="1" si="129"/>
        <v>24</v>
      </c>
      <c r="AE2781">
        <f t="shared" si="130"/>
        <v>4</v>
      </c>
      <c r="AF2781">
        <f t="shared" si="131"/>
        <v>29</v>
      </c>
    </row>
    <row r="2782" spans="1:32" x14ac:dyDescent="0.25">
      <c r="A2782" t="s">
        <v>13686</v>
      </c>
      <c r="B2782" t="s">
        <v>13687</v>
      </c>
      <c r="D2782">
        <v>2022</v>
      </c>
      <c r="E2782" t="s">
        <v>1049</v>
      </c>
      <c r="F2782" t="s">
        <v>1050</v>
      </c>
      <c r="G2782" t="s">
        <v>1051</v>
      </c>
      <c r="H2782" t="s">
        <v>1052</v>
      </c>
      <c r="I2782" t="s">
        <v>13688</v>
      </c>
      <c r="J2782" t="s">
        <v>1527</v>
      </c>
      <c r="K2782">
        <v>67099</v>
      </c>
      <c r="L2782" t="s">
        <v>869</v>
      </c>
      <c r="M2782" t="s">
        <v>13689</v>
      </c>
      <c r="N2782">
        <v>45414</v>
      </c>
      <c r="O2782">
        <v>3</v>
      </c>
      <c r="P2782" t="s">
        <v>872</v>
      </c>
      <c r="Q2782" t="s">
        <v>873</v>
      </c>
      <c r="R2782" t="s">
        <v>105</v>
      </c>
      <c r="S2782" t="s">
        <v>105</v>
      </c>
      <c r="T2782" t="s">
        <v>13690</v>
      </c>
      <c r="U2782" t="s">
        <v>875</v>
      </c>
      <c r="W2782" s="247">
        <v>44694</v>
      </c>
      <c r="Y2782" t="s">
        <v>876</v>
      </c>
      <c r="Z2782">
        <v>0</v>
      </c>
      <c r="AB2782" t="s">
        <v>1856</v>
      </c>
      <c r="AD2782">
        <f t="shared" ca="1" si="129"/>
        <v>23</v>
      </c>
      <c r="AE2782">
        <f t="shared" si="130"/>
        <v>5</v>
      </c>
      <c r="AF2782">
        <f t="shared" si="131"/>
        <v>13</v>
      </c>
    </row>
    <row r="2783" spans="1:32" x14ac:dyDescent="0.25">
      <c r="A2783" t="s">
        <v>13691</v>
      </c>
      <c r="B2783" t="s">
        <v>13692</v>
      </c>
      <c r="D2783">
        <v>2022</v>
      </c>
      <c r="E2783" t="s">
        <v>1049</v>
      </c>
      <c r="F2783" t="s">
        <v>1050</v>
      </c>
      <c r="G2783" t="s">
        <v>1051</v>
      </c>
      <c r="H2783" t="s">
        <v>1052</v>
      </c>
      <c r="I2783" t="s">
        <v>13693</v>
      </c>
      <c r="J2783" t="s">
        <v>1054</v>
      </c>
      <c r="K2783">
        <v>39367</v>
      </c>
      <c r="L2783" t="s">
        <v>869</v>
      </c>
      <c r="M2783" t="s">
        <v>13694</v>
      </c>
      <c r="N2783" t="s">
        <v>1040</v>
      </c>
      <c r="O2783">
        <v>4</v>
      </c>
      <c r="P2783" t="s">
        <v>872</v>
      </c>
      <c r="Q2783" t="s">
        <v>873</v>
      </c>
      <c r="R2783" t="s">
        <v>105</v>
      </c>
      <c r="S2783" t="s">
        <v>105</v>
      </c>
      <c r="T2783" t="s">
        <v>13695</v>
      </c>
      <c r="U2783" t="s">
        <v>875</v>
      </c>
      <c r="V2783" t="s">
        <v>162</v>
      </c>
      <c r="W2783" s="247">
        <v>44694</v>
      </c>
      <c r="Y2783" t="s">
        <v>876</v>
      </c>
      <c r="Z2783">
        <v>0</v>
      </c>
      <c r="AB2783" t="s">
        <v>1856</v>
      </c>
      <c r="AD2783">
        <f t="shared" ca="1" si="129"/>
        <v>23</v>
      </c>
      <c r="AE2783">
        <f t="shared" si="130"/>
        <v>5</v>
      </c>
      <c r="AF2783">
        <f t="shared" si="131"/>
        <v>13</v>
      </c>
    </row>
    <row r="2784" spans="1:32" x14ac:dyDescent="0.25">
      <c r="A2784" t="s">
        <v>13696</v>
      </c>
      <c r="B2784" t="s">
        <v>13697</v>
      </c>
      <c r="D2784">
        <v>2022</v>
      </c>
      <c r="E2784" t="s">
        <v>1049</v>
      </c>
      <c r="F2784" t="s">
        <v>1050</v>
      </c>
      <c r="G2784" t="s">
        <v>1051</v>
      </c>
      <c r="H2784" t="s">
        <v>1052</v>
      </c>
      <c r="I2784" t="s">
        <v>13698</v>
      </c>
      <c r="J2784" t="s">
        <v>1054</v>
      </c>
      <c r="K2784">
        <v>60374</v>
      </c>
      <c r="L2784" t="s">
        <v>869</v>
      </c>
      <c r="M2784" t="s">
        <v>13699</v>
      </c>
      <c r="N2784" t="s">
        <v>1040</v>
      </c>
      <c r="O2784">
        <v>4</v>
      </c>
      <c r="P2784" t="s">
        <v>872</v>
      </c>
      <c r="Q2784" t="s">
        <v>873</v>
      </c>
      <c r="R2784" t="s">
        <v>105</v>
      </c>
      <c r="S2784" t="s">
        <v>105</v>
      </c>
      <c r="T2784" t="s">
        <v>13700</v>
      </c>
      <c r="U2784" t="s">
        <v>875</v>
      </c>
      <c r="V2784" t="s">
        <v>162</v>
      </c>
      <c r="W2784" s="247">
        <v>44694</v>
      </c>
      <c r="Y2784" t="s">
        <v>876</v>
      </c>
      <c r="Z2784">
        <v>0</v>
      </c>
      <c r="AB2784" t="s">
        <v>1856</v>
      </c>
      <c r="AD2784">
        <f t="shared" ca="1" si="129"/>
        <v>23</v>
      </c>
      <c r="AE2784">
        <f t="shared" si="130"/>
        <v>5</v>
      </c>
      <c r="AF2784">
        <f t="shared" si="131"/>
        <v>13</v>
      </c>
    </row>
    <row r="2785" spans="1:32" x14ac:dyDescent="0.25">
      <c r="A2785" t="s">
        <v>13701</v>
      </c>
      <c r="B2785" t="s">
        <v>13702</v>
      </c>
      <c r="D2785">
        <v>2023</v>
      </c>
      <c r="E2785" t="s">
        <v>863</v>
      </c>
      <c r="F2785" t="s">
        <v>9637</v>
      </c>
      <c r="G2785" t="s">
        <v>9638</v>
      </c>
      <c r="H2785" t="s">
        <v>956</v>
      </c>
      <c r="I2785" t="s">
        <v>13703</v>
      </c>
      <c r="J2785" t="s">
        <v>1038</v>
      </c>
      <c r="K2785">
        <v>117</v>
      </c>
      <c r="L2785" t="s">
        <v>869</v>
      </c>
      <c r="M2785" t="s">
        <v>13704</v>
      </c>
      <c r="N2785" t="s">
        <v>5580</v>
      </c>
      <c r="O2785">
        <v>584</v>
      </c>
      <c r="P2785" t="s">
        <v>872</v>
      </c>
      <c r="Q2785" t="s">
        <v>873</v>
      </c>
      <c r="R2785" t="s">
        <v>105</v>
      </c>
      <c r="S2785" t="s">
        <v>105</v>
      </c>
      <c r="T2785" t="s">
        <v>13705</v>
      </c>
      <c r="U2785" t="s">
        <v>1067</v>
      </c>
      <c r="V2785" t="s">
        <v>204</v>
      </c>
      <c r="W2785" s="247">
        <v>44700</v>
      </c>
      <c r="Y2785" t="s">
        <v>876</v>
      </c>
      <c r="Z2785">
        <v>0</v>
      </c>
      <c r="AB2785" t="s">
        <v>1856</v>
      </c>
      <c r="AD2785">
        <f t="shared" ca="1" si="129"/>
        <v>23</v>
      </c>
      <c r="AE2785">
        <f t="shared" si="130"/>
        <v>5</v>
      </c>
      <c r="AF2785">
        <f t="shared" si="131"/>
        <v>19</v>
      </c>
    </row>
    <row r="2786" spans="1:32" x14ac:dyDescent="0.25">
      <c r="A2786" t="s">
        <v>13706</v>
      </c>
      <c r="B2786" t="s">
        <v>13707</v>
      </c>
      <c r="D2786">
        <v>2023</v>
      </c>
      <c r="E2786" t="s">
        <v>863</v>
      </c>
      <c r="F2786" t="s">
        <v>3643</v>
      </c>
      <c r="G2786" t="s">
        <v>3644</v>
      </c>
      <c r="H2786" t="s">
        <v>866</v>
      </c>
      <c r="I2786" t="s">
        <v>13708</v>
      </c>
      <c r="J2786" t="s">
        <v>1054</v>
      </c>
      <c r="K2786">
        <v>108474</v>
      </c>
      <c r="L2786" t="s">
        <v>1900</v>
      </c>
      <c r="M2786" t="s">
        <v>13709</v>
      </c>
      <c r="N2786">
        <v>45628</v>
      </c>
      <c r="O2786">
        <v>23</v>
      </c>
      <c r="P2786" t="s">
        <v>872</v>
      </c>
      <c r="Q2786" t="s">
        <v>873</v>
      </c>
      <c r="R2786" t="s">
        <v>105</v>
      </c>
      <c r="S2786" t="s">
        <v>105</v>
      </c>
      <c r="T2786" t="s">
        <v>5672</v>
      </c>
      <c r="U2786" t="s">
        <v>1067</v>
      </c>
      <c r="V2786" t="s">
        <v>5673</v>
      </c>
      <c r="W2786" s="247">
        <v>44700</v>
      </c>
      <c r="Y2786" t="s">
        <v>876</v>
      </c>
      <c r="Z2786">
        <v>0</v>
      </c>
      <c r="AB2786" t="s">
        <v>1856</v>
      </c>
      <c r="AD2786">
        <f t="shared" ca="1" si="129"/>
        <v>23</v>
      </c>
      <c r="AE2786">
        <f t="shared" si="130"/>
        <v>5</v>
      </c>
      <c r="AF2786">
        <f t="shared" si="131"/>
        <v>19</v>
      </c>
    </row>
    <row r="2787" spans="1:32" x14ac:dyDescent="0.25">
      <c r="A2787" t="s">
        <v>13710</v>
      </c>
      <c r="B2787" t="s">
        <v>13711</v>
      </c>
      <c r="D2787">
        <v>2023</v>
      </c>
      <c r="E2787" t="s">
        <v>863</v>
      </c>
      <c r="F2787" t="s">
        <v>3643</v>
      </c>
      <c r="G2787" t="s">
        <v>3644</v>
      </c>
      <c r="H2787" t="s">
        <v>866</v>
      </c>
      <c r="I2787" t="s">
        <v>13712</v>
      </c>
      <c r="J2787" t="s">
        <v>945</v>
      </c>
      <c r="K2787">
        <v>64992</v>
      </c>
      <c r="L2787" t="s">
        <v>1900</v>
      </c>
      <c r="M2787" t="s">
        <v>13713</v>
      </c>
      <c r="N2787">
        <v>45537</v>
      </c>
      <c r="O2787">
        <v>1</v>
      </c>
      <c r="P2787" t="s">
        <v>872</v>
      </c>
      <c r="Q2787" t="s">
        <v>873</v>
      </c>
      <c r="R2787" t="s">
        <v>105</v>
      </c>
      <c r="S2787" t="s">
        <v>110</v>
      </c>
      <c r="T2787" t="s">
        <v>13714</v>
      </c>
      <c r="U2787" t="s">
        <v>1067</v>
      </c>
      <c r="V2787" t="s">
        <v>245</v>
      </c>
      <c r="W2787" s="247">
        <v>44700</v>
      </c>
      <c r="Y2787" t="s">
        <v>876</v>
      </c>
      <c r="Z2787">
        <v>0</v>
      </c>
      <c r="AB2787" t="s">
        <v>1856</v>
      </c>
      <c r="AD2787">
        <f t="shared" ca="1" si="129"/>
        <v>23</v>
      </c>
      <c r="AE2787">
        <f t="shared" si="130"/>
        <v>5</v>
      </c>
      <c r="AF2787">
        <f t="shared" si="131"/>
        <v>19</v>
      </c>
    </row>
    <row r="2788" spans="1:32" x14ac:dyDescent="0.25">
      <c r="A2788" t="s">
        <v>13715</v>
      </c>
      <c r="B2788" t="s">
        <v>13716</v>
      </c>
      <c r="D2788">
        <v>2023</v>
      </c>
      <c r="E2788" t="s">
        <v>863</v>
      </c>
      <c r="F2788" t="s">
        <v>3643</v>
      </c>
      <c r="G2788" t="s">
        <v>3644</v>
      </c>
      <c r="H2788" t="s">
        <v>866</v>
      </c>
      <c r="I2788" t="s">
        <v>13717</v>
      </c>
      <c r="J2788" t="s">
        <v>1054</v>
      </c>
      <c r="K2788">
        <v>79875</v>
      </c>
      <c r="L2788" t="s">
        <v>869</v>
      </c>
      <c r="M2788" t="s">
        <v>13718</v>
      </c>
      <c r="N2788">
        <v>45415</v>
      </c>
      <c r="O2788">
        <v>1</v>
      </c>
      <c r="P2788" t="s">
        <v>872</v>
      </c>
      <c r="Q2788" t="s">
        <v>873</v>
      </c>
      <c r="R2788" t="s">
        <v>105</v>
      </c>
      <c r="S2788" t="s">
        <v>105</v>
      </c>
      <c r="T2788" t="s">
        <v>13719</v>
      </c>
      <c r="U2788" t="s">
        <v>1067</v>
      </c>
      <c r="V2788" t="s">
        <v>5673</v>
      </c>
      <c r="W2788" s="247">
        <v>44700</v>
      </c>
      <c r="Y2788" t="s">
        <v>876</v>
      </c>
      <c r="Z2788">
        <v>0</v>
      </c>
      <c r="AB2788" t="s">
        <v>1856</v>
      </c>
      <c r="AD2788">
        <f t="shared" ca="1" si="129"/>
        <v>23</v>
      </c>
      <c r="AE2788">
        <f t="shared" si="130"/>
        <v>5</v>
      </c>
      <c r="AF2788">
        <f t="shared" si="131"/>
        <v>19</v>
      </c>
    </row>
    <row r="2789" spans="1:32" x14ac:dyDescent="0.25">
      <c r="A2789" t="s">
        <v>13720</v>
      </c>
      <c r="B2789" t="s">
        <v>13721</v>
      </c>
      <c r="D2789">
        <v>2023</v>
      </c>
      <c r="E2789" t="s">
        <v>863</v>
      </c>
      <c r="F2789" t="s">
        <v>3643</v>
      </c>
      <c r="G2789" t="s">
        <v>3644</v>
      </c>
      <c r="H2789" t="s">
        <v>866</v>
      </c>
      <c r="I2789" t="s">
        <v>13722</v>
      </c>
      <c r="J2789" t="s">
        <v>868</v>
      </c>
      <c r="K2789">
        <v>50856</v>
      </c>
      <c r="L2789" t="s">
        <v>869</v>
      </c>
      <c r="M2789" t="s">
        <v>13723</v>
      </c>
      <c r="N2789">
        <v>45506</v>
      </c>
      <c r="O2789">
        <v>4</v>
      </c>
      <c r="P2789" t="s">
        <v>872</v>
      </c>
      <c r="Q2789" t="s">
        <v>873</v>
      </c>
      <c r="R2789" t="s">
        <v>105</v>
      </c>
      <c r="S2789" t="s">
        <v>105</v>
      </c>
      <c r="T2789" t="s">
        <v>13724</v>
      </c>
      <c r="U2789" t="s">
        <v>1067</v>
      </c>
      <c r="W2789" s="247">
        <v>44700</v>
      </c>
      <c r="Y2789" t="s">
        <v>876</v>
      </c>
      <c r="Z2789">
        <v>0</v>
      </c>
      <c r="AB2789" t="s">
        <v>1856</v>
      </c>
      <c r="AD2789">
        <f t="shared" ca="1" si="129"/>
        <v>23</v>
      </c>
      <c r="AE2789">
        <f t="shared" si="130"/>
        <v>5</v>
      </c>
      <c r="AF2789">
        <f t="shared" si="131"/>
        <v>19</v>
      </c>
    </row>
    <row r="2790" spans="1:32" x14ac:dyDescent="0.25">
      <c r="A2790" t="s">
        <v>13725</v>
      </c>
      <c r="B2790" t="s">
        <v>13726</v>
      </c>
      <c r="D2790">
        <v>2023</v>
      </c>
      <c r="E2790" t="s">
        <v>863</v>
      </c>
      <c r="F2790" t="s">
        <v>3643</v>
      </c>
      <c r="G2790" t="s">
        <v>3644</v>
      </c>
      <c r="H2790" t="s">
        <v>866</v>
      </c>
      <c r="I2790" t="s">
        <v>13727</v>
      </c>
      <c r="J2790" t="s">
        <v>1054</v>
      </c>
      <c r="K2790">
        <v>77000</v>
      </c>
      <c r="L2790" t="s">
        <v>1900</v>
      </c>
      <c r="M2790" t="s">
        <v>13728</v>
      </c>
      <c r="N2790" t="s">
        <v>1056</v>
      </c>
      <c r="P2790" t="s">
        <v>872</v>
      </c>
      <c r="Q2790" t="s">
        <v>873</v>
      </c>
      <c r="R2790" t="s">
        <v>105</v>
      </c>
      <c r="S2790" t="s">
        <v>105</v>
      </c>
      <c r="T2790" t="s">
        <v>13729</v>
      </c>
      <c r="U2790" t="s">
        <v>1067</v>
      </c>
      <c r="V2790" t="s">
        <v>232</v>
      </c>
      <c r="W2790" s="247">
        <v>44700</v>
      </c>
      <c r="Y2790" t="s">
        <v>876</v>
      </c>
      <c r="Z2790">
        <v>0</v>
      </c>
      <c r="AB2790" t="s">
        <v>1856</v>
      </c>
      <c r="AD2790">
        <f t="shared" ca="1" si="129"/>
        <v>23</v>
      </c>
      <c r="AE2790">
        <f t="shared" si="130"/>
        <v>5</v>
      </c>
      <c r="AF2790">
        <f t="shared" si="131"/>
        <v>19</v>
      </c>
    </row>
    <row r="2791" spans="1:32" x14ac:dyDescent="0.25">
      <c r="A2791" t="s">
        <v>13730</v>
      </c>
      <c r="B2791" t="s">
        <v>13731</v>
      </c>
      <c r="D2791">
        <v>2023</v>
      </c>
      <c r="E2791" t="s">
        <v>863</v>
      </c>
      <c r="F2791" t="s">
        <v>3643</v>
      </c>
      <c r="G2791" t="s">
        <v>3644</v>
      </c>
      <c r="H2791" t="s">
        <v>866</v>
      </c>
      <c r="I2791" t="s">
        <v>13732</v>
      </c>
      <c r="J2791" t="s">
        <v>1054</v>
      </c>
      <c r="K2791">
        <v>54503</v>
      </c>
      <c r="L2791" t="s">
        <v>1900</v>
      </c>
      <c r="M2791" t="s">
        <v>13733</v>
      </c>
      <c r="N2791" t="s">
        <v>2026</v>
      </c>
      <c r="O2791">
        <v>10</v>
      </c>
      <c r="P2791" t="s">
        <v>872</v>
      </c>
      <c r="Q2791" t="s">
        <v>873</v>
      </c>
      <c r="R2791" t="s">
        <v>105</v>
      </c>
      <c r="S2791" t="s">
        <v>105</v>
      </c>
      <c r="T2791" t="s">
        <v>9452</v>
      </c>
      <c r="U2791" t="s">
        <v>1067</v>
      </c>
      <c r="V2791" t="s">
        <v>8919</v>
      </c>
      <c r="W2791" s="247">
        <v>44700</v>
      </c>
      <c r="Y2791" t="s">
        <v>876</v>
      </c>
      <c r="Z2791">
        <v>0</v>
      </c>
      <c r="AB2791" t="s">
        <v>1856</v>
      </c>
      <c r="AD2791">
        <f t="shared" ca="1" si="129"/>
        <v>23</v>
      </c>
      <c r="AE2791">
        <f t="shared" si="130"/>
        <v>5</v>
      </c>
      <c r="AF2791">
        <f t="shared" si="131"/>
        <v>19</v>
      </c>
    </row>
    <row r="2792" spans="1:32" x14ac:dyDescent="0.25">
      <c r="A2792" t="s">
        <v>13734</v>
      </c>
      <c r="B2792" t="s">
        <v>13735</v>
      </c>
      <c r="D2792">
        <v>2023</v>
      </c>
      <c r="E2792" t="s">
        <v>863</v>
      </c>
      <c r="F2792" t="s">
        <v>3643</v>
      </c>
      <c r="G2792" t="s">
        <v>3644</v>
      </c>
      <c r="H2792" t="s">
        <v>866</v>
      </c>
      <c r="I2792" t="s">
        <v>13736</v>
      </c>
      <c r="J2792" t="s">
        <v>1054</v>
      </c>
      <c r="K2792">
        <v>79138</v>
      </c>
      <c r="L2792" t="s">
        <v>1900</v>
      </c>
      <c r="M2792" t="s">
        <v>13737</v>
      </c>
      <c r="N2792">
        <v>45414</v>
      </c>
      <c r="O2792">
        <v>30</v>
      </c>
      <c r="P2792" t="s">
        <v>872</v>
      </c>
      <c r="Q2792" t="s">
        <v>873</v>
      </c>
      <c r="R2792" t="s">
        <v>105</v>
      </c>
      <c r="S2792" t="s">
        <v>105</v>
      </c>
      <c r="T2792" t="s">
        <v>13738</v>
      </c>
      <c r="U2792" t="s">
        <v>1067</v>
      </c>
      <c r="V2792" t="s">
        <v>5673</v>
      </c>
      <c r="W2792" s="247">
        <v>44700</v>
      </c>
      <c r="Y2792" t="s">
        <v>876</v>
      </c>
      <c r="Z2792">
        <v>0</v>
      </c>
      <c r="AB2792" t="s">
        <v>1856</v>
      </c>
      <c r="AD2792">
        <f t="shared" ca="1" si="129"/>
        <v>23</v>
      </c>
      <c r="AE2792">
        <f t="shared" si="130"/>
        <v>5</v>
      </c>
      <c r="AF2792">
        <f t="shared" si="131"/>
        <v>19</v>
      </c>
    </row>
    <row r="2793" spans="1:32" x14ac:dyDescent="0.25">
      <c r="A2793" t="s">
        <v>13739</v>
      </c>
      <c r="B2793" t="s">
        <v>13740</v>
      </c>
      <c r="D2793">
        <v>2022</v>
      </c>
      <c r="E2793" t="s">
        <v>5589</v>
      </c>
      <c r="F2793" t="s">
        <v>5744</v>
      </c>
      <c r="G2793" t="s">
        <v>2087</v>
      </c>
      <c r="H2793" t="s">
        <v>1223</v>
      </c>
      <c r="I2793" t="s">
        <v>13741</v>
      </c>
      <c r="J2793" t="s">
        <v>1038</v>
      </c>
      <c r="K2793">
        <v>100</v>
      </c>
      <c r="L2793" t="s">
        <v>869</v>
      </c>
      <c r="M2793" t="s">
        <v>13742</v>
      </c>
      <c r="N2793" t="s">
        <v>12805</v>
      </c>
      <c r="O2793">
        <v>341</v>
      </c>
      <c r="P2793" t="s">
        <v>872</v>
      </c>
      <c r="Q2793" t="s">
        <v>873</v>
      </c>
      <c r="R2793" t="s">
        <v>105</v>
      </c>
      <c r="S2793" t="s">
        <v>105</v>
      </c>
      <c r="T2793" t="s">
        <v>13743</v>
      </c>
      <c r="U2793" t="s">
        <v>875</v>
      </c>
      <c r="V2793" t="s">
        <v>4055</v>
      </c>
      <c r="W2793" s="247">
        <v>44678</v>
      </c>
      <c r="Y2793" t="s">
        <v>876</v>
      </c>
      <c r="Z2793">
        <v>0</v>
      </c>
      <c r="AA2793" t="s">
        <v>13744</v>
      </c>
      <c r="AB2793" t="s">
        <v>1856</v>
      </c>
      <c r="AD2793">
        <f t="shared" ca="1" si="129"/>
        <v>24</v>
      </c>
      <c r="AE2793">
        <f t="shared" si="130"/>
        <v>4</v>
      </c>
      <c r="AF2793">
        <f t="shared" si="131"/>
        <v>27</v>
      </c>
    </row>
    <row r="2794" spans="1:32" x14ac:dyDescent="0.25">
      <c r="A2794" t="s">
        <v>13745</v>
      </c>
      <c r="B2794" t="s">
        <v>13746</v>
      </c>
      <c r="D2794">
        <v>2022</v>
      </c>
      <c r="E2794" t="s">
        <v>5589</v>
      </c>
      <c r="F2794" t="s">
        <v>5744</v>
      </c>
      <c r="G2794" t="s">
        <v>2087</v>
      </c>
      <c r="H2794" t="s">
        <v>1223</v>
      </c>
      <c r="I2794" t="s">
        <v>13747</v>
      </c>
      <c r="J2794" t="s">
        <v>1038</v>
      </c>
      <c r="K2794">
        <v>64848</v>
      </c>
      <c r="L2794" t="s">
        <v>1900</v>
      </c>
      <c r="M2794" t="s">
        <v>13748</v>
      </c>
      <c r="N2794" t="s">
        <v>13749</v>
      </c>
      <c r="O2794">
        <v>97</v>
      </c>
      <c r="P2794" t="s">
        <v>872</v>
      </c>
      <c r="Q2794" t="s">
        <v>873</v>
      </c>
      <c r="R2794" t="s">
        <v>105</v>
      </c>
      <c r="S2794" t="s">
        <v>105</v>
      </c>
      <c r="T2794" t="s">
        <v>13750</v>
      </c>
      <c r="U2794" t="s">
        <v>875</v>
      </c>
      <c r="V2794" t="s">
        <v>4055</v>
      </c>
      <c r="W2794" s="247">
        <v>44678</v>
      </c>
      <c r="Y2794" t="s">
        <v>876</v>
      </c>
      <c r="Z2794">
        <v>0</v>
      </c>
      <c r="AB2794" t="s">
        <v>1856</v>
      </c>
      <c r="AD2794">
        <f t="shared" ca="1" si="129"/>
        <v>24</v>
      </c>
      <c r="AE2794">
        <f t="shared" si="130"/>
        <v>4</v>
      </c>
      <c r="AF2794">
        <f t="shared" si="131"/>
        <v>27</v>
      </c>
    </row>
    <row r="2795" spans="1:32" x14ac:dyDescent="0.25">
      <c r="A2795" t="s">
        <v>13751</v>
      </c>
      <c r="B2795" t="s">
        <v>13752</v>
      </c>
      <c r="D2795">
        <v>2022</v>
      </c>
      <c r="E2795" t="s">
        <v>3245</v>
      </c>
      <c r="F2795" t="s">
        <v>13753</v>
      </c>
      <c r="G2795" t="s">
        <v>1081</v>
      </c>
      <c r="H2795" t="s">
        <v>13754</v>
      </c>
      <c r="I2795" t="s">
        <v>13755</v>
      </c>
      <c r="J2795" t="s">
        <v>1074</v>
      </c>
      <c r="K2795">
        <v>20</v>
      </c>
      <c r="L2795" t="s">
        <v>1900</v>
      </c>
      <c r="M2795" t="s">
        <v>13756</v>
      </c>
      <c r="N2795" t="s">
        <v>13757</v>
      </c>
      <c r="O2795">
        <v>608</v>
      </c>
      <c r="P2795" t="s">
        <v>872</v>
      </c>
      <c r="Q2795" t="s">
        <v>873</v>
      </c>
      <c r="R2795" t="s">
        <v>105</v>
      </c>
      <c r="S2795" t="s">
        <v>105</v>
      </c>
      <c r="T2795" t="s">
        <v>13758</v>
      </c>
      <c r="U2795" t="s">
        <v>1067</v>
      </c>
      <c r="V2795" t="s">
        <v>13759</v>
      </c>
      <c r="W2795" s="247">
        <v>44680</v>
      </c>
      <c r="Y2795" t="s">
        <v>876</v>
      </c>
      <c r="Z2795">
        <v>0</v>
      </c>
      <c r="AD2795">
        <f t="shared" ca="1" si="129"/>
        <v>24</v>
      </c>
      <c r="AE2795">
        <f t="shared" si="130"/>
        <v>4</v>
      </c>
      <c r="AF2795">
        <f t="shared" si="131"/>
        <v>29</v>
      </c>
    </row>
    <row r="2796" spans="1:32" x14ac:dyDescent="0.25">
      <c r="A2796" t="s">
        <v>13760</v>
      </c>
      <c r="B2796" t="s">
        <v>13761</v>
      </c>
      <c r="D2796">
        <v>2023</v>
      </c>
      <c r="E2796" t="s">
        <v>1061</v>
      </c>
      <c r="F2796" t="s">
        <v>2233</v>
      </c>
      <c r="G2796" t="s">
        <v>865</v>
      </c>
      <c r="H2796" t="s">
        <v>866</v>
      </c>
      <c r="I2796" t="s">
        <v>13762</v>
      </c>
      <c r="J2796" t="s">
        <v>1054</v>
      </c>
      <c r="K2796">
        <v>12058</v>
      </c>
      <c r="L2796" t="s">
        <v>869</v>
      </c>
      <c r="M2796" t="s">
        <v>13763</v>
      </c>
      <c r="N2796" t="s">
        <v>1040</v>
      </c>
      <c r="O2796">
        <v>4</v>
      </c>
      <c r="P2796" t="s">
        <v>872</v>
      </c>
      <c r="Q2796" t="s">
        <v>873</v>
      </c>
      <c r="R2796" t="s">
        <v>105</v>
      </c>
      <c r="S2796" t="s">
        <v>105</v>
      </c>
      <c r="T2796" t="s">
        <v>13764</v>
      </c>
      <c r="U2796" t="s">
        <v>875</v>
      </c>
      <c r="V2796" t="s">
        <v>151</v>
      </c>
      <c r="W2796" s="247">
        <v>44678</v>
      </c>
      <c r="Y2796" t="s">
        <v>876</v>
      </c>
      <c r="Z2796">
        <v>0</v>
      </c>
      <c r="AB2796" t="s">
        <v>1856</v>
      </c>
      <c r="AD2796">
        <f t="shared" ca="1" si="129"/>
        <v>24</v>
      </c>
      <c r="AE2796">
        <f t="shared" si="130"/>
        <v>4</v>
      </c>
      <c r="AF2796">
        <f t="shared" si="131"/>
        <v>27</v>
      </c>
    </row>
    <row r="2797" spans="1:32" x14ac:dyDescent="0.25">
      <c r="A2797" t="s">
        <v>13765</v>
      </c>
      <c r="B2797" t="s">
        <v>13766</v>
      </c>
      <c r="D2797">
        <v>2023</v>
      </c>
      <c r="E2797" t="s">
        <v>1061</v>
      </c>
      <c r="F2797" t="s">
        <v>2233</v>
      </c>
      <c r="G2797" t="s">
        <v>865</v>
      </c>
      <c r="H2797" t="s">
        <v>866</v>
      </c>
      <c r="I2797" t="s">
        <v>13767</v>
      </c>
      <c r="J2797" t="s">
        <v>1038</v>
      </c>
      <c r="K2797">
        <v>561</v>
      </c>
      <c r="L2797" t="s">
        <v>869</v>
      </c>
      <c r="M2797" t="s">
        <v>13768</v>
      </c>
      <c r="N2797" t="s">
        <v>2994</v>
      </c>
      <c r="O2797">
        <v>16</v>
      </c>
      <c r="P2797" t="s">
        <v>872</v>
      </c>
      <c r="Q2797" t="s">
        <v>873</v>
      </c>
      <c r="R2797" t="s">
        <v>105</v>
      </c>
      <c r="S2797" t="s">
        <v>105</v>
      </c>
      <c r="T2797" t="s">
        <v>6322</v>
      </c>
      <c r="U2797" t="s">
        <v>875</v>
      </c>
      <c r="V2797" t="s">
        <v>2675</v>
      </c>
      <c r="W2797" s="247">
        <v>44694</v>
      </c>
      <c r="Y2797" t="s">
        <v>876</v>
      </c>
      <c r="Z2797">
        <v>0</v>
      </c>
      <c r="AB2797" t="s">
        <v>1856</v>
      </c>
      <c r="AD2797">
        <f t="shared" ca="1" si="129"/>
        <v>23</v>
      </c>
      <c r="AE2797">
        <f t="shared" si="130"/>
        <v>5</v>
      </c>
      <c r="AF2797">
        <f t="shared" si="131"/>
        <v>13</v>
      </c>
    </row>
    <row r="2798" spans="1:32" x14ac:dyDescent="0.25">
      <c r="A2798" t="s">
        <v>13769</v>
      </c>
      <c r="B2798" t="s">
        <v>13770</v>
      </c>
      <c r="D2798">
        <v>2022</v>
      </c>
      <c r="E2798" t="s">
        <v>1061</v>
      </c>
      <c r="F2798" t="s">
        <v>1190</v>
      </c>
      <c r="G2798" t="s">
        <v>1191</v>
      </c>
      <c r="H2798" t="s">
        <v>866</v>
      </c>
      <c r="I2798" t="s">
        <v>13771</v>
      </c>
      <c r="J2798" t="s">
        <v>881</v>
      </c>
      <c r="K2798">
        <v>68247</v>
      </c>
      <c r="L2798" t="s">
        <v>1900</v>
      </c>
      <c r="M2798">
        <v>5449282</v>
      </c>
      <c r="N2798" t="s">
        <v>2026</v>
      </c>
      <c r="O2798">
        <v>7</v>
      </c>
      <c r="P2798" t="s">
        <v>872</v>
      </c>
      <c r="Q2798" t="s">
        <v>873</v>
      </c>
      <c r="R2798" t="s">
        <v>105</v>
      </c>
      <c r="S2798" t="s">
        <v>105</v>
      </c>
      <c r="T2798" t="s">
        <v>13772</v>
      </c>
      <c r="U2798" t="s">
        <v>875</v>
      </c>
      <c r="V2798" t="s">
        <v>142</v>
      </c>
      <c r="W2798" s="247">
        <v>44678</v>
      </c>
      <c r="Y2798" t="s">
        <v>876</v>
      </c>
      <c r="Z2798">
        <v>0</v>
      </c>
      <c r="AB2798" t="s">
        <v>877</v>
      </c>
      <c r="AD2798">
        <f t="shared" ca="1" si="129"/>
        <v>24</v>
      </c>
      <c r="AE2798">
        <f t="shared" si="130"/>
        <v>4</v>
      </c>
      <c r="AF2798">
        <f t="shared" si="131"/>
        <v>27</v>
      </c>
    </row>
    <row r="2799" spans="1:32" x14ac:dyDescent="0.25">
      <c r="A2799" t="s">
        <v>518</v>
      </c>
      <c r="B2799" t="s">
        <v>13773</v>
      </c>
      <c r="D2799">
        <v>2022</v>
      </c>
      <c r="E2799" t="s">
        <v>1049</v>
      </c>
      <c r="F2799" t="s">
        <v>1080</v>
      </c>
      <c r="G2799" t="s">
        <v>1081</v>
      </c>
      <c r="H2799" t="s">
        <v>1123</v>
      </c>
      <c r="I2799" t="s">
        <v>521</v>
      </c>
      <c r="J2799" t="s">
        <v>945</v>
      </c>
      <c r="K2799">
        <v>47859</v>
      </c>
      <c r="L2799" t="s">
        <v>1900</v>
      </c>
      <c r="M2799">
        <v>5449459</v>
      </c>
      <c r="N2799">
        <v>45475</v>
      </c>
      <c r="O2799">
        <v>1</v>
      </c>
      <c r="P2799" t="s">
        <v>872</v>
      </c>
      <c r="Q2799" t="s">
        <v>873</v>
      </c>
      <c r="R2799" t="s">
        <v>105</v>
      </c>
      <c r="S2799" t="s">
        <v>105</v>
      </c>
      <c r="T2799" t="s">
        <v>13774</v>
      </c>
      <c r="U2799" t="s">
        <v>875</v>
      </c>
      <c r="V2799" t="s">
        <v>3163</v>
      </c>
      <c r="W2799" s="247">
        <v>44680</v>
      </c>
      <c r="Y2799" t="s">
        <v>876</v>
      </c>
      <c r="Z2799">
        <v>0</v>
      </c>
      <c r="AB2799" t="s">
        <v>1856</v>
      </c>
      <c r="AD2799">
        <f t="shared" ca="1" si="129"/>
        <v>24</v>
      </c>
      <c r="AE2799">
        <f t="shared" si="130"/>
        <v>4</v>
      </c>
      <c r="AF2799">
        <f t="shared" si="131"/>
        <v>29</v>
      </c>
    </row>
    <row r="2800" spans="1:32" x14ac:dyDescent="0.25">
      <c r="A2800" t="s">
        <v>749</v>
      </c>
      <c r="B2800" t="s">
        <v>13775</v>
      </c>
      <c r="D2800">
        <v>2022</v>
      </c>
      <c r="E2800" t="s">
        <v>1049</v>
      </c>
      <c r="F2800" t="s">
        <v>1080</v>
      </c>
      <c r="G2800" t="s">
        <v>1081</v>
      </c>
      <c r="H2800" t="s">
        <v>13776</v>
      </c>
      <c r="I2800" t="s">
        <v>751</v>
      </c>
      <c r="J2800" t="s">
        <v>1054</v>
      </c>
      <c r="K2800">
        <v>685</v>
      </c>
      <c r="L2800" t="s">
        <v>869</v>
      </c>
      <c r="M2800" t="s">
        <v>13777</v>
      </c>
      <c r="N2800" t="s">
        <v>5013</v>
      </c>
      <c r="O2800">
        <v>637</v>
      </c>
      <c r="P2800" t="s">
        <v>872</v>
      </c>
      <c r="Q2800" t="s">
        <v>873</v>
      </c>
      <c r="R2800" t="s">
        <v>105</v>
      </c>
      <c r="S2800" t="s">
        <v>105</v>
      </c>
      <c r="T2800" t="s">
        <v>4954</v>
      </c>
      <c r="U2800" t="s">
        <v>875</v>
      </c>
      <c r="V2800" t="s">
        <v>4955</v>
      </c>
      <c r="W2800" s="247">
        <v>44680</v>
      </c>
      <c r="Y2800" t="s">
        <v>876</v>
      </c>
      <c r="Z2800">
        <v>0</v>
      </c>
      <c r="AB2800" t="s">
        <v>1856</v>
      </c>
      <c r="AD2800">
        <f t="shared" ca="1" si="129"/>
        <v>24</v>
      </c>
      <c r="AE2800">
        <f t="shared" si="130"/>
        <v>4</v>
      </c>
      <c r="AF2800">
        <f t="shared" si="131"/>
        <v>29</v>
      </c>
    </row>
    <row r="2801" spans="1:32" x14ac:dyDescent="0.25">
      <c r="A2801" t="s">
        <v>715</v>
      </c>
      <c r="B2801" t="s">
        <v>13778</v>
      </c>
      <c r="D2801">
        <v>2022</v>
      </c>
      <c r="E2801" t="s">
        <v>1049</v>
      </c>
      <c r="F2801" t="s">
        <v>1080</v>
      </c>
      <c r="G2801" t="s">
        <v>1081</v>
      </c>
      <c r="H2801" t="s">
        <v>3486</v>
      </c>
      <c r="I2801" t="s">
        <v>719</v>
      </c>
      <c r="J2801" t="s">
        <v>1054</v>
      </c>
      <c r="K2801">
        <v>18525</v>
      </c>
      <c r="L2801" t="s">
        <v>869</v>
      </c>
      <c r="M2801" t="s">
        <v>13779</v>
      </c>
      <c r="N2801" t="s">
        <v>5074</v>
      </c>
      <c r="O2801">
        <v>137</v>
      </c>
      <c r="P2801" t="s">
        <v>872</v>
      </c>
      <c r="Q2801" t="s">
        <v>873</v>
      </c>
      <c r="R2801" t="s">
        <v>105</v>
      </c>
      <c r="S2801" t="s">
        <v>105</v>
      </c>
      <c r="T2801" t="s">
        <v>4954</v>
      </c>
      <c r="U2801" t="s">
        <v>875</v>
      </c>
      <c r="V2801" t="s">
        <v>4955</v>
      </c>
      <c r="W2801" s="247">
        <v>44681</v>
      </c>
      <c r="Y2801" t="s">
        <v>876</v>
      </c>
      <c r="Z2801">
        <v>0</v>
      </c>
      <c r="AA2801" t="s">
        <v>13780</v>
      </c>
      <c r="AB2801" t="s">
        <v>1856</v>
      </c>
      <c r="AD2801">
        <f t="shared" ca="1" si="129"/>
        <v>24</v>
      </c>
      <c r="AE2801">
        <f t="shared" si="130"/>
        <v>4</v>
      </c>
      <c r="AF2801">
        <f t="shared" si="131"/>
        <v>30</v>
      </c>
    </row>
    <row r="2802" spans="1:32" x14ac:dyDescent="0.25">
      <c r="A2802" t="s">
        <v>725</v>
      </c>
      <c r="B2802" t="s">
        <v>13781</v>
      </c>
      <c r="D2802">
        <v>2022</v>
      </c>
      <c r="E2802" t="s">
        <v>1049</v>
      </c>
      <c r="F2802" t="s">
        <v>1080</v>
      </c>
      <c r="G2802" t="s">
        <v>1081</v>
      </c>
      <c r="H2802" t="s">
        <v>1108</v>
      </c>
      <c r="I2802" t="s">
        <v>728</v>
      </c>
      <c r="J2802" t="s">
        <v>1054</v>
      </c>
      <c r="K2802">
        <v>245</v>
      </c>
      <c r="L2802" t="s">
        <v>869</v>
      </c>
      <c r="M2802" t="s">
        <v>13782</v>
      </c>
      <c r="N2802" t="s">
        <v>5013</v>
      </c>
      <c r="O2802">
        <v>635</v>
      </c>
      <c r="P2802" t="s">
        <v>872</v>
      </c>
      <c r="Q2802" t="s">
        <v>873</v>
      </c>
      <c r="R2802" t="s">
        <v>105</v>
      </c>
      <c r="S2802" t="s">
        <v>105</v>
      </c>
      <c r="T2802" t="s">
        <v>4954</v>
      </c>
      <c r="U2802" t="s">
        <v>875</v>
      </c>
      <c r="V2802" t="s">
        <v>4955</v>
      </c>
      <c r="W2802" s="247">
        <v>44681</v>
      </c>
      <c r="Y2802" t="s">
        <v>876</v>
      </c>
      <c r="Z2802">
        <v>0</v>
      </c>
      <c r="AB2802" t="s">
        <v>1856</v>
      </c>
      <c r="AD2802">
        <f t="shared" ca="1" si="129"/>
        <v>24</v>
      </c>
      <c r="AE2802">
        <f t="shared" si="130"/>
        <v>4</v>
      </c>
      <c r="AF2802">
        <f t="shared" si="131"/>
        <v>30</v>
      </c>
    </row>
    <row r="2803" spans="1:32" x14ac:dyDescent="0.25">
      <c r="A2803" t="s">
        <v>710</v>
      </c>
      <c r="B2803" t="s">
        <v>13783</v>
      </c>
      <c r="D2803">
        <v>2022</v>
      </c>
      <c r="E2803" t="s">
        <v>1049</v>
      </c>
      <c r="F2803" t="s">
        <v>1080</v>
      </c>
      <c r="G2803" t="s">
        <v>1081</v>
      </c>
      <c r="H2803" t="s">
        <v>3486</v>
      </c>
      <c r="I2803" t="s">
        <v>714</v>
      </c>
      <c r="J2803" t="s">
        <v>1038</v>
      </c>
      <c r="K2803">
        <v>24824</v>
      </c>
      <c r="L2803" t="s">
        <v>869</v>
      </c>
      <c r="M2803" t="s">
        <v>13784</v>
      </c>
      <c r="N2803" t="s">
        <v>5035</v>
      </c>
      <c r="O2803">
        <v>237</v>
      </c>
      <c r="P2803" t="s">
        <v>872</v>
      </c>
      <c r="Q2803" t="s">
        <v>873</v>
      </c>
      <c r="R2803" t="s">
        <v>105</v>
      </c>
      <c r="S2803" t="s">
        <v>105</v>
      </c>
      <c r="T2803" t="s">
        <v>4954</v>
      </c>
      <c r="U2803" t="s">
        <v>875</v>
      </c>
      <c r="V2803" t="s">
        <v>4955</v>
      </c>
      <c r="W2803" s="247">
        <v>44681</v>
      </c>
      <c r="Y2803" t="s">
        <v>876</v>
      </c>
      <c r="Z2803">
        <v>0</v>
      </c>
      <c r="AB2803" t="s">
        <v>1856</v>
      </c>
      <c r="AD2803">
        <f t="shared" ca="1" si="129"/>
        <v>24</v>
      </c>
      <c r="AE2803">
        <f t="shared" si="130"/>
        <v>4</v>
      </c>
      <c r="AF2803">
        <f t="shared" si="131"/>
        <v>30</v>
      </c>
    </row>
    <row r="2804" spans="1:32" x14ac:dyDescent="0.25">
      <c r="A2804" t="s">
        <v>746</v>
      </c>
      <c r="B2804" t="s">
        <v>13785</v>
      </c>
      <c r="D2804">
        <v>2022</v>
      </c>
      <c r="E2804" t="s">
        <v>1049</v>
      </c>
      <c r="F2804" t="s">
        <v>1080</v>
      </c>
      <c r="G2804" t="s">
        <v>1081</v>
      </c>
      <c r="H2804" t="s">
        <v>1082</v>
      </c>
      <c r="I2804" t="s">
        <v>748</v>
      </c>
      <c r="J2804" t="s">
        <v>1054</v>
      </c>
      <c r="K2804">
        <v>34923</v>
      </c>
      <c r="L2804" t="s">
        <v>869</v>
      </c>
      <c r="M2804" t="s">
        <v>13786</v>
      </c>
      <c r="N2804" t="s">
        <v>5074</v>
      </c>
      <c r="O2804">
        <v>315</v>
      </c>
      <c r="P2804" t="s">
        <v>872</v>
      </c>
      <c r="Q2804" t="s">
        <v>873</v>
      </c>
      <c r="R2804" t="s">
        <v>105</v>
      </c>
      <c r="S2804" t="s">
        <v>105</v>
      </c>
      <c r="T2804" t="s">
        <v>4954</v>
      </c>
      <c r="U2804" t="s">
        <v>875</v>
      </c>
      <c r="V2804" t="s">
        <v>4955</v>
      </c>
      <c r="W2804" s="247">
        <v>44681</v>
      </c>
      <c r="Y2804" t="s">
        <v>876</v>
      </c>
      <c r="Z2804">
        <v>0</v>
      </c>
      <c r="AB2804" t="s">
        <v>1856</v>
      </c>
      <c r="AD2804">
        <f t="shared" ca="1" si="129"/>
        <v>24</v>
      </c>
      <c r="AE2804">
        <f t="shared" si="130"/>
        <v>4</v>
      </c>
      <c r="AF2804">
        <f t="shared" si="131"/>
        <v>30</v>
      </c>
    </row>
    <row r="2805" spans="1:32" x14ac:dyDescent="0.25">
      <c r="A2805" t="s">
        <v>13787</v>
      </c>
      <c r="B2805" t="s">
        <v>13788</v>
      </c>
      <c r="C2805" t="s">
        <v>2319</v>
      </c>
      <c r="D2805">
        <v>2022</v>
      </c>
      <c r="E2805" t="s">
        <v>1049</v>
      </c>
      <c r="F2805" t="s">
        <v>2320</v>
      </c>
      <c r="G2805" t="s">
        <v>2321</v>
      </c>
      <c r="H2805" t="s">
        <v>1052</v>
      </c>
      <c r="I2805" t="s">
        <v>13789</v>
      </c>
      <c r="J2805" t="s">
        <v>7733</v>
      </c>
      <c r="K2805">
        <v>70301</v>
      </c>
      <c r="L2805" t="s">
        <v>869</v>
      </c>
      <c r="M2805" t="s">
        <v>1519</v>
      </c>
      <c r="N2805" t="s">
        <v>1803</v>
      </c>
      <c r="O2805">
        <v>13</v>
      </c>
      <c r="P2805" t="s">
        <v>872</v>
      </c>
      <c r="Q2805" t="s">
        <v>873</v>
      </c>
      <c r="R2805" t="s">
        <v>173</v>
      </c>
      <c r="S2805" t="s">
        <v>173</v>
      </c>
      <c r="U2805" t="s">
        <v>875</v>
      </c>
      <c r="W2805" s="247">
        <v>44679</v>
      </c>
      <c r="Y2805" t="s">
        <v>876</v>
      </c>
      <c r="Z2805">
        <v>0</v>
      </c>
      <c r="AB2805" t="s">
        <v>13790</v>
      </c>
      <c r="AD2805">
        <f t="shared" ca="1" si="129"/>
        <v>24</v>
      </c>
      <c r="AE2805">
        <f t="shared" si="130"/>
        <v>4</v>
      </c>
      <c r="AF2805">
        <f t="shared" si="131"/>
        <v>28</v>
      </c>
    </row>
    <row r="2806" spans="1:32" x14ac:dyDescent="0.25">
      <c r="A2806" t="s">
        <v>13791</v>
      </c>
      <c r="B2806" t="s">
        <v>13792</v>
      </c>
      <c r="C2806" t="s">
        <v>2319</v>
      </c>
      <c r="D2806">
        <v>2022</v>
      </c>
      <c r="E2806" t="s">
        <v>1049</v>
      </c>
      <c r="F2806" t="s">
        <v>2320</v>
      </c>
      <c r="G2806" t="s">
        <v>2321</v>
      </c>
      <c r="H2806" t="s">
        <v>1052</v>
      </c>
      <c r="I2806" t="s">
        <v>13793</v>
      </c>
      <c r="J2806" t="s">
        <v>11577</v>
      </c>
      <c r="K2806">
        <v>75386</v>
      </c>
      <c r="L2806" t="s">
        <v>1900</v>
      </c>
      <c r="M2806" t="s">
        <v>1519</v>
      </c>
      <c r="N2806" t="s">
        <v>913</v>
      </c>
      <c r="O2806">
        <v>5</v>
      </c>
      <c r="P2806" t="s">
        <v>872</v>
      </c>
      <c r="Q2806" t="s">
        <v>873</v>
      </c>
      <c r="R2806" t="s">
        <v>173</v>
      </c>
      <c r="S2806" t="s">
        <v>173</v>
      </c>
      <c r="U2806" t="s">
        <v>875</v>
      </c>
      <c r="W2806" s="247">
        <v>44679</v>
      </c>
      <c r="Y2806" t="s">
        <v>876</v>
      </c>
      <c r="Z2806">
        <v>0</v>
      </c>
      <c r="AB2806" t="s">
        <v>13794</v>
      </c>
      <c r="AD2806">
        <f t="shared" ca="1" si="129"/>
        <v>24</v>
      </c>
      <c r="AE2806">
        <f t="shared" si="130"/>
        <v>4</v>
      </c>
      <c r="AF2806">
        <f t="shared" si="131"/>
        <v>28</v>
      </c>
    </row>
    <row r="2807" spans="1:32" x14ac:dyDescent="0.25">
      <c r="A2807" t="s">
        <v>13795</v>
      </c>
      <c r="B2807" t="s">
        <v>13796</v>
      </c>
      <c r="D2807">
        <v>2022</v>
      </c>
      <c r="E2807" t="s">
        <v>1049</v>
      </c>
      <c r="F2807" t="s">
        <v>2320</v>
      </c>
      <c r="G2807" t="s">
        <v>2321</v>
      </c>
      <c r="H2807" t="s">
        <v>1052</v>
      </c>
      <c r="I2807" t="s">
        <v>13797</v>
      </c>
      <c r="J2807" t="s">
        <v>7733</v>
      </c>
      <c r="K2807">
        <v>83561</v>
      </c>
      <c r="L2807" t="s">
        <v>869</v>
      </c>
      <c r="M2807" t="s">
        <v>1519</v>
      </c>
      <c r="N2807" t="s">
        <v>913</v>
      </c>
      <c r="O2807">
        <v>5</v>
      </c>
      <c r="P2807" t="s">
        <v>872</v>
      </c>
      <c r="Q2807" t="s">
        <v>873</v>
      </c>
      <c r="R2807" t="s">
        <v>173</v>
      </c>
      <c r="S2807" t="s">
        <v>173</v>
      </c>
      <c r="U2807" t="s">
        <v>1067</v>
      </c>
      <c r="W2807" s="247">
        <v>44701</v>
      </c>
      <c r="Y2807" t="s">
        <v>876</v>
      </c>
      <c r="Z2807">
        <v>0</v>
      </c>
      <c r="AB2807" t="s">
        <v>13798</v>
      </c>
      <c r="AD2807">
        <f t="shared" ca="1" si="129"/>
        <v>23</v>
      </c>
      <c r="AE2807">
        <f t="shared" si="130"/>
        <v>5</v>
      </c>
      <c r="AF2807">
        <f t="shared" si="131"/>
        <v>20</v>
      </c>
    </row>
    <row r="2808" spans="1:32" x14ac:dyDescent="0.25">
      <c r="A2808" t="s">
        <v>13799</v>
      </c>
      <c r="B2808" t="s">
        <v>13800</v>
      </c>
      <c r="D2808">
        <v>2022</v>
      </c>
      <c r="E2808" t="s">
        <v>1049</v>
      </c>
      <c r="F2808" t="s">
        <v>2320</v>
      </c>
      <c r="G2808" t="s">
        <v>2321</v>
      </c>
      <c r="H2808" t="s">
        <v>1052</v>
      </c>
      <c r="I2808" t="s">
        <v>13801</v>
      </c>
      <c r="J2808" t="s">
        <v>11577</v>
      </c>
      <c r="K2808">
        <v>66608</v>
      </c>
      <c r="L2808" t="s">
        <v>869</v>
      </c>
      <c r="M2808" t="s">
        <v>1519</v>
      </c>
      <c r="N2808" t="s">
        <v>913</v>
      </c>
      <c r="O2808">
        <v>5</v>
      </c>
      <c r="P2808" t="s">
        <v>872</v>
      </c>
      <c r="Q2808" t="s">
        <v>873</v>
      </c>
      <c r="R2808" t="s">
        <v>173</v>
      </c>
      <c r="S2808" t="s">
        <v>173</v>
      </c>
      <c r="U2808" t="s">
        <v>1067</v>
      </c>
      <c r="W2808" s="247">
        <v>44701</v>
      </c>
      <c r="Y2808" t="s">
        <v>876</v>
      </c>
      <c r="Z2808">
        <v>0</v>
      </c>
      <c r="AB2808" t="s">
        <v>13802</v>
      </c>
      <c r="AD2808">
        <f t="shared" ca="1" si="129"/>
        <v>23</v>
      </c>
      <c r="AE2808">
        <f t="shared" si="130"/>
        <v>5</v>
      </c>
      <c r="AF2808">
        <f t="shared" si="131"/>
        <v>20</v>
      </c>
    </row>
    <row r="2809" spans="1:32" x14ac:dyDescent="0.25">
      <c r="A2809" t="s">
        <v>13803</v>
      </c>
      <c r="B2809" t="s">
        <v>13804</v>
      </c>
      <c r="D2809">
        <v>2022</v>
      </c>
      <c r="E2809" t="s">
        <v>1049</v>
      </c>
      <c r="F2809" t="s">
        <v>1879</v>
      </c>
      <c r="G2809" t="s">
        <v>1917</v>
      </c>
      <c r="H2809" t="s">
        <v>1082</v>
      </c>
      <c r="I2809" t="s">
        <v>13805</v>
      </c>
      <c r="J2809" t="s">
        <v>7733</v>
      </c>
      <c r="K2809">
        <v>57544</v>
      </c>
      <c r="L2809" t="s">
        <v>1900</v>
      </c>
      <c r="M2809" t="s">
        <v>1519</v>
      </c>
      <c r="N2809" t="s">
        <v>12705</v>
      </c>
      <c r="O2809">
        <v>21</v>
      </c>
      <c r="P2809" t="s">
        <v>872</v>
      </c>
      <c r="Q2809" t="s">
        <v>873</v>
      </c>
      <c r="R2809" t="s">
        <v>173</v>
      </c>
      <c r="S2809" t="s">
        <v>173</v>
      </c>
      <c r="U2809" t="s">
        <v>1067</v>
      </c>
      <c r="W2809" s="247">
        <v>44701</v>
      </c>
      <c r="Y2809" t="s">
        <v>876</v>
      </c>
      <c r="Z2809">
        <v>0</v>
      </c>
      <c r="AB2809" t="s">
        <v>13806</v>
      </c>
      <c r="AD2809">
        <f t="shared" ca="1" si="129"/>
        <v>23</v>
      </c>
      <c r="AE2809">
        <f t="shared" si="130"/>
        <v>5</v>
      </c>
      <c r="AF2809">
        <f t="shared" si="131"/>
        <v>20</v>
      </c>
    </row>
    <row r="2810" spans="1:32" x14ac:dyDescent="0.25">
      <c r="A2810" t="s">
        <v>13807</v>
      </c>
      <c r="B2810" t="s">
        <v>13808</v>
      </c>
      <c r="D2810">
        <v>2022</v>
      </c>
      <c r="E2810" t="s">
        <v>1049</v>
      </c>
      <c r="F2810" t="s">
        <v>1879</v>
      </c>
      <c r="G2810" t="s">
        <v>1917</v>
      </c>
      <c r="H2810" t="s">
        <v>1123</v>
      </c>
      <c r="I2810" t="s">
        <v>13809</v>
      </c>
      <c r="J2810" t="s">
        <v>7733</v>
      </c>
      <c r="K2810">
        <v>33864</v>
      </c>
      <c r="L2810" t="s">
        <v>869</v>
      </c>
      <c r="M2810" t="s">
        <v>1519</v>
      </c>
      <c r="N2810">
        <v>45505</v>
      </c>
      <c r="O2810">
        <v>28</v>
      </c>
      <c r="P2810" t="s">
        <v>872</v>
      </c>
      <c r="Q2810" t="s">
        <v>873</v>
      </c>
      <c r="R2810" t="s">
        <v>173</v>
      </c>
      <c r="S2810" t="s">
        <v>173</v>
      </c>
      <c r="U2810" t="s">
        <v>1067</v>
      </c>
      <c r="W2810" s="247">
        <v>44701</v>
      </c>
      <c r="Y2810" t="s">
        <v>876</v>
      </c>
      <c r="Z2810">
        <v>0</v>
      </c>
      <c r="AB2810" t="s">
        <v>13810</v>
      </c>
      <c r="AD2810">
        <f t="shared" ca="1" si="129"/>
        <v>23</v>
      </c>
      <c r="AE2810">
        <f t="shared" si="130"/>
        <v>5</v>
      </c>
      <c r="AF2810">
        <f t="shared" si="131"/>
        <v>20</v>
      </c>
    </row>
    <row r="2811" spans="1:32" x14ac:dyDescent="0.25">
      <c r="A2811" t="s">
        <v>13811</v>
      </c>
      <c r="B2811" t="s">
        <v>13812</v>
      </c>
      <c r="D2811">
        <v>2023</v>
      </c>
      <c r="E2811" t="s">
        <v>863</v>
      </c>
      <c r="F2811" t="s">
        <v>3643</v>
      </c>
      <c r="G2811" t="s">
        <v>3644</v>
      </c>
      <c r="H2811" t="s">
        <v>866</v>
      </c>
      <c r="I2811" t="s">
        <v>13813</v>
      </c>
      <c r="J2811" t="s">
        <v>1240</v>
      </c>
      <c r="K2811">
        <v>60431</v>
      </c>
      <c r="L2811" t="s">
        <v>1900</v>
      </c>
      <c r="M2811" t="s">
        <v>1519</v>
      </c>
      <c r="N2811">
        <v>45353</v>
      </c>
      <c r="O2811">
        <v>2</v>
      </c>
      <c r="P2811" t="s">
        <v>872</v>
      </c>
      <c r="Q2811" t="s">
        <v>873</v>
      </c>
      <c r="R2811" t="s">
        <v>110</v>
      </c>
      <c r="S2811" t="s">
        <v>105</v>
      </c>
      <c r="U2811" t="s">
        <v>1067</v>
      </c>
      <c r="W2811" s="247">
        <v>44700</v>
      </c>
      <c r="Y2811" t="s">
        <v>876</v>
      </c>
      <c r="Z2811">
        <v>0</v>
      </c>
      <c r="AB2811" t="s">
        <v>1856</v>
      </c>
      <c r="AD2811">
        <f t="shared" ca="1" si="129"/>
        <v>23</v>
      </c>
      <c r="AE2811">
        <f t="shared" si="130"/>
        <v>5</v>
      </c>
      <c r="AF2811">
        <f t="shared" si="131"/>
        <v>19</v>
      </c>
    </row>
    <row r="2812" spans="1:32" x14ac:dyDescent="0.25">
      <c r="A2812" t="s">
        <v>13814</v>
      </c>
      <c r="B2812" t="s">
        <v>13815</v>
      </c>
      <c r="D2812">
        <v>2023</v>
      </c>
      <c r="E2812" t="s">
        <v>863</v>
      </c>
      <c r="F2812" t="s">
        <v>3643</v>
      </c>
      <c r="G2812" t="s">
        <v>3644</v>
      </c>
      <c r="H2812" t="s">
        <v>866</v>
      </c>
      <c r="I2812" t="s">
        <v>13816</v>
      </c>
      <c r="J2812" t="s">
        <v>1067</v>
      </c>
      <c r="K2812">
        <v>86589</v>
      </c>
      <c r="L2812" t="s">
        <v>1900</v>
      </c>
      <c r="M2812" t="s">
        <v>1519</v>
      </c>
      <c r="N2812">
        <v>45384</v>
      </c>
      <c r="O2812">
        <v>1</v>
      </c>
      <c r="P2812" t="s">
        <v>872</v>
      </c>
      <c r="Q2812" t="s">
        <v>873</v>
      </c>
      <c r="R2812" t="s">
        <v>110</v>
      </c>
      <c r="S2812" t="s">
        <v>105</v>
      </c>
      <c r="U2812" t="s">
        <v>1067</v>
      </c>
      <c r="W2812" s="247">
        <v>44700</v>
      </c>
      <c r="Y2812" t="s">
        <v>876</v>
      </c>
      <c r="Z2812">
        <v>0</v>
      </c>
      <c r="AB2812" t="s">
        <v>1856</v>
      </c>
      <c r="AD2812">
        <f t="shared" ca="1" si="129"/>
        <v>23</v>
      </c>
      <c r="AE2812">
        <f t="shared" si="130"/>
        <v>5</v>
      </c>
      <c r="AF2812">
        <f t="shared" si="131"/>
        <v>19</v>
      </c>
    </row>
    <row r="2813" spans="1:32" x14ac:dyDescent="0.25">
      <c r="A2813" t="s">
        <v>13817</v>
      </c>
      <c r="B2813" t="s">
        <v>13818</v>
      </c>
      <c r="D2813">
        <v>2023</v>
      </c>
      <c r="E2813" t="s">
        <v>1061</v>
      </c>
      <c r="F2813" t="s">
        <v>2233</v>
      </c>
      <c r="G2813" t="s">
        <v>865</v>
      </c>
      <c r="H2813" t="s">
        <v>2285</v>
      </c>
      <c r="I2813" t="s">
        <v>13819</v>
      </c>
      <c r="J2813" t="s">
        <v>896</v>
      </c>
      <c r="K2813">
        <v>23071</v>
      </c>
      <c r="L2813" t="s">
        <v>869</v>
      </c>
      <c r="M2813" t="s">
        <v>1519</v>
      </c>
      <c r="N2813" t="s">
        <v>2340</v>
      </c>
      <c r="O2813">
        <v>7</v>
      </c>
      <c r="P2813" t="s">
        <v>872</v>
      </c>
      <c r="Q2813" t="s">
        <v>873</v>
      </c>
      <c r="R2813" t="s">
        <v>110</v>
      </c>
      <c r="S2813" t="s">
        <v>110</v>
      </c>
      <c r="U2813" t="s">
        <v>875</v>
      </c>
      <c r="W2813" s="247">
        <v>44678</v>
      </c>
      <c r="Y2813" t="s">
        <v>876</v>
      </c>
      <c r="Z2813">
        <v>0</v>
      </c>
      <c r="AB2813" t="s">
        <v>1856</v>
      </c>
      <c r="AD2813">
        <f t="shared" ca="1" si="129"/>
        <v>24</v>
      </c>
      <c r="AE2813">
        <f t="shared" si="130"/>
        <v>4</v>
      </c>
      <c r="AF2813">
        <f t="shared" si="131"/>
        <v>27</v>
      </c>
    </row>
    <row r="2814" spans="1:32" x14ac:dyDescent="0.25">
      <c r="A2814" t="s">
        <v>771</v>
      </c>
      <c r="B2814" t="s">
        <v>13820</v>
      </c>
      <c r="D2814">
        <v>2022</v>
      </c>
      <c r="E2814" t="s">
        <v>1049</v>
      </c>
      <c r="F2814" t="s">
        <v>1080</v>
      </c>
      <c r="G2814" t="s">
        <v>1081</v>
      </c>
      <c r="H2814" t="s">
        <v>2772</v>
      </c>
      <c r="I2814" t="s">
        <v>774</v>
      </c>
      <c r="J2814" t="s">
        <v>896</v>
      </c>
      <c r="K2814">
        <v>22419</v>
      </c>
      <c r="L2814" t="s">
        <v>869</v>
      </c>
      <c r="M2814" t="s">
        <v>1519</v>
      </c>
      <c r="N2814">
        <v>45353</v>
      </c>
      <c r="O2814">
        <v>2</v>
      </c>
      <c r="P2814" t="s">
        <v>872</v>
      </c>
      <c r="Q2814" t="s">
        <v>873</v>
      </c>
      <c r="R2814" t="s">
        <v>110</v>
      </c>
      <c r="S2814" t="s">
        <v>133</v>
      </c>
      <c r="U2814" t="s">
        <v>875</v>
      </c>
      <c r="W2814" s="247">
        <v>44680</v>
      </c>
      <c r="Y2814" t="s">
        <v>876</v>
      </c>
      <c r="Z2814">
        <v>0</v>
      </c>
      <c r="AB2814" t="s">
        <v>877</v>
      </c>
      <c r="AD2814">
        <f t="shared" ca="1" si="129"/>
        <v>24</v>
      </c>
      <c r="AE2814">
        <f t="shared" si="130"/>
        <v>4</v>
      </c>
      <c r="AF2814">
        <f t="shared" si="131"/>
        <v>29</v>
      </c>
    </row>
    <row r="2815" spans="1:32" x14ac:dyDescent="0.25">
      <c r="A2815" t="s">
        <v>13821</v>
      </c>
      <c r="B2815" t="s">
        <v>13822</v>
      </c>
      <c r="D2815">
        <v>2022</v>
      </c>
      <c r="E2815" t="s">
        <v>1049</v>
      </c>
      <c r="F2815" t="s">
        <v>2320</v>
      </c>
      <c r="G2815" t="s">
        <v>2321</v>
      </c>
      <c r="H2815" t="s">
        <v>1052</v>
      </c>
      <c r="I2815" t="s">
        <v>13823</v>
      </c>
      <c r="J2815" t="s">
        <v>7733</v>
      </c>
      <c r="K2815">
        <v>42661</v>
      </c>
      <c r="L2815" t="s">
        <v>1900</v>
      </c>
      <c r="M2815" t="s">
        <v>1519</v>
      </c>
      <c r="N2815" t="s">
        <v>1816</v>
      </c>
      <c r="O2815">
        <v>10</v>
      </c>
      <c r="P2815" t="s">
        <v>872</v>
      </c>
      <c r="Q2815" t="s">
        <v>873</v>
      </c>
      <c r="R2815" t="s">
        <v>133</v>
      </c>
      <c r="S2815" t="s">
        <v>133</v>
      </c>
      <c r="U2815" t="s">
        <v>1067</v>
      </c>
      <c r="W2815" s="247">
        <v>44701</v>
      </c>
      <c r="Y2815" t="s">
        <v>876</v>
      </c>
      <c r="Z2815">
        <v>0</v>
      </c>
      <c r="AB2815" t="s">
        <v>13824</v>
      </c>
      <c r="AD2815">
        <f t="shared" ca="1" si="129"/>
        <v>23</v>
      </c>
      <c r="AE2815">
        <f t="shared" si="130"/>
        <v>5</v>
      </c>
      <c r="AF2815">
        <f t="shared" si="131"/>
        <v>20</v>
      </c>
    </row>
    <row r="2816" spans="1:32" x14ac:dyDescent="0.25">
      <c r="A2816" t="s">
        <v>496</v>
      </c>
      <c r="B2816" t="s">
        <v>13825</v>
      </c>
      <c r="D2816">
        <v>2022</v>
      </c>
      <c r="E2816" t="s">
        <v>1049</v>
      </c>
      <c r="F2816" t="s">
        <v>1080</v>
      </c>
      <c r="G2816" t="s">
        <v>1081</v>
      </c>
      <c r="H2816" t="s">
        <v>2772</v>
      </c>
      <c r="I2816" t="s">
        <v>498</v>
      </c>
      <c r="J2816" t="s">
        <v>1240</v>
      </c>
      <c r="K2816">
        <v>55253</v>
      </c>
      <c r="L2816" t="s">
        <v>1900</v>
      </c>
      <c r="M2816" t="s">
        <v>1519</v>
      </c>
      <c r="N2816" t="s">
        <v>4903</v>
      </c>
      <c r="O2816">
        <v>14</v>
      </c>
      <c r="P2816" t="s">
        <v>872</v>
      </c>
      <c r="Q2816" t="s">
        <v>873</v>
      </c>
      <c r="R2816" t="s">
        <v>121</v>
      </c>
      <c r="S2816" t="s">
        <v>121</v>
      </c>
      <c r="U2816" t="s">
        <v>875</v>
      </c>
      <c r="W2816" s="247">
        <v>44680</v>
      </c>
      <c r="Y2816" t="s">
        <v>876</v>
      </c>
      <c r="Z2816">
        <v>0</v>
      </c>
      <c r="AB2816" t="s">
        <v>1856</v>
      </c>
      <c r="AD2816">
        <f t="shared" ca="1" si="129"/>
        <v>24</v>
      </c>
      <c r="AE2816">
        <f t="shared" si="130"/>
        <v>4</v>
      </c>
      <c r="AF2816">
        <f t="shared" si="131"/>
        <v>29</v>
      </c>
    </row>
    <row r="2817" spans="1:32" x14ac:dyDescent="0.25">
      <c r="A2817" t="s">
        <v>499</v>
      </c>
      <c r="B2817" t="s">
        <v>13826</v>
      </c>
      <c r="D2817">
        <v>2022</v>
      </c>
      <c r="E2817" t="s">
        <v>1049</v>
      </c>
      <c r="F2817" t="s">
        <v>1080</v>
      </c>
      <c r="G2817" t="s">
        <v>1081</v>
      </c>
      <c r="H2817" t="s">
        <v>2772</v>
      </c>
      <c r="I2817" t="s">
        <v>502</v>
      </c>
      <c r="J2817" t="s">
        <v>1240</v>
      </c>
      <c r="K2817">
        <v>37389</v>
      </c>
      <c r="L2817" t="s">
        <v>1900</v>
      </c>
      <c r="M2817" t="s">
        <v>1519</v>
      </c>
      <c r="N2817" t="s">
        <v>13827</v>
      </c>
      <c r="O2817">
        <v>48</v>
      </c>
      <c r="P2817" t="s">
        <v>872</v>
      </c>
      <c r="Q2817" t="s">
        <v>873</v>
      </c>
      <c r="R2817" t="s">
        <v>121</v>
      </c>
      <c r="S2817" t="s">
        <v>121</v>
      </c>
      <c r="U2817" t="s">
        <v>875</v>
      </c>
      <c r="W2817" s="247">
        <v>44680</v>
      </c>
      <c r="Y2817" t="s">
        <v>876</v>
      </c>
      <c r="Z2817">
        <v>0</v>
      </c>
      <c r="AB2817" t="s">
        <v>1856</v>
      </c>
      <c r="AD2817">
        <f t="shared" ca="1" si="129"/>
        <v>24</v>
      </c>
      <c r="AE2817">
        <f t="shared" si="130"/>
        <v>4</v>
      </c>
      <c r="AF2817">
        <f t="shared" si="131"/>
        <v>29</v>
      </c>
    </row>
    <row r="2818" spans="1:32" x14ac:dyDescent="0.25">
      <c r="A2818" t="s">
        <v>13828</v>
      </c>
      <c r="B2818" t="s">
        <v>13829</v>
      </c>
      <c r="D2818">
        <v>2022</v>
      </c>
      <c r="E2818" t="s">
        <v>1061</v>
      </c>
      <c r="F2818" t="s">
        <v>1190</v>
      </c>
      <c r="G2818" t="s">
        <v>1191</v>
      </c>
      <c r="H2818" t="s">
        <v>1192</v>
      </c>
      <c r="I2818" t="s">
        <v>13830</v>
      </c>
      <c r="J2818" t="s">
        <v>1067</v>
      </c>
      <c r="K2818">
        <v>31187</v>
      </c>
      <c r="L2818" t="s">
        <v>869</v>
      </c>
      <c r="M2818" t="s">
        <v>1519</v>
      </c>
      <c r="N2818">
        <v>44990</v>
      </c>
      <c r="O2818">
        <v>278</v>
      </c>
      <c r="P2818" t="s">
        <v>872</v>
      </c>
      <c r="Q2818" t="s">
        <v>873</v>
      </c>
      <c r="R2818" t="s">
        <v>176</v>
      </c>
      <c r="S2818" t="s">
        <v>176</v>
      </c>
      <c r="U2818" t="s">
        <v>875</v>
      </c>
      <c r="W2818" s="247">
        <v>44678</v>
      </c>
      <c r="Y2818" t="s">
        <v>876</v>
      </c>
      <c r="Z2818">
        <v>0</v>
      </c>
      <c r="AB2818" t="s">
        <v>1856</v>
      </c>
      <c r="AD2818">
        <f t="shared" ref="AD2818:AD2881" ca="1" si="132">ROUND(YEARFRAC(W2818,TODAY(),3)*12,0)</f>
        <v>24</v>
      </c>
      <c r="AE2818">
        <f t="shared" ref="AE2818:AE2881" si="133">MONTH(W2818)</f>
        <v>4</v>
      </c>
      <c r="AF2818">
        <f t="shared" ref="AF2818:AF2881" si="134">DAY(W2818)</f>
        <v>27</v>
      </c>
    </row>
    <row r="2819" spans="1:32" x14ac:dyDescent="0.25">
      <c r="A2819" t="s">
        <v>13831</v>
      </c>
      <c r="B2819" t="s">
        <v>13832</v>
      </c>
      <c r="D2819">
        <v>2022</v>
      </c>
      <c r="E2819" t="s">
        <v>1049</v>
      </c>
      <c r="F2819" t="s">
        <v>1879</v>
      </c>
      <c r="G2819" t="s">
        <v>1917</v>
      </c>
      <c r="H2819" t="s">
        <v>1123</v>
      </c>
      <c r="I2819" t="s">
        <v>13833</v>
      </c>
      <c r="J2819" t="s">
        <v>1029</v>
      </c>
      <c r="K2819">
        <v>43977</v>
      </c>
      <c r="L2819" t="s">
        <v>869</v>
      </c>
      <c r="M2819" t="s">
        <v>1519</v>
      </c>
      <c r="N2819">
        <v>45324</v>
      </c>
      <c r="O2819">
        <v>3</v>
      </c>
      <c r="P2819" t="s">
        <v>872</v>
      </c>
      <c r="Q2819" t="s">
        <v>873</v>
      </c>
      <c r="R2819" t="s">
        <v>139</v>
      </c>
      <c r="S2819" t="s">
        <v>139</v>
      </c>
      <c r="U2819" t="s">
        <v>1067</v>
      </c>
      <c r="W2819" s="247">
        <v>44701</v>
      </c>
      <c r="Y2819" t="s">
        <v>876</v>
      </c>
      <c r="Z2819">
        <v>0</v>
      </c>
      <c r="AB2819" t="s">
        <v>13834</v>
      </c>
      <c r="AD2819">
        <f t="shared" ca="1" si="132"/>
        <v>23</v>
      </c>
      <c r="AE2819">
        <f t="shared" si="133"/>
        <v>5</v>
      </c>
      <c r="AF2819">
        <f t="shared" si="134"/>
        <v>20</v>
      </c>
    </row>
    <row r="2820" spans="1:32" x14ac:dyDescent="0.25">
      <c r="A2820" t="s">
        <v>13835</v>
      </c>
      <c r="B2820" t="s">
        <v>13836</v>
      </c>
      <c r="D2820">
        <v>2023</v>
      </c>
      <c r="E2820" t="s">
        <v>1061</v>
      </c>
      <c r="F2820" t="s">
        <v>2233</v>
      </c>
      <c r="G2820" t="s">
        <v>865</v>
      </c>
      <c r="H2820" t="s">
        <v>866</v>
      </c>
      <c r="I2820" t="s">
        <v>13837</v>
      </c>
      <c r="J2820" t="s">
        <v>896</v>
      </c>
      <c r="K2820">
        <v>27510</v>
      </c>
      <c r="L2820" t="s">
        <v>869</v>
      </c>
      <c r="M2820" t="s">
        <v>1519</v>
      </c>
      <c r="N2820" t="s">
        <v>1816</v>
      </c>
      <c r="O2820">
        <v>9</v>
      </c>
      <c r="P2820" t="s">
        <v>872</v>
      </c>
      <c r="Q2820" t="s">
        <v>873</v>
      </c>
      <c r="R2820" t="s">
        <v>139</v>
      </c>
      <c r="S2820" t="s">
        <v>139</v>
      </c>
      <c r="U2820" t="s">
        <v>875</v>
      </c>
      <c r="W2820" s="247">
        <v>44694</v>
      </c>
      <c r="Y2820" t="s">
        <v>876</v>
      </c>
      <c r="Z2820">
        <v>0</v>
      </c>
      <c r="AB2820" t="s">
        <v>1856</v>
      </c>
      <c r="AD2820">
        <f t="shared" ca="1" si="132"/>
        <v>23</v>
      </c>
      <c r="AE2820">
        <f t="shared" si="133"/>
        <v>5</v>
      </c>
      <c r="AF2820">
        <f t="shared" si="134"/>
        <v>13</v>
      </c>
    </row>
    <row r="2821" spans="1:32" x14ac:dyDescent="0.25">
      <c r="A2821" t="s">
        <v>522</v>
      </c>
      <c r="B2821" t="s">
        <v>13838</v>
      </c>
      <c r="D2821">
        <v>2022</v>
      </c>
      <c r="E2821" t="s">
        <v>1049</v>
      </c>
      <c r="F2821" t="s">
        <v>1080</v>
      </c>
      <c r="G2821" t="s">
        <v>1081</v>
      </c>
      <c r="H2821" t="s">
        <v>1108</v>
      </c>
      <c r="I2821" t="s">
        <v>525</v>
      </c>
      <c r="J2821" t="s">
        <v>7733</v>
      </c>
      <c r="K2821">
        <v>43867</v>
      </c>
      <c r="L2821" t="s">
        <v>1900</v>
      </c>
      <c r="M2821" t="s">
        <v>1519</v>
      </c>
      <c r="N2821">
        <v>45353</v>
      </c>
      <c r="O2821">
        <v>2</v>
      </c>
      <c r="P2821" t="s">
        <v>872</v>
      </c>
      <c r="Q2821" t="s">
        <v>873</v>
      </c>
      <c r="R2821" t="s">
        <v>139</v>
      </c>
      <c r="S2821" t="s">
        <v>139</v>
      </c>
      <c r="U2821" t="s">
        <v>875</v>
      </c>
      <c r="W2821" s="247">
        <v>44680</v>
      </c>
      <c r="Y2821" t="s">
        <v>876</v>
      </c>
      <c r="Z2821">
        <v>0</v>
      </c>
      <c r="AB2821" t="s">
        <v>1856</v>
      </c>
      <c r="AD2821">
        <f t="shared" ca="1" si="132"/>
        <v>24</v>
      </c>
      <c r="AE2821">
        <f t="shared" si="133"/>
        <v>4</v>
      </c>
      <c r="AF2821">
        <f t="shared" si="134"/>
        <v>29</v>
      </c>
    </row>
    <row r="2822" spans="1:32" x14ac:dyDescent="0.25">
      <c r="A2822" t="s">
        <v>13839</v>
      </c>
      <c r="B2822" t="s">
        <v>13840</v>
      </c>
      <c r="D2822">
        <v>2022</v>
      </c>
      <c r="E2822" t="s">
        <v>1049</v>
      </c>
      <c r="F2822" t="s">
        <v>1050</v>
      </c>
      <c r="G2822" t="s">
        <v>1051</v>
      </c>
      <c r="H2822" t="s">
        <v>1052</v>
      </c>
      <c r="I2822" t="s">
        <v>13841</v>
      </c>
      <c r="J2822" t="s">
        <v>1067</v>
      </c>
      <c r="K2822">
        <v>73465</v>
      </c>
      <c r="L2822" t="s">
        <v>1900</v>
      </c>
      <c r="M2822" t="s">
        <v>1519</v>
      </c>
      <c r="N2822" t="s">
        <v>1816</v>
      </c>
      <c r="O2822">
        <v>9</v>
      </c>
      <c r="P2822" t="s">
        <v>872</v>
      </c>
      <c r="Q2822" t="s">
        <v>873</v>
      </c>
      <c r="R2822" t="s">
        <v>159</v>
      </c>
      <c r="S2822" t="s">
        <v>159</v>
      </c>
      <c r="U2822" t="s">
        <v>875</v>
      </c>
      <c r="W2822" s="247">
        <v>44694</v>
      </c>
      <c r="Y2822" t="s">
        <v>876</v>
      </c>
      <c r="Z2822">
        <v>0</v>
      </c>
      <c r="AB2822" t="s">
        <v>1856</v>
      </c>
      <c r="AD2822">
        <f t="shared" ca="1" si="132"/>
        <v>23</v>
      </c>
      <c r="AE2822">
        <f t="shared" si="133"/>
        <v>5</v>
      </c>
      <c r="AF2822">
        <f t="shared" si="134"/>
        <v>13</v>
      </c>
    </row>
    <row r="2823" spans="1:32" x14ac:dyDescent="0.25">
      <c r="A2823" t="s">
        <v>13842</v>
      </c>
      <c r="B2823" t="s">
        <v>13843</v>
      </c>
      <c r="D2823">
        <v>2023</v>
      </c>
      <c r="E2823" t="s">
        <v>863</v>
      </c>
      <c r="F2823" t="s">
        <v>3643</v>
      </c>
      <c r="G2823" t="s">
        <v>3644</v>
      </c>
      <c r="H2823" t="s">
        <v>866</v>
      </c>
      <c r="I2823" t="s">
        <v>13844</v>
      </c>
      <c r="J2823" t="s">
        <v>1067</v>
      </c>
      <c r="K2823">
        <v>103113</v>
      </c>
      <c r="L2823" t="s">
        <v>1900</v>
      </c>
      <c r="M2823" t="s">
        <v>1519</v>
      </c>
      <c r="N2823">
        <v>45293</v>
      </c>
      <c r="O2823">
        <v>4</v>
      </c>
      <c r="P2823" t="s">
        <v>872</v>
      </c>
      <c r="Q2823" t="s">
        <v>873</v>
      </c>
      <c r="R2823" t="s">
        <v>159</v>
      </c>
      <c r="S2823" t="s">
        <v>159</v>
      </c>
      <c r="T2823" t="s">
        <v>13845</v>
      </c>
      <c r="U2823" t="s">
        <v>1067</v>
      </c>
      <c r="W2823" s="247">
        <v>44700</v>
      </c>
      <c r="Y2823" t="s">
        <v>876</v>
      </c>
      <c r="Z2823">
        <v>0</v>
      </c>
      <c r="AB2823" t="s">
        <v>1856</v>
      </c>
      <c r="AD2823">
        <f t="shared" ca="1" si="132"/>
        <v>23</v>
      </c>
      <c r="AE2823">
        <f t="shared" si="133"/>
        <v>5</v>
      </c>
      <c r="AF2823">
        <f t="shared" si="134"/>
        <v>19</v>
      </c>
    </row>
    <row r="2824" spans="1:32" x14ac:dyDescent="0.25">
      <c r="A2824" t="s">
        <v>13846</v>
      </c>
      <c r="B2824" t="s">
        <v>13847</v>
      </c>
      <c r="D2824">
        <v>2022</v>
      </c>
      <c r="E2824" t="s">
        <v>1049</v>
      </c>
      <c r="F2824" t="s">
        <v>1879</v>
      </c>
      <c r="G2824" t="s">
        <v>1917</v>
      </c>
      <c r="H2824" t="s">
        <v>1123</v>
      </c>
      <c r="I2824" t="s">
        <v>13848</v>
      </c>
      <c r="J2824" t="s">
        <v>1527</v>
      </c>
      <c r="K2824">
        <v>42874</v>
      </c>
      <c r="L2824" t="s">
        <v>869</v>
      </c>
      <c r="M2824" t="s">
        <v>1519</v>
      </c>
      <c r="N2824" t="s">
        <v>913</v>
      </c>
      <c r="O2824">
        <v>5</v>
      </c>
      <c r="P2824" t="s">
        <v>872</v>
      </c>
      <c r="Q2824" t="s">
        <v>873</v>
      </c>
      <c r="R2824" t="s">
        <v>159</v>
      </c>
      <c r="S2824" t="s">
        <v>159</v>
      </c>
      <c r="T2824" t="s">
        <v>3691</v>
      </c>
      <c r="U2824" t="s">
        <v>1067</v>
      </c>
      <c r="W2824" s="247">
        <v>44701</v>
      </c>
      <c r="Y2824" t="s">
        <v>876</v>
      </c>
      <c r="Z2824">
        <v>0</v>
      </c>
      <c r="AB2824" t="s">
        <v>13849</v>
      </c>
      <c r="AD2824">
        <f t="shared" ca="1" si="132"/>
        <v>23</v>
      </c>
      <c r="AE2824">
        <f t="shared" si="133"/>
        <v>5</v>
      </c>
      <c r="AF2824">
        <f t="shared" si="134"/>
        <v>20</v>
      </c>
    </row>
    <row r="2825" spans="1:32" x14ac:dyDescent="0.25">
      <c r="A2825" t="s">
        <v>13850</v>
      </c>
      <c r="B2825" t="s">
        <v>13851</v>
      </c>
      <c r="D2825">
        <v>2023</v>
      </c>
      <c r="E2825" t="s">
        <v>1061</v>
      </c>
      <c r="F2825" t="s">
        <v>2233</v>
      </c>
      <c r="G2825" t="s">
        <v>865</v>
      </c>
      <c r="H2825" t="s">
        <v>2285</v>
      </c>
      <c r="I2825" t="s">
        <v>13852</v>
      </c>
      <c r="J2825" t="s">
        <v>7733</v>
      </c>
      <c r="K2825">
        <v>20233</v>
      </c>
      <c r="L2825" t="s">
        <v>869</v>
      </c>
      <c r="M2825" t="s">
        <v>1519</v>
      </c>
      <c r="N2825">
        <v>45324</v>
      </c>
      <c r="O2825">
        <v>3</v>
      </c>
      <c r="P2825" t="s">
        <v>872</v>
      </c>
      <c r="Q2825" t="s">
        <v>873</v>
      </c>
      <c r="R2825" t="s">
        <v>159</v>
      </c>
      <c r="S2825" t="s">
        <v>159</v>
      </c>
      <c r="U2825" t="s">
        <v>875</v>
      </c>
      <c r="W2825" s="247">
        <v>44679</v>
      </c>
      <c r="Y2825" t="s">
        <v>876</v>
      </c>
      <c r="Z2825">
        <v>0</v>
      </c>
      <c r="AB2825" t="s">
        <v>1856</v>
      </c>
      <c r="AD2825">
        <f t="shared" ca="1" si="132"/>
        <v>24</v>
      </c>
      <c r="AE2825">
        <f t="shared" si="133"/>
        <v>4</v>
      </c>
      <c r="AF2825">
        <f t="shared" si="134"/>
        <v>28</v>
      </c>
    </row>
    <row r="2826" spans="1:32" x14ac:dyDescent="0.25">
      <c r="A2826" t="s">
        <v>13853</v>
      </c>
      <c r="B2826" t="s">
        <v>13854</v>
      </c>
      <c r="D2826">
        <v>2022</v>
      </c>
      <c r="E2826" t="s">
        <v>1049</v>
      </c>
      <c r="F2826" t="s">
        <v>1879</v>
      </c>
      <c r="G2826" t="s">
        <v>1917</v>
      </c>
      <c r="H2826" t="s">
        <v>2772</v>
      </c>
      <c r="I2826" t="s">
        <v>13855</v>
      </c>
      <c r="J2826" t="s">
        <v>7733</v>
      </c>
      <c r="K2826">
        <v>48982</v>
      </c>
      <c r="L2826" t="s">
        <v>1900</v>
      </c>
      <c r="M2826" t="s">
        <v>1519</v>
      </c>
      <c r="N2826">
        <v>45353</v>
      </c>
      <c r="O2826">
        <v>2</v>
      </c>
      <c r="P2826" t="s">
        <v>872</v>
      </c>
      <c r="Q2826" t="s">
        <v>873</v>
      </c>
      <c r="R2826" t="s">
        <v>113</v>
      </c>
      <c r="S2826" t="s">
        <v>174</v>
      </c>
      <c r="T2826" t="s">
        <v>2402</v>
      </c>
      <c r="U2826" t="s">
        <v>875</v>
      </c>
      <c r="W2826" s="247">
        <v>44648</v>
      </c>
      <c r="Y2826" t="s">
        <v>876</v>
      </c>
      <c r="Z2826">
        <v>0</v>
      </c>
      <c r="AB2826" t="s">
        <v>13856</v>
      </c>
      <c r="AD2826">
        <f t="shared" ca="1" si="132"/>
        <v>25</v>
      </c>
      <c r="AE2826">
        <f t="shared" si="133"/>
        <v>3</v>
      </c>
      <c r="AF2826">
        <f t="shared" si="134"/>
        <v>28</v>
      </c>
    </row>
    <row r="2827" spans="1:32" x14ac:dyDescent="0.25">
      <c r="A2827" t="s">
        <v>13857</v>
      </c>
      <c r="B2827" t="s">
        <v>13858</v>
      </c>
      <c r="D2827">
        <v>2023</v>
      </c>
      <c r="E2827" t="s">
        <v>1049</v>
      </c>
      <c r="F2827" t="s">
        <v>1879</v>
      </c>
      <c r="G2827" t="s">
        <v>1917</v>
      </c>
      <c r="H2827" t="s">
        <v>1082</v>
      </c>
      <c r="I2827" t="s">
        <v>13859</v>
      </c>
      <c r="J2827" t="s">
        <v>3464</v>
      </c>
      <c r="K2827">
        <v>2897</v>
      </c>
      <c r="L2827" t="s">
        <v>869</v>
      </c>
      <c r="M2827" t="s">
        <v>13860</v>
      </c>
      <c r="N2827" t="s">
        <v>13861</v>
      </c>
      <c r="O2827">
        <v>461</v>
      </c>
      <c r="P2827" t="s">
        <v>872</v>
      </c>
      <c r="Q2827" t="s">
        <v>873</v>
      </c>
      <c r="R2827" t="s">
        <v>105</v>
      </c>
      <c r="S2827" t="s">
        <v>105</v>
      </c>
      <c r="T2827" t="s">
        <v>7433</v>
      </c>
      <c r="U2827" t="s">
        <v>1067</v>
      </c>
      <c r="V2827" t="s">
        <v>132</v>
      </c>
      <c r="W2827" s="247">
        <v>44661</v>
      </c>
      <c r="Y2827" t="s">
        <v>876</v>
      </c>
      <c r="Z2827">
        <v>0</v>
      </c>
      <c r="AA2827" t="s">
        <v>2323</v>
      </c>
      <c r="AB2827" t="s">
        <v>13862</v>
      </c>
      <c r="AD2827">
        <f t="shared" ca="1" si="132"/>
        <v>25</v>
      </c>
      <c r="AE2827">
        <f t="shared" si="133"/>
        <v>4</v>
      </c>
      <c r="AF2827">
        <f t="shared" si="134"/>
        <v>10</v>
      </c>
    </row>
    <row r="2828" spans="1:32" x14ac:dyDescent="0.25">
      <c r="A2828" t="s">
        <v>13863</v>
      </c>
      <c r="B2828" t="s">
        <v>13864</v>
      </c>
      <c r="D2828">
        <v>2023</v>
      </c>
      <c r="E2828" t="s">
        <v>1049</v>
      </c>
      <c r="F2828" t="s">
        <v>1879</v>
      </c>
      <c r="G2828" t="s">
        <v>1917</v>
      </c>
      <c r="H2828" t="s">
        <v>1082</v>
      </c>
      <c r="I2828" t="s">
        <v>13865</v>
      </c>
      <c r="J2828" t="s">
        <v>3464</v>
      </c>
      <c r="K2828">
        <v>286</v>
      </c>
      <c r="L2828" t="s">
        <v>869</v>
      </c>
      <c r="M2828" t="s">
        <v>13866</v>
      </c>
      <c r="N2828" t="s">
        <v>13861</v>
      </c>
      <c r="O2828">
        <v>461</v>
      </c>
      <c r="P2828" t="s">
        <v>872</v>
      </c>
      <c r="Q2828" t="s">
        <v>873</v>
      </c>
      <c r="R2828" t="s">
        <v>105</v>
      </c>
      <c r="S2828" t="s">
        <v>105</v>
      </c>
      <c r="T2828" t="s">
        <v>7433</v>
      </c>
      <c r="U2828" t="s">
        <v>1067</v>
      </c>
      <c r="V2828" t="s">
        <v>132</v>
      </c>
      <c r="W2828" s="247">
        <v>44661</v>
      </c>
      <c r="Y2828" t="s">
        <v>876</v>
      </c>
      <c r="Z2828">
        <v>0</v>
      </c>
      <c r="AA2828" t="s">
        <v>2323</v>
      </c>
      <c r="AB2828" t="s">
        <v>13867</v>
      </c>
      <c r="AD2828">
        <f t="shared" ca="1" si="132"/>
        <v>25</v>
      </c>
      <c r="AE2828">
        <f t="shared" si="133"/>
        <v>4</v>
      </c>
      <c r="AF2828">
        <f t="shared" si="134"/>
        <v>10</v>
      </c>
    </row>
    <row r="2829" spans="1:32" x14ac:dyDescent="0.25">
      <c r="A2829" t="s">
        <v>13868</v>
      </c>
      <c r="B2829" t="s">
        <v>13869</v>
      </c>
      <c r="D2829">
        <v>2023</v>
      </c>
      <c r="E2829" t="s">
        <v>1049</v>
      </c>
      <c r="F2829" t="s">
        <v>1879</v>
      </c>
      <c r="G2829" t="s">
        <v>1917</v>
      </c>
      <c r="H2829" t="s">
        <v>1082</v>
      </c>
      <c r="I2829" t="s">
        <v>13870</v>
      </c>
      <c r="J2829" t="s">
        <v>3464</v>
      </c>
      <c r="K2829">
        <v>315</v>
      </c>
      <c r="L2829" t="s">
        <v>869</v>
      </c>
      <c r="M2829" t="s">
        <v>13871</v>
      </c>
      <c r="N2829" t="s">
        <v>13872</v>
      </c>
      <c r="O2829">
        <v>461</v>
      </c>
      <c r="P2829" t="s">
        <v>872</v>
      </c>
      <c r="Q2829" t="s">
        <v>873</v>
      </c>
      <c r="R2829" t="s">
        <v>105</v>
      </c>
      <c r="S2829" t="s">
        <v>105</v>
      </c>
      <c r="T2829" t="s">
        <v>8924</v>
      </c>
      <c r="U2829" t="s">
        <v>1067</v>
      </c>
      <c r="V2829" t="s">
        <v>132</v>
      </c>
      <c r="W2829" s="247">
        <v>44661</v>
      </c>
      <c r="Y2829" t="s">
        <v>876</v>
      </c>
      <c r="Z2829">
        <v>0</v>
      </c>
      <c r="AA2829" t="s">
        <v>2323</v>
      </c>
      <c r="AB2829" t="s">
        <v>13873</v>
      </c>
      <c r="AD2829">
        <f t="shared" ca="1" si="132"/>
        <v>25</v>
      </c>
      <c r="AE2829">
        <f t="shared" si="133"/>
        <v>4</v>
      </c>
      <c r="AF2829">
        <f t="shared" si="134"/>
        <v>10</v>
      </c>
    </row>
    <row r="2830" spans="1:32" x14ac:dyDescent="0.25">
      <c r="A2830" t="s">
        <v>13874</v>
      </c>
      <c r="B2830" t="s">
        <v>13875</v>
      </c>
      <c r="D2830">
        <v>2023</v>
      </c>
      <c r="E2830" t="s">
        <v>1049</v>
      </c>
      <c r="F2830" t="s">
        <v>1879</v>
      </c>
      <c r="G2830" t="s">
        <v>1917</v>
      </c>
      <c r="H2830" t="s">
        <v>1082</v>
      </c>
      <c r="I2830" t="s">
        <v>13876</v>
      </c>
      <c r="J2830" t="s">
        <v>3464</v>
      </c>
      <c r="K2830">
        <v>320</v>
      </c>
      <c r="L2830" t="s">
        <v>869</v>
      </c>
      <c r="M2830" t="s">
        <v>13877</v>
      </c>
      <c r="N2830" t="s">
        <v>13878</v>
      </c>
      <c r="O2830">
        <v>461</v>
      </c>
      <c r="P2830" t="s">
        <v>872</v>
      </c>
      <c r="Q2830" t="s">
        <v>873</v>
      </c>
      <c r="R2830" t="s">
        <v>105</v>
      </c>
      <c r="S2830" t="s">
        <v>105</v>
      </c>
      <c r="T2830" t="s">
        <v>7433</v>
      </c>
      <c r="U2830" t="s">
        <v>1067</v>
      </c>
      <c r="V2830" t="s">
        <v>132</v>
      </c>
      <c r="W2830" s="247">
        <v>44661</v>
      </c>
      <c r="Y2830" t="s">
        <v>876</v>
      </c>
      <c r="Z2830">
        <v>0</v>
      </c>
      <c r="AA2830" t="s">
        <v>2323</v>
      </c>
      <c r="AB2830" t="s">
        <v>13879</v>
      </c>
      <c r="AD2830">
        <f t="shared" ca="1" si="132"/>
        <v>25</v>
      </c>
      <c r="AE2830">
        <f t="shared" si="133"/>
        <v>4</v>
      </c>
      <c r="AF2830">
        <f t="shared" si="134"/>
        <v>10</v>
      </c>
    </row>
    <row r="2831" spans="1:32" x14ac:dyDescent="0.25">
      <c r="A2831" t="s">
        <v>13880</v>
      </c>
      <c r="B2831" t="s">
        <v>13881</v>
      </c>
      <c r="D2831">
        <v>2023</v>
      </c>
      <c r="E2831" t="s">
        <v>1049</v>
      </c>
      <c r="F2831" t="s">
        <v>1879</v>
      </c>
      <c r="G2831" t="s">
        <v>1917</v>
      </c>
      <c r="H2831" t="s">
        <v>1082</v>
      </c>
      <c r="I2831" t="s">
        <v>13882</v>
      </c>
      <c r="J2831" t="s">
        <v>3464</v>
      </c>
      <c r="K2831">
        <v>38069</v>
      </c>
      <c r="L2831" t="s">
        <v>869</v>
      </c>
      <c r="M2831" t="s">
        <v>13883</v>
      </c>
      <c r="N2831" t="s">
        <v>13878</v>
      </c>
      <c r="O2831">
        <v>103</v>
      </c>
      <c r="P2831" t="s">
        <v>872</v>
      </c>
      <c r="Q2831" t="s">
        <v>873</v>
      </c>
      <c r="R2831" t="s">
        <v>105</v>
      </c>
      <c r="S2831" t="s">
        <v>105</v>
      </c>
      <c r="T2831" t="s">
        <v>7433</v>
      </c>
      <c r="U2831" t="s">
        <v>1067</v>
      </c>
      <c r="V2831" t="s">
        <v>132</v>
      </c>
      <c r="W2831" s="247">
        <v>44661</v>
      </c>
      <c r="Y2831" t="s">
        <v>876</v>
      </c>
      <c r="Z2831">
        <v>0</v>
      </c>
      <c r="AA2831" t="s">
        <v>2323</v>
      </c>
      <c r="AB2831" t="s">
        <v>13884</v>
      </c>
      <c r="AD2831">
        <f t="shared" ca="1" si="132"/>
        <v>25</v>
      </c>
      <c r="AE2831">
        <f t="shared" si="133"/>
        <v>4</v>
      </c>
      <c r="AF2831">
        <f t="shared" si="134"/>
        <v>10</v>
      </c>
    </row>
    <row r="2832" spans="1:32" x14ac:dyDescent="0.25">
      <c r="A2832" t="s">
        <v>13885</v>
      </c>
      <c r="B2832" t="s">
        <v>13886</v>
      </c>
      <c r="D2832">
        <v>2023</v>
      </c>
      <c r="E2832" t="s">
        <v>1049</v>
      </c>
      <c r="F2832" t="s">
        <v>1879</v>
      </c>
      <c r="G2832" t="s">
        <v>1917</v>
      </c>
      <c r="H2832" t="s">
        <v>1082</v>
      </c>
      <c r="I2832" t="s">
        <v>13887</v>
      </c>
      <c r="J2832" t="s">
        <v>1038</v>
      </c>
      <c r="K2832">
        <v>32253</v>
      </c>
      <c r="L2832" t="s">
        <v>869</v>
      </c>
      <c r="M2832" t="s">
        <v>13888</v>
      </c>
      <c r="N2832" t="s">
        <v>13889</v>
      </c>
      <c r="O2832">
        <v>6</v>
      </c>
      <c r="P2832" t="s">
        <v>872</v>
      </c>
      <c r="Q2832" t="s">
        <v>873</v>
      </c>
      <c r="R2832" t="s">
        <v>105</v>
      </c>
      <c r="S2832" t="s">
        <v>105</v>
      </c>
      <c r="T2832" t="s">
        <v>13890</v>
      </c>
      <c r="U2832" t="s">
        <v>1067</v>
      </c>
      <c r="V2832" t="s">
        <v>209</v>
      </c>
      <c r="W2832" s="247">
        <v>44661</v>
      </c>
      <c r="Y2832" t="s">
        <v>876</v>
      </c>
      <c r="Z2832">
        <v>0</v>
      </c>
      <c r="AA2832" t="s">
        <v>2323</v>
      </c>
      <c r="AB2832" t="s">
        <v>13891</v>
      </c>
      <c r="AD2832">
        <f t="shared" ca="1" si="132"/>
        <v>25</v>
      </c>
      <c r="AE2832">
        <f t="shared" si="133"/>
        <v>4</v>
      </c>
      <c r="AF2832">
        <f t="shared" si="134"/>
        <v>10</v>
      </c>
    </row>
    <row r="2833" spans="1:32" x14ac:dyDescent="0.25">
      <c r="A2833" t="s">
        <v>13892</v>
      </c>
      <c r="B2833" t="s">
        <v>13893</v>
      </c>
      <c r="D2833">
        <v>2023</v>
      </c>
      <c r="E2833" t="s">
        <v>1049</v>
      </c>
      <c r="F2833" t="s">
        <v>1879</v>
      </c>
      <c r="G2833" t="s">
        <v>1917</v>
      </c>
      <c r="H2833" t="s">
        <v>1082</v>
      </c>
      <c r="I2833" t="s">
        <v>13894</v>
      </c>
      <c r="J2833" t="s">
        <v>3464</v>
      </c>
      <c r="K2833">
        <v>21025</v>
      </c>
      <c r="L2833" t="s">
        <v>869</v>
      </c>
      <c r="M2833" t="s">
        <v>13895</v>
      </c>
      <c r="N2833">
        <v>45871</v>
      </c>
      <c r="O2833">
        <v>268</v>
      </c>
      <c r="P2833" t="s">
        <v>872</v>
      </c>
      <c r="Q2833" t="s">
        <v>873</v>
      </c>
      <c r="R2833" t="s">
        <v>105</v>
      </c>
      <c r="S2833" t="s">
        <v>105</v>
      </c>
      <c r="T2833" t="s">
        <v>8924</v>
      </c>
      <c r="U2833" t="s">
        <v>1067</v>
      </c>
      <c r="V2833" t="s">
        <v>132</v>
      </c>
      <c r="W2833" s="247">
        <v>44661</v>
      </c>
      <c r="Y2833" t="s">
        <v>876</v>
      </c>
      <c r="Z2833">
        <v>0</v>
      </c>
      <c r="AA2833" t="s">
        <v>2323</v>
      </c>
      <c r="AB2833" t="s">
        <v>13896</v>
      </c>
      <c r="AD2833">
        <f t="shared" ca="1" si="132"/>
        <v>25</v>
      </c>
      <c r="AE2833">
        <f t="shared" si="133"/>
        <v>4</v>
      </c>
      <c r="AF2833">
        <f t="shared" si="134"/>
        <v>10</v>
      </c>
    </row>
    <row r="2834" spans="1:32" x14ac:dyDescent="0.25">
      <c r="A2834" t="s">
        <v>13897</v>
      </c>
      <c r="B2834" t="s">
        <v>13898</v>
      </c>
      <c r="D2834">
        <v>2023</v>
      </c>
      <c r="E2834" t="s">
        <v>1049</v>
      </c>
      <c r="F2834" t="s">
        <v>1879</v>
      </c>
      <c r="G2834" t="s">
        <v>1917</v>
      </c>
      <c r="H2834" t="s">
        <v>1082</v>
      </c>
      <c r="I2834" t="s">
        <v>13899</v>
      </c>
      <c r="J2834" t="s">
        <v>881</v>
      </c>
      <c r="K2834">
        <v>35743</v>
      </c>
      <c r="L2834" t="s">
        <v>869</v>
      </c>
      <c r="M2834">
        <v>5449412</v>
      </c>
      <c r="N2834">
        <v>45384</v>
      </c>
      <c r="O2834">
        <v>2</v>
      </c>
      <c r="P2834" t="s">
        <v>872</v>
      </c>
      <c r="Q2834" t="s">
        <v>873</v>
      </c>
      <c r="R2834" t="s">
        <v>105</v>
      </c>
      <c r="S2834" t="s">
        <v>110</v>
      </c>
      <c r="T2834" t="s">
        <v>13900</v>
      </c>
      <c r="U2834" t="s">
        <v>1067</v>
      </c>
      <c r="V2834" t="s">
        <v>2700</v>
      </c>
      <c r="W2834" s="247">
        <v>44661</v>
      </c>
      <c r="Y2834" t="s">
        <v>876</v>
      </c>
      <c r="Z2834">
        <v>0</v>
      </c>
      <c r="AA2834" t="s">
        <v>2323</v>
      </c>
      <c r="AB2834" t="s">
        <v>13901</v>
      </c>
      <c r="AD2834">
        <f t="shared" ca="1" si="132"/>
        <v>25</v>
      </c>
      <c r="AE2834">
        <f t="shared" si="133"/>
        <v>4</v>
      </c>
      <c r="AF2834">
        <f t="shared" si="134"/>
        <v>10</v>
      </c>
    </row>
    <row r="2835" spans="1:32" x14ac:dyDescent="0.25">
      <c r="A2835" t="s">
        <v>13902</v>
      </c>
      <c r="B2835" t="s">
        <v>13903</v>
      </c>
      <c r="D2835">
        <v>2023</v>
      </c>
      <c r="E2835" t="s">
        <v>1049</v>
      </c>
      <c r="F2835" t="s">
        <v>1879</v>
      </c>
      <c r="G2835" t="s">
        <v>1917</v>
      </c>
      <c r="H2835" t="s">
        <v>1082</v>
      </c>
      <c r="I2835" t="s">
        <v>13904</v>
      </c>
      <c r="J2835" t="s">
        <v>1029</v>
      </c>
      <c r="K2835">
        <v>54091</v>
      </c>
      <c r="L2835" t="s">
        <v>869</v>
      </c>
      <c r="M2835" t="s">
        <v>13905</v>
      </c>
      <c r="N2835">
        <v>45414</v>
      </c>
      <c r="O2835">
        <v>3</v>
      </c>
      <c r="P2835" t="s">
        <v>872</v>
      </c>
      <c r="Q2835" t="s">
        <v>873</v>
      </c>
      <c r="R2835" t="s">
        <v>105</v>
      </c>
      <c r="S2835" t="s">
        <v>105</v>
      </c>
      <c r="T2835" t="s">
        <v>13906</v>
      </c>
      <c r="U2835" t="s">
        <v>1067</v>
      </c>
      <c r="W2835" s="247">
        <v>44661</v>
      </c>
      <c r="Y2835" t="s">
        <v>876</v>
      </c>
      <c r="Z2835">
        <v>0</v>
      </c>
      <c r="AA2835" t="s">
        <v>2323</v>
      </c>
      <c r="AB2835" t="s">
        <v>13907</v>
      </c>
      <c r="AD2835">
        <f t="shared" ca="1" si="132"/>
        <v>25</v>
      </c>
      <c r="AE2835">
        <f t="shared" si="133"/>
        <v>4</v>
      </c>
      <c r="AF2835">
        <f t="shared" si="134"/>
        <v>10</v>
      </c>
    </row>
    <row r="2836" spans="1:32" x14ac:dyDescent="0.25">
      <c r="A2836" t="s">
        <v>13908</v>
      </c>
      <c r="B2836" t="s">
        <v>13909</v>
      </c>
      <c r="C2836" t="s">
        <v>1799</v>
      </c>
      <c r="D2836">
        <v>2022</v>
      </c>
      <c r="E2836" t="s">
        <v>1049</v>
      </c>
      <c r="F2836" t="s">
        <v>3079</v>
      </c>
      <c r="G2836" t="s">
        <v>3984</v>
      </c>
      <c r="H2836" t="s">
        <v>2772</v>
      </c>
      <c r="I2836" t="s">
        <v>13910</v>
      </c>
      <c r="J2836" t="s">
        <v>1038</v>
      </c>
      <c r="K2836">
        <v>90</v>
      </c>
      <c r="L2836" t="s">
        <v>869</v>
      </c>
      <c r="M2836" t="s">
        <v>13911</v>
      </c>
      <c r="N2836" t="s">
        <v>13912</v>
      </c>
      <c r="O2836">
        <v>645</v>
      </c>
      <c r="P2836" t="s">
        <v>872</v>
      </c>
      <c r="Q2836" t="s">
        <v>873</v>
      </c>
      <c r="R2836" t="s">
        <v>105</v>
      </c>
      <c r="S2836" t="s">
        <v>105</v>
      </c>
      <c r="T2836" t="s">
        <v>12116</v>
      </c>
      <c r="U2836" t="s">
        <v>896</v>
      </c>
      <c r="V2836" t="s">
        <v>187</v>
      </c>
      <c r="W2836" s="247">
        <v>44649</v>
      </c>
      <c r="Y2836" t="s">
        <v>876</v>
      </c>
      <c r="Z2836">
        <v>0</v>
      </c>
      <c r="AA2836" t="s">
        <v>4995</v>
      </c>
      <c r="AB2836" t="s">
        <v>1856</v>
      </c>
      <c r="AD2836">
        <f t="shared" ca="1" si="132"/>
        <v>25</v>
      </c>
      <c r="AE2836">
        <f t="shared" si="133"/>
        <v>3</v>
      </c>
      <c r="AF2836">
        <f t="shared" si="134"/>
        <v>29</v>
      </c>
    </row>
    <row r="2837" spans="1:32" x14ac:dyDescent="0.25">
      <c r="A2837" t="s">
        <v>13913</v>
      </c>
      <c r="B2837" t="s">
        <v>13914</v>
      </c>
      <c r="D2837">
        <v>2022</v>
      </c>
      <c r="E2837" t="s">
        <v>1049</v>
      </c>
      <c r="F2837" t="s">
        <v>1879</v>
      </c>
      <c r="G2837" t="s">
        <v>1880</v>
      </c>
      <c r="H2837" t="s">
        <v>1123</v>
      </c>
      <c r="I2837" t="s">
        <v>13915</v>
      </c>
      <c r="J2837" t="s">
        <v>1054</v>
      </c>
      <c r="K2837">
        <v>42827</v>
      </c>
      <c r="L2837" t="s">
        <v>1900</v>
      </c>
      <c r="M2837" t="s">
        <v>13916</v>
      </c>
      <c r="N2837" t="s">
        <v>1040</v>
      </c>
      <c r="O2837">
        <v>4</v>
      </c>
      <c r="P2837" t="s">
        <v>872</v>
      </c>
      <c r="Q2837" t="s">
        <v>873</v>
      </c>
      <c r="R2837" t="s">
        <v>105</v>
      </c>
      <c r="S2837" t="s">
        <v>105</v>
      </c>
      <c r="T2837" t="s">
        <v>13917</v>
      </c>
      <c r="U2837" t="s">
        <v>875</v>
      </c>
      <c r="V2837" t="s">
        <v>162</v>
      </c>
      <c r="W2837" s="247">
        <v>44649</v>
      </c>
      <c r="Y2837" t="s">
        <v>876</v>
      </c>
      <c r="Z2837">
        <v>0</v>
      </c>
      <c r="AA2837" t="s">
        <v>4337</v>
      </c>
      <c r="AB2837" t="s">
        <v>1856</v>
      </c>
      <c r="AD2837">
        <f t="shared" ca="1" si="132"/>
        <v>25</v>
      </c>
      <c r="AE2837">
        <f t="shared" si="133"/>
        <v>3</v>
      </c>
      <c r="AF2837">
        <f t="shared" si="134"/>
        <v>29</v>
      </c>
    </row>
    <row r="2838" spans="1:32" x14ac:dyDescent="0.25">
      <c r="A2838" t="s">
        <v>13918</v>
      </c>
      <c r="B2838" t="s">
        <v>13919</v>
      </c>
      <c r="D2838">
        <v>2022</v>
      </c>
      <c r="E2838" t="s">
        <v>1049</v>
      </c>
      <c r="F2838" t="s">
        <v>1879</v>
      </c>
      <c r="G2838" t="s">
        <v>1880</v>
      </c>
      <c r="H2838" t="s">
        <v>1123</v>
      </c>
      <c r="I2838" t="s">
        <v>13920</v>
      </c>
      <c r="J2838" t="s">
        <v>1038</v>
      </c>
      <c r="K2838">
        <v>5121</v>
      </c>
      <c r="L2838" t="s">
        <v>869</v>
      </c>
      <c r="M2838" t="s">
        <v>13921</v>
      </c>
      <c r="N2838">
        <v>45414</v>
      </c>
      <c r="O2838">
        <v>415</v>
      </c>
      <c r="P2838" t="s">
        <v>872</v>
      </c>
      <c r="Q2838" t="s">
        <v>873</v>
      </c>
      <c r="R2838" t="s">
        <v>105</v>
      </c>
      <c r="S2838" t="s">
        <v>105</v>
      </c>
      <c r="T2838" t="s">
        <v>3799</v>
      </c>
      <c r="U2838" t="s">
        <v>875</v>
      </c>
      <c r="V2838" t="s">
        <v>157</v>
      </c>
      <c r="W2838" s="247">
        <v>44649</v>
      </c>
      <c r="Y2838" t="s">
        <v>876</v>
      </c>
      <c r="Z2838">
        <v>0</v>
      </c>
      <c r="AB2838" t="s">
        <v>1856</v>
      </c>
      <c r="AD2838">
        <f t="shared" ca="1" si="132"/>
        <v>25</v>
      </c>
      <c r="AE2838">
        <f t="shared" si="133"/>
        <v>3</v>
      </c>
      <c r="AF2838">
        <f t="shared" si="134"/>
        <v>29</v>
      </c>
    </row>
    <row r="2839" spans="1:32" x14ac:dyDescent="0.25">
      <c r="A2839" t="s">
        <v>13922</v>
      </c>
      <c r="B2839" t="s">
        <v>13923</v>
      </c>
      <c r="D2839">
        <v>2022</v>
      </c>
      <c r="E2839" t="s">
        <v>4460</v>
      </c>
      <c r="F2839" t="s">
        <v>13924</v>
      </c>
      <c r="G2839" t="s">
        <v>1107</v>
      </c>
      <c r="H2839" t="s">
        <v>13925</v>
      </c>
      <c r="I2839" t="s">
        <v>13926</v>
      </c>
      <c r="J2839" t="s">
        <v>1074</v>
      </c>
      <c r="K2839">
        <v>20</v>
      </c>
      <c r="L2839" t="s">
        <v>1900</v>
      </c>
      <c r="M2839" t="s">
        <v>13927</v>
      </c>
      <c r="N2839" t="s">
        <v>13928</v>
      </c>
      <c r="O2839">
        <v>608</v>
      </c>
      <c r="P2839" t="s">
        <v>872</v>
      </c>
      <c r="Q2839" t="s">
        <v>873</v>
      </c>
      <c r="R2839" t="s">
        <v>105</v>
      </c>
      <c r="S2839" t="s">
        <v>105</v>
      </c>
      <c r="T2839" t="s">
        <v>13929</v>
      </c>
      <c r="U2839" t="s">
        <v>1067</v>
      </c>
      <c r="V2839" t="s">
        <v>13590</v>
      </c>
      <c r="W2839" s="247">
        <v>44646</v>
      </c>
      <c r="Y2839" t="s">
        <v>876</v>
      </c>
      <c r="Z2839">
        <v>0</v>
      </c>
      <c r="AD2839">
        <f t="shared" ca="1" si="132"/>
        <v>25</v>
      </c>
      <c r="AE2839">
        <f t="shared" si="133"/>
        <v>3</v>
      </c>
      <c r="AF2839">
        <f t="shared" si="134"/>
        <v>26</v>
      </c>
    </row>
    <row r="2840" spans="1:32" x14ac:dyDescent="0.25">
      <c r="A2840" t="s">
        <v>13930</v>
      </c>
      <c r="B2840" t="s">
        <v>13931</v>
      </c>
      <c r="D2840">
        <v>2022</v>
      </c>
      <c r="E2840" t="s">
        <v>4460</v>
      </c>
      <c r="F2840" t="s">
        <v>13924</v>
      </c>
      <c r="G2840" t="s">
        <v>1107</v>
      </c>
      <c r="H2840" t="s">
        <v>13932</v>
      </c>
      <c r="I2840" t="s">
        <v>13933</v>
      </c>
      <c r="J2840" t="s">
        <v>1074</v>
      </c>
      <c r="K2840">
        <v>20</v>
      </c>
      <c r="L2840" t="s">
        <v>1900</v>
      </c>
      <c r="M2840" t="s">
        <v>13934</v>
      </c>
      <c r="N2840" t="s">
        <v>13928</v>
      </c>
      <c r="O2840">
        <v>608</v>
      </c>
      <c r="P2840" t="s">
        <v>872</v>
      </c>
      <c r="Q2840" t="s">
        <v>873</v>
      </c>
      <c r="R2840" t="s">
        <v>105</v>
      </c>
      <c r="S2840" t="s">
        <v>105</v>
      </c>
      <c r="T2840" t="s">
        <v>13607</v>
      </c>
      <c r="U2840" t="s">
        <v>1067</v>
      </c>
      <c r="V2840" t="s">
        <v>13590</v>
      </c>
      <c r="W2840" s="247">
        <v>44649</v>
      </c>
      <c r="Y2840" t="s">
        <v>876</v>
      </c>
      <c r="Z2840">
        <v>0</v>
      </c>
      <c r="AD2840">
        <f t="shared" ca="1" si="132"/>
        <v>25</v>
      </c>
      <c r="AE2840">
        <f t="shared" si="133"/>
        <v>3</v>
      </c>
      <c r="AF2840">
        <f t="shared" si="134"/>
        <v>29</v>
      </c>
    </row>
    <row r="2841" spans="1:32" x14ac:dyDescent="0.25">
      <c r="A2841" t="s">
        <v>13935</v>
      </c>
      <c r="B2841" t="s">
        <v>13936</v>
      </c>
      <c r="D2841">
        <v>2022</v>
      </c>
      <c r="E2841" t="s">
        <v>1049</v>
      </c>
      <c r="F2841" t="s">
        <v>1879</v>
      </c>
      <c r="G2841" t="s">
        <v>1880</v>
      </c>
      <c r="H2841" t="s">
        <v>1082</v>
      </c>
      <c r="I2841" t="s">
        <v>13937</v>
      </c>
      <c r="J2841" t="s">
        <v>1074</v>
      </c>
      <c r="K2841">
        <v>20</v>
      </c>
      <c r="L2841" t="s">
        <v>869</v>
      </c>
      <c r="M2841" t="s">
        <v>13938</v>
      </c>
      <c r="N2841" t="s">
        <v>13928</v>
      </c>
      <c r="O2841">
        <v>608</v>
      </c>
      <c r="P2841" t="s">
        <v>872</v>
      </c>
      <c r="Q2841" t="s">
        <v>873</v>
      </c>
      <c r="R2841" t="s">
        <v>105</v>
      </c>
      <c r="S2841" t="s">
        <v>105</v>
      </c>
      <c r="T2841" t="s">
        <v>13589</v>
      </c>
      <c r="U2841" t="s">
        <v>1067</v>
      </c>
      <c r="V2841" t="s">
        <v>13590</v>
      </c>
      <c r="W2841" s="247">
        <v>44651</v>
      </c>
      <c r="Y2841" t="s">
        <v>876</v>
      </c>
      <c r="Z2841">
        <v>0</v>
      </c>
      <c r="AD2841">
        <f t="shared" ca="1" si="132"/>
        <v>25</v>
      </c>
      <c r="AE2841">
        <f t="shared" si="133"/>
        <v>3</v>
      </c>
      <c r="AF2841">
        <f t="shared" si="134"/>
        <v>31</v>
      </c>
    </row>
    <row r="2842" spans="1:32" x14ac:dyDescent="0.25">
      <c r="A2842" t="s">
        <v>13939</v>
      </c>
      <c r="B2842" t="s">
        <v>13940</v>
      </c>
      <c r="D2842">
        <v>2022</v>
      </c>
      <c r="E2842" t="s">
        <v>3289</v>
      </c>
      <c r="F2842" t="s">
        <v>13941</v>
      </c>
      <c r="G2842" t="s">
        <v>1081</v>
      </c>
      <c r="H2842" t="s">
        <v>13942</v>
      </c>
      <c r="I2842" t="s">
        <v>13943</v>
      </c>
      <c r="J2842" t="s">
        <v>1074</v>
      </c>
      <c r="K2842">
        <v>20</v>
      </c>
      <c r="L2842" t="s">
        <v>1900</v>
      </c>
      <c r="M2842" t="s">
        <v>13944</v>
      </c>
      <c r="N2842" t="s">
        <v>13945</v>
      </c>
      <c r="O2842">
        <v>608</v>
      </c>
      <c r="P2842" t="s">
        <v>872</v>
      </c>
      <c r="Q2842" t="s">
        <v>873</v>
      </c>
      <c r="R2842" t="s">
        <v>105</v>
      </c>
      <c r="S2842" t="s">
        <v>105</v>
      </c>
      <c r="T2842" t="s">
        <v>13946</v>
      </c>
      <c r="U2842" t="s">
        <v>1067</v>
      </c>
      <c r="V2842" t="s">
        <v>7355</v>
      </c>
      <c r="W2842" s="247">
        <v>44651</v>
      </c>
      <c r="Y2842" t="s">
        <v>876</v>
      </c>
      <c r="Z2842">
        <v>0</v>
      </c>
      <c r="AD2842">
        <f t="shared" ca="1" si="132"/>
        <v>25</v>
      </c>
      <c r="AE2842">
        <f t="shared" si="133"/>
        <v>3</v>
      </c>
      <c r="AF2842">
        <f t="shared" si="134"/>
        <v>31</v>
      </c>
    </row>
    <row r="2843" spans="1:32" x14ac:dyDescent="0.25">
      <c r="A2843" t="s">
        <v>13947</v>
      </c>
      <c r="B2843" t="s">
        <v>13948</v>
      </c>
      <c r="D2843">
        <v>2022</v>
      </c>
      <c r="E2843" t="s">
        <v>2122</v>
      </c>
      <c r="F2843" t="s">
        <v>11995</v>
      </c>
      <c r="G2843" t="s">
        <v>1071</v>
      </c>
      <c r="H2843" t="s">
        <v>2654</v>
      </c>
      <c r="I2843" t="s">
        <v>13949</v>
      </c>
      <c r="J2843" t="s">
        <v>1074</v>
      </c>
      <c r="K2843">
        <v>20</v>
      </c>
      <c r="L2843" t="s">
        <v>1900</v>
      </c>
      <c r="M2843" t="s">
        <v>13950</v>
      </c>
      <c r="N2843" t="s">
        <v>13945</v>
      </c>
      <c r="O2843">
        <v>608</v>
      </c>
      <c r="P2843" t="s">
        <v>872</v>
      </c>
      <c r="Q2843" t="s">
        <v>873</v>
      </c>
      <c r="R2843" t="s">
        <v>105</v>
      </c>
      <c r="S2843" t="s">
        <v>105</v>
      </c>
      <c r="T2843" t="s">
        <v>13951</v>
      </c>
      <c r="U2843" t="s">
        <v>1067</v>
      </c>
      <c r="V2843" t="s">
        <v>13952</v>
      </c>
      <c r="W2843" s="247">
        <v>44651</v>
      </c>
      <c r="Y2843" t="s">
        <v>876</v>
      </c>
      <c r="Z2843">
        <v>0</v>
      </c>
      <c r="AD2843">
        <f t="shared" ca="1" si="132"/>
        <v>25</v>
      </c>
      <c r="AE2843">
        <f t="shared" si="133"/>
        <v>3</v>
      </c>
      <c r="AF2843">
        <f t="shared" si="134"/>
        <v>31</v>
      </c>
    </row>
    <row r="2844" spans="1:32" x14ac:dyDescent="0.25">
      <c r="A2844" t="s">
        <v>13953</v>
      </c>
      <c r="B2844" t="s">
        <v>13954</v>
      </c>
      <c r="D2844">
        <v>2022</v>
      </c>
      <c r="E2844" t="s">
        <v>5589</v>
      </c>
      <c r="F2844" t="s">
        <v>5744</v>
      </c>
      <c r="G2844" t="s">
        <v>1880</v>
      </c>
      <c r="H2844" t="s">
        <v>866</v>
      </c>
      <c r="I2844" t="s">
        <v>13955</v>
      </c>
      <c r="J2844" t="s">
        <v>1074</v>
      </c>
      <c r="K2844">
        <v>20</v>
      </c>
      <c r="L2844" t="s">
        <v>1900</v>
      </c>
      <c r="M2844" t="s">
        <v>13956</v>
      </c>
      <c r="N2844" t="s">
        <v>13945</v>
      </c>
      <c r="O2844">
        <v>608</v>
      </c>
      <c r="P2844" t="s">
        <v>872</v>
      </c>
      <c r="Q2844" t="s">
        <v>873</v>
      </c>
      <c r="R2844" t="s">
        <v>105</v>
      </c>
      <c r="S2844" t="s">
        <v>105</v>
      </c>
      <c r="T2844" t="s">
        <v>13951</v>
      </c>
      <c r="U2844" t="s">
        <v>1067</v>
      </c>
      <c r="V2844" t="s">
        <v>13952</v>
      </c>
      <c r="W2844" s="247">
        <v>44646</v>
      </c>
      <c r="Y2844" t="s">
        <v>876</v>
      </c>
      <c r="Z2844">
        <v>0</v>
      </c>
      <c r="AD2844">
        <f t="shared" ca="1" si="132"/>
        <v>25</v>
      </c>
      <c r="AE2844">
        <f t="shared" si="133"/>
        <v>3</v>
      </c>
      <c r="AF2844">
        <f t="shared" si="134"/>
        <v>26</v>
      </c>
    </row>
    <row r="2845" spans="1:32" x14ac:dyDescent="0.25">
      <c r="A2845" t="s">
        <v>13957</v>
      </c>
      <c r="B2845" t="s">
        <v>13958</v>
      </c>
      <c r="D2845">
        <v>2022</v>
      </c>
      <c r="E2845" t="s">
        <v>1049</v>
      </c>
      <c r="F2845" t="s">
        <v>1080</v>
      </c>
      <c r="G2845" t="s">
        <v>1081</v>
      </c>
      <c r="H2845" t="s">
        <v>2175</v>
      </c>
      <c r="I2845" t="s">
        <v>13959</v>
      </c>
      <c r="J2845" t="s">
        <v>1074</v>
      </c>
      <c r="K2845">
        <v>20</v>
      </c>
      <c r="L2845" t="s">
        <v>1900</v>
      </c>
      <c r="M2845" t="s">
        <v>13960</v>
      </c>
      <c r="N2845" t="s">
        <v>13945</v>
      </c>
      <c r="O2845">
        <v>608</v>
      </c>
      <c r="P2845" t="s">
        <v>872</v>
      </c>
      <c r="Q2845" t="s">
        <v>873</v>
      </c>
      <c r="R2845" t="s">
        <v>105</v>
      </c>
      <c r="S2845" t="s">
        <v>105</v>
      </c>
      <c r="T2845" t="s">
        <v>13961</v>
      </c>
      <c r="U2845" t="s">
        <v>1067</v>
      </c>
      <c r="V2845" t="s">
        <v>13962</v>
      </c>
      <c r="W2845" s="247">
        <v>44651</v>
      </c>
      <c r="Y2845" t="s">
        <v>876</v>
      </c>
      <c r="Z2845">
        <v>0</v>
      </c>
      <c r="AD2845">
        <f t="shared" ca="1" si="132"/>
        <v>25</v>
      </c>
      <c r="AE2845">
        <f t="shared" si="133"/>
        <v>3</v>
      </c>
      <c r="AF2845">
        <f t="shared" si="134"/>
        <v>31</v>
      </c>
    </row>
    <row r="2846" spans="1:32" x14ac:dyDescent="0.25">
      <c r="A2846" t="s">
        <v>13963</v>
      </c>
      <c r="B2846" t="s">
        <v>13964</v>
      </c>
      <c r="D2846">
        <v>2022</v>
      </c>
      <c r="E2846" t="s">
        <v>1049</v>
      </c>
      <c r="F2846" t="s">
        <v>1106</v>
      </c>
      <c r="G2846" t="s">
        <v>1107</v>
      </c>
      <c r="H2846" t="s">
        <v>2772</v>
      </c>
      <c r="I2846" t="s">
        <v>13965</v>
      </c>
      <c r="J2846" t="s">
        <v>1074</v>
      </c>
      <c r="K2846">
        <v>290</v>
      </c>
      <c r="L2846" t="s">
        <v>869</v>
      </c>
      <c r="M2846" t="s">
        <v>13966</v>
      </c>
      <c r="N2846" t="s">
        <v>13967</v>
      </c>
      <c r="O2846">
        <v>547</v>
      </c>
      <c r="P2846" t="s">
        <v>872</v>
      </c>
      <c r="Q2846" t="s">
        <v>873</v>
      </c>
      <c r="R2846" t="s">
        <v>105</v>
      </c>
      <c r="S2846" t="s">
        <v>105</v>
      </c>
      <c r="T2846" t="s">
        <v>13968</v>
      </c>
      <c r="U2846" t="s">
        <v>875</v>
      </c>
      <c r="V2846" t="s">
        <v>186</v>
      </c>
      <c r="W2846" s="247">
        <v>44651</v>
      </c>
      <c r="Y2846" t="s">
        <v>876</v>
      </c>
      <c r="Z2846">
        <v>0</v>
      </c>
      <c r="AB2846" t="s">
        <v>1856</v>
      </c>
      <c r="AD2846">
        <f t="shared" ca="1" si="132"/>
        <v>25</v>
      </c>
      <c r="AE2846">
        <f t="shared" si="133"/>
        <v>3</v>
      </c>
      <c r="AF2846">
        <f t="shared" si="134"/>
        <v>31</v>
      </c>
    </row>
    <row r="2847" spans="1:32" x14ac:dyDescent="0.25">
      <c r="A2847" t="s">
        <v>732</v>
      </c>
      <c r="B2847" t="s">
        <v>13969</v>
      </c>
      <c r="D2847">
        <v>2022</v>
      </c>
      <c r="E2847" t="s">
        <v>1049</v>
      </c>
      <c r="F2847" t="s">
        <v>1080</v>
      </c>
      <c r="G2847" t="s">
        <v>1081</v>
      </c>
      <c r="H2847" t="s">
        <v>12177</v>
      </c>
      <c r="I2847" t="s">
        <v>734</v>
      </c>
      <c r="J2847" t="s">
        <v>1054</v>
      </c>
      <c r="K2847">
        <v>0</v>
      </c>
      <c r="L2847" t="s">
        <v>869</v>
      </c>
      <c r="M2847" t="s">
        <v>13970</v>
      </c>
      <c r="N2847" t="s">
        <v>5035</v>
      </c>
      <c r="O2847">
        <v>415</v>
      </c>
      <c r="P2847" t="s">
        <v>872</v>
      </c>
      <c r="Q2847" t="s">
        <v>873</v>
      </c>
      <c r="R2847" t="s">
        <v>105</v>
      </c>
      <c r="S2847" t="s">
        <v>105</v>
      </c>
      <c r="T2847" t="s">
        <v>4954</v>
      </c>
      <c r="U2847" t="s">
        <v>875</v>
      </c>
      <c r="V2847" t="s">
        <v>4955</v>
      </c>
      <c r="W2847" s="247">
        <v>44651</v>
      </c>
      <c r="Y2847" t="s">
        <v>876</v>
      </c>
      <c r="Z2847">
        <v>0</v>
      </c>
      <c r="AA2847" t="s">
        <v>13780</v>
      </c>
      <c r="AB2847" t="s">
        <v>1856</v>
      </c>
      <c r="AD2847">
        <f t="shared" ca="1" si="132"/>
        <v>25</v>
      </c>
      <c r="AE2847">
        <f t="shared" si="133"/>
        <v>3</v>
      </c>
      <c r="AF2847">
        <f t="shared" si="134"/>
        <v>31</v>
      </c>
    </row>
    <row r="2848" spans="1:32" x14ac:dyDescent="0.25">
      <c r="A2848" t="s">
        <v>13971</v>
      </c>
      <c r="B2848" t="s">
        <v>13972</v>
      </c>
      <c r="C2848" t="s">
        <v>2319</v>
      </c>
      <c r="D2848">
        <v>2022</v>
      </c>
      <c r="E2848" t="s">
        <v>1049</v>
      </c>
      <c r="F2848" t="s">
        <v>2320</v>
      </c>
      <c r="G2848" t="s">
        <v>2321</v>
      </c>
      <c r="H2848" t="s">
        <v>866</v>
      </c>
      <c r="I2848" t="s">
        <v>13973</v>
      </c>
      <c r="J2848" t="s">
        <v>7733</v>
      </c>
      <c r="K2848">
        <v>37279</v>
      </c>
      <c r="L2848" t="s">
        <v>869</v>
      </c>
      <c r="M2848" t="s">
        <v>1519</v>
      </c>
      <c r="N2848" t="s">
        <v>9005</v>
      </c>
      <c r="O2848">
        <v>11</v>
      </c>
      <c r="P2848" t="s">
        <v>872</v>
      </c>
      <c r="Q2848" t="s">
        <v>873</v>
      </c>
      <c r="R2848" t="s">
        <v>173</v>
      </c>
      <c r="S2848" t="s">
        <v>173</v>
      </c>
      <c r="U2848" t="s">
        <v>875</v>
      </c>
      <c r="W2848" s="247">
        <v>44669</v>
      </c>
      <c r="Y2848" t="s">
        <v>876</v>
      </c>
      <c r="Z2848">
        <v>0</v>
      </c>
      <c r="AB2848" t="s">
        <v>13974</v>
      </c>
      <c r="AD2848">
        <f t="shared" ca="1" si="132"/>
        <v>24</v>
      </c>
      <c r="AE2848">
        <f t="shared" si="133"/>
        <v>4</v>
      </c>
      <c r="AF2848">
        <f t="shared" si="134"/>
        <v>18</v>
      </c>
    </row>
    <row r="2849" spans="1:32" x14ac:dyDescent="0.25">
      <c r="A2849" t="s">
        <v>13975</v>
      </c>
      <c r="B2849" t="s">
        <v>13976</v>
      </c>
      <c r="C2849" t="s">
        <v>2319</v>
      </c>
      <c r="D2849">
        <v>2022</v>
      </c>
      <c r="E2849" t="s">
        <v>1049</v>
      </c>
      <c r="F2849" t="s">
        <v>2320</v>
      </c>
      <c r="G2849" t="s">
        <v>2321</v>
      </c>
      <c r="H2849" t="s">
        <v>866</v>
      </c>
      <c r="I2849" t="s">
        <v>13977</v>
      </c>
      <c r="J2849" t="s">
        <v>7733</v>
      </c>
      <c r="K2849">
        <v>81145</v>
      </c>
      <c r="L2849" t="s">
        <v>1900</v>
      </c>
      <c r="M2849" t="s">
        <v>1519</v>
      </c>
      <c r="N2849" t="s">
        <v>9005</v>
      </c>
      <c r="O2849">
        <v>11</v>
      </c>
      <c r="P2849" t="s">
        <v>872</v>
      </c>
      <c r="Q2849" t="s">
        <v>873</v>
      </c>
      <c r="R2849" t="s">
        <v>173</v>
      </c>
      <c r="S2849" t="s">
        <v>173</v>
      </c>
      <c r="U2849" t="s">
        <v>875</v>
      </c>
      <c r="W2849" s="247">
        <v>44669</v>
      </c>
      <c r="Y2849" t="s">
        <v>876</v>
      </c>
      <c r="Z2849">
        <v>0</v>
      </c>
      <c r="AB2849" t="s">
        <v>13978</v>
      </c>
      <c r="AD2849">
        <f t="shared" ca="1" si="132"/>
        <v>24</v>
      </c>
      <c r="AE2849">
        <f t="shared" si="133"/>
        <v>4</v>
      </c>
      <c r="AF2849">
        <f t="shared" si="134"/>
        <v>18</v>
      </c>
    </row>
    <row r="2850" spans="1:32" x14ac:dyDescent="0.25">
      <c r="A2850" t="s">
        <v>13979</v>
      </c>
      <c r="B2850" t="s">
        <v>13980</v>
      </c>
      <c r="C2850" t="s">
        <v>2319</v>
      </c>
      <c r="D2850">
        <v>2022</v>
      </c>
      <c r="E2850" t="s">
        <v>1049</v>
      </c>
      <c r="F2850" t="s">
        <v>2320</v>
      </c>
      <c r="G2850" t="s">
        <v>2321</v>
      </c>
      <c r="H2850" t="s">
        <v>1052</v>
      </c>
      <c r="I2850" t="s">
        <v>13981</v>
      </c>
      <c r="J2850" t="s">
        <v>7733</v>
      </c>
      <c r="K2850">
        <v>302</v>
      </c>
      <c r="L2850" t="s">
        <v>869</v>
      </c>
      <c r="M2850" t="s">
        <v>1519</v>
      </c>
      <c r="N2850" t="s">
        <v>913</v>
      </c>
      <c r="O2850">
        <v>5</v>
      </c>
      <c r="P2850" t="s">
        <v>872</v>
      </c>
      <c r="Q2850" t="s">
        <v>873</v>
      </c>
      <c r="R2850" t="s">
        <v>173</v>
      </c>
      <c r="S2850" t="s">
        <v>173</v>
      </c>
      <c r="U2850" t="s">
        <v>875</v>
      </c>
      <c r="W2850" s="247">
        <v>44669</v>
      </c>
      <c r="Y2850" t="s">
        <v>876</v>
      </c>
      <c r="Z2850">
        <v>0</v>
      </c>
      <c r="AB2850" t="s">
        <v>13982</v>
      </c>
      <c r="AD2850">
        <f t="shared" ca="1" si="132"/>
        <v>24</v>
      </c>
      <c r="AE2850">
        <f t="shared" si="133"/>
        <v>4</v>
      </c>
      <c r="AF2850">
        <f t="shared" si="134"/>
        <v>18</v>
      </c>
    </row>
    <row r="2851" spans="1:32" x14ac:dyDescent="0.25">
      <c r="A2851" t="s">
        <v>13983</v>
      </c>
      <c r="B2851" t="s">
        <v>13984</v>
      </c>
      <c r="D2851">
        <v>2022</v>
      </c>
      <c r="E2851" t="s">
        <v>1049</v>
      </c>
      <c r="F2851" t="s">
        <v>1879</v>
      </c>
      <c r="G2851" t="s">
        <v>1917</v>
      </c>
      <c r="H2851" t="s">
        <v>2772</v>
      </c>
      <c r="I2851" t="s">
        <v>13985</v>
      </c>
      <c r="J2851" t="s">
        <v>7733</v>
      </c>
      <c r="K2851">
        <v>36126</v>
      </c>
      <c r="L2851" t="s">
        <v>1900</v>
      </c>
      <c r="M2851" t="s">
        <v>1519</v>
      </c>
      <c r="N2851" t="s">
        <v>13986</v>
      </c>
      <c r="O2851">
        <v>39</v>
      </c>
      <c r="P2851" t="s">
        <v>872</v>
      </c>
      <c r="Q2851" t="s">
        <v>873</v>
      </c>
      <c r="R2851" t="s">
        <v>173</v>
      </c>
      <c r="S2851" t="s">
        <v>173</v>
      </c>
      <c r="U2851" t="s">
        <v>875</v>
      </c>
      <c r="W2851" s="247">
        <v>44648</v>
      </c>
      <c r="Y2851" t="s">
        <v>876</v>
      </c>
      <c r="Z2851">
        <v>0</v>
      </c>
      <c r="AB2851" t="s">
        <v>13987</v>
      </c>
      <c r="AD2851">
        <f t="shared" ca="1" si="132"/>
        <v>25</v>
      </c>
      <c r="AE2851">
        <f t="shared" si="133"/>
        <v>3</v>
      </c>
      <c r="AF2851">
        <f t="shared" si="134"/>
        <v>28</v>
      </c>
    </row>
    <row r="2852" spans="1:32" x14ac:dyDescent="0.25">
      <c r="A2852" t="s">
        <v>13988</v>
      </c>
      <c r="B2852" t="s">
        <v>13989</v>
      </c>
      <c r="D2852">
        <v>2022</v>
      </c>
      <c r="E2852" t="s">
        <v>1049</v>
      </c>
      <c r="F2852" t="s">
        <v>1879</v>
      </c>
      <c r="G2852" t="s">
        <v>1917</v>
      </c>
      <c r="H2852" t="s">
        <v>2772</v>
      </c>
      <c r="I2852" t="s">
        <v>13990</v>
      </c>
      <c r="J2852" t="s">
        <v>7733</v>
      </c>
      <c r="K2852">
        <v>2553</v>
      </c>
      <c r="L2852" t="s">
        <v>869</v>
      </c>
      <c r="M2852" t="s">
        <v>1519</v>
      </c>
      <c r="N2852">
        <v>45566</v>
      </c>
      <c r="O2852">
        <v>26</v>
      </c>
      <c r="P2852" t="s">
        <v>872</v>
      </c>
      <c r="Q2852" t="s">
        <v>873</v>
      </c>
      <c r="R2852" t="s">
        <v>173</v>
      </c>
      <c r="S2852" t="s">
        <v>173</v>
      </c>
      <c r="U2852" t="s">
        <v>875</v>
      </c>
      <c r="W2852" s="247">
        <v>44648</v>
      </c>
      <c r="Y2852" t="s">
        <v>876</v>
      </c>
      <c r="Z2852">
        <v>0</v>
      </c>
      <c r="AB2852" t="s">
        <v>13991</v>
      </c>
      <c r="AD2852">
        <f t="shared" ca="1" si="132"/>
        <v>25</v>
      </c>
      <c r="AE2852">
        <f t="shared" si="133"/>
        <v>3</v>
      </c>
      <c r="AF2852">
        <f t="shared" si="134"/>
        <v>28</v>
      </c>
    </row>
    <row r="2853" spans="1:32" x14ac:dyDescent="0.25">
      <c r="A2853" t="s">
        <v>13992</v>
      </c>
      <c r="B2853" t="s">
        <v>13993</v>
      </c>
      <c r="D2853">
        <v>2022</v>
      </c>
      <c r="E2853" t="s">
        <v>1049</v>
      </c>
      <c r="F2853" t="s">
        <v>1879</v>
      </c>
      <c r="G2853" t="s">
        <v>1917</v>
      </c>
      <c r="H2853" t="s">
        <v>1123</v>
      </c>
      <c r="I2853" t="s">
        <v>13994</v>
      </c>
      <c r="J2853" t="s">
        <v>7733</v>
      </c>
      <c r="K2853">
        <v>45108</v>
      </c>
      <c r="L2853" t="s">
        <v>1900</v>
      </c>
      <c r="M2853" t="s">
        <v>1519</v>
      </c>
      <c r="N2853" t="s">
        <v>8603</v>
      </c>
      <c r="O2853">
        <v>37</v>
      </c>
      <c r="P2853" t="s">
        <v>872</v>
      </c>
      <c r="Q2853" t="s">
        <v>873</v>
      </c>
      <c r="R2853" t="s">
        <v>173</v>
      </c>
      <c r="S2853" t="s">
        <v>173</v>
      </c>
      <c r="U2853" t="s">
        <v>875</v>
      </c>
      <c r="W2853" s="247">
        <v>44648</v>
      </c>
      <c r="Y2853" t="s">
        <v>876</v>
      </c>
      <c r="Z2853">
        <v>0</v>
      </c>
      <c r="AB2853" t="s">
        <v>13995</v>
      </c>
      <c r="AD2853">
        <f t="shared" ca="1" si="132"/>
        <v>25</v>
      </c>
      <c r="AE2853">
        <f t="shared" si="133"/>
        <v>3</v>
      </c>
      <c r="AF2853">
        <f t="shared" si="134"/>
        <v>28</v>
      </c>
    </row>
    <row r="2854" spans="1:32" x14ac:dyDescent="0.25">
      <c r="A2854" t="s">
        <v>13996</v>
      </c>
      <c r="B2854" t="s">
        <v>13997</v>
      </c>
      <c r="D2854">
        <v>2022</v>
      </c>
      <c r="E2854" t="s">
        <v>1049</v>
      </c>
      <c r="F2854" t="s">
        <v>1879</v>
      </c>
      <c r="G2854" t="s">
        <v>1917</v>
      </c>
      <c r="H2854" t="s">
        <v>2772</v>
      </c>
      <c r="I2854" t="s">
        <v>13998</v>
      </c>
      <c r="J2854" t="s">
        <v>7733</v>
      </c>
      <c r="K2854">
        <v>42552</v>
      </c>
      <c r="L2854" t="s">
        <v>1900</v>
      </c>
      <c r="M2854" t="s">
        <v>1519</v>
      </c>
      <c r="N2854" t="s">
        <v>13429</v>
      </c>
      <c r="O2854">
        <v>38</v>
      </c>
      <c r="P2854" t="s">
        <v>872</v>
      </c>
      <c r="Q2854" t="s">
        <v>873</v>
      </c>
      <c r="R2854" t="s">
        <v>173</v>
      </c>
      <c r="S2854" t="s">
        <v>173</v>
      </c>
      <c r="U2854" t="s">
        <v>875</v>
      </c>
      <c r="W2854" s="247">
        <v>44649</v>
      </c>
      <c r="Y2854" t="s">
        <v>876</v>
      </c>
      <c r="Z2854">
        <v>0</v>
      </c>
      <c r="AB2854" t="s">
        <v>13999</v>
      </c>
      <c r="AD2854">
        <f t="shared" ca="1" si="132"/>
        <v>25</v>
      </c>
      <c r="AE2854">
        <f t="shared" si="133"/>
        <v>3</v>
      </c>
      <c r="AF2854">
        <f t="shared" si="134"/>
        <v>29</v>
      </c>
    </row>
    <row r="2855" spans="1:32" x14ac:dyDescent="0.25">
      <c r="A2855" t="s">
        <v>14000</v>
      </c>
      <c r="B2855" t="s">
        <v>14001</v>
      </c>
      <c r="D2855">
        <v>2022</v>
      </c>
      <c r="E2855" t="s">
        <v>1049</v>
      </c>
      <c r="F2855" t="s">
        <v>1879</v>
      </c>
      <c r="G2855" t="s">
        <v>1917</v>
      </c>
      <c r="H2855" t="s">
        <v>2772</v>
      </c>
      <c r="I2855" t="s">
        <v>14002</v>
      </c>
      <c r="J2855" t="s">
        <v>7733</v>
      </c>
      <c r="K2855">
        <v>69931</v>
      </c>
      <c r="L2855" t="s">
        <v>1900</v>
      </c>
      <c r="M2855" t="s">
        <v>1519</v>
      </c>
      <c r="N2855" t="s">
        <v>9020</v>
      </c>
      <c r="O2855">
        <v>20</v>
      </c>
      <c r="P2855" t="s">
        <v>872</v>
      </c>
      <c r="Q2855" t="s">
        <v>873</v>
      </c>
      <c r="R2855" t="s">
        <v>173</v>
      </c>
      <c r="S2855" t="s">
        <v>173</v>
      </c>
      <c r="U2855" t="s">
        <v>875</v>
      </c>
      <c r="W2855" s="247">
        <v>44651</v>
      </c>
      <c r="Y2855" t="s">
        <v>876</v>
      </c>
      <c r="Z2855">
        <v>0</v>
      </c>
      <c r="AB2855" t="s">
        <v>14003</v>
      </c>
      <c r="AD2855">
        <f t="shared" ca="1" si="132"/>
        <v>25</v>
      </c>
      <c r="AE2855">
        <f t="shared" si="133"/>
        <v>3</v>
      </c>
      <c r="AF2855">
        <f t="shared" si="134"/>
        <v>31</v>
      </c>
    </row>
    <row r="2856" spans="1:32" x14ac:dyDescent="0.25">
      <c r="A2856" t="s">
        <v>14004</v>
      </c>
      <c r="B2856" t="s">
        <v>14005</v>
      </c>
      <c r="C2856" t="s">
        <v>3459</v>
      </c>
      <c r="D2856">
        <v>2022</v>
      </c>
      <c r="E2856" t="s">
        <v>3460</v>
      </c>
      <c r="F2856" t="s">
        <v>3461</v>
      </c>
      <c r="G2856" t="s">
        <v>3462</v>
      </c>
      <c r="H2856" t="s">
        <v>866</v>
      </c>
      <c r="I2856" t="s">
        <v>14006</v>
      </c>
      <c r="J2856" t="s">
        <v>1067</v>
      </c>
      <c r="K2856">
        <v>31349</v>
      </c>
      <c r="L2856" t="s">
        <v>869</v>
      </c>
      <c r="M2856" t="s">
        <v>1519</v>
      </c>
      <c r="N2856" t="s">
        <v>4903</v>
      </c>
      <c r="O2856">
        <v>14</v>
      </c>
      <c r="P2856" t="s">
        <v>872</v>
      </c>
      <c r="Q2856" t="s">
        <v>873</v>
      </c>
      <c r="R2856" t="s">
        <v>173</v>
      </c>
      <c r="S2856" t="s">
        <v>173</v>
      </c>
      <c r="U2856" t="s">
        <v>875</v>
      </c>
      <c r="W2856" s="247">
        <v>44659</v>
      </c>
      <c r="Y2856" t="s">
        <v>876</v>
      </c>
      <c r="Z2856">
        <v>0</v>
      </c>
      <c r="AA2856" t="s">
        <v>14007</v>
      </c>
      <c r="AD2856">
        <f t="shared" ca="1" si="132"/>
        <v>25</v>
      </c>
      <c r="AE2856">
        <f t="shared" si="133"/>
        <v>4</v>
      </c>
      <c r="AF2856">
        <f t="shared" si="134"/>
        <v>8</v>
      </c>
    </row>
    <row r="2857" spans="1:32" x14ac:dyDescent="0.25">
      <c r="A2857" t="s">
        <v>14008</v>
      </c>
      <c r="B2857" t="s">
        <v>14009</v>
      </c>
      <c r="D2857">
        <v>2023</v>
      </c>
      <c r="E2857" t="s">
        <v>1049</v>
      </c>
      <c r="F2857" t="s">
        <v>1879</v>
      </c>
      <c r="G2857" t="s">
        <v>1917</v>
      </c>
      <c r="H2857" t="s">
        <v>1082</v>
      </c>
      <c r="I2857" t="s">
        <v>14010</v>
      </c>
      <c r="J2857" t="s">
        <v>896</v>
      </c>
      <c r="K2857">
        <v>53665</v>
      </c>
      <c r="L2857" t="s">
        <v>869</v>
      </c>
      <c r="M2857" t="s">
        <v>1519</v>
      </c>
      <c r="N2857">
        <v>45384</v>
      </c>
      <c r="O2857">
        <v>1</v>
      </c>
      <c r="P2857" t="s">
        <v>872</v>
      </c>
      <c r="Q2857" t="s">
        <v>873</v>
      </c>
      <c r="R2857" t="s">
        <v>110</v>
      </c>
      <c r="S2857" t="s">
        <v>110</v>
      </c>
      <c r="U2857" t="s">
        <v>1067</v>
      </c>
      <c r="W2857" s="247">
        <v>44661</v>
      </c>
      <c r="Y2857" t="s">
        <v>876</v>
      </c>
      <c r="Z2857">
        <v>0</v>
      </c>
      <c r="AA2857" t="s">
        <v>2323</v>
      </c>
      <c r="AB2857" t="s">
        <v>14011</v>
      </c>
      <c r="AD2857">
        <f t="shared" ca="1" si="132"/>
        <v>25</v>
      </c>
      <c r="AE2857">
        <f t="shared" si="133"/>
        <v>4</v>
      </c>
      <c r="AF2857">
        <f t="shared" si="134"/>
        <v>10</v>
      </c>
    </row>
    <row r="2858" spans="1:32" x14ac:dyDescent="0.25">
      <c r="A2858" t="s">
        <v>14012</v>
      </c>
      <c r="B2858" t="s">
        <v>14013</v>
      </c>
      <c r="D2858">
        <v>2022</v>
      </c>
      <c r="E2858" t="s">
        <v>9643</v>
      </c>
      <c r="F2858" t="s">
        <v>14014</v>
      </c>
      <c r="G2858" t="s">
        <v>1081</v>
      </c>
      <c r="H2858" t="s">
        <v>2654</v>
      </c>
      <c r="I2858" t="s">
        <v>14015</v>
      </c>
      <c r="J2858" t="s">
        <v>1067</v>
      </c>
      <c r="K2858">
        <v>41885</v>
      </c>
      <c r="L2858" t="s">
        <v>1900</v>
      </c>
      <c r="M2858" t="s">
        <v>1519</v>
      </c>
      <c r="N2858" t="s">
        <v>1803</v>
      </c>
      <c r="O2858">
        <v>13</v>
      </c>
      <c r="P2858" t="s">
        <v>872</v>
      </c>
      <c r="Q2858" t="s">
        <v>873</v>
      </c>
      <c r="R2858" t="s">
        <v>194</v>
      </c>
      <c r="S2858" t="s">
        <v>194</v>
      </c>
      <c r="U2858" t="s">
        <v>875</v>
      </c>
      <c r="W2858" s="247">
        <v>44658</v>
      </c>
      <c r="Y2858" t="s">
        <v>876</v>
      </c>
      <c r="Z2858">
        <v>0</v>
      </c>
      <c r="AD2858">
        <f t="shared" ca="1" si="132"/>
        <v>25</v>
      </c>
      <c r="AE2858">
        <f t="shared" si="133"/>
        <v>4</v>
      </c>
      <c r="AF2858">
        <f t="shared" si="134"/>
        <v>7</v>
      </c>
    </row>
    <row r="2859" spans="1:32" x14ac:dyDescent="0.25">
      <c r="A2859" t="s">
        <v>14016</v>
      </c>
      <c r="B2859" t="s">
        <v>14017</v>
      </c>
      <c r="D2859">
        <v>2022</v>
      </c>
      <c r="E2859" t="s">
        <v>1049</v>
      </c>
      <c r="F2859" t="s">
        <v>1879</v>
      </c>
      <c r="G2859" t="s">
        <v>1880</v>
      </c>
      <c r="H2859" t="s">
        <v>1123</v>
      </c>
      <c r="I2859" t="s">
        <v>14018</v>
      </c>
      <c r="J2859" t="s">
        <v>7733</v>
      </c>
      <c r="K2859">
        <v>82702</v>
      </c>
      <c r="L2859" t="s">
        <v>1900</v>
      </c>
      <c r="M2859" t="s">
        <v>1519</v>
      </c>
      <c r="N2859">
        <v>45353</v>
      </c>
      <c r="O2859">
        <v>2</v>
      </c>
      <c r="P2859" t="s">
        <v>872</v>
      </c>
      <c r="Q2859" t="s">
        <v>873</v>
      </c>
      <c r="R2859" t="s">
        <v>113</v>
      </c>
      <c r="S2859" t="s">
        <v>121</v>
      </c>
      <c r="T2859" t="s">
        <v>2402</v>
      </c>
      <c r="U2859" t="s">
        <v>875</v>
      </c>
      <c r="W2859" s="247">
        <v>44649</v>
      </c>
      <c r="Y2859" t="s">
        <v>876</v>
      </c>
      <c r="Z2859">
        <v>0</v>
      </c>
      <c r="AB2859" t="s">
        <v>1856</v>
      </c>
      <c r="AD2859">
        <f t="shared" ca="1" si="132"/>
        <v>25</v>
      </c>
      <c r="AE2859">
        <f t="shared" si="133"/>
        <v>3</v>
      </c>
      <c r="AF2859">
        <f t="shared" si="134"/>
        <v>29</v>
      </c>
    </row>
    <row r="2860" spans="1:32" x14ac:dyDescent="0.25">
      <c r="A2860" t="s">
        <v>14019</v>
      </c>
      <c r="B2860" t="s">
        <v>14020</v>
      </c>
      <c r="C2860" t="s">
        <v>2319</v>
      </c>
      <c r="D2860">
        <v>2022</v>
      </c>
      <c r="E2860" t="s">
        <v>1049</v>
      </c>
      <c r="F2860" t="s">
        <v>2320</v>
      </c>
      <c r="G2860" t="s">
        <v>2321</v>
      </c>
      <c r="H2860" t="s">
        <v>866</v>
      </c>
      <c r="I2860" t="s">
        <v>14021</v>
      </c>
      <c r="J2860" t="s">
        <v>7733</v>
      </c>
      <c r="K2860">
        <v>55265</v>
      </c>
      <c r="L2860" t="s">
        <v>1900</v>
      </c>
      <c r="M2860" t="s">
        <v>1519</v>
      </c>
      <c r="N2860" t="s">
        <v>12705</v>
      </c>
      <c r="O2860">
        <v>21</v>
      </c>
      <c r="P2860" t="s">
        <v>872</v>
      </c>
      <c r="Q2860" t="s">
        <v>873</v>
      </c>
      <c r="R2860" t="s">
        <v>133</v>
      </c>
      <c r="S2860" t="s">
        <v>133</v>
      </c>
      <c r="T2860" t="s">
        <v>7105</v>
      </c>
      <c r="U2860" t="s">
        <v>875</v>
      </c>
      <c r="W2860" s="247">
        <v>44669</v>
      </c>
      <c r="Y2860" t="s">
        <v>876</v>
      </c>
      <c r="Z2860">
        <v>0</v>
      </c>
      <c r="AB2860" t="s">
        <v>14022</v>
      </c>
      <c r="AD2860">
        <f t="shared" ca="1" si="132"/>
        <v>24</v>
      </c>
      <c r="AE2860">
        <f t="shared" si="133"/>
        <v>4</v>
      </c>
      <c r="AF2860">
        <f t="shared" si="134"/>
        <v>18</v>
      </c>
    </row>
    <row r="2861" spans="1:32" x14ac:dyDescent="0.25">
      <c r="A2861" t="s">
        <v>14023</v>
      </c>
      <c r="B2861" t="s">
        <v>14024</v>
      </c>
      <c r="C2861" t="s">
        <v>2319</v>
      </c>
      <c r="D2861">
        <v>2022</v>
      </c>
      <c r="E2861" t="s">
        <v>1049</v>
      </c>
      <c r="F2861" t="s">
        <v>2320</v>
      </c>
      <c r="G2861" t="s">
        <v>2321</v>
      </c>
      <c r="H2861" t="s">
        <v>1052</v>
      </c>
      <c r="I2861" t="s">
        <v>14025</v>
      </c>
      <c r="J2861" t="s">
        <v>7733</v>
      </c>
      <c r="K2861">
        <v>43452</v>
      </c>
      <c r="L2861" t="s">
        <v>869</v>
      </c>
      <c r="M2861" t="s">
        <v>1519</v>
      </c>
      <c r="N2861" t="s">
        <v>12705</v>
      </c>
      <c r="O2861">
        <v>21</v>
      </c>
      <c r="P2861" t="s">
        <v>872</v>
      </c>
      <c r="Q2861" t="s">
        <v>873</v>
      </c>
      <c r="R2861" t="s">
        <v>133</v>
      </c>
      <c r="S2861" t="s">
        <v>133</v>
      </c>
      <c r="U2861" t="s">
        <v>875</v>
      </c>
      <c r="W2861" s="247">
        <v>44669</v>
      </c>
      <c r="Y2861" t="s">
        <v>876</v>
      </c>
      <c r="Z2861">
        <v>0</v>
      </c>
      <c r="AB2861" t="s">
        <v>14026</v>
      </c>
      <c r="AD2861">
        <f t="shared" ca="1" si="132"/>
        <v>24</v>
      </c>
      <c r="AE2861">
        <f t="shared" si="133"/>
        <v>4</v>
      </c>
      <c r="AF2861">
        <f t="shared" si="134"/>
        <v>18</v>
      </c>
    </row>
    <row r="2862" spans="1:32" x14ac:dyDescent="0.25">
      <c r="A2862" t="s">
        <v>14027</v>
      </c>
      <c r="B2862" t="s">
        <v>14028</v>
      </c>
      <c r="D2862">
        <v>2022</v>
      </c>
      <c r="E2862" t="s">
        <v>1049</v>
      </c>
      <c r="F2862" t="s">
        <v>1879</v>
      </c>
      <c r="G2862" t="s">
        <v>1917</v>
      </c>
      <c r="H2862" t="s">
        <v>2772</v>
      </c>
      <c r="I2862" t="s">
        <v>14029</v>
      </c>
      <c r="J2862" t="s">
        <v>896</v>
      </c>
      <c r="K2862">
        <v>30115</v>
      </c>
      <c r="L2862" t="s">
        <v>869</v>
      </c>
      <c r="M2862" t="s">
        <v>1519</v>
      </c>
      <c r="N2862" t="s">
        <v>2395</v>
      </c>
      <c r="O2862">
        <v>18</v>
      </c>
      <c r="P2862" t="s">
        <v>872</v>
      </c>
      <c r="Q2862" t="s">
        <v>873</v>
      </c>
      <c r="R2862" t="s">
        <v>121</v>
      </c>
      <c r="S2862" t="s">
        <v>121</v>
      </c>
      <c r="U2862" t="s">
        <v>875</v>
      </c>
      <c r="W2862" s="247">
        <v>44648</v>
      </c>
      <c r="Y2862" t="s">
        <v>876</v>
      </c>
      <c r="Z2862">
        <v>0</v>
      </c>
      <c r="AB2862" t="s">
        <v>14030</v>
      </c>
      <c r="AD2862">
        <f t="shared" ca="1" si="132"/>
        <v>25</v>
      </c>
      <c r="AE2862">
        <f t="shared" si="133"/>
        <v>3</v>
      </c>
      <c r="AF2862">
        <f t="shared" si="134"/>
        <v>28</v>
      </c>
    </row>
    <row r="2863" spans="1:32" x14ac:dyDescent="0.25">
      <c r="A2863" t="s">
        <v>14031</v>
      </c>
      <c r="B2863" t="s">
        <v>14032</v>
      </c>
      <c r="D2863">
        <v>2022</v>
      </c>
      <c r="E2863" t="s">
        <v>1049</v>
      </c>
      <c r="F2863" t="s">
        <v>1879</v>
      </c>
      <c r="G2863" t="s">
        <v>1917</v>
      </c>
      <c r="H2863" t="s">
        <v>2772</v>
      </c>
      <c r="I2863" t="s">
        <v>14033</v>
      </c>
      <c r="J2863" t="s">
        <v>11577</v>
      </c>
      <c r="K2863">
        <v>47194</v>
      </c>
      <c r="L2863" t="s">
        <v>1900</v>
      </c>
      <c r="M2863" t="s">
        <v>1519</v>
      </c>
      <c r="N2863" t="s">
        <v>1816</v>
      </c>
      <c r="O2863">
        <v>9</v>
      </c>
      <c r="P2863" t="s">
        <v>872</v>
      </c>
      <c r="Q2863" t="s">
        <v>873</v>
      </c>
      <c r="R2863" t="s">
        <v>121</v>
      </c>
      <c r="S2863" t="s">
        <v>121</v>
      </c>
      <c r="U2863" t="s">
        <v>875</v>
      </c>
      <c r="W2863" s="247">
        <v>44648</v>
      </c>
      <c r="Y2863" t="s">
        <v>876</v>
      </c>
      <c r="Z2863">
        <v>0</v>
      </c>
      <c r="AB2863" t="s">
        <v>14034</v>
      </c>
      <c r="AD2863">
        <f t="shared" ca="1" si="132"/>
        <v>25</v>
      </c>
      <c r="AE2863">
        <f t="shared" si="133"/>
        <v>3</v>
      </c>
      <c r="AF2863">
        <f t="shared" si="134"/>
        <v>28</v>
      </c>
    </row>
    <row r="2864" spans="1:32" x14ac:dyDescent="0.25">
      <c r="A2864" t="s">
        <v>14035</v>
      </c>
      <c r="B2864" t="s">
        <v>14036</v>
      </c>
      <c r="D2864">
        <v>2022</v>
      </c>
      <c r="E2864" t="s">
        <v>1049</v>
      </c>
      <c r="F2864" t="s">
        <v>1879</v>
      </c>
      <c r="G2864" t="s">
        <v>1917</v>
      </c>
      <c r="H2864" t="s">
        <v>1123</v>
      </c>
      <c r="I2864" t="s">
        <v>14037</v>
      </c>
      <c r="J2864" t="s">
        <v>896</v>
      </c>
      <c r="K2864">
        <v>47176</v>
      </c>
      <c r="L2864" t="s">
        <v>1900</v>
      </c>
      <c r="M2864" t="s">
        <v>1519</v>
      </c>
      <c r="N2864">
        <v>45353</v>
      </c>
      <c r="O2864">
        <v>2</v>
      </c>
      <c r="P2864" t="s">
        <v>872</v>
      </c>
      <c r="Q2864" t="s">
        <v>873</v>
      </c>
      <c r="R2864" t="s">
        <v>121</v>
      </c>
      <c r="S2864" t="s">
        <v>121</v>
      </c>
      <c r="U2864" t="s">
        <v>875</v>
      </c>
      <c r="W2864" s="247">
        <v>44648</v>
      </c>
      <c r="Y2864" t="s">
        <v>876</v>
      </c>
      <c r="Z2864">
        <v>0</v>
      </c>
      <c r="AB2864" t="s">
        <v>14038</v>
      </c>
      <c r="AD2864">
        <f t="shared" ca="1" si="132"/>
        <v>25</v>
      </c>
      <c r="AE2864">
        <f t="shared" si="133"/>
        <v>3</v>
      </c>
      <c r="AF2864">
        <f t="shared" si="134"/>
        <v>28</v>
      </c>
    </row>
    <row r="2865" spans="1:32" x14ac:dyDescent="0.25">
      <c r="A2865" t="s">
        <v>14039</v>
      </c>
      <c r="B2865" t="s">
        <v>14040</v>
      </c>
      <c r="D2865">
        <v>2022</v>
      </c>
      <c r="E2865" t="s">
        <v>1049</v>
      </c>
      <c r="F2865" t="s">
        <v>1879</v>
      </c>
      <c r="G2865" t="s">
        <v>1917</v>
      </c>
      <c r="H2865" t="s">
        <v>1123</v>
      </c>
      <c r="I2865" t="s">
        <v>14041</v>
      </c>
      <c r="J2865" t="s">
        <v>1029</v>
      </c>
      <c r="K2865">
        <v>37339</v>
      </c>
      <c r="L2865" t="s">
        <v>1900</v>
      </c>
      <c r="M2865" t="s">
        <v>1519</v>
      </c>
      <c r="N2865" t="s">
        <v>7795</v>
      </c>
      <c r="O2865">
        <v>15</v>
      </c>
      <c r="P2865" t="s">
        <v>872</v>
      </c>
      <c r="Q2865" t="s">
        <v>873</v>
      </c>
      <c r="R2865" t="s">
        <v>121</v>
      </c>
      <c r="S2865" t="s">
        <v>121</v>
      </c>
      <c r="U2865" t="s">
        <v>875</v>
      </c>
      <c r="W2865" s="247">
        <v>44648</v>
      </c>
      <c r="Y2865" t="s">
        <v>876</v>
      </c>
      <c r="Z2865">
        <v>0</v>
      </c>
      <c r="AB2865" t="s">
        <v>14042</v>
      </c>
      <c r="AD2865">
        <f t="shared" ca="1" si="132"/>
        <v>25</v>
      </c>
      <c r="AE2865">
        <f t="shared" si="133"/>
        <v>3</v>
      </c>
      <c r="AF2865">
        <f t="shared" si="134"/>
        <v>28</v>
      </c>
    </row>
    <row r="2866" spans="1:32" x14ac:dyDescent="0.25">
      <c r="A2866" t="s">
        <v>14043</v>
      </c>
      <c r="B2866" t="s">
        <v>14044</v>
      </c>
      <c r="D2866">
        <v>2022</v>
      </c>
      <c r="E2866" t="s">
        <v>1049</v>
      </c>
      <c r="F2866" t="s">
        <v>1879</v>
      </c>
      <c r="G2866" t="s">
        <v>1917</v>
      </c>
      <c r="H2866" t="s">
        <v>2772</v>
      </c>
      <c r="I2866" t="s">
        <v>14045</v>
      </c>
      <c r="J2866" t="s">
        <v>1240</v>
      </c>
      <c r="K2866">
        <v>39690</v>
      </c>
      <c r="L2866" t="s">
        <v>1900</v>
      </c>
      <c r="M2866" t="s">
        <v>1519</v>
      </c>
      <c r="N2866" t="s">
        <v>913</v>
      </c>
      <c r="O2866">
        <v>5</v>
      </c>
      <c r="P2866" t="s">
        <v>872</v>
      </c>
      <c r="Q2866" t="s">
        <v>873</v>
      </c>
      <c r="R2866" t="s">
        <v>121</v>
      </c>
      <c r="S2866" t="s">
        <v>121</v>
      </c>
      <c r="U2866" t="s">
        <v>875</v>
      </c>
      <c r="W2866" s="247">
        <v>44648</v>
      </c>
      <c r="Y2866" t="s">
        <v>876</v>
      </c>
      <c r="Z2866">
        <v>0</v>
      </c>
      <c r="AB2866" t="s">
        <v>14046</v>
      </c>
      <c r="AD2866">
        <f t="shared" ca="1" si="132"/>
        <v>25</v>
      </c>
      <c r="AE2866">
        <f t="shared" si="133"/>
        <v>3</v>
      </c>
      <c r="AF2866">
        <f t="shared" si="134"/>
        <v>28</v>
      </c>
    </row>
    <row r="2867" spans="1:32" x14ac:dyDescent="0.25">
      <c r="A2867" t="s">
        <v>14047</v>
      </c>
      <c r="B2867" t="s">
        <v>14048</v>
      </c>
      <c r="D2867">
        <v>2022</v>
      </c>
      <c r="E2867" t="s">
        <v>1049</v>
      </c>
      <c r="F2867" t="s">
        <v>1879</v>
      </c>
      <c r="G2867" t="s">
        <v>1917</v>
      </c>
      <c r="H2867" t="s">
        <v>1123</v>
      </c>
      <c r="I2867" t="s">
        <v>14049</v>
      </c>
      <c r="J2867" t="s">
        <v>1029</v>
      </c>
      <c r="K2867">
        <v>37339</v>
      </c>
      <c r="L2867" t="s">
        <v>1900</v>
      </c>
      <c r="M2867" t="s">
        <v>1519</v>
      </c>
      <c r="N2867" t="s">
        <v>7795</v>
      </c>
      <c r="O2867">
        <v>15</v>
      </c>
      <c r="P2867" t="s">
        <v>872</v>
      </c>
      <c r="Q2867" t="s">
        <v>873</v>
      </c>
      <c r="R2867" t="s">
        <v>121</v>
      </c>
      <c r="S2867" t="s">
        <v>121</v>
      </c>
      <c r="T2867" t="s">
        <v>13845</v>
      </c>
      <c r="U2867" t="s">
        <v>875</v>
      </c>
      <c r="W2867" s="247">
        <v>44649</v>
      </c>
      <c r="Y2867" t="s">
        <v>876</v>
      </c>
      <c r="Z2867">
        <v>0</v>
      </c>
      <c r="AB2867" t="s">
        <v>14050</v>
      </c>
      <c r="AD2867">
        <f t="shared" ca="1" si="132"/>
        <v>25</v>
      </c>
      <c r="AE2867">
        <f t="shared" si="133"/>
        <v>3</v>
      </c>
      <c r="AF2867">
        <f t="shared" si="134"/>
        <v>29</v>
      </c>
    </row>
    <row r="2868" spans="1:32" x14ac:dyDescent="0.25">
      <c r="A2868" t="s">
        <v>701</v>
      </c>
      <c r="B2868" t="s">
        <v>14051</v>
      </c>
      <c r="D2868">
        <v>2021</v>
      </c>
      <c r="E2868" t="s">
        <v>1049</v>
      </c>
      <c r="F2868" t="s">
        <v>3418</v>
      </c>
      <c r="G2868" t="s">
        <v>3419</v>
      </c>
      <c r="H2868" t="s">
        <v>866</v>
      </c>
      <c r="I2868" t="s">
        <v>703</v>
      </c>
      <c r="J2868" t="s">
        <v>11577</v>
      </c>
      <c r="K2868">
        <v>41300</v>
      </c>
      <c r="L2868" t="s">
        <v>1900</v>
      </c>
      <c r="M2868" t="s">
        <v>1519</v>
      </c>
      <c r="N2868" t="s">
        <v>913</v>
      </c>
      <c r="O2868">
        <v>5</v>
      </c>
      <c r="P2868" t="s">
        <v>872</v>
      </c>
      <c r="Q2868" t="s">
        <v>873</v>
      </c>
      <c r="R2868" t="s">
        <v>121</v>
      </c>
      <c r="S2868" t="s">
        <v>121</v>
      </c>
      <c r="U2868" t="s">
        <v>875</v>
      </c>
      <c r="W2868" s="247">
        <v>44665</v>
      </c>
      <c r="Y2868" t="s">
        <v>876</v>
      </c>
      <c r="Z2868">
        <v>0</v>
      </c>
      <c r="AA2868" t="s">
        <v>5723</v>
      </c>
      <c r="AB2868" t="s">
        <v>14052</v>
      </c>
      <c r="AD2868">
        <f t="shared" ca="1" si="132"/>
        <v>24</v>
      </c>
      <c r="AE2868">
        <f t="shared" si="133"/>
        <v>4</v>
      </c>
      <c r="AF2868">
        <f t="shared" si="134"/>
        <v>14</v>
      </c>
    </row>
    <row r="2869" spans="1:32" x14ac:dyDescent="0.25">
      <c r="A2869" t="s">
        <v>768</v>
      </c>
      <c r="B2869" t="s">
        <v>14053</v>
      </c>
      <c r="D2869">
        <v>2022</v>
      </c>
      <c r="E2869" t="s">
        <v>1049</v>
      </c>
      <c r="F2869" t="s">
        <v>1080</v>
      </c>
      <c r="G2869" t="s">
        <v>1081</v>
      </c>
      <c r="H2869" t="s">
        <v>1123</v>
      </c>
      <c r="I2869" t="s">
        <v>770</v>
      </c>
      <c r="J2869" t="s">
        <v>1029</v>
      </c>
      <c r="K2869">
        <v>94677</v>
      </c>
      <c r="L2869" t="s">
        <v>1900</v>
      </c>
      <c r="M2869" t="s">
        <v>1519</v>
      </c>
      <c r="N2869">
        <v>45353</v>
      </c>
      <c r="O2869">
        <v>2</v>
      </c>
      <c r="P2869" t="s">
        <v>872</v>
      </c>
      <c r="Q2869" t="s">
        <v>873</v>
      </c>
      <c r="R2869" t="s">
        <v>121</v>
      </c>
      <c r="S2869" t="s">
        <v>113</v>
      </c>
      <c r="U2869" t="s">
        <v>875</v>
      </c>
      <c r="W2869" s="247">
        <v>44651</v>
      </c>
      <c r="Y2869" t="s">
        <v>876</v>
      </c>
      <c r="Z2869">
        <v>0</v>
      </c>
      <c r="AB2869" t="s">
        <v>1856</v>
      </c>
      <c r="AD2869">
        <f t="shared" ca="1" si="132"/>
        <v>25</v>
      </c>
      <c r="AE2869">
        <f t="shared" si="133"/>
        <v>3</v>
      </c>
      <c r="AF2869">
        <f t="shared" si="134"/>
        <v>31</v>
      </c>
    </row>
    <row r="2870" spans="1:32" x14ac:dyDescent="0.25">
      <c r="A2870" t="s">
        <v>14054</v>
      </c>
      <c r="B2870" t="s">
        <v>14055</v>
      </c>
      <c r="D2870">
        <v>2022</v>
      </c>
      <c r="E2870" t="s">
        <v>1049</v>
      </c>
      <c r="F2870" t="s">
        <v>1879</v>
      </c>
      <c r="G2870" t="s">
        <v>1917</v>
      </c>
      <c r="H2870" t="s">
        <v>2772</v>
      </c>
      <c r="I2870" t="s">
        <v>14056</v>
      </c>
      <c r="J2870" t="s">
        <v>7733</v>
      </c>
      <c r="K2870">
        <v>14287</v>
      </c>
      <c r="L2870" t="s">
        <v>869</v>
      </c>
      <c r="M2870" t="s">
        <v>1519</v>
      </c>
      <c r="N2870">
        <v>45353</v>
      </c>
      <c r="O2870">
        <v>2</v>
      </c>
      <c r="P2870" t="s">
        <v>872</v>
      </c>
      <c r="Q2870" t="s">
        <v>873</v>
      </c>
      <c r="R2870" t="s">
        <v>180</v>
      </c>
      <c r="S2870" t="s">
        <v>173</v>
      </c>
      <c r="U2870" t="s">
        <v>875</v>
      </c>
      <c r="W2870" s="247">
        <v>44648</v>
      </c>
      <c r="Y2870" t="s">
        <v>876</v>
      </c>
      <c r="Z2870">
        <v>0</v>
      </c>
      <c r="AB2870" t="s">
        <v>14057</v>
      </c>
      <c r="AD2870">
        <f t="shared" ca="1" si="132"/>
        <v>25</v>
      </c>
      <c r="AE2870">
        <f t="shared" si="133"/>
        <v>3</v>
      </c>
      <c r="AF2870">
        <f t="shared" si="134"/>
        <v>28</v>
      </c>
    </row>
    <row r="2871" spans="1:32" x14ac:dyDescent="0.25">
      <c r="A2871" t="s">
        <v>14058</v>
      </c>
      <c r="B2871" t="s">
        <v>14059</v>
      </c>
      <c r="D2871">
        <v>2023</v>
      </c>
      <c r="E2871" t="s">
        <v>1049</v>
      </c>
      <c r="F2871" t="s">
        <v>1879</v>
      </c>
      <c r="G2871" t="s">
        <v>1917</v>
      </c>
      <c r="H2871" t="s">
        <v>1082</v>
      </c>
      <c r="I2871" t="s">
        <v>14060</v>
      </c>
      <c r="J2871" t="s">
        <v>7733</v>
      </c>
      <c r="K2871">
        <v>48628</v>
      </c>
      <c r="L2871" t="s">
        <v>869</v>
      </c>
      <c r="M2871" t="s">
        <v>1519</v>
      </c>
      <c r="N2871">
        <v>45324</v>
      </c>
      <c r="O2871">
        <v>3</v>
      </c>
      <c r="P2871" t="s">
        <v>872</v>
      </c>
      <c r="Q2871" t="s">
        <v>873</v>
      </c>
      <c r="R2871" t="s">
        <v>174</v>
      </c>
      <c r="S2871" t="s">
        <v>174</v>
      </c>
      <c r="U2871" t="s">
        <v>1067</v>
      </c>
      <c r="W2871" s="247">
        <v>44661</v>
      </c>
      <c r="Y2871" t="s">
        <v>876</v>
      </c>
      <c r="Z2871">
        <v>0</v>
      </c>
      <c r="AA2871" t="s">
        <v>2323</v>
      </c>
      <c r="AB2871" t="s">
        <v>14061</v>
      </c>
      <c r="AD2871">
        <f t="shared" ca="1" si="132"/>
        <v>25</v>
      </c>
      <c r="AE2871">
        <f t="shared" si="133"/>
        <v>4</v>
      </c>
      <c r="AF2871">
        <f t="shared" si="134"/>
        <v>10</v>
      </c>
    </row>
    <row r="2872" spans="1:32" x14ac:dyDescent="0.25">
      <c r="A2872" t="s">
        <v>14062</v>
      </c>
      <c r="B2872" t="s">
        <v>14063</v>
      </c>
      <c r="D2872">
        <v>2022</v>
      </c>
      <c r="E2872" t="s">
        <v>1049</v>
      </c>
      <c r="F2872" t="s">
        <v>1106</v>
      </c>
      <c r="G2872" t="s">
        <v>1107</v>
      </c>
      <c r="H2872" t="s">
        <v>2772</v>
      </c>
      <c r="I2872" t="s">
        <v>14064</v>
      </c>
      <c r="J2872" t="s">
        <v>1067</v>
      </c>
      <c r="K2872">
        <v>9193</v>
      </c>
      <c r="L2872" t="s">
        <v>869</v>
      </c>
      <c r="M2872" t="s">
        <v>1519</v>
      </c>
      <c r="N2872" t="s">
        <v>14065</v>
      </c>
      <c r="O2872">
        <v>501</v>
      </c>
      <c r="P2872" t="s">
        <v>872</v>
      </c>
      <c r="Q2872" t="s">
        <v>873</v>
      </c>
      <c r="R2872" t="s">
        <v>176</v>
      </c>
      <c r="S2872" t="s">
        <v>176</v>
      </c>
      <c r="U2872" t="s">
        <v>875</v>
      </c>
      <c r="W2872" s="247">
        <v>44650</v>
      </c>
      <c r="Y2872" t="s">
        <v>876</v>
      </c>
      <c r="Z2872">
        <v>0</v>
      </c>
      <c r="AB2872" t="s">
        <v>1856</v>
      </c>
      <c r="AD2872">
        <f t="shared" ca="1" si="132"/>
        <v>25</v>
      </c>
      <c r="AE2872">
        <f t="shared" si="133"/>
        <v>3</v>
      </c>
      <c r="AF2872">
        <f t="shared" si="134"/>
        <v>30</v>
      </c>
    </row>
    <row r="2873" spans="1:32" x14ac:dyDescent="0.25">
      <c r="A2873" t="s">
        <v>14066</v>
      </c>
      <c r="B2873" t="s">
        <v>14067</v>
      </c>
      <c r="D2873">
        <v>2022</v>
      </c>
      <c r="E2873" t="s">
        <v>1049</v>
      </c>
      <c r="F2873" t="s">
        <v>1106</v>
      </c>
      <c r="G2873" t="s">
        <v>1107</v>
      </c>
      <c r="H2873" t="s">
        <v>2772</v>
      </c>
      <c r="I2873" t="s">
        <v>14068</v>
      </c>
      <c r="J2873" t="s">
        <v>1067</v>
      </c>
      <c r="K2873">
        <v>9454</v>
      </c>
      <c r="L2873" t="s">
        <v>1900</v>
      </c>
      <c r="M2873" t="s">
        <v>1519</v>
      </c>
      <c r="N2873" t="s">
        <v>14069</v>
      </c>
      <c r="O2873">
        <v>530</v>
      </c>
      <c r="P2873" t="s">
        <v>872</v>
      </c>
      <c r="Q2873" t="s">
        <v>873</v>
      </c>
      <c r="R2873" t="s">
        <v>176</v>
      </c>
      <c r="S2873" t="s">
        <v>176</v>
      </c>
      <c r="U2873" t="s">
        <v>875</v>
      </c>
      <c r="W2873" s="247">
        <v>44651</v>
      </c>
      <c r="Y2873" t="s">
        <v>876</v>
      </c>
      <c r="Z2873">
        <v>0</v>
      </c>
      <c r="AB2873" t="s">
        <v>1856</v>
      </c>
      <c r="AD2873">
        <f t="shared" ca="1" si="132"/>
        <v>25</v>
      </c>
      <c r="AE2873">
        <f t="shared" si="133"/>
        <v>3</v>
      </c>
      <c r="AF2873">
        <f t="shared" si="134"/>
        <v>31</v>
      </c>
    </row>
    <row r="2874" spans="1:32" x14ac:dyDescent="0.25">
      <c r="A2874" t="s">
        <v>3</v>
      </c>
      <c r="B2874" t="s">
        <v>14070</v>
      </c>
      <c r="D2874">
        <v>2023</v>
      </c>
      <c r="E2874" t="s">
        <v>1049</v>
      </c>
      <c r="F2874" t="s">
        <v>1879</v>
      </c>
      <c r="G2874" t="s">
        <v>1917</v>
      </c>
      <c r="H2874" t="s">
        <v>1082</v>
      </c>
      <c r="I2874" t="s">
        <v>14071</v>
      </c>
      <c r="J2874" t="s">
        <v>868</v>
      </c>
      <c r="K2874">
        <v>32379</v>
      </c>
      <c r="L2874" t="s">
        <v>869</v>
      </c>
      <c r="M2874" t="s">
        <v>1519</v>
      </c>
      <c r="N2874">
        <v>45384</v>
      </c>
      <c r="O2874">
        <v>1</v>
      </c>
      <c r="P2874" t="s">
        <v>872</v>
      </c>
      <c r="Q2874" t="s">
        <v>873</v>
      </c>
      <c r="R2874" t="s">
        <v>116</v>
      </c>
      <c r="S2874" t="s">
        <v>105</v>
      </c>
      <c r="U2874" t="s">
        <v>1067</v>
      </c>
      <c r="W2874" s="247">
        <v>44661</v>
      </c>
      <c r="Y2874" t="s">
        <v>876</v>
      </c>
      <c r="Z2874">
        <v>0</v>
      </c>
      <c r="AA2874" t="s">
        <v>2323</v>
      </c>
      <c r="AB2874" t="s">
        <v>14072</v>
      </c>
      <c r="AD2874">
        <f t="shared" ca="1" si="132"/>
        <v>25</v>
      </c>
      <c r="AE2874">
        <f t="shared" si="133"/>
        <v>4</v>
      </c>
      <c r="AF2874">
        <f t="shared" si="134"/>
        <v>10</v>
      </c>
    </row>
    <row r="2875" spans="1:32" x14ac:dyDescent="0.25">
      <c r="A2875" t="s">
        <v>14073</v>
      </c>
      <c r="B2875" t="s">
        <v>14074</v>
      </c>
      <c r="C2875" t="s">
        <v>2319</v>
      </c>
      <c r="D2875">
        <v>2022</v>
      </c>
      <c r="E2875" t="s">
        <v>1049</v>
      </c>
      <c r="F2875" t="s">
        <v>2320</v>
      </c>
      <c r="G2875" t="s">
        <v>2321</v>
      </c>
      <c r="H2875" t="s">
        <v>1052</v>
      </c>
      <c r="I2875" t="s">
        <v>14075</v>
      </c>
      <c r="J2875" t="s">
        <v>7733</v>
      </c>
      <c r="K2875">
        <v>317</v>
      </c>
      <c r="L2875" t="s">
        <v>869</v>
      </c>
      <c r="M2875" t="s">
        <v>1519</v>
      </c>
      <c r="N2875" t="s">
        <v>2340</v>
      </c>
      <c r="O2875">
        <v>7</v>
      </c>
      <c r="P2875" t="s">
        <v>872</v>
      </c>
      <c r="Q2875" t="s">
        <v>873</v>
      </c>
      <c r="R2875" t="s">
        <v>159</v>
      </c>
      <c r="S2875" t="s">
        <v>159</v>
      </c>
      <c r="U2875" t="s">
        <v>875</v>
      </c>
      <c r="W2875" s="247">
        <v>44669</v>
      </c>
      <c r="Y2875" t="s">
        <v>876</v>
      </c>
      <c r="Z2875">
        <v>0</v>
      </c>
      <c r="AB2875" t="s">
        <v>14076</v>
      </c>
      <c r="AD2875">
        <f t="shared" ca="1" si="132"/>
        <v>24</v>
      </c>
      <c r="AE2875">
        <f t="shared" si="133"/>
        <v>4</v>
      </c>
      <c r="AF2875">
        <f t="shared" si="134"/>
        <v>18</v>
      </c>
    </row>
    <row r="2876" spans="1:32" x14ac:dyDescent="0.25">
      <c r="A2876" t="s">
        <v>14077</v>
      </c>
      <c r="B2876" t="s">
        <v>14078</v>
      </c>
      <c r="D2876">
        <v>2022</v>
      </c>
      <c r="E2876" t="s">
        <v>1049</v>
      </c>
      <c r="F2876" t="s">
        <v>1840</v>
      </c>
      <c r="G2876" t="s">
        <v>1841</v>
      </c>
      <c r="H2876" t="s">
        <v>14079</v>
      </c>
      <c r="I2876" t="s">
        <v>14080</v>
      </c>
      <c r="J2876" t="s">
        <v>1038</v>
      </c>
      <c r="K2876">
        <v>12397</v>
      </c>
      <c r="L2876" t="s">
        <v>869</v>
      </c>
      <c r="M2876" t="s">
        <v>14081</v>
      </c>
      <c r="N2876" t="s">
        <v>13912</v>
      </c>
      <c r="O2876">
        <v>418</v>
      </c>
      <c r="P2876" t="s">
        <v>872</v>
      </c>
      <c r="Q2876" t="s">
        <v>873</v>
      </c>
      <c r="R2876" t="s">
        <v>105</v>
      </c>
      <c r="S2876" t="s">
        <v>105</v>
      </c>
      <c r="T2876" t="s">
        <v>14082</v>
      </c>
      <c r="U2876" t="s">
        <v>875</v>
      </c>
      <c r="V2876" t="s">
        <v>3805</v>
      </c>
      <c r="W2876" s="247">
        <v>44617</v>
      </c>
      <c r="Y2876" t="s">
        <v>876</v>
      </c>
      <c r="Z2876">
        <v>0</v>
      </c>
      <c r="AB2876" t="s">
        <v>1856</v>
      </c>
      <c r="AD2876">
        <f t="shared" ca="1" si="132"/>
        <v>26</v>
      </c>
      <c r="AE2876">
        <f t="shared" si="133"/>
        <v>2</v>
      </c>
      <c r="AF2876">
        <f t="shared" si="134"/>
        <v>25</v>
      </c>
    </row>
    <row r="2877" spans="1:32" x14ac:dyDescent="0.25">
      <c r="A2877" t="s">
        <v>14083</v>
      </c>
      <c r="B2877" t="s">
        <v>14084</v>
      </c>
      <c r="C2877" t="s">
        <v>2319</v>
      </c>
      <c r="D2877">
        <v>2021</v>
      </c>
      <c r="E2877" t="s">
        <v>1049</v>
      </c>
      <c r="F2877" t="s">
        <v>2320</v>
      </c>
      <c r="G2877" t="s">
        <v>2321</v>
      </c>
      <c r="H2877" t="s">
        <v>1052</v>
      </c>
      <c r="I2877" t="s">
        <v>14085</v>
      </c>
      <c r="J2877" t="s">
        <v>3464</v>
      </c>
      <c r="K2877">
        <v>404</v>
      </c>
      <c r="L2877" t="s">
        <v>869</v>
      </c>
      <c r="M2877" t="s">
        <v>14086</v>
      </c>
      <c r="N2877" t="s">
        <v>14087</v>
      </c>
      <c r="O2877">
        <v>614</v>
      </c>
      <c r="P2877" t="s">
        <v>872</v>
      </c>
      <c r="Q2877" t="s">
        <v>873</v>
      </c>
      <c r="R2877" t="s">
        <v>105</v>
      </c>
      <c r="S2877" t="s">
        <v>105</v>
      </c>
      <c r="T2877" t="s">
        <v>14088</v>
      </c>
      <c r="U2877" t="s">
        <v>875</v>
      </c>
      <c r="V2877" t="s">
        <v>132</v>
      </c>
      <c r="W2877" s="247">
        <v>44634</v>
      </c>
      <c r="Y2877" t="s">
        <v>876</v>
      </c>
      <c r="Z2877">
        <v>0</v>
      </c>
      <c r="AB2877" t="s">
        <v>14089</v>
      </c>
      <c r="AD2877">
        <f t="shared" ca="1" si="132"/>
        <v>25</v>
      </c>
      <c r="AE2877">
        <f t="shared" si="133"/>
        <v>3</v>
      </c>
      <c r="AF2877">
        <f t="shared" si="134"/>
        <v>14</v>
      </c>
    </row>
    <row r="2878" spans="1:32" x14ac:dyDescent="0.25">
      <c r="A2878" t="s">
        <v>14090</v>
      </c>
      <c r="B2878" t="s">
        <v>14091</v>
      </c>
      <c r="D2878">
        <v>2023</v>
      </c>
      <c r="E2878" t="s">
        <v>1061</v>
      </c>
      <c r="F2878" t="s">
        <v>1062</v>
      </c>
      <c r="G2878" t="s">
        <v>1063</v>
      </c>
      <c r="H2878" t="s">
        <v>866</v>
      </c>
      <c r="I2878" t="s">
        <v>14092</v>
      </c>
      <c r="J2878" t="s">
        <v>1054</v>
      </c>
      <c r="K2878">
        <v>54725</v>
      </c>
      <c r="L2878" t="s">
        <v>869</v>
      </c>
      <c r="M2878" t="s">
        <v>14093</v>
      </c>
      <c r="N2878" t="s">
        <v>1251</v>
      </c>
      <c r="O2878">
        <v>21</v>
      </c>
      <c r="P2878" t="s">
        <v>872</v>
      </c>
      <c r="Q2878" t="s">
        <v>873</v>
      </c>
      <c r="R2878" t="s">
        <v>105</v>
      </c>
      <c r="S2878" t="s">
        <v>105</v>
      </c>
      <c r="T2878" t="s">
        <v>3925</v>
      </c>
      <c r="U2878" t="s">
        <v>1067</v>
      </c>
      <c r="V2878" t="s">
        <v>150</v>
      </c>
      <c r="W2878" s="247">
        <v>44617</v>
      </c>
      <c r="Y2878" t="s">
        <v>876</v>
      </c>
      <c r="Z2878">
        <v>0</v>
      </c>
      <c r="AB2878" t="s">
        <v>1856</v>
      </c>
      <c r="AD2878">
        <f t="shared" ca="1" si="132"/>
        <v>26</v>
      </c>
      <c r="AE2878">
        <f t="shared" si="133"/>
        <v>2</v>
      </c>
      <c r="AF2878">
        <f t="shared" si="134"/>
        <v>25</v>
      </c>
    </row>
    <row r="2879" spans="1:32" x14ac:dyDescent="0.25">
      <c r="A2879" t="s">
        <v>14094</v>
      </c>
      <c r="B2879" t="s">
        <v>14095</v>
      </c>
      <c r="D2879">
        <v>2023</v>
      </c>
      <c r="E2879" t="s">
        <v>1061</v>
      </c>
      <c r="F2879" t="s">
        <v>1062</v>
      </c>
      <c r="G2879" t="s">
        <v>1063</v>
      </c>
      <c r="H2879" t="s">
        <v>866</v>
      </c>
      <c r="I2879" t="s">
        <v>14096</v>
      </c>
      <c r="J2879" t="s">
        <v>1038</v>
      </c>
      <c r="K2879">
        <v>87972</v>
      </c>
      <c r="L2879" t="s">
        <v>1900</v>
      </c>
      <c r="M2879" t="s">
        <v>14097</v>
      </c>
      <c r="N2879" t="s">
        <v>14098</v>
      </c>
      <c r="O2879">
        <v>168</v>
      </c>
      <c r="P2879" t="s">
        <v>872</v>
      </c>
      <c r="Q2879" t="s">
        <v>873</v>
      </c>
      <c r="R2879" t="s">
        <v>105</v>
      </c>
      <c r="S2879" t="s">
        <v>105</v>
      </c>
      <c r="T2879" t="s">
        <v>14099</v>
      </c>
      <c r="U2879" t="s">
        <v>1067</v>
      </c>
      <c r="V2879" t="s">
        <v>150</v>
      </c>
      <c r="W2879" s="247">
        <v>44617</v>
      </c>
      <c r="Y2879" t="s">
        <v>876</v>
      </c>
      <c r="Z2879">
        <v>0</v>
      </c>
      <c r="AB2879" t="s">
        <v>1856</v>
      </c>
      <c r="AD2879">
        <f t="shared" ca="1" si="132"/>
        <v>26</v>
      </c>
      <c r="AE2879">
        <f t="shared" si="133"/>
        <v>2</v>
      </c>
      <c r="AF2879">
        <f t="shared" si="134"/>
        <v>25</v>
      </c>
    </row>
    <row r="2880" spans="1:32" x14ac:dyDescent="0.25">
      <c r="A2880" t="s">
        <v>14100</v>
      </c>
      <c r="B2880" t="s">
        <v>14101</v>
      </c>
      <c r="D2880">
        <v>2022</v>
      </c>
      <c r="E2880" t="s">
        <v>1049</v>
      </c>
      <c r="F2880" t="s">
        <v>1879</v>
      </c>
      <c r="G2880" t="s">
        <v>1917</v>
      </c>
      <c r="H2880" t="s">
        <v>2772</v>
      </c>
      <c r="I2880" t="s">
        <v>14102</v>
      </c>
      <c r="J2880" t="s">
        <v>1054</v>
      </c>
      <c r="K2880">
        <v>17200</v>
      </c>
      <c r="L2880" t="s">
        <v>869</v>
      </c>
      <c r="M2880" t="s">
        <v>14103</v>
      </c>
      <c r="N2880">
        <v>45353</v>
      </c>
      <c r="O2880">
        <v>4</v>
      </c>
      <c r="P2880" t="s">
        <v>872</v>
      </c>
      <c r="Q2880" t="s">
        <v>873</v>
      </c>
      <c r="R2880" t="s">
        <v>105</v>
      </c>
      <c r="S2880" t="s">
        <v>105</v>
      </c>
      <c r="T2880" t="s">
        <v>4382</v>
      </c>
      <c r="U2880" t="s">
        <v>875</v>
      </c>
      <c r="V2880" t="s">
        <v>4383</v>
      </c>
      <c r="W2880" s="247">
        <v>44642</v>
      </c>
      <c r="Y2880" t="s">
        <v>876</v>
      </c>
      <c r="Z2880">
        <v>0</v>
      </c>
      <c r="AB2880" t="s">
        <v>14104</v>
      </c>
      <c r="AD2880">
        <f t="shared" ca="1" si="132"/>
        <v>25</v>
      </c>
      <c r="AE2880">
        <f t="shared" si="133"/>
        <v>3</v>
      </c>
      <c r="AF2880">
        <f t="shared" si="134"/>
        <v>22</v>
      </c>
    </row>
    <row r="2881" spans="1:32" x14ac:dyDescent="0.25">
      <c r="A2881" t="s">
        <v>14105</v>
      </c>
      <c r="B2881" t="s">
        <v>14106</v>
      </c>
      <c r="D2881">
        <v>2022</v>
      </c>
      <c r="E2881" t="s">
        <v>1049</v>
      </c>
      <c r="F2881" t="s">
        <v>3045</v>
      </c>
      <c r="G2881" t="s">
        <v>3046</v>
      </c>
      <c r="H2881" t="s">
        <v>1052</v>
      </c>
      <c r="I2881" t="s">
        <v>14107</v>
      </c>
      <c r="J2881" t="s">
        <v>1074</v>
      </c>
      <c r="K2881">
        <v>20</v>
      </c>
      <c r="L2881" t="s">
        <v>869</v>
      </c>
      <c r="M2881" t="s">
        <v>14108</v>
      </c>
      <c r="N2881" t="s">
        <v>2145</v>
      </c>
      <c r="O2881">
        <v>608</v>
      </c>
      <c r="P2881" t="s">
        <v>872</v>
      </c>
      <c r="Q2881" t="s">
        <v>873</v>
      </c>
      <c r="R2881" t="s">
        <v>105</v>
      </c>
      <c r="S2881" t="s">
        <v>105</v>
      </c>
      <c r="T2881" t="s">
        <v>13589</v>
      </c>
      <c r="U2881" t="s">
        <v>1067</v>
      </c>
      <c r="V2881" t="s">
        <v>13590</v>
      </c>
      <c r="W2881" s="247">
        <v>44620</v>
      </c>
      <c r="Y2881" t="s">
        <v>876</v>
      </c>
      <c r="Z2881">
        <v>0</v>
      </c>
      <c r="AD2881">
        <f t="shared" ca="1" si="132"/>
        <v>26</v>
      </c>
      <c r="AE2881">
        <f t="shared" si="133"/>
        <v>2</v>
      </c>
      <c r="AF2881">
        <f t="shared" si="134"/>
        <v>28</v>
      </c>
    </row>
    <row r="2882" spans="1:32" x14ac:dyDescent="0.25">
      <c r="A2882" t="s">
        <v>14109</v>
      </c>
      <c r="B2882" t="s">
        <v>14110</v>
      </c>
      <c r="D2882">
        <v>2022</v>
      </c>
      <c r="E2882" t="s">
        <v>2122</v>
      </c>
      <c r="F2882" t="s">
        <v>2123</v>
      </c>
      <c r="G2882" t="s">
        <v>1107</v>
      </c>
      <c r="H2882" t="s">
        <v>13099</v>
      </c>
      <c r="I2882" t="s">
        <v>14111</v>
      </c>
      <c r="J2882" t="s">
        <v>1074</v>
      </c>
      <c r="K2882">
        <v>20</v>
      </c>
      <c r="L2882" t="s">
        <v>1900</v>
      </c>
      <c r="M2882" t="s">
        <v>14112</v>
      </c>
      <c r="N2882" t="s">
        <v>14113</v>
      </c>
      <c r="O2882">
        <v>608</v>
      </c>
      <c r="P2882" t="s">
        <v>872</v>
      </c>
      <c r="Q2882" t="s">
        <v>873</v>
      </c>
      <c r="R2882" t="s">
        <v>105</v>
      </c>
      <c r="S2882" t="s">
        <v>105</v>
      </c>
      <c r="T2882" t="s">
        <v>14114</v>
      </c>
      <c r="U2882" t="s">
        <v>1067</v>
      </c>
      <c r="V2882" t="s">
        <v>2129</v>
      </c>
      <c r="W2882" s="247">
        <v>44620</v>
      </c>
      <c r="Y2882" t="s">
        <v>876</v>
      </c>
      <c r="Z2882">
        <v>0</v>
      </c>
      <c r="AD2882">
        <f t="shared" ref="AD2882:AD2945" ca="1" si="135">ROUND(YEARFRAC(W2882,TODAY(),3)*12,0)</f>
        <v>26</v>
      </c>
      <c r="AE2882">
        <f t="shared" ref="AE2882:AE2945" si="136">MONTH(W2882)</f>
        <v>2</v>
      </c>
      <c r="AF2882">
        <f t="shared" ref="AF2882:AF2945" si="137">DAY(W2882)</f>
        <v>28</v>
      </c>
    </row>
    <row r="2883" spans="1:32" x14ac:dyDescent="0.25">
      <c r="A2883" t="s">
        <v>14115</v>
      </c>
      <c r="B2883" t="s">
        <v>14116</v>
      </c>
      <c r="D2883">
        <v>2022</v>
      </c>
      <c r="E2883" t="s">
        <v>6684</v>
      </c>
      <c r="F2883" t="s">
        <v>14117</v>
      </c>
      <c r="G2883" t="s">
        <v>1107</v>
      </c>
      <c r="H2883" t="s">
        <v>14118</v>
      </c>
      <c r="I2883" t="s">
        <v>14119</v>
      </c>
      <c r="J2883" t="s">
        <v>1074</v>
      </c>
      <c r="K2883">
        <v>20</v>
      </c>
      <c r="L2883" t="s">
        <v>1900</v>
      </c>
      <c r="M2883" t="s">
        <v>14120</v>
      </c>
      <c r="N2883" t="s">
        <v>14113</v>
      </c>
      <c r="O2883">
        <v>608</v>
      </c>
      <c r="P2883" t="s">
        <v>872</v>
      </c>
      <c r="Q2883" t="s">
        <v>873</v>
      </c>
      <c r="R2883" t="s">
        <v>105</v>
      </c>
      <c r="S2883" t="s">
        <v>105</v>
      </c>
      <c r="T2883" t="s">
        <v>14121</v>
      </c>
      <c r="U2883" t="s">
        <v>1067</v>
      </c>
      <c r="V2883" t="s">
        <v>14122</v>
      </c>
      <c r="W2883" s="247">
        <v>44620</v>
      </c>
      <c r="Y2883" t="s">
        <v>876</v>
      </c>
      <c r="Z2883">
        <v>0</v>
      </c>
      <c r="AD2883">
        <f t="shared" ca="1" si="135"/>
        <v>26</v>
      </c>
      <c r="AE2883">
        <f t="shared" si="136"/>
        <v>2</v>
      </c>
      <c r="AF2883">
        <f t="shared" si="137"/>
        <v>28</v>
      </c>
    </row>
    <row r="2884" spans="1:32" x14ac:dyDescent="0.25">
      <c r="A2884" t="s">
        <v>14123</v>
      </c>
      <c r="B2884" t="s">
        <v>14124</v>
      </c>
      <c r="D2884">
        <v>2022</v>
      </c>
      <c r="E2884" t="s">
        <v>6684</v>
      </c>
      <c r="F2884" t="s">
        <v>14125</v>
      </c>
      <c r="G2884" t="s">
        <v>1081</v>
      </c>
      <c r="H2884" t="s">
        <v>14126</v>
      </c>
      <c r="I2884" t="s">
        <v>14127</v>
      </c>
      <c r="J2884" t="s">
        <v>1074</v>
      </c>
      <c r="K2884">
        <v>20</v>
      </c>
      <c r="L2884" t="s">
        <v>1900</v>
      </c>
      <c r="M2884" t="s">
        <v>14128</v>
      </c>
      <c r="N2884" t="s">
        <v>14113</v>
      </c>
      <c r="O2884">
        <v>608</v>
      </c>
      <c r="P2884" t="s">
        <v>872</v>
      </c>
      <c r="Q2884" t="s">
        <v>873</v>
      </c>
      <c r="R2884" t="s">
        <v>105</v>
      </c>
      <c r="S2884" t="s">
        <v>105</v>
      </c>
      <c r="T2884" t="s">
        <v>14129</v>
      </c>
      <c r="U2884" t="s">
        <v>1067</v>
      </c>
      <c r="V2884" t="s">
        <v>14130</v>
      </c>
      <c r="W2884" s="247">
        <v>44620</v>
      </c>
      <c r="Y2884" t="s">
        <v>876</v>
      </c>
      <c r="Z2884">
        <v>0</v>
      </c>
      <c r="AD2884">
        <f t="shared" ca="1" si="135"/>
        <v>26</v>
      </c>
      <c r="AE2884">
        <f t="shared" si="136"/>
        <v>2</v>
      </c>
      <c r="AF2884">
        <f t="shared" si="137"/>
        <v>28</v>
      </c>
    </row>
    <row r="2885" spans="1:32" x14ac:dyDescent="0.25">
      <c r="A2885" t="s">
        <v>14131</v>
      </c>
      <c r="B2885" t="s">
        <v>14132</v>
      </c>
      <c r="D2885">
        <v>2022</v>
      </c>
      <c r="E2885" t="s">
        <v>863</v>
      </c>
      <c r="F2885" t="s">
        <v>9637</v>
      </c>
      <c r="G2885" t="s">
        <v>9638</v>
      </c>
      <c r="H2885" t="s">
        <v>956</v>
      </c>
      <c r="I2885" t="s">
        <v>14133</v>
      </c>
      <c r="J2885" t="s">
        <v>1074</v>
      </c>
      <c r="K2885">
        <v>20</v>
      </c>
      <c r="L2885" t="s">
        <v>1900</v>
      </c>
      <c r="M2885" t="s">
        <v>14134</v>
      </c>
      <c r="N2885" t="s">
        <v>13945</v>
      </c>
      <c r="O2885">
        <v>608</v>
      </c>
      <c r="P2885" t="s">
        <v>872</v>
      </c>
      <c r="Q2885" t="s">
        <v>873</v>
      </c>
      <c r="R2885" t="s">
        <v>105</v>
      </c>
      <c r="S2885" t="s">
        <v>105</v>
      </c>
      <c r="T2885" t="s">
        <v>8842</v>
      </c>
      <c r="U2885" t="s">
        <v>1067</v>
      </c>
      <c r="V2885" t="s">
        <v>14135</v>
      </c>
      <c r="W2885" s="247">
        <v>44620</v>
      </c>
      <c r="Y2885" t="s">
        <v>876</v>
      </c>
      <c r="Z2885">
        <v>0</v>
      </c>
      <c r="AD2885">
        <f t="shared" ca="1" si="135"/>
        <v>26</v>
      </c>
      <c r="AE2885">
        <f t="shared" si="136"/>
        <v>2</v>
      </c>
      <c r="AF2885">
        <f t="shared" si="137"/>
        <v>28</v>
      </c>
    </row>
    <row r="2886" spans="1:32" x14ac:dyDescent="0.25">
      <c r="A2886" t="s">
        <v>14136</v>
      </c>
      <c r="B2886" t="s">
        <v>14137</v>
      </c>
      <c r="D2886">
        <v>2022</v>
      </c>
      <c r="E2886" t="s">
        <v>2166</v>
      </c>
      <c r="F2886" t="s">
        <v>14138</v>
      </c>
      <c r="G2886" t="s">
        <v>1071</v>
      </c>
      <c r="H2886" t="s">
        <v>14139</v>
      </c>
      <c r="I2886" t="s">
        <v>14140</v>
      </c>
      <c r="J2886" t="s">
        <v>1074</v>
      </c>
      <c r="K2886">
        <v>20</v>
      </c>
      <c r="L2886" t="s">
        <v>1900</v>
      </c>
      <c r="M2886" t="s">
        <v>14141</v>
      </c>
      <c r="N2886" t="s">
        <v>14113</v>
      </c>
      <c r="O2886">
        <v>608</v>
      </c>
      <c r="P2886" t="s">
        <v>872</v>
      </c>
      <c r="Q2886" t="s">
        <v>873</v>
      </c>
      <c r="R2886" t="s">
        <v>105</v>
      </c>
      <c r="S2886" t="s">
        <v>105</v>
      </c>
      <c r="T2886" t="s">
        <v>14142</v>
      </c>
      <c r="U2886" t="s">
        <v>1067</v>
      </c>
      <c r="V2886" t="s">
        <v>14143</v>
      </c>
      <c r="W2886" s="247">
        <v>44620</v>
      </c>
      <c r="Y2886" t="s">
        <v>876</v>
      </c>
      <c r="Z2886">
        <v>0</v>
      </c>
      <c r="AD2886">
        <f t="shared" ca="1" si="135"/>
        <v>26</v>
      </c>
      <c r="AE2886">
        <f t="shared" si="136"/>
        <v>2</v>
      </c>
      <c r="AF2886">
        <f t="shared" si="137"/>
        <v>28</v>
      </c>
    </row>
    <row r="2887" spans="1:32" x14ac:dyDescent="0.25">
      <c r="A2887" t="s">
        <v>14144</v>
      </c>
      <c r="B2887" t="s">
        <v>14145</v>
      </c>
      <c r="C2887" t="s">
        <v>2319</v>
      </c>
      <c r="D2887">
        <v>2022</v>
      </c>
      <c r="E2887" t="s">
        <v>1049</v>
      </c>
      <c r="F2887" t="s">
        <v>2320</v>
      </c>
      <c r="G2887" t="s">
        <v>2321</v>
      </c>
      <c r="H2887" t="s">
        <v>1052</v>
      </c>
      <c r="I2887" t="s">
        <v>14146</v>
      </c>
      <c r="J2887" t="s">
        <v>7733</v>
      </c>
      <c r="K2887">
        <v>29811</v>
      </c>
      <c r="L2887" t="s">
        <v>869</v>
      </c>
      <c r="M2887" t="s">
        <v>1519</v>
      </c>
      <c r="N2887">
        <v>45627</v>
      </c>
      <c r="O2887">
        <v>24</v>
      </c>
      <c r="P2887" t="s">
        <v>872</v>
      </c>
      <c r="Q2887" t="s">
        <v>873</v>
      </c>
      <c r="R2887" t="s">
        <v>173</v>
      </c>
      <c r="S2887" t="s">
        <v>173</v>
      </c>
      <c r="U2887" t="s">
        <v>875</v>
      </c>
      <c r="W2887" s="247">
        <v>44634</v>
      </c>
      <c r="Y2887" t="s">
        <v>876</v>
      </c>
      <c r="Z2887">
        <v>0</v>
      </c>
      <c r="AB2887" t="s">
        <v>14147</v>
      </c>
      <c r="AD2887">
        <f t="shared" ca="1" si="135"/>
        <v>25</v>
      </c>
      <c r="AE2887">
        <f t="shared" si="136"/>
        <v>3</v>
      </c>
      <c r="AF2887">
        <f t="shared" si="137"/>
        <v>14</v>
      </c>
    </row>
    <row r="2888" spans="1:32" x14ac:dyDescent="0.25">
      <c r="A2888" t="s">
        <v>14148</v>
      </c>
      <c r="B2888" t="s">
        <v>14149</v>
      </c>
      <c r="C2888" t="s">
        <v>2319</v>
      </c>
      <c r="D2888">
        <v>2022</v>
      </c>
      <c r="E2888" t="s">
        <v>1049</v>
      </c>
      <c r="F2888" t="s">
        <v>2320</v>
      </c>
      <c r="G2888" t="s">
        <v>2321</v>
      </c>
      <c r="H2888" t="s">
        <v>1052</v>
      </c>
      <c r="I2888" t="s">
        <v>14150</v>
      </c>
      <c r="J2888" t="s">
        <v>7733</v>
      </c>
      <c r="K2888">
        <v>56812</v>
      </c>
      <c r="L2888" t="s">
        <v>869</v>
      </c>
      <c r="M2888" t="s">
        <v>1519</v>
      </c>
      <c r="N2888" t="s">
        <v>2638</v>
      </c>
      <c r="O2888">
        <v>12</v>
      </c>
      <c r="P2888" t="s">
        <v>872</v>
      </c>
      <c r="Q2888" t="s">
        <v>873</v>
      </c>
      <c r="R2888" t="s">
        <v>173</v>
      </c>
      <c r="S2888" t="s">
        <v>173</v>
      </c>
      <c r="U2888" t="s">
        <v>875</v>
      </c>
      <c r="W2888" s="247">
        <v>44637</v>
      </c>
      <c r="Y2888" t="s">
        <v>876</v>
      </c>
      <c r="Z2888">
        <v>0</v>
      </c>
      <c r="AB2888" t="s">
        <v>14151</v>
      </c>
      <c r="AD2888">
        <f t="shared" ca="1" si="135"/>
        <v>25</v>
      </c>
      <c r="AE2888">
        <f t="shared" si="136"/>
        <v>3</v>
      </c>
      <c r="AF2888">
        <f t="shared" si="137"/>
        <v>17</v>
      </c>
    </row>
    <row r="2889" spans="1:32" x14ac:dyDescent="0.25">
      <c r="A2889" t="s">
        <v>14152</v>
      </c>
      <c r="B2889" t="s">
        <v>14153</v>
      </c>
      <c r="C2889" t="s">
        <v>2319</v>
      </c>
      <c r="D2889">
        <v>2022</v>
      </c>
      <c r="E2889" t="s">
        <v>1049</v>
      </c>
      <c r="F2889" t="s">
        <v>2320</v>
      </c>
      <c r="G2889" t="s">
        <v>2321</v>
      </c>
      <c r="H2889" t="s">
        <v>866</v>
      </c>
      <c r="I2889" t="s">
        <v>14154</v>
      </c>
      <c r="J2889" t="s">
        <v>7733</v>
      </c>
      <c r="K2889">
        <v>39202</v>
      </c>
      <c r="L2889" t="s">
        <v>1900</v>
      </c>
      <c r="M2889" t="s">
        <v>1519</v>
      </c>
      <c r="N2889" t="s">
        <v>2302</v>
      </c>
      <c r="O2889">
        <v>16</v>
      </c>
      <c r="P2889" t="s">
        <v>872</v>
      </c>
      <c r="Q2889" t="s">
        <v>873</v>
      </c>
      <c r="R2889" t="s">
        <v>173</v>
      </c>
      <c r="S2889" t="s">
        <v>173</v>
      </c>
      <c r="U2889" t="s">
        <v>875</v>
      </c>
      <c r="W2889" s="247">
        <v>44638</v>
      </c>
      <c r="Y2889" t="s">
        <v>876</v>
      </c>
      <c r="Z2889">
        <v>0</v>
      </c>
      <c r="AB2889" t="s">
        <v>14155</v>
      </c>
      <c r="AD2889">
        <f t="shared" ca="1" si="135"/>
        <v>25</v>
      </c>
      <c r="AE2889">
        <f t="shared" si="136"/>
        <v>3</v>
      </c>
      <c r="AF2889">
        <f t="shared" si="137"/>
        <v>18</v>
      </c>
    </row>
    <row r="2890" spans="1:32" x14ac:dyDescent="0.25">
      <c r="A2890" t="s">
        <v>14156</v>
      </c>
      <c r="B2890" t="s">
        <v>14157</v>
      </c>
      <c r="C2890" t="s">
        <v>2319</v>
      </c>
      <c r="D2890">
        <v>2022</v>
      </c>
      <c r="E2890" t="s">
        <v>1049</v>
      </c>
      <c r="F2890" t="s">
        <v>2320</v>
      </c>
      <c r="G2890" t="s">
        <v>2321</v>
      </c>
      <c r="H2890" t="s">
        <v>1052</v>
      </c>
      <c r="I2890" t="s">
        <v>14158</v>
      </c>
      <c r="J2890" t="s">
        <v>7733</v>
      </c>
      <c r="K2890">
        <v>35739</v>
      </c>
      <c r="L2890" t="s">
        <v>869</v>
      </c>
      <c r="M2890" t="s">
        <v>1519</v>
      </c>
      <c r="N2890" t="s">
        <v>2638</v>
      </c>
      <c r="O2890">
        <v>12</v>
      </c>
      <c r="P2890" t="s">
        <v>872</v>
      </c>
      <c r="Q2890" t="s">
        <v>873</v>
      </c>
      <c r="R2890" t="s">
        <v>173</v>
      </c>
      <c r="S2890" t="s">
        <v>173</v>
      </c>
      <c r="U2890" t="s">
        <v>875</v>
      </c>
      <c r="W2890" s="247">
        <v>44638</v>
      </c>
      <c r="Y2890" t="s">
        <v>876</v>
      </c>
      <c r="Z2890">
        <v>0</v>
      </c>
      <c r="AB2890" t="s">
        <v>14159</v>
      </c>
      <c r="AD2890">
        <f t="shared" ca="1" si="135"/>
        <v>25</v>
      </c>
      <c r="AE2890">
        <f t="shared" si="136"/>
        <v>3</v>
      </c>
      <c r="AF2890">
        <f t="shared" si="137"/>
        <v>18</v>
      </c>
    </row>
    <row r="2891" spans="1:32" x14ac:dyDescent="0.25">
      <c r="A2891" t="s">
        <v>14160</v>
      </c>
      <c r="B2891" t="s">
        <v>14161</v>
      </c>
      <c r="D2891">
        <v>2022</v>
      </c>
      <c r="E2891" t="s">
        <v>1049</v>
      </c>
      <c r="F2891" t="s">
        <v>1879</v>
      </c>
      <c r="G2891" t="s">
        <v>1917</v>
      </c>
      <c r="H2891" t="s">
        <v>1123</v>
      </c>
      <c r="I2891" t="s">
        <v>14162</v>
      </c>
      <c r="J2891" t="s">
        <v>7733</v>
      </c>
      <c r="K2891">
        <v>51593</v>
      </c>
      <c r="L2891" t="s">
        <v>1900</v>
      </c>
      <c r="M2891" t="s">
        <v>1519</v>
      </c>
      <c r="N2891">
        <v>45383</v>
      </c>
      <c r="O2891">
        <v>32</v>
      </c>
      <c r="P2891" t="s">
        <v>872</v>
      </c>
      <c r="Q2891" t="s">
        <v>873</v>
      </c>
      <c r="R2891" t="s">
        <v>173</v>
      </c>
      <c r="S2891" t="s">
        <v>173</v>
      </c>
      <c r="U2891" t="s">
        <v>875</v>
      </c>
      <c r="W2891" s="247">
        <v>44642</v>
      </c>
      <c r="Y2891" t="s">
        <v>876</v>
      </c>
      <c r="Z2891">
        <v>0</v>
      </c>
      <c r="AB2891" t="s">
        <v>14163</v>
      </c>
      <c r="AD2891">
        <f t="shared" ca="1" si="135"/>
        <v>25</v>
      </c>
      <c r="AE2891">
        <f t="shared" si="136"/>
        <v>3</v>
      </c>
      <c r="AF2891">
        <f t="shared" si="137"/>
        <v>22</v>
      </c>
    </row>
    <row r="2892" spans="1:32" x14ac:dyDescent="0.25">
      <c r="A2892" t="s">
        <v>14164</v>
      </c>
      <c r="B2892" t="s">
        <v>14165</v>
      </c>
      <c r="D2892">
        <v>2022</v>
      </c>
      <c r="E2892" t="s">
        <v>1049</v>
      </c>
      <c r="F2892" t="s">
        <v>1879</v>
      </c>
      <c r="G2892" t="s">
        <v>1917</v>
      </c>
      <c r="H2892" t="s">
        <v>1123</v>
      </c>
      <c r="I2892" t="s">
        <v>14166</v>
      </c>
      <c r="J2892" t="s">
        <v>7733</v>
      </c>
      <c r="K2892">
        <v>78115</v>
      </c>
      <c r="L2892" t="s">
        <v>1900</v>
      </c>
      <c r="M2892" t="s">
        <v>1519</v>
      </c>
      <c r="N2892">
        <v>45597</v>
      </c>
      <c r="O2892">
        <v>25</v>
      </c>
      <c r="P2892" t="s">
        <v>872</v>
      </c>
      <c r="Q2892" t="s">
        <v>873</v>
      </c>
      <c r="R2892" t="s">
        <v>173</v>
      </c>
      <c r="S2892" t="s">
        <v>173</v>
      </c>
      <c r="U2892" t="s">
        <v>875</v>
      </c>
      <c r="W2892" s="247">
        <v>44642</v>
      </c>
      <c r="Y2892" t="s">
        <v>876</v>
      </c>
      <c r="Z2892">
        <v>0</v>
      </c>
      <c r="AB2892" t="s">
        <v>14167</v>
      </c>
      <c r="AD2892">
        <f t="shared" ca="1" si="135"/>
        <v>25</v>
      </c>
      <c r="AE2892">
        <f t="shared" si="136"/>
        <v>3</v>
      </c>
      <c r="AF2892">
        <f t="shared" si="137"/>
        <v>22</v>
      </c>
    </row>
    <row r="2893" spans="1:32" x14ac:dyDescent="0.25">
      <c r="A2893" t="s">
        <v>14168</v>
      </c>
      <c r="B2893" t="s">
        <v>14169</v>
      </c>
      <c r="D2893">
        <v>2022</v>
      </c>
      <c r="E2893" t="s">
        <v>1049</v>
      </c>
      <c r="F2893" t="s">
        <v>1879</v>
      </c>
      <c r="G2893" t="s">
        <v>1917</v>
      </c>
      <c r="H2893" t="s">
        <v>1123</v>
      </c>
      <c r="I2893" t="s">
        <v>14170</v>
      </c>
      <c r="J2893" t="s">
        <v>7733</v>
      </c>
      <c r="K2893">
        <v>33183</v>
      </c>
      <c r="L2893" t="s">
        <v>869</v>
      </c>
      <c r="M2893" t="s">
        <v>1519</v>
      </c>
      <c r="N2893">
        <v>45293</v>
      </c>
      <c r="O2893">
        <v>4</v>
      </c>
      <c r="P2893" t="s">
        <v>872</v>
      </c>
      <c r="Q2893" t="s">
        <v>873</v>
      </c>
      <c r="R2893" t="s">
        <v>173</v>
      </c>
      <c r="S2893" t="s">
        <v>173</v>
      </c>
      <c r="U2893" t="s">
        <v>875</v>
      </c>
      <c r="W2893" s="247">
        <v>44642</v>
      </c>
      <c r="Y2893" t="s">
        <v>876</v>
      </c>
      <c r="Z2893">
        <v>0</v>
      </c>
      <c r="AB2893" t="s">
        <v>14171</v>
      </c>
      <c r="AD2893">
        <f t="shared" ca="1" si="135"/>
        <v>25</v>
      </c>
      <c r="AE2893">
        <f t="shared" si="136"/>
        <v>3</v>
      </c>
      <c r="AF2893">
        <f t="shared" si="137"/>
        <v>22</v>
      </c>
    </row>
    <row r="2894" spans="1:32" x14ac:dyDescent="0.25">
      <c r="A2894" t="s">
        <v>14172</v>
      </c>
      <c r="B2894" t="s">
        <v>14173</v>
      </c>
      <c r="D2894">
        <v>2022</v>
      </c>
      <c r="E2894" t="s">
        <v>1049</v>
      </c>
      <c r="F2894" t="s">
        <v>1879</v>
      </c>
      <c r="G2894" t="s">
        <v>1917</v>
      </c>
      <c r="H2894" t="s">
        <v>2772</v>
      </c>
      <c r="I2894" t="s">
        <v>14174</v>
      </c>
      <c r="J2894" t="s">
        <v>7733</v>
      </c>
      <c r="K2894">
        <v>26605</v>
      </c>
      <c r="L2894" t="s">
        <v>869</v>
      </c>
      <c r="M2894" t="s">
        <v>1519</v>
      </c>
      <c r="N2894">
        <v>45505</v>
      </c>
      <c r="O2894">
        <v>28</v>
      </c>
      <c r="P2894" t="s">
        <v>872</v>
      </c>
      <c r="Q2894" t="s">
        <v>873</v>
      </c>
      <c r="R2894" t="s">
        <v>173</v>
      </c>
      <c r="S2894" t="s">
        <v>173</v>
      </c>
      <c r="U2894" t="s">
        <v>875</v>
      </c>
      <c r="W2894" s="247">
        <v>44642</v>
      </c>
      <c r="Y2894" t="s">
        <v>876</v>
      </c>
      <c r="Z2894">
        <v>0</v>
      </c>
      <c r="AB2894" t="s">
        <v>14175</v>
      </c>
      <c r="AD2894">
        <f t="shared" ca="1" si="135"/>
        <v>25</v>
      </c>
      <c r="AE2894">
        <f t="shared" si="136"/>
        <v>3</v>
      </c>
      <c r="AF2894">
        <f t="shared" si="137"/>
        <v>22</v>
      </c>
    </row>
    <row r="2895" spans="1:32" x14ac:dyDescent="0.25">
      <c r="A2895" t="s">
        <v>14176</v>
      </c>
      <c r="B2895" t="s">
        <v>14177</v>
      </c>
      <c r="D2895">
        <v>2022</v>
      </c>
      <c r="E2895" t="s">
        <v>1049</v>
      </c>
      <c r="F2895" t="s">
        <v>1879</v>
      </c>
      <c r="G2895" t="s">
        <v>1917</v>
      </c>
      <c r="H2895" t="s">
        <v>1108</v>
      </c>
      <c r="I2895" t="s">
        <v>14178</v>
      </c>
      <c r="J2895" t="s">
        <v>7733</v>
      </c>
      <c r="K2895">
        <v>75891</v>
      </c>
      <c r="L2895" t="s">
        <v>1900</v>
      </c>
      <c r="M2895" t="s">
        <v>1519</v>
      </c>
      <c r="N2895" t="s">
        <v>9005</v>
      </c>
      <c r="O2895">
        <v>11</v>
      </c>
      <c r="P2895" t="s">
        <v>872</v>
      </c>
      <c r="Q2895" t="s">
        <v>873</v>
      </c>
      <c r="R2895" t="s">
        <v>173</v>
      </c>
      <c r="S2895" t="s">
        <v>173</v>
      </c>
      <c r="T2895" t="s">
        <v>3691</v>
      </c>
      <c r="U2895" t="s">
        <v>875</v>
      </c>
      <c r="W2895" s="247">
        <v>44642</v>
      </c>
      <c r="Y2895" t="s">
        <v>876</v>
      </c>
      <c r="Z2895">
        <v>0</v>
      </c>
      <c r="AB2895" t="s">
        <v>14179</v>
      </c>
      <c r="AD2895">
        <f t="shared" ca="1" si="135"/>
        <v>25</v>
      </c>
      <c r="AE2895">
        <f t="shared" si="136"/>
        <v>3</v>
      </c>
      <c r="AF2895">
        <f t="shared" si="137"/>
        <v>22</v>
      </c>
    </row>
    <row r="2896" spans="1:32" x14ac:dyDescent="0.25">
      <c r="A2896" t="s">
        <v>14180</v>
      </c>
      <c r="B2896" t="s">
        <v>14181</v>
      </c>
      <c r="D2896">
        <v>2022</v>
      </c>
      <c r="E2896" t="s">
        <v>1049</v>
      </c>
      <c r="F2896" t="s">
        <v>1879</v>
      </c>
      <c r="G2896" t="s">
        <v>1917</v>
      </c>
      <c r="H2896" t="s">
        <v>2772</v>
      </c>
      <c r="I2896" t="s">
        <v>14182</v>
      </c>
      <c r="J2896" t="s">
        <v>7733</v>
      </c>
      <c r="K2896">
        <v>291</v>
      </c>
      <c r="L2896" t="s">
        <v>869</v>
      </c>
      <c r="M2896" t="s">
        <v>1519</v>
      </c>
      <c r="N2896" t="s">
        <v>1823</v>
      </c>
      <c r="O2896">
        <v>10</v>
      </c>
      <c r="P2896" t="s">
        <v>872</v>
      </c>
      <c r="Q2896" t="s">
        <v>873</v>
      </c>
      <c r="R2896" t="s">
        <v>173</v>
      </c>
      <c r="S2896" t="s">
        <v>173</v>
      </c>
      <c r="U2896" t="s">
        <v>875</v>
      </c>
      <c r="W2896" s="247">
        <v>44642</v>
      </c>
      <c r="Y2896" t="s">
        <v>876</v>
      </c>
      <c r="Z2896">
        <v>0</v>
      </c>
      <c r="AB2896" t="s">
        <v>14183</v>
      </c>
      <c r="AD2896">
        <f t="shared" ca="1" si="135"/>
        <v>25</v>
      </c>
      <c r="AE2896">
        <f t="shared" si="136"/>
        <v>3</v>
      </c>
      <c r="AF2896">
        <f t="shared" si="137"/>
        <v>22</v>
      </c>
    </row>
    <row r="2897" spans="1:32" x14ac:dyDescent="0.25">
      <c r="A2897" t="s">
        <v>14184</v>
      </c>
      <c r="B2897" t="s">
        <v>14185</v>
      </c>
      <c r="D2897">
        <v>2022</v>
      </c>
      <c r="E2897" t="s">
        <v>1049</v>
      </c>
      <c r="F2897" t="s">
        <v>1879</v>
      </c>
      <c r="G2897" t="s">
        <v>1917</v>
      </c>
      <c r="H2897" t="s">
        <v>2772</v>
      </c>
      <c r="I2897" t="s">
        <v>14186</v>
      </c>
      <c r="J2897" t="s">
        <v>7733</v>
      </c>
      <c r="K2897">
        <v>82912</v>
      </c>
      <c r="L2897" t="s">
        <v>1900</v>
      </c>
      <c r="M2897" t="s">
        <v>1519</v>
      </c>
      <c r="N2897">
        <v>45383</v>
      </c>
      <c r="O2897">
        <v>32</v>
      </c>
      <c r="P2897" t="s">
        <v>872</v>
      </c>
      <c r="Q2897" t="s">
        <v>873</v>
      </c>
      <c r="R2897" t="s">
        <v>173</v>
      </c>
      <c r="S2897" t="s">
        <v>173</v>
      </c>
      <c r="U2897" t="s">
        <v>875</v>
      </c>
      <c r="W2897" s="247">
        <v>44642</v>
      </c>
      <c r="Y2897" t="s">
        <v>876</v>
      </c>
      <c r="Z2897">
        <v>0</v>
      </c>
      <c r="AB2897" t="s">
        <v>14187</v>
      </c>
      <c r="AD2897">
        <f t="shared" ca="1" si="135"/>
        <v>25</v>
      </c>
      <c r="AE2897">
        <f t="shared" si="136"/>
        <v>3</v>
      </c>
      <c r="AF2897">
        <f t="shared" si="137"/>
        <v>22</v>
      </c>
    </row>
    <row r="2898" spans="1:32" x14ac:dyDescent="0.25">
      <c r="A2898" t="s">
        <v>14188</v>
      </c>
      <c r="B2898" t="s">
        <v>14189</v>
      </c>
      <c r="D2898">
        <v>2022</v>
      </c>
      <c r="E2898" t="s">
        <v>1049</v>
      </c>
      <c r="F2898" t="s">
        <v>1879</v>
      </c>
      <c r="G2898" t="s">
        <v>1917</v>
      </c>
      <c r="H2898" t="s">
        <v>2772</v>
      </c>
      <c r="I2898" t="s">
        <v>14190</v>
      </c>
      <c r="J2898" t="s">
        <v>7733</v>
      </c>
      <c r="K2898">
        <v>44050</v>
      </c>
      <c r="L2898" t="s">
        <v>1900</v>
      </c>
      <c r="M2898" t="s">
        <v>1519</v>
      </c>
      <c r="N2898" t="s">
        <v>8603</v>
      </c>
      <c r="O2898">
        <v>37</v>
      </c>
      <c r="P2898" t="s">
        <v>872</v>
      </c>
      <c r="Q2898" t="s">
        <v>873</v>
      </c>
      <c r="R2898" t="s">
        <v>173</v>
      </c>
      <c r="S2898" t="s">
        <v>173</v>
      </c>
      <c r="U2898" t="s">
        <v>875</v>
      </c>
      <c r="W2898" s="247">
        <v>44642</v>
      </c>
      <c r="Y2898" t="s">
        <v>876</v>
      </c>
      <c r="Z2898">
        <v>0</v>
      </c>
      <c r="AB2898" t="s">
        <v>14191</v>
      </c>
      <c r="AD2898">
        <f t="shared" ca="1" si="135"/>
        <v>25</v>
      </c>
      <c r="AE2898">
        <f t="shared" si="136"/>
        <v>3</v>
      </c>
      <c r="AF2898">
        <f t="shared" si="137"/>
        <v>22</v>
      </c>
    </row>
    <row r="2899" spans="1:32" x14ac:dyDescent="0.25">
      <c r="A2899" t="s">
        <v>14192</v>
      </c>
      <c r="B2899" t="s">
        <v>14193</v>
      </c>
      <c r="C2899" t="s">
        <v>2319</v>
      </c>
      <c r="D2899">
        <v>2022</v>
      </c>
      <c r="E2899" t="s">
        <v>1049</v>
      </c>
      <c r="F2899" t="s">
        <v>2320</v>
      </c>
      <c r="G2899" t="s">
        <v>2321</v>
      </c>
      <c r="H2899" t="s">
        <v>1052</v>
      </c>
      <c r="I2899" t="s">
        <v>14194</v>
      </c>
      <c r="J2899" t="s">
        <v>7733</v>
      </c>
      <c r="K2899">
        <v>44240</v>
      </c>
      <c r="L2899" t="s">
        <v>869</v>
      </c>
      <c r="M2899" t="s">
        <v>1519</v>
      </c>
      <c r="N2899" t="s">
        <v>11550</v>
      </c>
      <c r="O2899">
        <v>18</v>
      </c>
      <c r="P2899" t="s">
        <v>872</v>
      </c>
      <c r="Q2899" t="s">
        <v>873</v>
      </c>
      <c r="R2899" t="s">
        <v>133</v>
      </c>
      <c r="S2899" t="s">
        <v>133</v>
      </c>
      <c r="U2899" t="s">
        <v>875</v>
      </c>
      <c r="W2899" s="247">
        <v>44628</v>
      </c>
      <c r="Y2899" t="s">
        <v>876</v>
      </c>
      <c r="Z2899">
        <v>0</v>
      </c>
      <c r="AA2899" t="s">
        <v>2323</v>
      </c>
      <c r="AB2899" t="s">
        <v>14195</v>
      </c>
      <c r="AD2899">
        <f t="shared" ca="1" si="135"/>
        <v>26</v>
      </c>
      <c r="AE2899">
        <f t="shared" si="136"/>
        <v>3</v>
      </c>
      <c r="AF2899">
        <f t="shared" si="137"/>
        <v>8</v>
      </c>
    </row>
    <row r="2900" spans="1:32" x14ac:dyDescent="0.25">
      <c r="A2900" t="s">
        <v>14196</v>
      </c>
      <c r="B2900" t="s">
        <v>14197</v>
      </c>
      <c r="C2900" t="s">
        <v>2319</v>
      </c>
      <c r="D2900">
        <v>2022</v>
      </c>
      <c r="E2900" t="s">
        <v>1049</v>
      </c>
      <c r="F2900" t="s">
        <v>2320</v>
      </c>
      <c r="G2900" t="s">
        <v>2321</v>
      </c>
      <c r="H2900" t="s">
        <v>1052</v>
      </c>
      <c r="I2900" t="s">
        <v>14198</v>
      </c>
      <c r="J2900" t="s">
        <v>11577</v>
      </c>
      <c r="K2900">
        <v>32755</v>
      </c>
      <c r="L2900" t="s">
        <v>1900</v>
      </c>
      <c r="M2900" t="s">
        <v>1519</v>
      </c>
      <c r="N2900" t="s">
        <v>9005</v>
      </c>
      <c r="O2900">
        <v>11</v>
      </c>
      <c r="P2900" t="s">
        <v>872</v>
      </c>
      <c r="Q2900" t="s">
        <v>873</v>
      </c>
      <c r="R2900" t="s">
        <v>121</v>
      </c>
      <c r="S2900" t="s">
        <v>121</v>
      </c>
      <c r="U2900" t="s">
        <v>875</v>
      </c>
      <c r="W2900" s="247">
        <v>44637</v>
      </c>
      <c r="Y2900" t="s">
        <v>876</v>
      </c>
      <c r="Z2900">
        <v>0</v>
      </c>
      <c r="AB2900" t="s">
        <v>14199</v>
      </c>
      <c r="AD2900">
        <f t="shared" ca="1" si="135"/>
        <v>25</v>
      </c>
      <c r="AE2900">
        <f t="shared" si="136"/>
        <v>3</v>
      </c>
      <c r="AF2900">
        <f t="shared" si="137"/>
        <v>17</v>
      </c>
    </row>
    <row r="2901" spans="1:32" x14ac:dyDescent="0.25">
      <c r="A2901" t="s">
        <v>14200</v>
      </c>
      <c r="B2901" t="s">
        <v>14201</v>
      </c>
      <c r="C2901" t="s">
        <v>2319</v>
      </c>
      <c r="D2901">
        <v>2022</v>
      </c>
      <c r="E2901" t="s">
        <v>1049</v>
      </c>
      <c r="F2901" t="s">
        <v>2320</v>
      </c>
      <c r="G2901" t="s">
        <v>2321</v>
      </c>
      <c r="H2901" t="s">
        <v>1052</v>
      </c>
      <c r="I2901" t="s">
        <v>14202</v>
      </c>
      <c r="J2901" t="s">
        <v>1029</v>
      </c>
      <c r="K2901">
        <v>33645</v>
      </c>
      <c r="L2901" t="s">
        <v>1900</v>
      </c>
      <c r="M2901" t="s">
        <v>1519</v>
      </c>
      <c r="N2901" t="s">
        <v>913</v>
      </c>
      <c r="O2901">
        <v>5</v>
      </c>
      <c r="P2901" t="s">
        <v>872</v>
      </c>
      <c r="Q2901" t="s">
        <v>873</v>
      </c>
      <c r="R2901" t="s">
        <v>121</v>
      </c>
      <c r="S2901" t="s">
        <v>121</v>
      </c>
      <c r="U2901" t="s">
        <v>875</v>
      </c>
      <c r="W2901" s="247">
        <v>44637</v>
      </c>
      <c r="Y2901" t="s">
        <v>876</v>
      </c>
      <c r="Z2901">
        <v>0</v>
      </c>
      <c r="AB2901" t="s">
        <v>14203</v>
      </c>
      <c r="AD2901">
        <f t="shared" ca="1" si="135"/>
        <v>25</v>
      </c>
      <c r="AE2901">
        <f t="shared" si="136"/>
        <v>3</v>
      </c>
      <c r="AF2901">
        <f t="shared" si="137"/>
        <v>17</v>
      </c>
    </row>
    <row r="2902" spans="1:32" x14ac:dyDescent="0.25">
      <c r="A2902" t="s">
        <v>14204</v>
      </c>
      <c r="B2902" t="s">
        <v>14205</v>
      </c>
      <c r="C2902" t="s">
        <v>2319</v>
      </c>
      <c r="D2902">
        <v>2022</v>
      </c>
      <c r="E2902" t="s">
        <v>1049</v>
      </c>
      <c r="F2902" t="s">
        <v>2320</v>
      </c>
      <c r="G2902" t="s">
        <v>2321</v>
      </c>
      <c r="H2902" t="s">
        <v>1052</v>
      </c>
      <c r="I2902" t="s">
        <v>14206</v>
      </c>
      <c r="J2902" t="s">
        <v>896</v>
      </c>
      <c r="K2902">
        <v>18592</v>
      </c>
      <c r="L2902" t="s">
        <v>869</v>
      </c>
      <c r="M2902" t="s">
        <v>1519</v>
      </c>
      <c r="N2902" t="s">
        <v>9005</v>
      </c>
      <c r="O2902">
        <v>11</v>
      </c>
      <c r="P2902" t="s">
        <v>872</v>
      </c>
      <c r="Q2902" t="s">
        <v>873</v>
      </c>
      <c r="R2902" t="s">
        <v>121</v>
      </c>
      <c r="S2902" t="s">
        <v>121</v>
      </c>
      <c r="U2902" t="s">
        <v>875</v>
      </c>
      <c r="W2902" s="247">
        <v>44628</v>
      </c>
      <c r="Y2902" t="s">
        <v>876</v>
      </c>
      <c r="Z2902">
        <v>0</v>
      </c>
      <c r="AA2902" t="s">
        <v>2323</v>
      </c>
      <c r="AB2902" t="s">
        <v>14207</v>
      </c>
      <c r="AD2902">
        <f t="shared" ca="1" si="135"/>
        <v>26</v>
      </c>
      <c r="AE2902">
        <f t="shared" si="136"/>
        <v>3</v>
      </c>
      <c r="AF2902">
        <f t="shared" si="137"/>
        <v>8</v>
      </c>
    </row>
    <row r="2903" spans="1:32" x14ac:dyDescent="0.25">
      <c r="A2903" t="s">
        <v>14208</v>
      </c>
      <c r="B2903" t="s">
        <v>14209</v>
      </c>
      <c r="C2903" t="s">
        <v>2319</v>
      </c>
      <c r="D2903">
        <v>2022</v>
      </c>
      <c r="E2903" t="s">
        <v>1049</v>
      </c>
      <c r="F2903" t="s">
        <v>2320</v>
      </c>
      <c r="G2903" t="s">
        <v>2321</v>
      </c>
      <c r="H2903" t="s">
        <v>1052</v>
      </c>
      <c r="I2903" t="s">
        <v>14210</v>
      </c>
      <c r="J2903" t="s">
        <v>7733</v>
      </c>
      <c r="K2903">
        <v>35679</v>
      </c>
      <c r="L2903" t="s">
        <v>1900</v>
      </c>
      <c r="M2903" t="s">
        <v>1519</v>
      </c>
      <c r="N2903">
        <v>45324</v>
      </c>
      <c r="O2903">
        <v>3</v>
      </c>
      <c r="P2903" t="s">
        <v>872</v>
      </c>
      <c r="Q2903" t="s">
        <v>873</v>
      </c>
      <c r="R2903" t="s">
        <v>121</v>
      </c>
      <c r="S2903" t="s">
        <v>121</v>
      </c>
      <c r="T2903" t="s">
        <v>1636</v>
      </c>
      <c r="U2903" t="s">
        <v>875</v>
      </c>
      <c r="W2903" s="247">
        <v>44638</v>
      </c>
      <c r="Y2903" t="s">
        <v>876</v>
      </c>
      <c r="Z2903">
        <v>0</v>
      </c>
      <c r="AB2903" t="s">
        <v>14211</v>
      </c>
      <c r="AD2903">
        <f t="shared" ca="1" si="135"/>
        <v>25</v>
      </c>
      <c r="AE2903">
        <f t="shared" si="136"/>
        <v>3</v>
      </c>
      <c r="AF2903">
        <f t="shared" si="137"/>
        <v>18</v>
      </c>
    </row>
    <row r="2904" spans="1:32" x14ac:dyDescent="0.25">
      <c r="A2904" t="s">
        <v>14212</v>
      </c>
      <c r="B2904" t="s">
        <v>14213</v>
      </c>
      <c r="D2904">
        <v>2022</v>
      </c>
      <c r="E2904" t="s">
        <v>1049</v>
      </c>
      <c r="F2904" t="s">
        <v>1879</v>
      </c>
      <c r="G2904" t="s">
        <v>1917</v>
      </c>
      <c r="H2904" t="s">
        <v>2772</v>
      </c>
      <c r="I2904" t="s">
        <v>14214</v>
      </c>
      <c r="J2904" t="s">
        <v>1029</v>
      </c>
      <c r="K2904">
        <v>29775</v>
      </c>
      <c r="L2904" t="s">
        <v>869</v>
      </c>
      <c r="M2904" t="s">
        <v>1519</v>
      </c>
      <c r="N2904" t="s">
        <v>11973</v>
      </c>
      <c r="O2904">
        <v>22</v>
      </c>
      <c r="P2904" t="s">
        <v>872</v>
      </c>
      <c r="Q2904" t="s">
        <v>873</v>
      </c>
      <c r="R2904" t="s">
        <v>121</v>
      </c>
      <c r="S2904" t="s">
        <v>121</v>
      </c>
      <c r="U2904" t="s">
        <v>875</v>
      </c>
      <c r="W2904" s="247">
        <v>44642</v>
      </c>
      <c r="Y2904" t="s">
        <v>876</v>
      </c>
      <c r="Z2904">
        <v>0</v>
      </c>
      <c r="AB2904" t="s">
        <v>14215</v>
      </c>
      <c r="AD2904">
        <f t="shared" ca="1" si="135"/>
        <v>25</v>
      </c>
      <c r="AE2904">
        <f t="shared" si="136"/>
        <v>3</v>
      </c>
      <c r="AF2904">
        <f t="shared" si="137"/>
        <v>22</v>
      </c>
    </row>
    <row r="2905" spans="1:32" x14ac:dyDescent="0.25">
      <c r="A2905" t="s">
        <v>14216</v>
      </c>
      <c r="B2905" t="s">
        <v>14217</v>
      </c>
      <c r="D2905">
        <v>2022</v>
      </c>
      <c r="E2905" t="s">
        <v>1049</v>
      </c>
      <c r="F2905" t="s">
        <v>1879</v>
      </c>
      <c r="G2905" t="s">
        <v>1917</v>
      </c>
      <c r="H2905" t="s">
        <v>2772</v>
      </c>
      <c r="I2905" t="s">
        <v>14218</v>
      </c>
      <c r="J2905" t="s">
        <v>1240</v>
      </c>
      <c r="K2905">
        <v>36557</v>
      </c>
      <c r="L2905" t="s">
        <v>1900</v>
      </c>
      <c r="M2905" t="s">
        <v>1519</v>
      </c>
      <c r="N2905" t="s">
        <v>2340</v>
      </c>
      <c r="O2905">
        <v>7</v>
      </c>
      <c r="P2905" t="s">
        <v>872</v>
      </c>
      <c r="Q2905" t="s">
        <v>873</v>
      </c>
      <c r="R2905" t="s">
        <v>121</v>
      </c>
      <c r="S2905" t="s">
        <v>121</v>
      </c>
      <c r="U2905" t="s">
        <v>875</v>
      </c>
      <c r="W2905" s="247">
        <v>44642</v>
      </c>
      <c r="Y2905" t="s">
        <v>876</v>
      </c>
      <c r="Z2905">
        <v>0</v>
      </c>
      <c r="AB2905" t="s">
        <v>14219</v>
      </c>
      <c r="AD2905">
        <f t="shared" ca="1" si="135"/>
        <v>25</v>
      </c>
      <c r="AE2905">
        <f t="shared" si="136"/>
        <v>3</v>
      </c>
      <c r="AF2905">
        <f t="shared" si="137"/>
        <v>22</v>
      </c>
    </row>
    <row r="2906" spans="1:32" x14ac:dyDescent="0.25">
      <c r="A2906" t="s">
        <v>14220</v>
      </c>
      <c r="B2906" t="s">
        <v>14221</v>
      </c>
      <c r="D2906">
        <v>2022</v>
      </c>
      <c r="E2906" t="s">
        <v>1049</v>
      </c>
      <c r="F2906" t="s">
        <v>1879</v>
      </c>
      <c r="G2906" t="s">
        <v>1917</v>
      </c>
      <c r="H2906" t="s">
        <v>2772</v>
      </c>
      <c r="I2906" t="s">
        <v>14222</v>
      </c>
      <c r="J2906" t="s">
        <v>1240</v>
      </c>
      <c r="K2906">
        <v>34815</v>
      </c>
      <c r="L2906" t="s">
        <v>869</v>
      </c>
      <c r="M2906" t="s">
        <v>1519</v>
      </c>
      <c r="N2906" t="s">
        <v>12705</v>
      </c>
      <c r="O2906">
        <v>21</v>
      </c>
      <c r="P2906" t="s">
        <v>872</v>
      </c>
      <c r="Q2906" t="s">
        <v>873</v>
      </c>
      <c r="R2906" t="s">
        <v>121</v>
      </c>
      <c r="S2906" t="s">
        <v>121</v>
      </c>
      <c r="U2906" t="s">
        <v>875</v>
      </c>
      <c r="W2906" s="247">
        <v>44642</v>
      </c>
      <c r="Y2906" t="s">
        <v>876</v>
      </c>
      <c r="Z2906">
        <v>0</v>
      </c>
      <c r="AB2906" t="s">
        <v>14223</v>
      </c>
      <c r="AD2906">
        <f t="shared" ca="1" si="135"/>
        <v>25</v>
      </c>
      <c r="AE2906">
        <f t="shared" si="136"/>
        <v>3</v>
      </c>
      <c r="AF2906">
        <f t="shared" si="137"/>
        <v>22</v>
      </c>
    </row>
    <row r="2907" spans="1:32" x14ac:dyDescent="0.25">
      <c r="A2907" t="s">
        <v>14224</v>
      </c>
      <c r="B2907" t="s">
        <v>14225</v>
      </c>
      <c r="D2907">
        <v>2022</v>
      </c>
      <c r="E2907" t="s">
        <v>1049</v>
      </c>
      <c r="F2907" t="s">
        <v>1879</v>
      </c>
      <c r="G2907" t="s">
        <v>1917</v>
      </c>
      <c r="H2907" t="s">
        <v>2772</v>
      </c>
      <c r="I2907" t="s">
        <v>14226</v>
      </c>
      <c r="J2907" t="s">
        <v>7733</v>
      </c>
      <c r="K2907">
        <v>23425</v>
      </c>
      <c r="L2907" t="s">
        <v>869</v>
      </c>
      <c r="M2907" t="s">
        <v>1519</v>
      </c>
      <c r="N2907">
        <v>45324</v>
      </c>
      <c r="O2907">
        <v>3</v>
      </c>
      <c r="P2907" t="s">
        <v>872</v>
      </c>
      <c r="Q2907" t="s">
        <v>873</v>
      </c>
      <c r="R2907" t="s">
        <v>5330</v>
      </c>
      <c r="S2907" t="s">
        <v>5330</v>
      </c>
      <c r="U2907" t="s">
        <v>875</v>
      </c>
      <c r="W2907" s="247">
        <v>44642</v>
      </c>
      <c r="Y2907" t="s">
        <v>876</v>
      </c>
      <c r="Z2907">
        <v>0</v>
      </c>
      <c r="AB2907" t="s">
        <v>14227</v>
      </c>
      <c r="AD2907">
        <f t="shared" ca="1" si="135"/>
        <v>25</v>
      </c>
      <c r="AE2907">
        <f t="shared" si="136"/>
        <v>3</v>
      </c>
      <c r="AF2907">
        <f t="shared" si="137"/>
        <v>22</v>
      </c>
    </row>
    <row r="2908" spans="1:32" x14ac:dyDescent="0.25">
      <c r="A2908" t="s">
        <v>14228</v>
      </c>
      <c r="B2908" t="s">
        <v>14229</v>
      </c>
      <c r="C2908" t="s">
        <v>2319</v>
      </c>
      <c r="D2908">
        <v>2023</v>
      </c>
      <c r="E2908" t="s">
        <v>1061</v>
      </c>
      <c r="F2908" t="s">
        <v>3907</v>
      </c>
      <c r="G2908" t="s">
        <v>3908</v>
      </c>
      <c r="H2908" t="s">
        <v>866</v>
      </c>
      <c r="I2908" t="s">
        <v>14230</v>
      </c>
      <c r="J2908" t="s">
        <v>7733</v>
      </c>
      <c r="K2908">
        <v>50736</v>
      </c>
      <c r="L2908" t="s">
        <v>1900</v>
      </c>
      <c r="M2908" t="s">
        <v>1519</v>
      </c>
      <c r="N2908">
        <v>45293</v>
      </c>
      <c r="O2908">
        <v>4</v>
      </c>
      <c r="P2908" t="s">
        <v>872</v>
      </c>
      <c r="Q2908" t="s">
        <v>873</v>
      </c>
      <c r="R2908" t="s">
        <v>8592</v>
      </c>
      <c r="S2908" t="s">
        <v>8592</v>
      </c>
      <c r="U2908" t="s">
        <v>875</v>
      </c>
      <c r="W2908" s="247">
        <v>44634</v>
      </c>
      <c r="Y2908" t="s">
        <v>876</v>
      </c>
      <c r="Z2908">
        <v>0</v>
      </c>
      <c r="AB2908" t="s">
        <v>1856</v>
      </c>
      <c r="AD2908">
        <f t="shared" ca="1" si="135"/>
        <v>25</v>
      </c>
      <c r="AE2908">
        <f t="shared" si="136"/>
        <v>3</v>
      </c>
      <c r="AF2908">
        <f t="shared" si="137"/>
        <v>14</v>
      </c>
    </row>
    <row r="2909" spans="1:32" x14ac:dyDescent="0.25">
      <c r="A2909" t="s">
        <v>14231</v>
      </c>
      <c r="B2909" t="s">
        <v>14232</v>
      </c>
      <c r="D2909">
        <v>2022</v>
      </c>
      <c r="E2909" t="s">
        <v>1049</v>
      </c>
      <c r="F2909" t="s">
        <v>1879</v>
      </c>
      <c r="G2909" t="s">
        <v>1917</v>
      </c>
      <c r="H2909" t="s">
        <v>2772</v>
      </c>
      <c r="I2909" t="s">
        <v>14233</v>
      </c>
      <c r="J2909" t="s">
        <v>896</v>
      </c>
      <c r="K2909">
        <v>16433</v>
      </c>
      <c r="L2909" t="s">
        <v>869</v>
      </c>
      <c r="M2909" t="s">
        <v>1519</v>
      </c>
      <c r="N2909">
        <v>45353</v>
      </c>
      <c r="O2909">
        <v>2</v>
      </c>
      <c r="P2909" t="s">
        <v>872</v>
      </c>
      <c r="Q2909" t="s">
        <v>873</v>
      </c>
      <c r="R2909" t="s">
        <v>139</v>
      </c>
      <c r="S2909" t="s">
        <v>121</v>
      </c>
      <c r="U2909" t="s">
        <v>875</v>
      </c>
      <c r="W2909" s="247">
        <v>44642</v>
      </c>
      <c r="Y2909" t="s">
        <v>876</v>
      </c>
      <c r="Z2909">
        <v>0</v>
      </c>
      <c r="AB2909" t="s">
        <v>14234</v>
      </c>
      <c r="AD2909">
        <f t="shared" ca="1" si="135"/>
        <v>25</v>
      </c>
      <c r="AE2909">
        <f t="shared" si="136"/>
        <v>3</v>
      </c>
      <c r="AF2909">
        <f t="shared" si="137"/>
        <v>22</v>
      </c>
    </row>
    <row r="2910" spans="1:32" x14ac:dyDescent="0.25">
      <c r="A2910" t="s">
        <v>14235</v>
      </c>
      <c r="B2910" t="s">
        <v>14236</v>
      </c>
      <c r="D2910">
        <v>2022</v>
      </c>
      <c r="E2910" t="s">
        <v>1049</v>
      </c>
      <c r="F2910" t="s">
        <v>1879</v>
      </c>
      <c r="G2910" t="s">
        <v>1917</v>
      </c>
      <c r="H2910" t="s">
        <v>1123</v>
      </c>
      <c r="I2910" t="s">
        <v>14237</v>
      </c>
      <c r="J2910" t="s">
        <v>896</v>
      </c>
      <c r="K2910">
        <v>77709</v>
      </c>
      <c r="L2910" t="s">
        <v>1900</v>
      </c>
      <c r="M2910" t="s">
        <v>1519</v>
      </c>
      <c r="N2910">
        <v>45353</v>
      </c>
      <c r="O2910">
        <v>2</v>
      </c>
      <c r="P2910" t="s">
        <v>872</v>
      </c>
      <c r="Q2910" t="s">
        <v>873</v>
      </c>
      <c r="R2910" t="s">
        <v>139</v>
      </c>
      <c r="S2910" t="s">
        <v>121</v>
      </c>
      <c r="U2910" t="s">
        <v>875</v>
      </c>
      <c r="W2910" s="247">
        <v>44642</v>
      </c>
      <c r="Y2910" t="s">
        <v>876</v>
      </c>
      <c r="Z2910">
        <v>0</v>
      </c>
      <c r="AB2910" t="s">
        <v>14238</v>
      </c>
      <c r="AD2910">
        <f t="shared" ca="1" si="135"/>
        <v>25</v>
      </c>
      <c r="AE2910">
        <f t="shared" si="136"/>
        <v>3</v>
      </c>
      <c r="AF2910">
        <f t="shared" si="137"/>
        <v>22</v>
      </c>
    </row>
    <row r="2911" spans="1:32" x14ac:dyDescent="0.25">
      <c r="A2911" t="s">
        <v>14239</v>
      </c>
      <c r="B2911" t="s">
        <v>14240</v>
      </c>
      <c r="D2911">
        <v>2022</v>
      </c>
      <c r="E2911" t="s">
        <v>1049</v>
      </c>
      <c r="F2911" t="s">
        <v>1879</v>
      </c>
      <c r="G2911" t="s">
        <v>1917</v>
      </c>
      <c r="H2911" t="s">
        <v>1108</v>
      </c>
      <c r="I2911" t="s">
        <v>14241</v>
      </c>
      <c r="J2911" t="s">
        <v>896</v>
      </c>
      <c r="K2911">
        <v>81649</v>
      </c>
      <c r="L2911" t="s">
        <v>1900</v>
      </c>
      <c r="M2911" t="s">
        <v>1519</v>
      </c>
      <c r="N2911">
        <v>45353</v>
      </c>
      <c r="O2911">
        <v>2</v>
      </c>
      <c r="P2911" t="s">
        <v>872</v>
      </c>
      <c r="Q2911" t="s">
        <v>873</v>
      </c>
      <c r="R2911" t="s">
        <v>139</v>
      </c>
      <c r="S2911" t="s">
        <v>121</v>
      </c>
      <c r="U2911" t="s">
        <v>875</v>
      </c>
      <c r="W2911" s="247">
        <v>44642</v>
      </c>
      <c r="Y2911" t="s">
        <v>876</v>
      </c>
      <c r="Z2911">
        <v>0</v>
      </c>
      <c r="AB2911" t="s">
        <v>14242</v>
      </c>
      <c r="AD2911">
        <f t="shared" ca="1" si="135"/>
        <v>25</v>
      </c>
      <c r="AE2911">
        <f t="shared" si="136"/>
        <v>3</v>
      </c>
      <c r="AF2911">
        <f t="shared" si="137"/>
        <v>22</v>
      </c>
    </row>
    <row r="2912" spans="1:32" x14ac:dyDescent="0.25">
      <c r="A2912" t="s">
        <v>14243</v>
      </c>
      <c r="B2912" t="s">
        <v>14244</v>
      </c>
      <c r="C2912" t="s">
        <v>2319</v>
      </c>
      <c r="D2912">
        <v>2022</v>
      </c>
      <c r="E2912" t="s">
        <v>1049</v>
      </c>
      <c r="F2912" t="s">
        <v>2320</v>
      </c>
      <c r="G2912" t="s">
        <v>2321</v>
      </c>
      <c r="H2912" t="s">
        <v>1052</v>
      </c>
      <c r="I2912" t="s">
        <v>14245</v>
      </c>
      <c r="J2912" t="s">
        <v>7733</v>
      </c>
      <c r="K2912">
        <v>40285</v>
      </c>
      <c r="L2912" t="s">
        <v>1900</v>
      </c>
      <c r="M2912" t="s">
        <v>1519</v>
      </c>
      <c r="N2912" t="s">
        <v>913</v>
      </c>
      <c r="O2912">
        <v>5</v>
      </c>
      <c r="P2912" t="s">
        <v>872</v>
      </c>
      <c r="Q2912" t="s">
        <v>873</v>
      </c>
      <c r="R2912" t="s">
        <v>159</v>
      </c>
      <c r="S2912" t="s">
        <v>159</v>
      </c>
      <c r="U2912" t="s">
        <v>875</v>
      </c>
      <c r="W2912" s="247">
        <v>44628</v>
      </c>
      <c r="Y2912" t="s">
        <v>876</v>
      </c>
      <c r="Z2912">
        <v>0</v>
      </c>
      <c r="AA2912" t="s">
        <v>2323</v>
      </c>
      <c r="AB2912" t="s">
        <v>14246</v>
      </c>
      <c r="AD2912">
        <f t="shared" ca="1" si="135"/>
        <v>26</v>
      </c>
      <c r="AE2912">
        <f t="shared" si="136"/>
        <v>3</v>
      </c>
      <c r="AF2912">
        <f t="shared" si="137"/>
        <v>8</v>
      </c>
    </row>
    <row r="2913" spans="1:32" x14ac:dyDescent="0.25">
      <c r="A2913" t="s">
        <v>14247</v>
      </c>
      <c r="B2913" t="s">
        <v>14248</v>
      </c>
      <c r="D2913">
        <v>2023</v>
      </c>
      <c r="E2913" t="s">
        <v>1061</v>
      </c>
      <c r="F2913" t="s">
        <v>1062</v>
      </c>
      <c r="G2913" t="s">
        <v>1063</v>
      </c>
      <c r="H2913" t="s">
        <v>866</v>
      </c>
      <c r="I2913" t="s">
        <v>14249</v>
      </c>
      <c r="J2913" t="s">
        <v>7733</v>
      </c>
      <c r="K2913">
        <v>41172</v>
      </c>
      <c r="L2913" t="s">
        <v>869</v>
      </c>
      <c r="M2913" t="s">
        <v>1519</v>
      </c>
      <c r="N2913">
        <v>45536</v>
      </c>
      <c r="O2913">
        <v>27</v>
      </c>
      <c r="P2913" t="s">
        <v>872</v>
      </c>
      <c r="Q2913" t="s">
        <v>873</v>
      </c>
      <c r="R2913" t="s">
        <v>159</v>
      </c>
      <c r="S2913" t="s">
        <v>159</v>
      </c>
      <c r="U2913" t="s">
        <v>1067</v>
      </c>
      <c r="W2913" s="247">
        <v>44617</v>
      </c>
      <c r="Y2913" t="s">
        <v>876</v>
      </c>
      <c r="Z2913">
        <v>0</v>
      </c>
      <c r="AB2913" t="s">
        <v>1856</v>
      </c>
      <c r="AD2913">
        <f t="shared" ca="1" si="135"/>
        <v>26</v>
      </c>
      <c r="AE2913">
        <f t="shared" si="136"/>
        <v>2</v>
      </c>
      <c r="AF2913">
        <f t="shared" si="137"/>
        <v>25</v>
      </c>
    </row>
    <row r="2914" spans="1:32" x14ac:dyDescent="0.25">
      <c r="A2914" t="s">
        <v>755</v>
      </c>
      <c r="B2914" t="s">
        <v>14250</v>
      </c>
      <c r="D2914">
        <v>2022</v>
      </c>
      <c r="E2914" t="s">
        <v>1049</v>
      </c>
      <c r="F2914" t="s">
        <v>1080</v>
      </c>
      <c r="G2914" t="s">
        <v>1081</v>
      </c>
      <c r="H2914" t="s">
        <v>12533</v>
      </c>
      <c r="I2914" t="s">
        <v>757</v>
      </c>
      <c r="J2914" t="s">
        <v>1067</v>
      </c>
      <c r="K2914">
        <v>42247</v>
      </c>
      <c r="L2914" t="s">
        <v>1900</v>
      </c>
      <c r="M2914" t="s">
        <v>1519</v>
      </c>
      <c r="N2914" t="s">
        <v>913</v>
      </c>
      <c r="O2914">
        <v>5</v>
      </c>
      <c r="P2914" t="s">
        <v>872</v>
      </c>
      <c r="Q2914" t="s">
        <v>873</v>
      </c>
      <c r="R2914" t="s">
        <v>159</v>
      </c>
      <c r="S2914" t="s">
        <v>159</v>
      </c>
      <c r="U2914" t="s">
        <v>875</v>
      </c>
      <c r="W2914" s="247">
        <v>44617</v>
      </c>
      <c r="Y2914" t="s">
        <v>876</v>
      </c>
      <c r="Z2914">
        <v>0</v>
      </c>
      <c r="AB2914" t="s">
        <v>1856</v>
      </c>
      <c r="AD2914">
        <f t="shared" ca="1" si="135"/>
        <v>26</v>
      </c>
      <c r="AE2914">
        <f t="shared" si="136"/>
        <v>2</v>
      </c>
      <c r="AF2914">
        <f t="shared" si="137"/>
        <v>25</v>
      </c>
    </row>
    <row r="2915" spans="1:32" x14ac:dyDescent="0.25">
      <c r="A2915" t="s">
        <v>14251</v>
      </c>
      <c r="B2915" t="s">
        <v>14252</v>
      </c>
      <c r="D2915">
        <v>2022</v>
      </c>
      <c r="E2915" t="s">
        <v>1049</v>
      </c>
      <c r="F2915" t="s">
        <v>1879</v>
      </c>
      <c r="G2915" t="s">
        <v>1917</v>
      </c>
      <c r="H2915" t="s">
        <v>1108</v>
      </c>
      <c r="I2915" t="s">
        <v>14253</v>
      </c>
      <c r="J2915" t="s">
        <v>7733</v>
      </c>
      <c r="K2915">
        <v>59050</v>
      </c>
      <c r="L2915" t="s">
        <v>1900</v>
      </c>
      <c r="M2915" t="s">
        <v>1519</v>
      </c>
      <c r="N2915">
        <v>45352</v>
      </c>
      <c r="O2915">
        <v>33</v>
      </c>
      <c r="P2915" t="s">
        <v>872</v>
      </c>
      <c r="Q2915" t="s">
        <v>873</v>
      </c>
      <c r="R2915" t="s">
        <v>198</v>
      </c>
      <c r="S2915" t="s">
        <v>198</v>
      </c>
      <c r="U2915" t="s">
        <v>875</v>
      </c>
      <c r="W2915" s="247">
        <v>44642</v>
      </c>
      <c r="Y2915" t="s">
        <v>876</v>
      </c>
      <c r="Z2915">
        <v>0</v>
      </c>
      <c r="AB2915" t="s">
        <v>14254</v>
      </c>
      <c r="AD2915">
        <f t="shared" ca="1" si="135"/>
        <v>25</v>
      </c>
      <c r="AE2915">
        <f t="shared" si="136"/>
        <v>3</v>
      </c>
      <c r="AF2915">
        <f t="shared" si="137"/>
        <v>22</v>
      </c>
    </row>
    <row r="2916" spans="1:32" x14ac:dyDescent="0.25">
      <c r="A2916" t="s">
        <v>14255</v>
      </c>
      <c r="B2916" t="s">
        <v>14256</v>
      </c>
      <c r="D2916">
        <v>2023</v>
      </c>
      <c r="E2916" t="s">
        <v>863</v>
      </c>
      <c r="F2916" t="s">
        <v>864</v>
      </c>
      <c r="G2916" t="s">
        <v>865</v>
      </c>
      <c r="H2916" t="s">
        <v>866</v>
      </c>
      <c r="I2916" t="s">
        <v>14257</v>
      </c>
      <c r="J2916" t="s">
        <v>881</v>
      </c>
      <c r="K2916">
        <v>26302</v>
      </c>
      <c r="L2916" t="s">
        <v>869</v>
      </c>
      <c r="M2916">
        <v>5449251</v>
      </c>
      <c r="N2916" t="s">
        <v>1640</v>
      </c>
      <c r="O2916">
        <v>8</v>
      </c>
      <c r="P2916" t="s">
        <v>872</v>
      </c>
      <c r="Q2916" t="s">
        <v>873</v>
      </c>
      <c r="R2916" t="s">
        <v>105</v>
      </c>
      <c r="S2916" t="s">
        <v>105</v>
      </c>
      <c r="T2916" t="s">
        <v>14258</v>
      </c>
      <c r="U2916" t="s">
        <v>875</v>
      </c>
      <c r="W2916" s="247">
        <v>44604</v>
      </c>
      <c r="Y2916" t="s">
        <v>876</v>
      </c>
      <c r="Z2916">
        <v>0</v>
      </c>
      <c r="AB2916" t="s">
        <v>2119</v>
      </c>
      <c r="AD2916">
        <f t="shared" ca="1" si="135"/>
        <v>26</v>
      </c>
      <c r="AE2916">
        <f t="shared" si="136"/>
        <v>2</v>
      </c>
      <c r="AF2916">
        <f t="shared" si="137"/>
        <v>12</v>
      </c>
    </row>
    <row r="2917" spans="1:32" x14ac:dyDescent="0.25">
      <c r="A2917" t="s">
        <v>14259</v>
      </c>
      <c r="B2917" t="s">
        <v>14260</v>
      </c>
      <c r="D2917">
        <v>2023</v>
      </c>
      <c r="E2917" t="s">
        <v>863</v>
      </c>
      <c r="F2917" t="s">
        <v>864</v>
      </c>
      <c r="G2917" t="s">
        <v>865</v>
      </c>
      <c r="H2917" t="s">
        <v>866</v>
      </c>
      <c r="I2917" t="s">
        <v>14261</v>
      </c>
      <c r="J2917" t="s">
        <v>1054</v>
      </c>
      <c r="K2917">
        <v>73</v>
      </c>
      <c r="L2917" t="s">
        <v>869</v>
      </c>
      <c r="M2917" t="s">
        <v>14262</v>
      </c>
      <c r="N2917" t="s">
        <v>1040</v>
      </c>
      <c r="O2917">
        <v>4</v>
      </c>
      <c r="P2917" t="s">
        <v>872</v>
      </c>
      <c r="Q2917" t="s">
        <v>873</v>
      </c>
      <c r="R2917" t="s">
        <v>105</v>
      </c>
      <c r="S2917" t="s">
        <v>105</v>
      </c>
      <c r="T2917" t="s">
        <v>14263</v>
      </c>
      <c r="U2917" t="s">
        <v>875</v>
      </c>
      <c r="V2917" t="s">
        <v>106</v>
      </c>
      <c r="W2917" s="247">
        <v>44604</v>
      </c>
      <c r="Y2917" t="s">
        <v>876</v>
      </c>
      <c r="Z2917">
        <v>0</v>
      </c>
      <c r="AB2917" t="s">
        <v>2119</v>
      </c>
      <c r="AD2917">
        <f t="shared" ca="1" si="135"/>
        <v>26</v>
      </c>
      <c r="AE2917">
        <f t="shared" si="136"/>
        <v>2</v>
      </c>
      <c r="AF2917">
        <f t="shared" si="137"/>
        <v>12</v>
      </c>
    </row>
    <row r="2918" spans="1:32" x14ac:dyDescent="0.25">
      <c r="A2918" t="s">
        <v>14264</v>
      </c>
      <c r="B2918" t="s">
        <v>14265</v>
      </c>
      <c r="D2918">
        <v>2022</v>
      </c>
      <c r="E2918" t="s">
        <v>1049</v>
      </c>
      <c r="F2918" t="s">
        <v>1840</v>
      </c>
      <c r="G2918" t="s">
        <v>1841</v>
      </c>
      <c r="H2918" t="s">
        <v>1123</v>
      </c>
      <c r="I2918" t="s">
        <v>14266</v>
      </c>
      <c r="J2918" t="s">
        <v>1038</v>
      </c>
      <c r="K2918">
        <v>80</v>
      </c>
      <c r="L2918" t="s">
        <v>869</v>
      </c>
      <c r="M2918" t="s">
        <v>14267</v>
      </c>
      <c r="N2918" t="s">
        <v>13912</v>
      </c>
      <c r="O2918">
        <v>418</v>
      </c>
      <c r="P2918" t="s">
        <v>872</v>
      </c>
      <c r="Q2918" t="s">
        <v>873</v>
      </c>
      <c r="R2918" t="s">
        <v>105</v>
      </c>
      <c r="S2918" t="s">
        <v>105</v>
      </c>
      <c r="T2918" t="s">
        <v>14268</v>
      </c>
      <c r="U2918" t="s">
        <v>875</v>
      </c>
      <c r="V2918" t="s">
        <v>3805</v>
      </c>
      <c r="W2918" s="247">
        <v>44592</v>
      </c>
      <c r="Y2918" t="s">
        <v>876</v>
      </c>
      <c r="Z2918">
        <v>0</v>
      </c>
      <c r="AA2918" t="s">
        <v>1673</v>
      </c>
      <c r="AB2918" t="s">
        <v>1856</v>
      </c>
      <c r="AD2918">
        <f t="shared" ca="1" si="135"/>
        <v>27</v>
      </c>
      <c r="AE2918">
        <f t="shared" si="136"/>
        <v>1</v>
      </c>
      <c r="AF2918">
        <f t="shared" si="137"/>
        <v>31</v>
      </c>
    </row>
    <row r="2919" spans="1:32" x14ac:dyDescent="0.25">
      <c r="A2919" t="s">
        <v>14269</v>
      </c>
      <c r="B2919" t="s">
        <v>14270</v>
      </c>
      <c r="D2919">
        <v>2022</v>
      </c>
      <c r="E2919" t="s">
        <v>863</v>
      </c>
      <c r="F2919" t="s">
        <v>14271</v>
      </c>
      <c r="G2919" t="s">
        <v>865</v>
      </c>
      <c r="H2919" t="s">
        <v>866</v>
      </c>
      <c r="I2919" t="s">
        <v>14272</v>
      </c>
      <c r="J2919" t="s">
        <v>1038</v>
      </c>
      <c r="K2919">
        <v>9664</v>
      </c>
      <c r="L2919" t="s">
        <v>869</v>
      </c>
      <c r="M2919" t="s">
        <v>14273</v>
      </c>
      <c r="N2919" t="s">
        <v>2994</v>
      </c>
      <c r="O2919">
        <v>415</v>
      </c>
      <c r="P2919" t="s">
        <v>872</v>
      </c>
      <c r="Q2919" t="s">
        <v>873</v>
      </c>
      <c r="R2919" t="s">
        <v>105</v>
      </c>
      <c r="S2919" t="s">
        <v>105</v>
      </c>
      <c r="T2919" t="s">
        <v>14274</v>
      </c>
      <c r="U2919" t="s">
        <v>875</v>
      </c>
      <c r="V2919" t="s">
        <v>221</v>
      </c>
      <c r="W2919" s="247">
        <v>44609</v>
      </c>
      <c r="Y2919" t="s">
        <v>876</v>
      </c>
      <c r="Z2919">
        <v>0</v>
      </c>
      <c r="AA2919" t="s">
        <v>14275</v>
      </c>
      <c r="AB2919" t="s">
        <v>1856</v>
      </c>
      <c r="AD2919">
        <f t="shared" ca="1" si="135"/>
        <v>26</v>
      </c>
      <c r="AE2919">
        <f t="shared" si="136"/>
        <v>2</v>
      </c>
      <c r="AF2919">
        <f t="shared" si="137"/>
        <v>17</v>
      </c>
    </row>
    <row r="2920" spans="1:32" x14ac:dyDescent="0.25">
      <c r="A2920" t="s">
        <v>14276</v>
      </c>
      <c r="B2920" t="s">
        <v>14277</v>
      </c>
      <c r="D2920">
        <v>2022</v>
      </c>
      <c r="E2920" t="s">
        <v>14278</v>
      </c>
      <c r="F2920" t="s">
        <v>14279</v>
      </c>
      <c r="G2920" t="s">
        <v>11079</v>
      </c>
      <c r="H2920" t="s">
        <v>14280</v>
      </c>
      <c r="I2920" t="s">
        <v>14281</v>
      </c>
      <c r="J2920" t="s">
        <v>1074</v>
      </c>
      <c r="K2920">
        <v>20</v>
      </c>
      <c r="L2920" t="s">
        <v>869</v>
      </c>
      <c r="M2920" t="s">
        <v>14282</v>
      </c>
      <c r="N2920" t="s">
        <v>12514</v>
      </c>
      <c r="O2920">
        <v>608</v>
      </c>
      <c r="P2920" t="s">
        <v>872</v>
      </c>
      <c r="Q2920" t="s">
        <v>873</v>
      </c>
      <c r="R2920" t="s">
        <v>105</v>
      </c>
      <c r="S2920" t="s">
        <v>105</v>
      </c>
      <c r="T2920" t="s">
        <v>14283</v>
      </c>
      <c r="U2920" t="s">
        <v>1067</v>
      </c>
      <c r="V2920" t="s">
        <v>14284</v>
      </c>
      <c r="W2920" s="247">
        <v>44592</v>
      </c>
      <c r="Y2920" t="s">
        <v>876</v>
      </c>
      <c r="Z2920">
        <v>0</v>
      </c>
      <c r="AD2920">
        <f t="shared" ca="1" si="135"/>
        <v>27</v>
      </c>
      <c r="AE2920">
        <f t="shared" si="136"/>
        <v>1</v>
      </c>
      <c r="AF2920">
        <f t="shared" si="137"/>
        <v>31</v>
      </c>
    </row>
    <row r="2921" spans="1:32" x14ac:dyDescent="0.25">
      <c r="A2921" t="s">
        <v>14285</v>
      </c>
      <c r="B2921" t="s">
        <v>14286</v>
      </c>
      <c r="D2921">
        <v>2022</v>
      </c>
      <c r="E2921" t="s">
        <v>3256</v>
      </c>
      <c r="F2921" t="s">
        <v>6693</v>
      </c>
      <c r="G2921" t="s">
        <v>1880</v>
      </c>
      <c r="H2921" t="s">
        <v>14287</v>
      </c>
      <c r="I2921" t="s">
        <v>14288</v>
      </c>
      <c r="J2921" t="s">
        <v>1074</v>
      </c>
      <c r="K2921">
        <v>20</v>
      </c>
      <c r="L2921" t="s">
        <v>1900</v>
      </c>
      <c r="M2921" t="s">
        <v>14289</v>
      </c>
      <c r="N2921" t="s">
        <v>12514</v>
      </c>
      <c r="O2921">
        <v>608</v>
      </c>
      <c r="P2921" t="s">
        <v>872</v>
      </c>
      <c r="Q2921" t="s">
        <v>873</v>
      </c>
      <c r="R2921" t="s">
        <v>105</v>
      </c>
      <c r="S2921" t="s">
        <v>105</v>
      </c>
      <c r="T2921" t="s">
        <v>14290</v>
      </c>
      <c r="U2921" t="s">
        <v>1067</v>
      </c>
      <c r="V2921" t="s">
        <v>14291</v>
      </c>
      <c r="W2921" s="247">
        <v>44592</v>
      </c>
      <c r="Y2921" t="s">
        <v>876</v>
      </c>
      <c r="Z2921">
        <v>0</v>
      </c>
      <c r="AD2921">
        <f t="shared" ca="1" si="135"/>
        <v>27</v>
      </c>
      <c r="AE2921">
        <f t="shared" si="136"/>
        <v>1</v>
      </c>
      <c r="AF2921">
        <f t="shared" si="137"/>
        <v>31</v>
      </c>
    </row>
    <row r="2922" spans="1:32" x14ac:dyDescent="0.25">
      <c r="A2922" t="s">
        <v>14292</v>
      </c>
      <c r="B2922" t="s">
        <v>14293</v>
      </c>
      <c r="D2922">
        <v>2022</v>
      </c>
      <c r="E2922" t="s">
        <v>3245</v>
      </c>
      <c r="F2922" t="s">
        <v>12926</v>
      </c>
      <c r="G2922" t="s">
        <v>1107</v>
      </c>
      <c r="H2922" t="s">
        <v>14294</v>
      </c>
      <c r="I2922" t="s">
        <v>14295</v>
      </c>
      <c r="J2922" t="s">
        <v>1074</v>
      </c>
      <c r="K2922">
        <v>20</v>
      </c>
      <c r="L2922" t="s">
        <v>1900</v>
      </c>
      <c r="M2922" t="s">
        <v>14296</v>
      </c>
      <c r="N2922" t="s">
        <v>12514</v>
      </c>
      <c r="O2922">
        <v>608</v>
      </c>
      <c r="P2922" t="s">
        <v>872</v>
      </c>
      <c r="Q2922" t="s">
        <v>873</v>
      </c>
      <c r="R2922" t="s">
        <v>105</v>
      </c>
      <c r="S2922" t="s">
        <v>105</v>
      </c>
      <c r="T2922" t="s">
        <v>14297</v>
      </c>
      <c r="U2922" t="s">
        <v>1067</v>
      </c>
      <c r="V2922" t="s">
        <v>3295</v>
      </c>
      <c r="W2922" s="247">
        <v>44582</v>
      </c>
      <c r="Y2922" t="s">
        <v>876</v>
      </c>
      <c r="Z2922">
        <v>0</v>
      </c>
      <c r="AD2922">
        <f t="shared" ca="1" si="135"/>
        <v>27</v>
      </c>
      <c r="AE2922">
        <f t="shared" si="136"/>
        <v>1</v>
      </c>
      <c r="AF2922">
        <f t="shared" si="137"/>
        <v>21</v>
      </c>
    </row>
    <row r="2923" spans="1:32" x14ac:dyDescent="0.25">
      <c r="A2923" t="s">
        <v>14298</v>
      </c>
      <c r="B2923" t="s">
        <v>14299</v>
      </c>
      <c r="D2923">
        <v>2022</v>
      </c>
      <c r="E2923" t="s">
        <v>3245</v>
      </c>
      <c r="F2923" t="s">
        <v>12926</v>
      </c>
      <c r="G2923" t="s">
        <v>1107</v>
      </c>
      <c r="H2923" t="s">
        <v>14294</v>
      </c>
      <c r="I2923" t="s">
        <v>14300</v>
      </c>
      <c r="J2923" t="s">
        <v>1074</v>
      </c>
      <c r="K2923">
        <v>20</v>
      </c>
      <c r="L2923" t="s">
        <v>1900</v>
      </c>
      <c r="M2923" t="s">
        <v>14301</v>
      </c>
      <c r="N2923" t="s">
        <v>14113</v>
      </c>
      <c r="O2923">
        <v>608</v>
      </c>
      <c r="P2923" t="s">
        <v>872</v>
      </c>
      <c r="Q2923" t="s">
        <v>873</v>
      </c>
      <c r="R2923" t="s">
        <v>105</v>
      </c>
      <c r="S2923" t="s">
        <v>105</v>
      </c>
      <c r="T2923" t="s">
        <v>14302</v>
      </c>
      <c r="U2923" t="s">
        <v>1067</v>
      </c>
      <c r="V2923" t="s">
        <v>3295</v>
      </c>
      <c r="W2923" s="247">
        <v>44609</v>
      </c>
      <c r="Y2923" t="s">
        <v>876</v>
      </c>
      <c r="Z2923">
        <v>0</v>
      </c>
      <c r="AD2923">
        <f t="shared" ca="1" si="135"/>
        <v>26</v>
      </c>
      <c r="AE2923">
        <f t="shared" si="136"/>
        <v>2</v>
      </c>
      <c r="AF2923">
        <f t="shared" si="137"/>
        <v>17</v>
      </c>
    </row>
    <row r="2924" spans="1:32" x14ac:dyDescent="0.25">
      <c r="A2924" t="s">
        <v>14303</v>
      </c>
      <c r="B2924" t="s">
        <v>14304</v>
      </c>
      <c r="D2924">
        <v>2022</v>
      </c>
      <c r="E2924" t="s">
        <v>1049</v>
      </c>
      <c r="F2924" t="s">
        <v>10203</v>
      </c>
      <c r="G2924" t="s">
        <v>1384</v>
      </c>
      <c r="H2924" t="s">
        <v>1123</v>
      </c>
      <c r="I2924" t="s">
        <v>14305</v>
      </c>
      <c r="J2924" t="s">
        <v>1038</v>
      </c>
      <c r="K2924">
        <v>50</v>
      </c>
      <c r="L2924" t="s">
        <v>869</v>
      </c>
      <c r="M2924" t="s">
        <v>14306</v>
      </c>
      <c r="N2924" t="s">
        <v>13912</v>
      </c>
      <c r="O2924">
        <v>645</v>
      </c>
      <c r="P2924" t="s">
        <v>872</v>
      </c>
      <c r="Q2924" t="s">
        <v>873</v>
      </c>
      <c r="R2924" t="s">
        <v>105</v>
      </c>
      <c r="S2924" t="s">
        <v>105</v>
      </c>
      <c r="T2924" t="s">
        <v>14307</v>
      </c>
      <c r="U2924" t="s">
        <v>875</v>
      </c>
      <c r="V2924" t="s">
        <v>14308</v>
      </c>
      <c r="W2924" s="247">
        <v>44592</v>
      </c>
      <c r="Y2924" t="s">
        <v>876</v>
      </c>
      <c r="Z2924">
        <v>0</v>
      </c>
      <c r="AB2924" t="s">
        <v>1856</v>
      </c>
      <c r="AD2924">
        <f t="shared" ca="1" si="135"/>
        <v>27</v>
      </c>
      <c r="AE2924">
        <f t="shared" si="136"/>
        <v>1</v>
      </c>
      <c r="AF2924">
        <f t="shared" si="137"/>
        <v>31</v>
      </c>
    </row>
    <row r="2925" spans="1:32" x14ac:dyDescent="0.25">
      <c r="A2925" t="s">
        <v>14309</v>
      </c>
      <c r="B2925" t="s">
        <v>14310</v>
      </c>
      <c r="D2925">
        <v>2023</v>
      </c>
      <c r="E2925" t="s">
        <v>863</v>
      </c>
      <c r="F2925" t="s">
        <v>864</v>
      </c>
      <c r="G2925" t="s">
        <v>865</v>
      </c>
      <c r="H2925" t="s">
        <v>956</v>
      </c>
      <c r="I2925" t="s">
        <v>14311</v>
      </c>
      <c r="J2925" t="s">
        <v>1527</v>
      </c>
      <c r="K2925">
        <v>27265</v>
      </c>
      <c r="L2925" t="s">
        <v>869</v>
      </c>
      <c r="M2925" t="s">
        <v>1519</v>
      </c>
      <c r="N2925">
        <v>45324</v>
      </c>
      <c r="O2925">
        <v>3</v>
      </c>
      <c r="P2925" t="s">
        <v>872</v>
      </c>
      <c r="Q2925" t="s">
        <v>873</v>
      </c>
      <c r="R2925" t="s">
        <v>110</v>
      </c>
      <c r="S2925" t="s">
        <v>110</v>
      </c>
      <c r="U2925" t="s">
        <v>875</v>
      </c>
      <c r="W2925" s="247">
        <v>44604</v>
      </c>
      <c r="Y2925" t="s">
        <v>876</v>
      </c>
      <c r="Z2925">
        <v>0</v>
      </c>
      <c r="AB2925" t="s">
        <v>2119</v>
      </c>
      <c r="AD2925">
        <f t="shared" ca="1" si="135"/>
        <v>26</v>
      </c>
      <c r="AE2925">
        <f t="shared" si="136"/>
        <v>2</v>
      </c>
      <c r="AF2925">
        <f t="shared" si="137"/>
        <v>12</v>
      </c>
    </row>
    <row r="2926" spans="1:32" x14ac:dyDescent="0.25">
      <c r="A2926" t="s">
        <v>14312</v>
      </c>
      <c r="B2926" t="s">
        <v>14313</v>
      </c>
      <c r="C2926" t="s">
        <v>2319</v>
      </c>
      <c r="D2926">
        <v>2022</v>
      </c>
      <c r="E2926" t="s">
        <v>1049</v>
      </c>
      <c r="F2926" t="s">
        <v>2320</v>
      </c>
      <c r="G2926" t="s">
        <v>2321</v>
      </c>
      <c r="H2926" t="s">
        <v>1052</v>
      </c>
      <c r="I2926" t="s">
        <v>14314</v>
      </c>
      <c r="J2926" t="s">
        <v>7733</v>
      </c>
      <c r="K2926">
        <v>33374</v>
      </c>
      <c r="L2926" t="s">
        <v>869</v>
      </c>
      <c r="M2926" t="s">
        <v>1519</v>
      </c>
      <c r="N2926" t="s">
        <v>2638</v>
      </c>
      <c r="O2926">
        <v>12</v>
      </c>
      <c r="P2926" t="s">
        <v>872</v>
      </c>
      <c r="Q2926" t="s">
        <v>873</v>
      </c>
      <c r="R2926" t="s">
        <v>133</v>
      </c>
      <c r="S2926" t="s">
        <v>133</v>
      </c>
      <c r="U2926" t="s">
        <v>875</v>
      </c>
      <c r="W2926" s="247">
        <v>44587</v>
      </c>
      <c r="Y2926" t="s">
        <v>876</v>
      </c>
      <c r="Z2926">
        <v>0</v>
      </c>
      <c r="AB2926" t="s">
        <v>14315</v>
      </c>
      <c r="AD2926">
        <f t="shared" ca="1" si="135"/>
        <v>27</v>
      </c>
      <c r="AE2926">
        <f t="shared" si="136"/>
        <v>1</v>
      </c>
      <c r="AF2926">
        <f t="shared" si="137"/>
        <v>26</v>
      </c>
    </row>
    <row r="2927" spans="1:32" x14ac:dyDescent="0.25">
      <c r="A2927" t="s">
        <v>14316</v>
      </c>
      <c r="B2927" t="s">
        <v>14317</v>
      </c>
      <c r="D2927">
        <v>2022</v>
      </c>
      <c r="E2927" t="s">
        <v>1616</v>
      </c>
      <c r="F2927" t="s">
        <v>12450</v>
      </c>
      <c r="G2927" t="s">
        <v>2653</v>
      </c>
      <c r="H2927" t="s">
        <v>2654</v>
      </c>
      <c r="I2927" t="s">
        <v>14318</v>
      </c>
      <c r="J2927" t="s">
        <v>896</v>
      </c>
      <c r="K2927">
        <v>27300</v>
      </c>
      <c r="L2927" t="s">
        <v>869</v>
      </c>
      <c r="M2927" t="s">
        <v>1519</v>
      </c>
      <c r="N2927" t="s">
        <v>14319</v>
      </c>
      <c r="O2927">
        <v>159</v>
      </c>
      <c r="P2927" t="s">
        <v>872</v>
      </c>
      <c r="Q2927" t="s">
        <v>873</v>
      </c>
      <c r="R2927" t="s">
        <v>121</v>
      </c>
      <c r="S2927" t="s">
        <v>121</v>
      </c>
      <c r="U2927" t="s">
        <v>875</v>
      </c>
      <c r="W2927" s="247">
        <v>44589</v>
      </c>
      <c r="Y2927" t="s">
        <v>876</v>
      </c>
      <c r="Z2927">
        <v>0</v>
      </c>
      <c r="AB2927" t="s">
        <v>1856</v>
      </c>
      <c r="AD2927">
        <f t="shared" ca="1" si="135"/>
        <v>27</v>
      </c>
      <c r="AE2927">
        <f t="shared" si="136"/>
        <v>1</v>
      </c>
      <c r="AF2927">
        <f t="shared" si="137"/>
        <v>28</v>
      </c>
    </row>
    <row r="2928" spans="1:32" x14ac:dyDescent="0.25">
      <c r="A2928" t="s">
        <v>14320</v>
      </c>
      <c r="B2928" t="s">
        <v>14321</v>
      </c>
      <c r="C2928" t="s">
        <v>2319</v>
      </c>
      <c r="D2928">
        <v>2022</v>
      </c>
      <c r="E2928" t="s">
        <v>1049</v>
      </c>
      <c r="F2928" t="s">
        <v>2320</v>
      </c>
      <c r="G2928" t="s">
        <v>2321</v>
      </c>
      <c r="H2928" t="s">
        <v>1052</v>
      </c>
      <c r="I2928" t="s">
        <v>14322</v>
      </c>
      <c r="J2928" t="s">
        <v>896</v>
      </c>
      <c r="K2928">
        <v>23221</v>
      </c>
      <c r="L2928" t="s">
        <v>869</v>
      </c>
      <c r="M2928" t="s">
        <v>1519</v>
      </c>
      <c r="N2928" t="s">
        <v>1803</v>
      </c>
      <c r="O2928">
        <v>13</v>
      </c>
      <c r="P2928" t="s">
        <v>872</v>
      </c>
      <c r="Q2928" t="s">
        <v>873</v>
      </c>
      <c r="R2928" t="s">
        <v>121</v>
      </c>
      <c r="S2928" t="s">
        <v>121</v>
      </c>
      <c r="U2928" t="s">
        <v>875</v>
      </c>
      <c r="W2928" s="247">
        <v>44610</v>
      </c>
      <c r="Y2928" t="s">
        <v>876</v>
      </c>
      <c r="Z2928">
        <v>0</v>
      </c>
      <c r="AB2928" t="s">
        <v>14323</v>
      </c>
      <c r="AD2928">
        <f t="shared" ca="1" si="135"/>
        <v>26</v>
      </c>
      <c r="AE2928">
        <f t="shared" si="136"/>
        <v>2</v>
      </c>
      <c r="AF2928">
        <f t="shared" si="137"/>
        <v>18</v>
      </c>
    </row>
    <row r="2929" spans="1:32" x14ac:dyDescent="0.25">
      <c r="A2929" t="s">
        <v>14324</v>
      </c>
      <c r="B2929" t="s">
        <v>14325</v>
      </c>
      <c r="C2929" t="s">
        <v>2319</v>
      </c>
      <c r="D2929">
        <v>2022</v>
      </c>
      <c r="E2929" t="s">
        <v>1049</v>
      </c>
      <c r="F2929" t="s">
        <v>2320</v>
      </c>
      <c r="G2929" t="s">
        <v>2321</v>
      </c>
      <c r="H2929" t="s">
        <v>1052</v>
      </c>
      <c r="I2929" t="s">
        <v>14326</v>
      </c>
      <c r="J2929" t="s">
        <v>7733</v>
      </c>
      <c r="K2929">
        <v>43548</v>
      </c>
      <c r="L2929" t="s">
        <v>1900</v>
      </c>
      <c r="M2929" t="s">
        <v>1519</v>
      </c>
      <c r="N2929" t="s">
        <v>1640</v>
      </c>
      <c r="O2929">
        <v>6</v>
      </c>
      <c r="P2929" t="s">
        <v>872</v>
      </c>
      <c r="Q2929" t="s">
        <v>873</v>
      </c>
      <c r="R2929" t="s">
        <v>5330</v>
      </c>
      <c r="S2929" t="s">
        <v>5330</v>
      </c>
      <c r="U2929" t="s">
        <v>875</v>
      </c>
      <c r="W2929" s="247">
        <v>44610</v>
      </c>
      <c r="Y2929" t="s">
        <v>876</v>
      </c>
      <c r="Z2929">
        <v>0</v>
      </c>
      <c r="AB2929" t="s">
        <v>14327</v>
      </c>
      <c r="AD2929">
        <f t="shared" ca="1" si="135"/>
        <v>26</v>
      </c>
      <c r="AE2929">
        <f t="shared" si="136"/>
        <v>2</v>
      </c>
      <c r="AF2929">
        <f t="shared" si="137"/>
        <v>18</v>
      </c>
    </row>
    <row r="2930" spans="1:32" x14ac:dyDescent="0.25">
      <c r="A2930" t="s">
        <v>14328</v>
      </c>
      <c r="B2930" t="s">
        <v>14329</v>
      </c>
      <c r="D2930">
        <v>2023</v>
      </c>
      <c r="E2930" t="s">
        <v>863</v>
      </c>
      <c r="F2930" t="s">
        <v>864</v>
      </c>
      <c r="G2930" t="s">
        <v>865</v>
      </c>
      <c r="H2930" t="s">
        <v>956</v>
      </c>
      <c r="I2930" t="s">
        <v>14330</v>
      </c>
      <c r="J2930" t="s">
        <v>896</v>
      </c>
      <c r="K2930">
        <v>34337</v>
      </c>
      <c r="L2930" t="s">
        <v>869</v>
      </c>
      <c r="M2930" t="s">
        <v>1519</v>
      </c>
      <c r="N2930">
        <v>45353</v>
      </c>
      <c r="O2930">
        <v>2</v>
      </c>
      <c r="P2930" t="s">
        <v>872</v>
      </c>
      <c r="Q2930" t="s">
        <v>873</v>
      </c>
      <c r="R2930" t="s">
        <v>139</v>
      </c>
      <c r="S2930" t="s">
        <v>121</v>
      </c>
      <c r="U2930" t="s">
        <v>875</v>
      </c>
      <c r="W2930" s="247">
        <v>44604</v>
      </c>
      <c r="Y2930" t="s">
        <v>876</v>
      </c>
      <c r="Z2930">
        <v>0</v>
      </c>
      <c r="AB2930" t="s">
        <v>2119</v>
      </c>
      <c r="AD2930">
        <f t="shared" ca="1" si="135"/>
        <v>26</v>
      </c>
      <c r="AE2930">
        <f t="shared" si="136"/>
        <v>2</v>
      </c>
      <c r="AF2930">
        <f t="shared" si="137"/>
        <v>12</v>
      </c>
    </row>
    <row r="2931" spans="1:32" x14ac:dyDescent="0.25">
      <c r="A2931" t="s">
        <v>14331</v>
      </c>
      <c r="B2931" t="s">
        <v>14332</v>
      </c>
      <c r="D2931">
        <v>2022</v>
      </c>
      <c r="E2931" t="s">
        <v>863</v>
      </c>
      <c r="F2931" t="s">
        <v>14271</v>
      </c>
      <c r="G2931" t="s">
        <v>865</v>
      </c>
      <c r="H2931" t="s">
        <v>866</v>
      </c>
      <c r="I2931" t="s">
        <v>14333</v>
      </c>
      <c r="J2931" t="s">
        <v>7733</v>
      </c>
      <c r="K2931">
        <v>53452</v>
      </c>
      <c r="L2931" t="s">
        <v>1900</v>
      </c>
      <c r="M2931" t="s">
        <v>1519</v>
      </c>
      <c r="N2931">
        <v>45324</v>
      </c>
      <c r="O2931">
        <v>3</v>
      </c>
      <c r="P2931" t="s">
        <v>872</v>
      </c>
      <c r="Q2931" t="s">
        <v>873</v>
      </c>
      <c r="R2931" t="s">
        <v>159</v>
      </c>
      <c r="S2931" t="s">
        <v>159</v>
      </c>
      <c r="U2931" t="s">
        <v>875</v>
      </c>
      <c r="W2931" s="247">
        <v>44609</v>
      </c>
      <c r="Y2931" t="s">
        <v>876</v>
      </c>
      <c r="Z2931">
        <v>0</v>
      </c>
      <c r="AA2931" t="s">
        <v>14275</v>
      </c>
      <c r="AB2931" t="s">
        <v>1856</v>
      </c>
      <c r="AD2931">
        <f t="shared" ca="1" si="135"/>
        <v>26</v>
      </c>
      <c r="AE2931">
        <f t="shared" si="136"/>
        <v>2</v>
      </c>
      <c r="AF2931">
        <f t="shared" si="137"/>
        <v>17</v>
      </c>
    </row>
    <row r="2932" spans="1:32" x14ac:dyDescent="0.25">
      <c r="A2932" t="s">
        <v>14334</v>
      </c>
      <c r="B2932" t="s">
        <v>14335</v>
      </c>
      <c r="D2932">
        <v>2023</v>
      </c>
      <c r="E2932" t="s">
        <v>14336</v>
      </c>
      <c r="F2932" t="s">
        <v>14337</v>
      </c>
      <c r="G2932" t="s">
        <v>1107</v>
      </c>
      <c r="H2932" t="s">
        <v>14338</v>
      </c>
      <c r="I2932" t="s">
        <v>14339</v>
      </c>
      <c r="J2932" t="s">
        <v>1038</v>
      </c>
      <c r="K2932">
        <v>5001</v>
      </c>
      <c r="L2932" t="s">
        <v>869</v>
      </c>
      <c r="M2932" t="s">
        <v>14340</v>
      </c>
      <c r="N2932" t="s">
        <v>1040</v>
      </c>
      <c r="O2932">
        <v>4</v>
      </c>
      <c r="P2932" t="s">
        <v>872</v>
      </c>
      <c r="Q2932" t="s">
        <v>873</v>
      </c>
      <c r="R2932" t="s">
        <v>105</v>
      </c>
      <c r="S2932" t="s">
        <v>105</v>
      </c>
      <c r="T2932" t="s">
        <v>14341</v>
      </c>
      <c r="U2932" t="s">
        <v>1240</v>
      </c>
      <c r="V2932" t="s">
        <v>151</v>
      </c>
      <c r="W2932" s="247">
        <v>44572</v>
      </c>
      <c r="Y2932" t="s">
        <v>876</v>
      </c>
      <c r="Z2932">
        <v>0</v>
      </c>
      <c r="AD2932">
        <f t="shared" ca="1" si="135"/>
        <v>27</v>
      </c>
      <c r="AE2932">
        <f t="shared" si="136"/>
        <v>1</v>
      </c>
      <c r="AF2932">
        <f t="shared" si="137"/>
        <v>11</v>
      </c>
    </row>
    <row r="2933" spans="1:32" x14ac:dyDescent="0.25">
      <c r="A2933" t="s">
        <v>14342</v>
      </c>
      <c r="B2933" t="s">
        <v>14343</v>
      </c>
      <c r="D2933">
        <v>2023</v>
      </c>
      <c r="E2933" t="s">
        <v>1049</v>
      </c>
      <c r="F2933" t="s">
        <v>1050</v>
      </c>
      <c r="G2933" t="s">
        <v>1051</v>
      </c>
      <c r="H2933" t="s">
        <v>1052</v>
      </c>
      <c r="I2933" t="s">
        <v>14344</v>
      </c>
      <c r="J2933" t="s">
        <v>1054</v>
      </c>
      <c r="K2933">
        <v>62336</v>
      </c>
      <c r="L2933" t="s">
        <v>1900</v>
      </c>
      <c r="M2933" t="s">
        <v>14345</v>
      </c>
      <c r="N2933" t="s">
        <v>1040</v>
      </c>
      <c r="O2933">
        <v>4</v>
      </c>
      <c r="P2933" t="s">
        <v>872</v>
      </c>
      <c r="Q2933" t="s">
        <v>873</v>
      </c>
      <c r="R2933" t="s">
        <v>105</v>
      </c>
      <c r="S2933" t="s">
        <v>105</v>
      </c>
      <c r="T2933" t="s">
        <v>14346</v>
      </c>
      <c r="U2933" t="s">
        <v>875</v>
      </c>
      <c r="V2933" t="s">
        <v>112</v>
      </c>
      <c r="W2933" s="247">
        <v>44570</v>
      </c>
      <c r="Y2933" t="s">
        <v>876</v>
      </c>
      <c r="Z2933">
        <v>0</v>
      </c>
      <c r="AB2933" t="s">
        <v>1856</v>
      </c>
      <c r="AD2933">
        <f t="shared" ca="1" si="135"/>
        <v>28</v>
      </c>
      <c r="AE2933">
        <f t="shared" si="136"/>
        <v>1</v>
      </c>
      <c r="AF2933">
        <f t="shared" si="137"/>
        <v>9</v>
      </c>
    </row>
    <row r="2934" spans="1:32" x14ac:dyDescent="0.25">
      <c r="A2934" t="s">
        <v>14347</v>
      </c>
      <c r="B2934" t="s">
        <v>14348</v>
      </c>
      <c r="D2934">
        <v>2023</v>
      </c>
      <c r="E2934" t="s">
        <v>1049</v>
      </c>
      <c r="F2934" t="s">
        <v>1050</v>
      </c>
      <c r="G2934" t="s">
        <v>1051</v>
      </c>
      <c r="H2934" t="s">
        <v>1052</v>
      </c>
      <c r="I2934" t="s">
        <v>14349</v>
      </c>
      <c r="J2934" t="s">
        <v>1054</v>
      </c>
      <c r="K2934">
        <v>42907</v>
      </c>
      <c r="L2934" t="s">
        <v>1900</v>
      </c>
      <c r="M2934" t="s">
        <v>14350</v>
      </c>
      <c r="N2934" t="s">
        <v>1985</v>
      </c>
      <c r="O2934">
        <v>10</v>
      </c>
      <c r="P2934" t="s">
        <v>872</v>
      </c>
      <c r="Q2934" t="s">
        <v>873</v>
      </c>
      <c r="R2934" t="s">
        <v>105</v>
      </c>
      <c r="S2934" t="s">
        <v>105</v>
      </c>
      <c r="T2934" t="s">
        <v>14351</v>
      </c>
      <c r="U2934" t="s">
        <v>875</v>
      </c>
      <c r="V2934" t="s">
        <v>241</v>
      </c>
      <c r="W2934" s="247">
        <v>44570</v>
      </c>
      <c r="Y2934" t="s">
        <v>876</v>
      </c>
      <c r="Z2934">
        <v>0</v>
      </c>
      <c r="AB2934" t="s">
        <v>1856</v>
      </c>
      <c r="AD2934">
        <f t="shared" ca="1" si="135"/>
        <v>28</v>
      </c>
      <c r="AE2934">
        <f t="shared" si="136"/>
        <v>1</v>
      </c>
      <c r="AF2934">
        <f t="shared" si="137"/>
        <v>9</v>
      </c>
    </row>
    <row r="2935" spans="1:32" x14ac:dyDescent="0.25">
      <c r="A2935" t="s">
        <v>14352</v>
      </c>
      <c r="B2935" t="s">
        <v>14353</v>
      </c>
      <c r="D2935">
        <v>2023</v>
      </c>
      <c r="E2935" t="s">
        <v>1049</v>
      </c>
      <c r="F2935" t="s">
        <v>1050</v>
      </c>
      <c r="G2935" t="s">
        <v>1051</v>
      </c>
      <c r="H2935" t="s">
        <v>1052</v>
      </c>
      <c r="I2935" t="s">
        <v>14354</v>
      </c>
      <c r="J2935" t="s">
        <v>1054</v>
      </c>
      <c r="K2935">
        <v>90</v>
      </c>
      <c r="L2935" t="s">
        <v>869</v>
      </c>
      <c r="M2935" t="s">
        <v>14355</v>
      </c>
      <c r="N2935" t="s">
        <v>1040</v>
      </c>
      <c r="O2935">
        <v>4</v>
      </c>
      <c r="P2935" t="s">
        <v>872</v>
      </c>
      <c r="Q2935" t="s">
        <v>873</v>
      </c>
      <c r="R2935" t="s">
        <v>105</v>
      </c>
      <c r="S2935" t="s">
        <v>105</v>
      </c>
      <c r="T2935" t="s">
        <v>14356</v>
      </c>
      <c r="U2935" t="s">
        <v>875</v>
      </c>
      <c r="V2935" t="s">
        <v>242</v>
      </c>
      <c r="W2935" s="247">
        <v>44570</v>
      </c>
      <c r="Y2935" t="s">
        <v>876</v>
      </c>
      <c r="Z2935">
        <v>0</v>
      </c>
      <c r="AB2935" t="s">
        <v>1856</v>
      </c>
      <c r="AD2935">
        <f t="shared" ca="1" si="135"/>
        <v>28</v>
      </c>
      <c r="AE2935">
        <f t="shared" si="136"/>
        <v>1</v>
      </c>
      <c r="AF2935">
        <f t="shared" si="137"/>
        <v>9</v>
      </c>
    </row>
    <row r="2936" spans="1:32" x14ac:dyDescent="0.25">
      <c r="A2936" t="s">
        <v>14357</v>
      </c>
      <c r="B2936" t="s">
        <v>14358</v>
      </c>
      <c r="D2936">
        <v>2023</v>
      </c>
      <c r="E2936" t="s">
        <v>1049</v>
      </c>
      <c r="F2936" t="s">
        <v>1050</v>
      </c>
      <c r="G2936" t="s">
        <v>1051</v>
      </c>
      <c r="H2936" t="s">
        <v>1052</v>
      </c>
      <c r="I2936" t="s">
        <v>14359</v>
      </c>
      <c r="J2936" t="s">
        <v>1054</v>
      </c>
      <c r="K2936">
        <v>68</v>
      </c>
      <c r="L2936" t="s">
        <v>869</v>
      </c>
      <c r="M2936" t="s">
        <v>14360</v>
      </c>
      <c r="N2936" t="s">
        <v>1040</v>
      </c>
      <c r="O2936">
        <v>4</v>
      </c>
      <c r="P2936" t="s">
        <v>872</v>
      </c>
      <c r="Q2936" t="s">
        <v>873</v>
      </c>
      <c r="R2936" t="s">
        <v>105</v>
      </c>
      <c r="S2936" t="s">
        <v>105</v>
      </c>
      <c r="T2936" t="s">
        <v>14361</v>
      </c>
      <c r="U2936" t="s">
        <v>875</v>
      </c>
      <c r="V2936" t="s">
        <v>229</v>
      </c>
      <c r="W2936" s="247">
        <v>44570</v>
      </c>
      <c r="Y2936" t="s">
        <v>876</v>
      </c>
      <c r="Z2936">
        <v>0</v>
      </c>
      <c r="AB2936" t="s">
        <v>1856</v>
      </c>
      <c r="AD2936">
        <f t="shared" ca="1" si="135"/>
        <v>28</v>
      </c>
      <c r="AE2936">
        <f t="shared" si="136"/>
        <v>1</v>
      </c>
      <c r="AF2936">
        <f t="shared" si="137"/>
        <v>9</v>
      </c>
    </row>
    <row r="2937" spans="1:32" x14ac:dyDescent="0.25">
      <c r="A2937" t="s">
        <v>14362</v>
      </c>
      <c r="B2937" t="s">
        <v>14363</v>
      </c>
      <c r="D2937">
        <v>2023</v>
      </c>
      <c r="E2937" t="s">
        <v>1049</v>
      </c>
      <c r="F2937" t="s">
        <v>1050</v>
      </c>
      <c r="G2937" t="s">
        <v>1051</v>
      </c>
      <c r="H2937" t="s">
        <v>1052</v>
      </c>
      <c r="I2937" t="s">
        <v>14364</v>
      </c>
      <c r="J2937" t="s">
        <v>896</v>
      </c>
      <c r="K2937">
        <v>132164</v>
      </c>
      <c r="L2937" t="s">
        <v>869</v>
      </c>
      <c r="M2937" t="s">
        <v>14365</v>
      </c>
      <c r="N2937">
        <v>45414</v>
      </c>
      <c r="O2937">
        <v>2</v>
      </c>
      <c r="P2937" t="s">
        <v>872</v>
      </c>
      <c r="Q2937" t="s">
        <v>873</v>
      </c>
      <c r="R2937" t="s">
        <v>105</v>
      </c>
      <c r="S2937" t="s">
        <v>110</v>
      </c>
      <c r="T2937" t="s">
        <v>14366</v>
      </c>
      <c r="U2937" t="s">
        <v>875</v>
      </c>
      <c r="W2937" s="247">
        <v>44570</v>
      </c>
      <c r="Y2937" t="s">
        <v>876</v>
      </c>
      <c r="Z2937">
        <v>0</v>
      </c>
      <c r="AB2937" t="s">
        <v>1856</v>
      </c>
      <c r="AD2937">
        <f t="shared" ca="1" si="135"/>
        <v>28</v>
      </c>
      <c r="AE2937">
        <f t="shared" si="136"/>
        <v>1</v>
      </c>
      <c r="AF2937">
        <f t="shared" si="137"/>
        <v>9</v>
      </c>
    </row>
    <row r="2938" spans="1:32" x14ac:dyDescent="0.25">
      <c r="A2938" t="s">
        <v>14367</v>
      </c>
      <c r="B2938" t="s">
        <v>14368</v>
      </c>
      <c r="D2938">
        <v>2023</v>
      </c>
      <c r="E2938" t="s">
        <v>1616</v>
      </c>
      <c r="F2938" t="s">
        <v>12450</v>
      </c>
      <c r="G2938" t="s">
        <v>2653</v>
      </c>
      <c r="H2938" t="s">
        <v>12451</v>
      </c>
      <c r="I2938" t="s">
        <v>14369</v>
      </c>
      <c r="J2938" t="s">
        <v>881</v>
      </c>
      <c r="K2938">
        <v>21880</v>
      </c>
      <c r="L2938" t="s">
        <v>869</v>
      </c>
      <c r="M2938">
        <v>5449455</v>
      </c>
      <c r="N2938" t="s">
        <v>3594</v>
      </c>
      <c r="O2938">
        <v>1</v>
      </c>
      <c r="P2938" t="s">
        <v>872</v>
      </c>
      <c r="Q2938" t="s">
        <v>873</v>
      </c>
      <c r="R2938" t="s">
        <v>105</v>
      </c>
      <c r="S2938" t="s">
        <v>110</v>
      </c>
      <c r="T2938" t="s">
        <v>14370</v>
      </c>
      <c r="U2938" t="s">
        <v>875</v>
      </c>
      <c r="V2938" t="s">
        <v>142</v>
      </c>
      <c r="W2938" s="247">
        <v>44571</v>
      </c>
      <c r="Y2938" t="s">
        <v>876</v>
      </c>
      <c r="Z2938">
        <v>0</v>
      </c>
      <c r="AB2938" t="s">
        <v>1856</v>
      </c>
      <c r="AD2938">
        <f t="shared" ca="1" si="135"/>
        <v>28</v>
      </c>
      <c r="AE2938">
        <f t="shared" si="136"/>
        <v>1</v>
      </c>
      <c r="AF2938">
        <f t="shared" si="137"/>
        <v>10</v>
      </c>
    </row>
    <row r="2939" spans="1:32" x14ac:dyDescent="0.25">
      <c r="A2939" t="s">
        <v>14371</v>
      </c>
      <c r="B2939" t="s">
        <v>14372</v>
      </c>
      <c r="D2939">
        <v>2023</v>
      </c>
      <c r="E2939" t="s">
        <v>1616</v>
      </c>
      <c r="F2939" t="s">
        <v>12450</v>
      </c>
      <c r="G2939" t="s">
        <v>2653</v>
      </c>
      <c r="H2939" t="s">
        <v>12451</v>
      </c>
      <c r="I2939" t="s">
        <v>14373</v>
      </c>
      <c r="J2939" t="s">
        <v>1054</v>
      </c>
      <c r="K2939">
        <v>20342</v>
      </c>
      <c r="L2939" t="s">
        <v>869</v>
      </c>
      <c r="M2939" t="s">
        <v>14374</v>
      </c>
      <c r="N2939" t="s">
        <v>11583</v>
      </c>
      <c r="O2939">
        <v>48</v>
      </c>
      <c r="P2939" t="s">
        <v>872</v>
      </c>
      <c r="Q2939" t="s">
        <v>873</v>
      </c>
      <c r="R2939" t="s">
        <v>105</v>
      </c>
      <c r="S2939" t="s">
        <v>105</v>
      </c>
      <c r="T2939" t="s">
        <v>14375</v>
      </c>
      <c r="U2939" t="s">
        <v>875</v>
      </c>
      <c r="V2939" t="s">
        <v>14376</v>
      </c>
      <c r="W2939" s="247">
        <v>44571</v>
      </c>
      <c r="Y2939" t="s">
        <v>876</v>
      </c>
      <c r="Z2939">
        <v>0</v>
      </c>
      <c r="AB2939" t="s">
        <v>1856</v>
      </c>
      <c r="AD2939">
        <f t="shared" ca="1" si="135"/>
        <v>28</v>
      </c>
      <c r="AE2939">
        <f t="shared" si="136"/>
        <v>1</v>
      </c>
      <c r="AF2939">
        <f t="shared" si="137"/>
        <v>10</v>
      </c>
    </row>
    <row r="2940" spans="1:32" x14ac:dyDescent="0.25">
      <c r="A2940" t="s">
        <v>14377</v>
      </c>
      <c r="B2940" t="s">
        <v>14378</v>
      </c>
      <c r="D2940">
        <v>2023</v>
      </c>
      <c r="E2940" t="s">
        <v>1616</v>
      </c>
      <c r="F2940" t="s">
        <v>12450</v>
      </c>
      <c r="G2940" t="s">
        <v>2653</v>
      </c>
      <c r="H2940" t="s">
        <v>12451</v>
      </c>
      <c r="I2940" t="s">
        <v>14379</v>
      </c>
      <c r="J2940" t="s">
        <v>1136</v>
      </c>
      <c r="K2940">
        <v>35054</v>
      </c>
      <c r="L2940" t="s">
        <v>1900</v>
      </c>
      <c r="M2940" t="s">
        <v>14380</v>
      </c>
      <c r="N2940">
        <v>45414</v>
      </c>
      <c r="O2940">
        <v>4</v>
      </c>
      <c r="P2940" t="s">
        <v>872</v>
      </c>
      <c r="Q2940" t="s">
        <v>873</v>
      </c>
      <c r="R2940" t="s">
        <v>105</v>
      </c>
      <c r="S2940" t="s">
        <v>105</v>
      </c>
      <c r="T2940" t="s">
        <v>14381</v>
      </c>
      <c r="U2940" t="s">
        <v>875</v>
      </c>
      <c r="V2940" t="s">
        <v>134</v>
      </c>
      <c r="W2940" s="247">
        <v>44571</v>
      </c>
      <c r="Y2940" t="s">
        <v>876</v>
      </c>
      <c r="Z2940">
        <v>0</v>
      </c>
      <c r="AB2940" t="s">
        <v>1856</v>
      </c>
      <c r="AD2940">
        <f t="shared" ca="1" si="135"/>
        <v>28</v>
      </c>
      <c r="AE2940">
        <f t="shared" si="136"/>
        <v>1</v>
      </c>
      <c r="AF2940">
        <f t="shared" si="137"/>
        <v>10</v>
      </c>
    </row>
    <row r="2941" spans="1:32" x14ac:dyDescent="0.25">
      <c r="A2941" t="s">
        <v>14382</v>
      </c>
      <c r="B2941" t="s">
        <v>14383</v>
      </c>
      <c r="D2941">
        <v>2023</v>
      </c>
      <c r="E2941" t="s">
        <v>1616</v>
      </c>
      <c r="F2941" t="s">
        <v>12450</v>
      </c>
      <c r="G2941" t="s">
        <v>2653</v>
      </c>
      <c r="H2941" t="s">
        <v>866</v>
      </c>
      <c r="I2941" t="s">
        <v>14384</v>
      </c>
      <c r="J2941" t="s">
        <v>1038</v>
      </c>
      <c r="K2941">
        <v>12691</v>
      </c>
      <c r="L2941" t="s">
        <v>869</v>
      </c>
      <c r="M2941" t="s">
        <v>14385</v>
      </c>
      <c r="N2941" t="s">
        <v>2994</v>
      </c>
      <c r="O2941">
        <v>243</v>
      </c>
      <c r="P2941" t="s">
        <v>872</v>
      </c>
      <c r="Q2941" t="s">
        <v>873</v>
      </c>
      <c r="R2941" t="s">
        <v>105</v>
      </c>
      <c r="S2941" t="s">
        <v>105</v>
      </c>
      <c r="T2941" t="s">
        <v>14386</v>
      </c>
      <c r="U2941" t="s">
        <v>875</v>
      </c>
      <c r="V2941" t="s">
        <v>221</v>
      </c>
      <c r="W2941" s="247">
        <v>44571</v>
      </c>
      <c r="Y2941" t="s">
        <v>876</v>
      </c>
      <c r="Z2941">
        <v>0</v>
      </c>
      <c r="AB2941" t="s">
        <v>877</v>
      </c>
      <c r="AD2941">
        <f t="shared" ca="1" si="135"/>
        <v>28</v>
      </c>
      <c r="AE2941">
        <f t="shared" si="136"/>
        <v>1</v>
      </c>
      <c r="AF2941">
        <f t="shared" si="137"/>
        <v>10</v>
      </c>
    </row>
    <row r="2942" spans="1:32" x14ac:dyDescent="0.25">
      <c r="A2942" t="s">
        <v>14387</v>
      </c>
      <c r="B2942" t="s">
        <v>14388</v>
      </c>
      <c r="C2942" t="s">
        <v>2319</v>
      </c>
      <c r="D2942">
        <v>2022</v>
      </c>
      <c r="E2942" t="s">
        <v>1061</v>
      </c>
      <c r="F2942" t="s">
        <v>3907</v>
      </c>
      <c r="G2942" t="s">
        <v>3908</v>
      </c>
      <c r="H2942" t="s">
        <v>866</v>
      </c>
      <c r="I2942" t="s">
        <v>14389</v>
      </c>
      <c r="J2942" t="s">
        <v>1054</v>
      </c>
      <c r="K2942">
        <v>11087</v>
      </c>
      <c r="L2942" t="s">
        <v>869</v>
      </c>
      <c r="M2942" t="s">
        <v>14390</v>
      </c>
      <c r="N2942" t="s">
        <v>1040</v>
      </c>
      <c r="O2942">
        <v>4</v>
      </c>
      <c r="P2942" t="s">
        <v>872</v>
      </c>
      <c r="Q2942" t="s">
        <v>873</v>
      </c>
      <c r="R2942" t="s">
        <v>105</v>
      </c>
      <c r="S2942" t="s">
        <v>105</v>
      </c>
      <c r="T2942" t="s">
        <v>14391</v>
      </c>
      <c r="U2942" t="s">
        <v>875</v>
      </c>
      <c r="V2942" t="s">
        <v>150</v>
      </c>
      <c r="W2942" s="247">
        <v>44554</v>
      </c>
      <c r="Y2942" t="s">
        <v>876</v>
      </c>
      <c r="Z2942">
        <v>0</v>
      </c>
      <c r="AA2942" t="s">
        <v>14392</v>
      </c>
      <c r="AB2942" t="s">
        <v>1856</v>
      </c>
      <c r="AD2942">
        <f t="shared" ca="1" si="135"/>
        <v>28</v>
      </c>
      <c r="AE2942">
        <f t="shared" si="136"/>
        <v>12</v>
      </c>
      <c r="AF2942">
        <f t="shared" si="137"/>
        <v>24</v>
      </c>
    </row>
    <row r="2943" spans="1:32" x14ac:dyDescent="0.25">
      <c r="A2943" t="s">
        <v>14393</v>
      </c>
      <c r="B2943" t="s">
        <v>14394</v>
      </c>
      <c r="D2943">
        <v>2023</v>
      </c>
      <c r="E2943" t="s">
        <v>1049</v>
      </c>
      <c r="F2943" t="s">
        <v>2320</v>
      </c>
      <c r="G2943" t="s">
        <v>2321</v>
      </c>
      <c r="H2943" t="s">
        <v>1052</v>
      </c>
      <c r="I2943" t="s">
        <v>14395</v>
      </c>
      <c r="J2943" t="s">
        <v>868</v>
      </c>
      <c r="K2943">
        <v>24910</v>
      </c>
      <c r="L2943" t="s">
        <v>869</v>
      </c>
      <c r="M2943" t="s">
        <v>14396</v>
      </c>
      <c r="N2943">
        <v>45598</v>
      </c>
      <c r="O2943">
        <v>14</v>
      </c>
      <c r="P2943" t="s">
        <v>872</v>
      </c>
      <c r="Q2943" t="s">
        <v>873</v>
      </c>
      <c r="R2943" t="s">
        <v>105</v>
      </c>
      <c r="S2943" t="s">
        <v>105</v>
      </c>
      <c r="T2943" t="s">
        <v>11845</v>
      </c>
      <c r="U2943" t="s">
        <v>1067</v>
      </c>
      <c r="W2943" s="247">
        <v>44572</v>
      </c>
      <c r="Y2943" t="s">
        <v>876</v>
      </c>
      <c r="Z2943">
        <v>0</v>
      </c>
      <c r="AA2943" t="s">
        <v>2323</v>
      </c>
      <c r="AB2943" t="s">
        <v>14397</v>
      </c>
      <c r="AD2943">
        <f t="shared" ca="1" si="135"/>
        <v>27</v>
      </c>
      <c r="AE2943">
        <f t="shared" si="136"/>
        <v>1</v>
      </c>
      <c r="AF2943">
        <f t="shared" si="137"/>
        <v>11</v>
      </c>
    </row>
    <row r="2944" spans="1:32" x14ac:dyDescent="0.25">
      <c r="A2944" t="s">
        <v>14398</v>
      </c>
      <c r="B2944" t="s">
        <v>14399</v>
      </c>
      <c r="C2944" t="s">
        <v>1799</v>
      </c>
      <c r="D2944">
        <v>2023</v>
      </c>
      <c r="E2944" t="s">
        <v>1049</v>
      </c>
      <c r="F2944" t="s">
        <v>1800</v>
      </c>
      <c r="G2944" t="s">
        <v>1801</v>
      </c>
      <c r="H2944" t="s">
        <v>2772</v>
      </c>
      <c r="I2944" t="s">
        <v>14400</v>
      </c>
      <c r="J2944" t="s">
        <v>1038</v>
      </c>
      <c r="K2944">
        <v>26894</v>
      </c>
      <c r="L2944" t="s">
        <v>869</v>
      </c>
      <c r="M2944" t="s">
        <v>14401</v>
      </c>
      <c r="N2944" t="s">
        <v>3938</v>
      </c>
      <c r="O2944">
        <v>66</v>
      </c>
      <c r="P2944" t="s">
        <v>872</v>
      </c>
      <c r="Q2944" t="s">
        <v>873</v>
      </c>
      <c r="R2944" t="s">
        <v>105</v>
      </c>
      <c r="S2944" t="s">
        <v>105</v>
      </c>
      <c r="T2944" t="s">
        <v>7354</v>
      </c>
      <c r="U2944" t="s">
        <v>875</v>
      </c>
      <c r="V2944" t="s">
        <v>5698</v>
      </c>
      <c r="W2944" s="247">
        <v>44570</v>
      </c>
      <c r="Y2944" t="s">
        <v>876</v>
      </c>
      <c r="Z2944">
        <v>0</v>
      </c>
      <c r="AB2944" t="s">
        <v>1856</v>
      </c>
      <c r="AD2944">
        <f t="shared" ca="1" si="135"/>
        <v>28</v>
      </c>
      <c r="AE2944">
        <f t="shared" si="136"/>
        <v>1</v>
      </c>
      <c r="AF2944">
        <f t="shared" si="137"/>
        <v>9</v>
      </c>
    </row>
    <row r="2945" spans="1:32" x14ac:dyDescent="0.25">
      <c r="A2945" t="s">
        <v>14402</v>
      </c>
      <c r="B2945" t="s">
        <v>14403</v>
      </c>
      <c r="D2945">
        <v>2023</v>
      </c>
      <c r="E2945" t="s">
        <v>1049</v>
      </c>
      <c r="F2945" t="s">
        <v>1879</v>
      </c>
      <c r="G2945" t="s">
        <v>1917</v>
      </c>
      <c r="H2945" t="s">
        <v>3323</v>
      </c>
      <c r="I2945" t="s">
        <v>14404</v>
      </c>
      <c r="J2945" t="s">
        <v>3464</v>
      </c>
      <c r="K2945">
        <v>326</v>
      </c>
      <c r="L2945" t="s">
        <v>869</v>
      </c>
      <c r="M2945" t="s">
        <v>14405</v>
      </c>
      <c r="N2945" t="s">
        <v>14406</v>
      </c>
      <c r="O2945">
        <v>431</v>
      </c>
      <c r="P2945" t="s">
        <v>872</v>
      </c>
      <c r="Q2945" t="s">
        <v>873</v>
      </c>
      <c r="R2945" t="s">
        <v>105</v>
      </c>
      <c r="S2945" t="s">
        <v>105</v>
      </c>
      <c r="T2945" t="s">
        <v>5740</v>
      </c>
      <c r="U2945" t="s">
        <v>875</v>
      </c>
      <c r="V2945" t="s">
        <v>132</v>
      </c>
      <c r="W2945" s="247">
        <v>44572</v>
      </c>
      <c r="Y2945" t="s">
        <v>876</v>
      </c>
      <c r="Z2945">
        <v>0</v>
      </c>
      <c r="AA2945" t="s">
        <v>2323</v>
      </c>
      <c r="AB2945" t="s">
        <v>14407</v>
      </c>
      <c r="AD2945">
        <f t="shared" ca="1" si="135"/>
        <v>27</v>
      </c>
      <c r="AE2945">
        <f t="shared" si="136"/>
        <v>1</v>
      </c>
      <c r="AF2945">
        <f t="shared" si="137"/>
        <v>11</v>
      </c>
    </row>
    <row r="2946" spans="1:32" x14ac:dyDescent="0.25">
      <c r="A2946" t="s">
        <v>14408</v>
      </c>
      <c r="B2946" t="s">
        <v>14409</v>
      </c>
      <c r="D2946">
        <v>2023</v>
      </c>
      <c r="E2946" t="s">
        <v>1049</v>
      </c>
      <c r="F2946" t="s">
        <v>1879</v>
      </c>
      <c r="G2946" t="s">
        <v>1917</v>
      </c>
      <c r="H2946" t="s">
        <v>3323</v>
      </c>
      <c r="I2946" t="s">
        <v>14410</v>
      </c>
      <c r="J2946" t="s">
        <v>875</v>
      </c>
      <c r="K2946">
        <v>28807</v>
      </c>
      <c r="L2946" t="s">
        <v>1900</v>
      </c>
      <c r="M2946" t="s">
        <v>14411</v>
      </c>
      <c r="N2946">
        <v>45414</v>
      </c>
      <c r="O2946">
        <v>2</v>
      </c>
      <c r="P2946" t="s">
        <v>872</v>
      </c>
      <c r="Q2946" t="s">
        <v>873</v>
      </c>
      <c r="R2946" t="s">
        <v>105</v>
      </c>
      <c r="S2946" t="s">
        <v>105</v>
      </c>
      <c r="T2946" t="s">
        <v>14412</v>
      </c>
      <c r="U2946" t="s">
        <v>875</v>
      </c>
      <c r="W2946" s="247">
        <v>44572</v>
      </c>
      <c r="Y2946" t="s">
        <v>876</v>
      </c>
      <c r="Z2946">
        <v>0</v>
      </c>
      <c r="AA2946" t="s">
        <v>2323</v>
      </c>
      <c r="AB2946" t="s">
        <v>14413</v>
      </c>
      <c r="AD2946">
        <f t="shared" ref="AD2946:AD3009" ca="1" si="138">ROUND(YEARFRAC(W2946,TODAY(),3)*12,0)</f>
        <v>27</v>
      </c>
      <c r="AE2946">
        <f t="shared" ref="AE2946:AE3009" si="139">MONTH(W2946)</f>
        <v>1</v>
      </c>
      <c r="AF2946">
        <f t="shared" ref="AF2946:AF3009" si="140">DAY(W2946)</f>
        <v>11</v>
      </c>
    </row>
    <row r="2947" spans="1:32" x14ac:dyDescent="0.25">
      <c r="A2947" t="s">
        <v>14414</v>
      </c>
      <c r="B2947" t="s">
        <v>14415</v>
      </c>
      <c r="D2947">
        <v>2023</v>
      </c>
      <c r="E2947" t="s">
        <v>1049</v>
      </c>
      <c r="F2947" t="s">
        <v>1879</v>
      </c>
      <c r="G2947" t="s">
        <v>1917</v>
      </c>
      <c r="H2947" t="s">
        <v>3323</v>
      </c>
      <c r="I2947" t="s">
        <v>14416</v>
      </c>
      <c r="J2947" t="s">
        <v>3464</v>
      </c>
      <c r="K2947">
        <v>332</v>
      </c>
      <c r="L2947" t="s">
        <v>869</v>
      </c>
      <c r="M2947" t="s">
        <v>14417</v>
      </c>
      <c r="N2947" t="s">
        <v>11991</v>
      </c>
      <c r="O2947">
        <v>400</v>
      </c>
      <c r="P2947" t="s">
        <v>872</v>
      </c>
      <c r="Q2947" t="s">
        <v>873</v>
      </c>
      <c r="R2947" t="s">
        <v>105</v>
      </c>
      <c r="S2947" t="s">
        <v>105</v>
      </c>
      <c r="T2947" t="s">
        <v>12958</v>
      </c>
      <c r="U2947" t="s">
        <v>875</v>
      </c>
      <c r="V2947" t="s">
        <v>132</v>
      </c>
      <c r="W2947" s="247">
        <v>44572</v>
      </c>
      <c r="Y2947" t="s">
        <v>876</v>
      </c>
      <c r="Z2947">
        <v>0</v>
      </c>
      <c r="AA2947" t="s">
        <v>2323</v>
      </c>
      <c r="AB2947" t="s">
        <v>14418</v>
      </c>
      <c r="AD2947">
        <f t="shared" ca="1" si="138"/>
        <v>27</v>
      </c>
      <c r="AE2947">
        <f t="shared" si="139"/>
        <v>1</v>
      </c>
      <c r="AF2947">
        <f t="shared" si="140"/>
        <v>11</v>
      </c>
    </row>
    <row r="2948" spans="1:32" x14ac:dyDescent="0.25">
      <c r="A2948" t="s">
        <v>14419</v>
      </c>
      <c r="B2948" t="s">
        <v>14420</v>
      </c>
      <c r="D2948">
        <v>2023</v>
      </c>
      <c r="E2948" t="s">
        <v>1049</v>
      </c>
      <c r="F2948" t="s">
        <v>1879</v>
      </c>
      <c r="G2948" t="s">
        <v>1917</v>
      </c>
      <c r="H2948" t="s">
        <v>3323</v>
      </c>
      <c r="I2948" t="s">
        <v>14421</v>
      </c>
      <c r="J2948" t="s">
        <v>3464</v>
      </c>
      <c r="K2948">
        <v>350</v>
      </c>
      <c r="L2948" t="s">
        <v>869</v>
      </c>
      <c r="M2948" t="s">
        <v>14422</v>
      </c>
      <c r="N2948" t="s">
        <v>14423</v>
      </c>
      <c r="O2948">
        <v>431</v>
      </c>
      <c r="P2948" t="s">
        <v>872</v>
      </c>
      <c r="Q2948" t="s">
        <v>873</v>
      </c>
      <c r="R2948" t="s">
        <v>105</v>
      </c>
      <c r="S2948" t="s">
        <v>105</v>
      </c>
      <c r="T2948" t="s">
        <v>5740</v>
      </c>
      <c r="U2948" t="s">
        <v>875</v>
      </c>
      <c r="V2948" t="s">
        <v>132</v>
      </c>
      <c r="W2948" s="247">
        <v>44572</v>
      </c>
      <c r="Y2948" t="s">
        <v>876</v>
      </c>
      <c r="Z2948">
        <v>0</v>
      </c>
      <c r="AA2948" t="s">
        <v>2323</v>
      </c>
      <c r="AB2948" t="s">
        <v>14424</v>
      </c>
      <c r="AD2948">
        <f t="shared" ca="1" si="138"/>
        <v>27</v>
      </c>
      <c r="AE2948">
        <f t="shared" si="139"/>
        <v>1</v>
      </c>
      <c r="AF2948">
        <f t="shared" si="140"/>
        <v>11</v>
      </c>
    </row>
    <row r="2949" spans="1:32" x14ac:dyDescent="0.25">
      <c r="A2949" t="s">
        <v>14425</v>
      </c>
      <c r="B2949" t="s">
        <v>14426</v>
      </c>
      <c r="D2949">
        <v>2023</v>
      </c>
      <c r="E2949" t="s">
        <v>1049</v>
      </c>
      <c r="F2949" t="s">
        <v>1879</v>
      </c>
      <c r="G2949" t="s">
        <v>1917</v>
      </c>
      <c r="H2949" t="s">
        <v>3323</v>
      </c>
      <c r="I2949" t="s">
        <v>14427</v>
      </c>
      <c r="J2949" t="s">
        <v>3464</v>
      </c>
      <c r="K2949">
        <v>27882</v>
      </c>
      <c r="L2949" t="s">
        <v>869</v>
      </c>
      <c r="M2949" t="s">
        <v>14428</v>
      </c>
      <c r="N2949" t="s">
        <v>7395</v>
      </c>
      <c r="O2949">
        <v>4</v>
      </c>
      <c r="P2949" t="s">
        <v>872</v>
      </c>
      <c r="Q2949" t="s">
        <v>873</v>
      </c>
      <c r="R2949" t="s">
        <v>105</v>
      </c>
      <c r="S2949" t="s">
        <v>105</v>
      </c>
      <c r="T2949" t="s">
        <v>8082</v>
      </c>
      <c r="U2949" t="s">
        <v>875</v>
      </c>
      <c r="V2949" t="s">
        <v>132</v>
      </c>
      <c r="W2949" s="247">
        <v>44572</v>
      </c>
      <c r="Y2949" t="s">
        <v>876</v>
      </c>
      <c r="Z2949">
        <v>0</v>
      </c>
      <c r="AA2949" t="s">
        <v>2323</v>
      </c>
      <c r="AB2949" t="s">
        <v>14429</v>
      </c>
      <c r="AD2949">
        <f t="shared" ca="1" si="138"/>
        <v>27</v>
      </c>
      <c r="AE2949">
        <f t="shared" si="139"/>
        <v>1</v>
      </c>
      <c r="AF2949">
        <f t="shared" si="140"/>
        <v>11</v>
      </c>
    </row>
    <row r="2950" spans="1:32" x14ac:dyDescent="0.25">
      <c r="A2950" t="s">
        <v>14430</v>
      </c>
      <c r="B2950" t="s">
        <v>14431</v>
      </c>
      <c r="D2950">
        <v>2023</v>
      </c>
      <c r="E2950" t="s">
        <v>1049</v>
      </c>
      <c r="F2950" t="s">
        <v>1879</v>
      </c>
      <c r="G2950" t="s">
        <v>1917</v>
      </c>
      <c r="H2950" t="s">
        <v>3323</v>
      </c>
      <c r="I2950" t="s">
        <v>14432</v>
      </c>
      <c r="J2950" t="s">
        <v>3464</v>
      </c>
      <c r="K2950">
        <v>26869</v>
      </c>
      <c r="L2950" t="s">
        <v>869</v>
      </c>
      <c r="M2950" t="s">
        <v>14433</v>
      </c>
      <c r="N2950" t="s">
        <v>1040</v>
      </c>
      <c r="O2950">
        <v>4</v>
      </c>
      <c r="P2950" t="s">
        <v>872</v>
      </c>
      <c r="Q2950" t="s">
        <v>873</v>
      </c>
      <c r="R2950" t="s">
        <v>105</v>
      </c>
      <c r="S2950" t="s">
        <v>105</v>
      </c>
      <c r="T2950" t="s">
        <v>14434</v>
      </c>
      <c r="U2950" t="s">
        <v>875</v>
      </c>
      <c r="V2950" t="s">
        <v>132</v>
      </c>
      <c r="W2950" s="247">
        <v>44572</v>
      </c>
      <c r="Y2950" t="s">
        <v>876</v>
      </c>
      <c r="Z2950">
        <v>0</v>
      </c>
      <c r="AA2950" t="s">
        <v>2323</v>
      </c>
      <c r="AB2950" t="s">
        <v>14435</v>
      </c>
      <c r="AD2950">
        <f t="shared" ca="1" si="138"/>
        <v>27</v>
      </c>
      <c r="AE2950">
        <f t="shared" si="139"/>
        <v>1</v>
      </c>
      <c r="AF2950">
        <f t="shared" si="140"/>
        <v>11</v>
      </c>
    </row>
    <row r="2951" spans="1:32" x14ac:dyDescent="0.25">
      <c r="A2951" t="s">
        <v>14436</v>
      </c>
      <c r="B2951" t="s">
        <v>14437</v>
      </c>
      <c r="D2951">
        <v>2022</v>
      </c>
      <c r="E2951" t="s">
        <v>1049</v>
      </c>
      <c r="F2951" t="s">
        <v>1879</v>
      </c>
      <c r="G2951" t="s">
        <v>1880</v>
      </c>
      <c r="H2951" t="s">
        <v>2772</v>
      </c>
      <c r="I2951" t="s">
        <v>14438</v>
      </c>
      <c r="J2951" t="s">
        <v>1054</v>
      </c>
      <c r="K2951">
        <v>812</v>
      </c>
      <c r="L2951" t="s">
        <v>869</v>
      </c>
      <c r="M2951" t="s">
        <v>14439</v>
      </c>
      <c r="N2951" t="s">
        <v>1040</v>
      </c>
      <c r="O2951">
        <v>4</v>
      </c>
      <c r="P2951" t="s">
        <v>872</v>
      </c>
      <c r="Q2951" t="s">
        <v>873</v>
      </c>
      <c r="R2951" t="s">
        <v>105</v>
      </c>
      <c r="S2951" t="s">
        <v>105</v>
      </c>
      <c r="T2951" t="s">
        <v>14440</v>
      </c>
      <c r="U2951" t="s">
        <v>875</v>
      </c>
      <c r="V2951" t="s">
        <v>1932</v>
      </c>
      <c r="W2951" s="247">
        <v>44560</v>
      </c>
      <c r="Y2951" t="s">
        <v>876</v>
      </c>
      <c r="Z2951">
        <v>0</v>
      </c>
      <c r="AB2951" t="s">
        <v>1856</v>
      </c>
      <c r="AD2951">
        <f t="shared" ca="1" si="138"/>
        <v>28</v>
      </c>
      <c r="AE2951">
        <f t="shared" si="139"/>
        <v>12</v>
      </c>
      <c r="AF2951">
        <f t="shared" si="140"/>
        <v>30</v>
      </c>
    </row>
    <row r="2952" spans="1:32" x14ac:dyDescent="0.25">
      <c r="A2952" t="s">
        <v>14441</v>
      </c>
      <c r="B2952" t="s">
        <v>14442</v>
      </c>
      <c r="D2952">
        <v>2022</v>
      </c>
      <c r="E2952" t="s">
        <v>1049</v>
      </c>
      <c r="F2952" t="s">
        <v>1879</v>
      </c>
      <c r="G2952" t="s">
        <v>1961</v>
      </c>
      <c r="H2952" t="s">
        <v>1123</v>
      </c>
      <c r="I2952" t="s">
        <v>14443</v>
      </c>
      <c r="J2952" t="s">
        <v>1054</v>
      </c>
      <c r="K2952">
        <v>81990</v>
      </c>
      <c r="L2952" t="s">
        <v>1900</v>
      </c>
      <c r="M2952" t="s">
        <v>14444</v>
      </c>
      <c r="N2952" t="s">
        <v>1040</v>
      </c>
      <c r="O2952">
        <v>4</v>
      </c>
      <c r="P2952" t="s">
        <v>872</v>
      </c>
      <c r="Q2952" t="s">
        <v>873</v>
      </c>
      <c r="R2952" t="s">
        <v>105</v>
      </c>
      <c r="S2952" t="s">
        <v>105</v>
      </c>
      <c r="T2952" t="s">
        <v>14445</v>
      </c>
      <c r="U2952" t="s">
        <v>875</v>
      </c>
      <c r="V2952" t="s">
        <v>1932</v>
      </c>
      <c r="W2952" s="247">
        <v>44560</v>
      </c>
      <c r="Y2952" t="s">
        <v>876</v>
      </c>
      <c r="Z2952">
        <v>0</v>
      </c>
      <c r="AA2952" t="s">
        <v>1700</v>
      </c>
      <c r="AB2952" t="s">
        <v>1856</v>
      </c>
      <c r="AD2952">
        <f t="shared" ca="1" si="138"/>
        <v>28</v>
      </c>
      <c r="AE2952">
        <f t="shared" si="139"/>
        <v>12</v>
      </c>
      <c r="AF2952">
        <f t="shared" si="140"/>
        <v>30</v>
      </c>
    </row>
    <row r="2953" spans="1:32" x14ac:dyDescent="0.25">
      <c r="A2953" t="s">
        <v>14446</v>
      </c>
      <c r="B2953" t="s">
        <v>14447</v>
      </c>
      <c r="D2953">
        <v>2022</v>
      </c>
      <c r="E2953" t="s">
        <v>1049</v>
      </c>
      <c r="F2953" t="s">
        <v>1879</v>
      </c>
      <c r="G2953" t="s">
        <v>1961</v>
      </c>
      <c r="H2953" t="s">
        <v>1123</v>
      </c>
      <c r="I2953" t="s">
        <v>14448</v>
      </c>
      <c r="J2953" t="s">
        <v>1054</v>
      </c>
      <c r="K2953">
        <v>10557</v>
      </c>
      <c r="L2953" t="s">
        <v>869</v>
      </c>
      <c r="M2953" t="s">
        <v>14449</v>
      </c>
      <c r="N2953" t="s">
        <v>1040</v>
      </c>
      <c r="O2953">
        <v>4</v>
      </c>
      <c r="P2953" t="s">
        <v>872</v>
      </c>
      <c r="Q2953" t="s">
        <v>873</v>
      </c>
      <c r="R2953" t="s">
        <v>105</v>
      </c>
      <c r="S2953" t="s">
        <v>105</v>
      </c>
      <c r="T2953" t="s">
        <v>14450</v>
      </c>
      <c r="U2953" t="s">
        <v>875</v>
      </c>
      <c r="V2953" t="s">
        <v>1932</v>
      </c>
      <c r="W2953" s="247">
        <v>44560</v>
      </c>
      <c r="Y2953" t="s">
        <v>876</v>
      </c>
      <c r="Z2953">
        <v>0</v>
      </c>
      <c r="AA2953" t="s">
        <v>7076</v>
      </c>
      <c r="AB2953" t="s">
        <v>1856</v>
      </c>
      <c r="AD2953">
        <f t="shared" ca="1" si="138"/>
        <v>28</v>
      </c>
      <c r="AE2953">
        <f t="shared" si="139"/>
        <v>12</v>
      </c>
      <c r="AF2953">
        <f t="shared" si="140"/>
        <v>30</v>
      </c>
    </row>
    <row r="2954" spans="1:32" x14ac:dyDescent="0.25">
      <c r="A2954" t="s">
        <v>14451</v>
      </c>
      <c r="B2954" t="s">
        <v>14452</v>
      </c>
      <c r="D2954">
        <v>2022</v>
      </c>
      <c r="E2954" t="s">
        <v>1049</v>
      </c>
      <c r="F2954" t="s">
        <v>1879</v>
      </c>
      <c r="G2954" t="s">
        <v>1880</v>
      </c>
      <c r="H2954" t="s">
        <v>2772</v>
      </c>
      <c r="I2954" t="s">
        <v>14453</v>
      </c>
      <c r="J2954" t="s">
        <v>1054</v>
      </c>
      <c r="K2954">
        <v>24500</v>
      </c>
      <c r="L2954" t="s">
        <v>869</v>
      </c>
      <c r="M2954" t="s">
        <v>14454</v>
      </c>
      <c r="N2954" t="s">
        <v>1040</v>
      </c>
      <c r="O2954">
        <v>4</v>
      </c>
      <c r="P2954" t="s">
        <v>872</v>
      </c>
      <c r="Q2954" t="s">
        <v>873</v>
      </c>
      <c r="R2954" t="s">
        <v>105</v>
      </c>
      <c r="S2954" t="s">
        <v>105</v>
      </c>
      <c r="T2954" t="s">
        <v>14455</v>
      </c>
      <c r="U2954" t="s">
        <v>875</v>
      </c>
      <c r="V2954" t="s">
        <v>162</v>
      </c>
      <c r="W2954" s="247">
        <v>44560</v>
      </c>
      <c r="Y2954" t="s">
        <v>876</v>
      </c>
      <c r="Z2954">
        <v>0</v>
      </c>
      <c r="AA2954" t="s">
        <v>11007</v>
      </c>
      <c r="AB2954" t="s">
        <v>1856</v>
      </c>
      <c r="AD2954">
        <f t="shared" ca="1" si="138"/>
        <v>28</v>
      </c>
      <c r="AE2954">
        <f t="shared" si="139"/>
        <v>12</v>
      </c>
      <c r="AF2954">
        <f t="shared" si="140"/>
        <v>30</v>
      </c>
    </row>
    <row r="2955" spans="1:32" x14ac:dyDescent="0.25">
      <c r="A2955" t="s">
        <v>14456</v>
      </c>
      <c r="B2955" t="s">
        <v>14457</v>
      </c>
      <c r="D2955">
        <v>2022</v>
      </c>
      <c r="E2955" t="s">
        <v>1049</v>
      </c>
      <c r="F2955" t="s">
        <v>1879</v>
      </c>
      <c r="G2955" t="s">
        <v>1880</v>
      </c>
      <c r="H2955" t="s">
        <v>1108</v>
      </c>
      <c r="I2955" t="s">
        <v>14458</v>
      </c>
      <c r="J2955" t="s">
        <v>1054</v>
      </c>
      <c r="K2955">
        <v>104430</v>
      </c>
      <c r="L2955" t="s">
        <v>1900</v>
      </c>
      <c r="M2955" t="s">
        <v>14459</v>
      </c>
      <c r="N2955" t="s">
        <v>1040</v>
      </c>
      <c r="O2955">
        <v>4</v>
      </c>
      <c r="P2955" t="s">
        <v>872</v>
      </c>
      <c r="Q2955" t="s">
        <v>873</v>
      </c>
      <c r="R2955" t="s">
        <v>105</v>
      </c>
      <c r="S2955" t="s">
        <v>105</v>
      </c>
      <c r="T2955" t="s">
        <v>14460</v>
      </c>
      <c r="U2955" t="s">
        <v>875</v>
      </c>
      <c r="V2955" t="s">
        <v>3237</v>
      </c>
      <c r="W2955" s="247">
        <v>44560</v>
      </c>
      <c r="Y2955" t="s">
        <v>876</v>
      </c>
      <c r="Z2955">
        <v>0</v>
      </c>
      <c r="AB2955" t="s">
        <v>1856</v>
      </c>
      <c r="AD2955">
        <f t="shared" ca="1" si="138"/>
        <v>28</v>
      </c>
      <c r="AE2955">
        <f t="shared" si="139"/>
        <v>12</v>
      </c>
      <c r="AF2955">
        <f t="shared" si="140"/>
        <v>30</v>
      </c>
    </row>
    <row r="2956" spans="1:32" x14ac:dyDescent="0.25">
      <c r="A2956" t="s">
        <v>14461</v>
      </c>
      <c r="B2956" t="s">
        <v>14462</v>
      </c>
      <c r="D2956">
        <v>2022</v>
      </c>
      <c r="E2956" t="s">
        <v>1049</v>
      </c>
      <c r="F2956" t="s">
        <v>1879</v>
      </c>
      <c r="G2956" t="s">
        <v>1880</v>
      </c>
      <c r="H2956" t="s">
        <v>2772</v>
      </c>
      <c r="I2956" t="s">
        <v>14463</v>
      </c>
      <c r="J2956" t="s">
        <v>1054</v>
      </c>
      <c r="K2956">
        <v>155</v>
      </c>
      <c r="L2956" t="s">
        <v>869</v>
      </c>
      <c r="M2956" t="s">
        <v>14464</v>
      </c>
      <c r="N2956" t="s">
        <v>1040</v>
      </c>
      <c r="O2956">
        <v>4</v>
      </c>
      <c r="P2956" t="s">
        <v>872</v>
      </c>
      <c r="Q2956" t="s">
        <v>873</v>
      </c>
      <c r="R2956" t="s">
        <v>105</v>
      </c>
      <c r="S2956" t="s">
        <v>105</v>
      </c>
      <c r="T2956" t="s">
        <v>14465</v>
      </c>
      <c r="U2956" t="s">
        <v>875</v>
      </c>
      <c r="V2956" t="s">
        <v>1932</v>
      </c>
      <c r="W2956" s="247">
        <v>44560</v>
      </c>
      <c r="Y2956" t="s">
        <v>876</v>
      </c>
      <c r="Z2956">
        <v>0</v>
      </c>
      <c r="AB2956" t="s">
        <v>1856</v>
      </c>
      <c r="AD2956">
        <f t="shared" ca="1" si="138"/>
        <v>28</v>
      </c>
      <c r="AE2956">
        <f t="shared" si="139"/>
        <v>12</v>
      </c>
      <c r="AF2956">
        <f t="shared" si="140"/>
        <v>30</v>
      </c>
    </row>
    <row r="2957" spans="1:32" x14ac:dyDescent="0.25">
      <c r="A2957" t="s">
        <v>14466</v>
      </c>
      <c r="B2957" t="s">
        <v>14467</v>
      </c>
      <c r="D2957">
        <v>2022</v>
      </c>
      <c r="E2957" t="s">
        <v>1049</v>
      </c>
      <c r="F2957" t="s">
        <v>1879</v>
      </c>
      <c r="G2957" t="s">
        <v>1880</v>
      </c>
      <c r="H2957" t="s">
        <v>1123</v>
      </c>
      <c r="I2957" t="s">
        <v>14468</v>
      </c>
      <c r="J2957" t="s">
        <v>1038</v>
      </c>
      <c r="K2957">
        <v>29599</v>
      </c>
      <c r="L2957" t="s">
        <v>869</v>
      </c>
      <c r="M2957" t="s">
        <v>14469</v>
      </c>
      <c r="N2957" t="s">
        <v>1040</v>
      </c>
      <c r="O2957">
        <v>4</v>
      </c>
      <c r="P2957" t="s">
        <v>872</v>
      </c>
      <c r="Q2957" t="s">
        <v>873</v>
      </c>
      <c r="R2957" t="s">
        <v>105</v>
      </c>
      <c r="S2957" t="s">
        <v>105</v>
      </c>
      <c r="T2957" t="s">
        <v>14470</v>
      </c>
      <c r="U2957" t="s">
        <v>875</v>
      </c>
      <c r="V2957" t="s">
        <v>164</v>
      </c>
      <c r="W2957" s="247">
        <v>44560</v>
      </c>
      <c r="Y2957" t="s">
        <v>876</v>
      </c>
      <c r="Z2957">
        <v>0</v>
      </c>
      <c r="AA2957" t="s">
        <v>9351</v>
      </c>
      <c r="AB2957" t="s">
        <v>1856</v>
      </c>
      <c r="AD2957">
        <f t="shared" ca="1" si="138"/>
        <v>28</v>
      </c>
      <c r="AE2957">
        <f t="shared" si="139"/>
        <v>12</v>
      </c>
      <c r="AF2957">
        <f t="shared" si="140"/>
        <v>30</v>
      </c>
    </row>
    <row r="2958" spans="1:32" x14ac:dyDescent="0.25">
      <c r="A2958" t="s">
        <v>14471</v>
      </c>
      <c r="B2958" t="s">
        <v>14472</v>
      </c>
      <c r="D2958">
        <v>2022</v>
      </c>
      <c r="E2958" t="s">
        <v>2122</v>
      </c>
      <c r="F2958" t="s">
        <v>14473</v>
      </c>
      <c r="G2958" t="s">
        <v>1880</v>
      </c>
      <c r="H2958" t="s">
        <v>866</v>
      </c>
      <c r="I2958" t="s">
        <v>14474</v>
      </c>
      <c r="J2958" t="s">
        <v>1054</v>
      </c>
      <c r="K2958">
        <v>95389</v>
      </c>
      <c r="L2958" t="s">
        <v>869</v>
      </c>
      <c r="M2958" t="s">
        <v>14475</v>
      </c>
      <c r="N2958" t="s">
        <v>1040</v>
      </c>
      <c r="O2958">
        <v>4</v>
      </c>
      <c r="P2958" t="s">
        <v>872</v>
      </c>
      <c r="Q2958" t="s">
        <v>873</v>
      </c>
      <c r="R2958" t="s">
        <v>105</v>
      </c>
      <c r="S2958" t="s">
        <v>105</v>
      </c>
      <c r="T2958" t="s">
        <v>14476</v>
      </c>
      <c r="U2958" t="s">
        <v>1067</v>
      </c>
      <c r="V2958" t="s">
        <v>3237</v>
      </c>
      <c r="W2958" s="247">
        <v>44579</v>
      </c>
      <c r="Y2958" t="s">
        <v>876</v>
      </c>
      <c r="Z2958">
        <v>0</v>
      </c>
      <c r="AB2958" t="s">
        <v>1856</v>
      </c>
      <c r="AD2958">
        <f t="shared" ca="1" si="138"/>
        <v>27</v>
      </c>
      <c r="AE2958">
        <f t="shared" si="139"/>
        <v>1</v>
      </c>
      <c r="AF2958">
        <f t="shared" si="140"/>
        <v>18</v>
      </c>
    </row>
    <row r="2959" spans="1:32" x14ac:dyDescent="0.25">
      <c r="A2959" t="s">
        <v>14477</v>
      </c>
      <c r="B2959" t="s">
        <v>14478</v>
      </c>
      <c r="D2959">
        <v>2022</v>
      </c>
      <c r="E2959" t="s">
        <v>1616</v>
      </c>
      <c r="F2959" t="s">
        <v>1617</v>
      </c>
      <c r="G2959" t="s">
        <v>1618</v>
      </c>
      <c r="H2959" t="s">
        <v>866</v>
      </c>
      <c r="I2959" t="s">
        <v>14479</v>
      </c>
      <c r="J2959" t="s">
        <v>1074</v>
      </c>
      <c r="K2959">
        <v>20</v>
      </c>
      <c r="L2959" t="s">
        <v>869</v>
      </c>
      <c r="M2959" t="s">
        <v>14480</v>
      </c>
      <c r="N2959" t="s">
        <v>14481</v>
      </c>
      <c r="O2959">
        <v>608</v>
      </c>
      <c r="P2959" t="s">
        <v>872</v>
      </c>
      <c r="Q2959" t="s">
        <v>873</v>
      </c>
      <c r="R2959" t="s">
        <v>105</v>
      </c>
      <c r="S2959" t="s">
        <v>105</v>
      </c>
      <c r="T2959" t="s">
        <v>13589</v>
      </c>
      <c r="U2959" t="s">
        <v>1067</v>
      </c>
      <c r="V2959" t="s">
        <v>14482</v>
      </c>
      <c r="W2959" s="247">
        <v>44574</v>
      </c>
      <c r="Y2959" t="s">
        <v>876</v>
      </c>
      <c r="Z2959">
        <v>0</v>
      </c>
      <c r="AD2959">
        <f t="shared" ca="1" si="138"/>
        <v>27</v>
      </c>
      <c r="AE2959">
        <f t="shared" si="139"/>
        <v>1</v>
      </c>
      <c r="AF2959">
        <f t="shared" si="140"/>
        <v>13</v>
      </c>
    </row>
    <row r="2960" spans="1:32" x14ac:dyDescent="0.25">
      <c r="A2960" t="s">
        <v>14483</v>
      </c>
      <c r="B2960" t="s">
        <v>14484</v>
      </c>
      <c r="D2960">
        <v>2022</v>
      </c>
      <c r="E2960" t="s">
        <v>4460</v>
      </c>
      <c r="F2960" t="s">
        <v>14485</v>
      </c>
      <c r="G2960" t="s">
        <v>1107</v>
      </c>
      <c r="H2960" t="s">
        <v>14486</v>
      </c>
      <c r="I2960" t="s">
        <v>14487</v>
      </c>
      <c r="J2960" t="s">
        <v>1074</v>
      </c>
      <c r="K2960">
        <v>20</v>
      </c>
      <c r="L2960" t="s">
        <v>1900</v>
      </c>
      <c r="M2960" t="s">
        <v>14488</v>
      </c>
      <c r="N2960" t="s">
        <v>13928</v>
      </c>
      <c r="O2960">
        <v>608</v>
      </c>
      <c r="P2960" t="s">
        <v>872</v>
      </c>
      <c r="Q2960" t="s">
        <v>873</v>
      </c>
      <c r="R2960" t="s">
        <v>105</v>
      </c>
      <c r="S2960" t="s">
        <v>105</v>
      </c>
      <c r="T2960" t="s">
        <v>13589</v>
      </c>
      <c r="U2960" t="s">
        <v>1067</v>
      </c>
      <c r="V2960" t="s">
        <v>13590</v>
      </c>
      <c r="W2960" s="247">
        <v>44561</v>
      </c>
      <c r="Y2960" t="s">
        <v>876</v>
      </c>
      <c r="Z2960">
        <v>0</v>
      </c>
      <c r="AD2960">
        <f t="shared" ca="1" si="138"/>
        <v>28</v>
      </c>
      <c r="AE2960">
        <f t="shared" si="139"/>
        <v>12</v>
      </c>
      <c r="AF2960">
        <f t="shared" si="140"/>
        <v>31</v>
      </c>
    </row>
    <row r="2961" spans="1:32" x14ac:dyDescent="0.25">
      <c r="A2961" t="s">
        <v>14489</v>
      </c>
      <c r="B2961" t="s">
        <v>14490</v>
      </c>
      <c r="D2961">
        <v>2022</v>
      </c>
      <c r="E2961" t="s">
        <v>4460</v>
      </c>
      <c r="F2961" t="s">
        <v>13924</v>
      </c>
      <c r="G2961" t="s">
        <v>1107</v>
      </c>
      <c r="H2961" t="s">
        <v>12933</v>
      </c>
      <c r="I2961" t="s">
        <v>14491</v>
      </c>
      <c r="J2961" t="s">
        <v>1074</v>
      </c>
      <c r="K2961">
        <v>20</v>
      </c>
      <c r="L2961" t="s">
        <v>1900</v>
      </c>
      <c r="M2961" t="s">
        <v>14492</v>
      </c>
      <c r="N2961" t="s">
        <v>2145</v>
      </c>
      <c r="O2961">
        <v>608</v>
      </c>
      <c r="P2961" t="s">
        <v>872</v>
      </c>
      <c r="Q2961" t="s">
        <v>873</v>
      </c>
      <c r="R2961" t="s">
        <v>105</v>
      </c>
      <c r="S2961" t="s">
        <v>105</v>
      </c>
      <c r="T2961" t="s">
        <v>13589</v>
      </c>
      <c r="U2961" t="s">
        <v>1067</v>
      </c>
      <c r="V2961" t="s">
        <v>13590</v>
      </c>
      <c r="W2961" s="247">
        <v>44564</v>
      </c>
      <c r="Y2961" t="s">
        <v>876</v>
      </c>
      <c r="Z2961">
        <v>0</v>
      </c>
      <c r="AD2961">
        <f t="shared" ca="1" si="138"/>
        <v>28</v>
      </c>
      <c r="AE2961">
        <f t="shared" si="139"/>
        <v>1</v>
      </c>
      <c r="AF2961">
        <f t="shared" si="140"/>
        <v>3</v>
      </c>
    </row>
    <row r="2962" spans="1:32" x14ac:dyDescent="0.25">
      <c r="A2962" t="s">
        <v>14493</v>
      </c>
      <c r="B2962" t="s">
        <v>14494</v>
      </c>
      <c r="D2962">
        <v>2022</v>
      </c>
      <c r="E2962" t="s">
        <v>14495</v>
      </c>
      <c r="F2962" t="s">
        <v>2320</v>
      </c>
      <c r="G2962" t="s">
        <v>1081</v>
      </c>
      <c r="H2962" t="s">
        <v>1082</v>
      </c>
      <c r="I2962" t="s">
        <v>14496</v>
      </c>
      <c r="J2962" t="s">
        <v>1074</v>
      </c>
      <c r="K2962">
        <v>21</v>
      </c>
      <c r="L2962" t="s">
        <v>869</v>
      </c>
      <c r="M2962" t="s">
        <v>14497</v>
      </c>
      <c r="N2962" t="s">
        <v>14481</v>
      </c>
      <c r="O2962">
        <v>380</v>
      </c>
      <c r="P2962" t="s">
        <v>872</v>
      </c>
      <c r="Q2962" t="s">
        <v>873</v>
      </c>
      <c r="R2962" t="s">
        <v>105</v>
      </c>
      <c r="S2962" t="s">
        <v>105</v>
      </c>
      <c r="T2962" t="s">
        <v>14498</v>
      </c>
      <c r="U2962" t="s">
        <v>1067</v>
      </c>
      <c r="V2962" t="s">
        <v>14499</v>
      </c>
      <c r="W2962" s="247">
        <v>44561</v>
      </c>
      <c r="Y2962" t="s">
        <v>876</v>
      </c>
      <c r="Z2962">
        <v>0</v>
      </c>
      <c r="AD2962">
        <f t="shared" ca="1" si="138"/>
        <v>28</v>
      </c>
      <c r="AE2962">
        <f t="shared" si="139"/>
        <v>12</v>
      </c>
      <c r="AF2962">
        <f t="shared" si="140"/>
        <v>31</v>
      </c>
    </row>
    <row r="2963" spans="1:32" x14ac:dyDescent="0.25">
      <c r="A2963" t="s">
        <v>14500</v>
      </c>
      <c r="B2963" t="s">
        <v>14501</v>
      </c>
      <c r="D2963">
        <v>2022</v>
      </c>
      <c r="E2963" t="s">
        <v>3245</v>
      </c>
      <c r="F2963" t="s">
        <v>13753</v>
      </c>
      <c r="G2963" t="s">
        <v>1081</v>
      </c>
      <c r="H2963" t="s">
        <v>7731</v>
      </c>
      <c r="I2963" t="s">
        <v>14502</v>
      </c>
      <c r="J2963" t="s">
        <v>1074</v>
      </c>
      <c r="K2963">
        <v>20</v>
      </c>
      <c r="L2963" t="s">
        <v>1900</v>
      </c>
      <c r="M2963" t="s">
        <v>14503</v>
      </c>
      <c r="N2963" t="s">
        <v>14481</v>
      </c>
      <c r="O2963">
        <v>608</v>
      </c>
      <c r="P2963" t="s">
        <v>872</v>
      </c>
      <c r="Q2963" t="s">
        <v>873</v>
      </c>
      <c r="R2963" t="s">
        <v>105</v>
      </c>
      <c r="S2963" t="s">
        <v>105</v>
      </c>
      <c r="T2963" t="s">
        <v>13589</v>
      </c>
      <c r="U2963" t="s">
        <v>1067</v>
      </c>
      <c r="V2963" t="s">
        <v>14482</v>
      </c>
      <c r="W2963" s="247">
        <v>44581</v>
      </c>
      <c r="Y2963" t="s">
        <v>876</v>
      </c>
      <c r="Z2963">
        <v>0</v>
      </c>
      <c r="AD2963">
        <f t="shared" ca="1" si="138"/>
        <v>27</v>
      </c>
      <c r="AE2963">
        <f t="shared" si="139"/>
        <v>1</v>
      </c>
      <c r="AF2963">
        <f t="shared" si="140"/>
        <v>20</v>
      </c>
    </row>
    <row r="2964" spans="1:32" x14ac:dyDescent="0.25">
      <c r="A2964" t="s">
        <v>14504</v>
      </c>
      <c r="B2964" t="s">
        <v>14505</v>
      </c>
      <c r="D2964">
        <v>2022</v>
      </c>
      <c r="E2964" t="s">
        <v>3289</v>
      </c>
      <c r="F2964" t="s">
        <v>6702</v>
      </c>
      <c r="G2964" t="s">
        <v>1071</v>
      </c>
      <c r="H2964" t="s">
        <v>3291</v>
      </c>
      <c r="I2964" t="s">
        <v>14506</v>
      </c>
      <c r="J2964" t="s">
        <v>1074</v>
      </c>
      <c r="K2964">
        <v>20</v>
      </c>
      <c r="L2964" t="s">
        <v>1900</v>
      </c>
      <c r="M2964" t="s">
        <v>14507</v>
      </c>
      <c r="N2964" t="s">
        <v>14508</v>
      </c>
      <c r="O2964">
        <v>581</v>
      </c>
      <c r="P2964" t="s">
        <v>872</v>
      </c>
      <c r="Q2964" t="s">
        <v>873</v>
      </c>
      <c r="R2964" t="s">
        <v>105</v>
      </c>
      <c r="S2964" t="s">
        <v>105</v>
      </c>
      <c r="T2964" t="s">
        <v>14509</v>
      </c>
      <c r="U2964" t="s">
        <v>1067</v>
      </c>
      <c r="V2964" t="s">
        <v>3295</v>
      </c>
      <c r="W2964" s="247">
        <v>44561</v>
      </c>
      <c r="Y2964" t="s">
        <v>876</v>
      </c>
      <c r="Z2964">
        <v>0</v>
      </c>
      <c r="AD2964">
        <f t="shared" ca="1" si="138"/>
        <v>28</v>
      </c>
      <c r="AE2964">
        <f t="shared" si="139"/>
        <v>12</v>
      </c>
      <c r="AF2964">
        <f t="shared" si="140"/>
        <v>31</v>
      </c>
    </row>
    <row r="2965" spans="1:32" x14ac:dyDescent="0.25">
      <c r="A2965" t="s">
        <v>14510</v>
      </c>
      <c r="B2965" t="s">
        <v>14511</v>
      </c>
      <c r="D2965">
        <v>2023</v>
      </c>
      <c r="E2965" t="s">
        <v>1049</v>
      </c>
      <c r="F2965" t="s">
        <v>1070</v>
      </c>
      <c r="G2965" t="s">
        <v>1071</v>
      </c>
      <c r="H2965" t="s">
        <v>3323</v>
      </c>
      <c r="I2965" t="s">
        <v>14512</v>
      </c>
      <c r="J2965" t="s">
        <v>868</v>
      </c>
      <c r="K2965">
        <v>33551</v>
      </c>
      <c r="L2965" t="s">
        <v>869</v>
      </c>
      <c r="M2965" t="s">
        <v>14513</v>
      </c>
      <c r="N2965">
        <v>45445</v>
      </c>
      <c r="O2965">
        <v>1</v>
      </c>
      <c r="P2965" t="s">
        <v>872</v>
      </c>
      <c r="Q2965" t="s">
        <v>873</v>
      </c>
      <c r="R2965" t="s">
        <v>105</v>
      </c>
      <c r="S2965" t="s">
        <v>133</v>
      </c>
      <c r="T2965" t="s">
        <v>14514</v>
      </c>
      <c r="U2965" t="s">
        <v>1067</v>
      </c>
      <c r="W2965" s="247">
        <v>44572</v>
      </c>
      <c r="Y2965" t="s">
        <v>876</v>
      </c>
      <c r="Z2965">
        <v>0</v>
      </c>
      <c r="AA2965" t="s">
        <v>9030</v>
      </c>
      <c r="AB2965" t="s">
        <v>877</v>
      </c>
      <c r="AD2965">
        <f t="shared" ca="1" si="138"/>
        <v>27</v>
      </c>
      <c r="AE2965">
        <f t="shared" si="139"/>
        <v>1</v>
      </c>
      <c r="AF2965">
        <f t="shared" si="140"/>
        <v>11</v>
      </c>
    </row>
    <row r="2966" spans="1:32" x14ac:dyDescent="0.25">
      <c r="A2966" t="s">
        <v>14515</v>
      </c>
      <c r="B2966" t="s">
        <v>14516</v>
      </c>
      <c r="D2966">
        <v>2023</v>
      </c>
      <c r="E2966" t="s">
        <v>1049</v>
      </c>
      <c r="F2966" t="s">
        <v>1070</v>
      </c>
      <c r="G2966" t="s">
        <v>1071</v>
      </c>
      <c r="H2966" t="s">
        <v>1123</v>
      </c>
      <c r="I2966" t="s">
        <v>14517</v>
      </c>
      <c r="J2966" t="s">
        <v>1038</v>
      </c>
      <c r="K2966">
        <v>8300</v>
      </c>
      <c r="L2966" t="s">
        <v>869</v>
      </c>
      <c r="M2966" t="s">
        <v>14518</v>
      </c>
      <c r="N2966" t="s">
        <v>1040</v>
      </c>
      <c r="O2966">
        <v>4</v>
      </c>
      <c r="P2966" t="s">
        <v>872</v>
      </c>
      <c r="Q2966" t="s">
        <v>873</v>
      </c>
      <c r="R2966" t="s">
        <v>105</v>
      </c>
      <c r="S2966" t="s">
        <v>105</v>
      </c>
      <c r="T2966" t="s">
        <v>14519</v>
      </c>
      <c r="U2966" t="s">
        <v>1067</v>
      </c>
      <c r="V2966" t="s">
        <v>151</v>
      </c>
      <c r="W2966" s="247">
        <v>44572</v>
      </c>
      <c r="Y2966" t="s">
        <v>876</v>
      </c>
      <c r="Z2966">
        <v>0</v>
      </c>
      <c r="AB2966" t="s">
        <v>877</v>
      </c>
      <c r="AD2966">
        <f t="shared" ca="1" si="138"/>
        <v>27</v>
      </c>
      <c r="AE2966">
        <f t="shared" si="139"/>
        <v>1</v>
      </c>
      <c r="AF2966">
        <f t="shared" si="140"/>
        <v>11</v>
      </c>
    </row>
    <row r="2967" spans="1:32" x14ac:dyDescent="0.25">
      <c r="A2967" t="s">
        <v>758</v>
      </c>
      <c r="B2967" t="s">
        <v>14520</v>
      </c>
      <c r="D2967">
        <v>2022</v>
      </c>
      <c r="E2967" t="s">
        <v>1049</v>
      </c>
      <c r="F2967" t="s">
        <v>1080</v>
      </c>
      <c r="G2967" t="s">
        <v>1081</v>
      </c>
      <c r="H2967" t="s">
        <v>14521</v>
      </c>
      <c r="I2967" t="s">
        <v>760</v>
      </c>
      <c r="J2967" t="s">
        <v>1054</v>
      </c>
      <c r="K2967">
        <v>27877</v>
      </c>
      <c r="L2967" t="s">
        <v>869</v>
      </c>
      <c r="M2967" t="s">
        <v>14522</v>
      </c>
      <c r="N2967" t="s">
        <v>1040</v>
      </c>
      <c r="O2967">
        <v>4</v>
      </c>
      <c r="P2967" t="s">
        <v>872</v>
      </c>
      <c r="Q2967" t="s">
        <v>873</v>
      </c>
      <c r="R2967" t="s">
        <v>105</v>
      </c>
      <c r="S2967" t="s">
        <v>105</v>
      </c>
      <c r="T2967" t="s">
        <v>14523</v>
      </c>
      <c r="U2967" t="s">
        <v>875</v>
      </c>
      <c r="V2967" t="s">
        <v>12963</v>
      </c>
      <c r="W2967" s="247">
        <v>44559</v>
      </c>
      <c r="Y2967" t="s">
        <v>876</v>
      </c>
      <c r="Z2967">
        <v>0</v>
      </c>
      <c r="AB2967" t="s">
        <v>1856</v>
      </c>
      <c r="AD2967">
        <f t="shared" ca="1" si="138"/>
        <v>28</v>
      </c>
      <c r="AE2967">
        <f t="shared" si="139"/>
        <v>12</v>
      </c>
      <c r="AF2967">
        <f t="shared" si="140"/>
        <v>29</v>
      </c>
    </row>
    <row r="2968" spans="1:32" x14ac:dyDescent="0.25">
      <c r="A2968" t="s">
        <v>735</v>
      </c>
      <c r="B2968" t="s">
        <v>14524</v>
      </c>
      <c r="D2968">
        <v>2022</v>
      </c>
      <c r="E2968" t="s">
        <v>1049</v>
      </c>
      <c r="F2968" t="s">
        <v>1080</v>
      </c>
      <c r="G2968" t="s">
        <v>1081</v>
      </c>
      <c r="H2968" t="s">
        <v>12177</v>
      </c>
      <c r="I2968" t="s">
        <v>737</v>
      </c>
      <c r="J2968" t="s">
        <v>1054</v>
      </c>
      <c r="K2968">
        <v>1</v>
      </c>
      <c r="L2968" t="s">
        <v>869</v>
      </c>
      <c r="M2968" t="s">
        <v>14525</v>
      </c>
      <c r="N2968" t="s">
        <v>2026</v>
      </c>
      <c r="O2968">
        <v>605</v>
      </c>
      <c r="P2968" t="s">
        <v>872</v>
      </c>
      <c r="Q2968" t="s">
        <v>873</v>
      </c>
      <c r="R2968" t="s">
        <v>105</v>
      </c>
      <c r="S2968" t="s">
        <v>105</v>
      </c>
      <c r="T2968" t="s">
        <v>4954</v>
      </c>
      <c r="U2968" t="s">
        <v>875</v>
      </c>
      <c r="V2968" t="s">
        <v>4955</v>
      </c>
      <c r="W2968" s="247">
        <v>44567</v>
      </c>
      <c r="Y2968" t="s">
        <v>876</v>
      </c>
      <c r="Z2968">
        <v>0</v>
      </c>
      <c r="AB2968" t="s">
        <v>1856</v>
      </c>
      <c r="AD2968">
        <f t="shared" ca="1" si="138"/>
        <v>28</v>
      </c>
      <c r="AE2968">
        <f t="shared" si="139"/>
        <v>1</v>
      </c>
      <c r="AF2968">
        <f t="shared" si="140"/>
        <v>6</v>
      </c>
    </row>
    <row r="2969" spans="1:32" x14ac:dyDescent="0.25">
      <c r="A2969" t="s">
        <v>775</v>
      </c>
      <c r="B2969" t="s">
        <v>14526</v>
      </c>
      <c r="D2969">
        <v>2022</v>
      </c>
      <c r="E2969" t="s">
        <v>1049</v>
      </c>
      <c r="F2969" t="s">
        <v>1080</v>
      </c>
      <c r="G2969" t="s">
        <v>1081</v>
      </c>
      <c r="H2969" t="s">
        <v>12177</v>
      </c>
      <c r="I2969" t="s">
        <v>777</v>
      </c>
      <c r="J2969" t="s">
        <v>1054</v>
      </c>
      <c r="K2969">
        <v>43</v>
      </c>
      <c r="L2969" t="s">
        <v>869</v>
      </c>
      <c r="M2969" t="s">
        <v>14527</v>
      </c>
      <c r="N2969" t="s">
        <v>2026</v>
      </c>
      <c r="O2969">
        <v>578</v>
      </c>
      <c r="P2969" t="s">
        <v>872</v>
      </c>
      <c r="Q2969" t="s">
        <v>873</v>
      </c>
      <c r="R2969" t="s">
        <v>105</v>
      </c>
      <c r="S2969" t="s">
        <v>105</v>
      </c>
      <c r="T2969" t="s">
        <v>14528</v>
      </c>
      <c r="U2969" t="s">
        <v>875</v>
      </c>
      <c r="V2969" t="s">
        <v>4955</v>
      </c>
      <c r="W2969" s="247">
        <v>44567</v>
      </c>
      <c r="Y2969" t="s">
        <v>876</v>
      </c>
      <c r="Z2969">
        <v>0</v>
      </c>
      <c r="AB2969" t="s">
        <v>1856</v>
      </c>
      <c r="AD2969">
        <f t="shared" ca="1" si="138"/>
        <v>28</v>
      </c>
      <c r="AE2969">
        <f t="shared" si="139"/>
        <v>1</v>
      </c>
      <c r="AF2969">
        <f t="shared" si="140"/>
        <v>6</v>
      </c>
    </row>
    <row r="2970" spans="1:32" x14ac:dyDescent="0.25">
      <c r="A2970" t="s">
        <v>720</v>
      </c>
      <c r="B2970" t="s">
        <v>14529</v>
      </c>
      <c r="D2970">
        <v>2022</v>
      </c>
      <c r="E2970" t="s">
        <v>1049</v>
      </c>
      <c r="F2970" t="s">
        <v>1080</v>
      </c>
      <c r="G2970" t="s">
        <v>1081</v>
      </c>
      <c r="H2970" t="s">
        <v>1108</v>
      </c>
      <c r="I2970" t="s">
        <v>724</v>
      </c>
      <c r="J2970" t="s">
        <v>1054</v>
      </c>
      <c r="K2970">
        <v>43</v>
      </c>
      <c r="L2970" t="s">
        <v>869</v>
      </c>
      <c r="M2970" t="s">
        <v>14530</v>
      </c>
      <c r="N2970" t="s">
        <v>5000</v>
      </c>
      <c r="O2970">
        <v>601</v>
      </c>
      <c r="P2970" t="s">
        <v>872</v>
      </c>
      <c r="Q2970" t="s">
        <v>873</v>
      </c>
      <c r="R2970" t="s">
        <v>105</v>
      </c>
      <c r="S2970" t="s">
        <v>105</v>
      </c>
      <c r="T2970" t="s">
        <v>4954</v>
      </c>
      <c r="U2970" t="s">
        <v>875</v>
      </c>
      <c r="V2970" t="s">
        <v>4955</v>
      </c>
      <c r="W2970" s="247">
        <v>44567</v>
      </c>
      <c r="Y2970" t="s">
        <v>876</v>
      </c>
      <c r="Z2970">
        <v>0</v>
      </c>
      <c r="AB2970" t="s">
        <v>1856</v>
      </c>
      <c r="AD2970">
        <f t="shared" ca="1" si="138"/>
        <v>28</v>
      </c>
      <c r="AE2970">
        <f t="shared" si="139"/>
        <v>1</v>
      </c>
      <c r="AF2970">
        <f t="shared" si="140"/>
        <v>6</v>
      </c>
    </row>
    <row r="2971" spans="1:32" x14ac:dyDescent="0.25">
      <c r="A2971" t="s">
        <v>752</v>
      </c>
      <c r="B2971" t="s">
        <v>14531</v>
      </c>
      <c r="D2971">
        <v>2022</v>
      </c>
      <c r="E2971" t="s">
        <v>1049</v>
      </c>
      <c r="F2971" t="s">
        <v>1080</v>
      </c>
      <c r="G2971" t="s">
        <v>1081</v>
      </c>
      <c r="H2971" t="s">
        <v>2772</v>
      </c>
      <c r="I2971" t="s">
        <v>754</v>
      </c>
      <c r="J2971" t="s">
        <v>1054</v>
      </c>
      <c r="K2971">
        <v>1</v>
      </c>
      <c r="L2971" t="s">
        <v>869</v>
      </c>
      <c r="M2971" t="s">
        <v>14532</v>
      </c>
      <c r="N2971" t="s">
        <v>5000</v>
      </c>
      <c r="O2971">
        <v>607</v>
      </c>
      <c r="P2971" t="s">
        <v>872</v>
      </c>
      <c r="Q2971" t="s">
        <v>873</v>
      </c>
      <c r="R2971" t="s">
        <v>105</v>
      </c>
      <c r="S2971" t="s">
        <v>105</v>
      </c>
      <c r="T2971" t="s">
        <v>4954</v>
      </c>
      <c r="U2971" t="s">
        <v>875</v>
      </c>
      <c r="V2971" t="s">
        <v>4955</v>
      </c>
      <c r="W2971" s="247">
        <v>44567</v>
      </c>
      <c r="Y2971" t="s">
        <v>876</v>
      </c>
      <c r="Z2971">
        <v>0</v>
      </c>
      <c r="AB2971" t="s">
        <v>1856</v>
      </c>
      <c r="AD2971">
        <f t="shared" ca="1" si="138"/>
        <v>28</v>
      </c>
      <c r="AE2971">
        <f t="shared" si="139"/>
        <v>1</v>
      </c>
      <c r="AF2971">
        <f t="shared" si="140"/>
        <v>6</v>
      </c>
    </row>
    <row r="2972" spans="1:32" x14ac:dyDescent="0.25">
      <c r="A2972" t="s">
        <v>765</v>
      </c>
      <c r="B2972" t="s">
        <v>14533</v>
      </c>
      <c r="D2972">
        <v>2022</v>
      </c>
      <c r="E2972" t="s">
        <v>1049</v>
      </c>
      <c r="F2972" t="s">
        <v>1080</v>
      </c>
      <c r="G2972" t="s">
        <v>1081</v>
      </c>
      <c r="H2972" t="s">
        <v>2772</v>
      </c>
      <c r="I2972" t="s">
        <v>767</v>
      </c>
      <c r="J2972" t="s">
        <v>1054</v>
      </c>
      <c r="K2972">
        <v>3942</v>
      </c>
      <c r="L2972" t="s">
        <v>869</v>
      </c>
      <c r="M2972" t="s">
        <v>14534</v>
      </c>
      <c r="N2972" t="s">
        <v>12031</v>
      </c>
      <c r="O2972">
        <v>431</v>
      </c>
      <c r="P2972" t="s">
        <v>872</v>
      </c>
      <c r="Q2972" t="s">
        <v>873</v>
      </c>
      <c r="R2972" t="s">
        <v>105</v>
      </c>
      <c r="S2972" t="s">
        <v>105</v>
      </c>
      <c r="T2972" t="s">
        <v>14535</v>
      </c>
      <c r="U2972" t="s">
        <v>875</v>
      </c>
      <c r="V2972" t="s">
        <v>4955</v>
      </c>
      <c r="W2972" s="247">
        <v>44567</v>
      </c>
      <c r="Y2972" t="s">
        <v>876</v>
      </c>
      <c r="Z2972">
        <v>0</v>
      </c>
      <c r="AA2972" t="s">
        <v>10206</v>
      </c>
      <c r="AB2972" t="s">
        <v>1856</v>
      </c>
      <c r="AD2972">
        <f t="shared" ca="1" si="138"/>
        <v>28</v>
      </c>
      <c r="AE2972">
        <f t="shared" si="139"/>
        <v>1</v>
      </c>
      <c r="AF2972">
        <f t="shared" si="140"/>
        <v>6</v>
      </c>
    </row>
    <row r="2973" spans="1:32" x14ac:dyDescent="0.25">
      <c r="A2973" t="s">
        <v>742</v>
      </c>
      <c r="B2973" t="s">
        <v>14536</v>
      </c>
      <c r="D2973">
        <v>2022</v>
      </c>
      <c r="E2973" t="s">
        <v>1049</v>
      </c>
      <c r="F2973" t="s">
        <v>1080</v>
      </c>
      <c r="G2973" t="s">
        <v>1081</v>
      </c>
      <c r="H2973" t="s">
        <v>2772</v>
      </c>
      <c r="I2973" t="s">
        <v>745</v>
      </c>
      <c r="J2973" t="s">
        <v>1054</v>
      </c>
      <c r="K2973">
        <v>1</v>
      </c>
      <c r="L2973" t="s">
        <v>869</v>
      </c>
      <c r="M2973" t="s">
        <v>14537</v>
      </c>
      <c r="N2973" t="s">
        <v>5074</v>
      </c>
      <c r="O2973">
        <v>602</v>
      </c>
      <c r="P2973" t="s">
        <v>872</v>
      </c>
      <c r="Q2973" t="s">
        <v>873</v>
      </c>
      <c r="R2973" t="s">
        <v>105</v>
      </c>
      <c r="S2973" t="s">
        <v>105</v>
      </c>
      <c r="T2973" t="s">
        <v>4954</v>
      </c>
      <c r="U2973" t="s">
        <v>875</v>
      </c>
      <c r="V2973" t="s">
        <v>4955</v>
      </c>
      <c r="W2973" s="247">
        <v>44567</v>
      </c>
      <c r="Y2973" t="s">
        <v>876</v>
      </c>
      <c r="Z2973">
        <v>0</v>
      </c>
      <c r="AB2973" t="s">
        <v>1856</v>
      </c>
      <c r="AD2973">
        <f t="shared" ca="1" si="138"/>
        <v>28</v>
      </c>
      <c r="AE2973">
        <f t="shared" si="139"/>
        <v>1</v>
      </c>
      <c r="AF2973">
        <f t="shared" si="140"/>
        <v>6</v>
      </c>
    </row>
    <row r="2974" spans="1:32" x14ac:dyDescent="0.25">
      <c r="A2974" t="s">
        <v>761</v>
      </c>
      <c r="B2974" t="s">
        <v>14538</v>
      </c>
      <c r="D2974">
        <v>2022</v>
      </c>
      <c r="E2974" t="s">
        <v>1049</v>
      </c>
      <c r="F2974" t="s">
        <v>1080</v>
      </c>
      <c r="G2974" t="s">
        <v>1081</v>
      </c>
      <c r="H2974" t="s">
        <v>1108</v>
      </c>
      <c r="I2974" t="s">
        <v>764</v>
      </c>
      <c r="J2974" t="s">
        <v>1054</v>
      </c>
      <c r="K2974">
        <v>1</v>
      </c>
      <c r="L2974" t="s">
        <v>869</v>
      </c>
      <c r="M2974" t="s">
        <v>14539</v>
      </c>
      <c r="N2974" t="s">
        <v>4960</v>
      </c>
      <c r="O2974">
        <v>607</v>
      </c>
      <c r="P2974" t="s">
        <v>872</v>
      </c>
      <c r="Q2974" t="s">
        <v>873</v>
      </c>
      <c r="R2974" t="s">
        <v>105</v>
      </c>
      <c r="S2974" t="s">
        <v>105</v>
      </c>
      <c r="T2974" t="s">
        <v>4954</v>
      </c>
      <c r="U2974" t="s">
        <v>875</v>
      </c>
      <c r="V2974" t="s">
        <v>4955</v>
      </c>
      <c r="W2974" s="247">
        <v>44567</v>
      </c>
      <c r="Y2974" t="s">
        <v>876</v>
      </c>
      <c r="Z2974">
        <v>0</v>
      </c>
      <c r="AB2974" t="s">
        <v>1856</v>
      </c>
      <c r="AD2974">
        <f t="shared" ca="1" si="138"/>
        <v>28</v>
      </c>
      <c r="AE2974">
        <f t="shared" si="139"/>
        <v>1</v>
      </c>
      <c r="AF2974">
        <f t="shared" si="140"/>
        <v>6</v>
      </c>
    </row>
    <row r="2975" spans="1:32" x14ac:dyDescent="0.25">
      <c r="A2975" t="s">
        <v>729</v>
      </c>
      <c r="B2975" t="s">
        <v>14540</v>
      </c>
      <c r="D2975">
        <v>2022</v>
      </c>
      <c r="E2975" t="s">
        <v>1049</v>
      </c>
      <c r="F2975" t="s">
        <v>1080</v>
      </c>
      <c r="G2975" t="s">
        <v>1081</v>
      </c>
      <c r="H2975" t="s">
        <v>12177</v>
      </c>
      <c r="I2975" t="s">
        <v>731</v>
      </c>
      <c r="J2975" t="s">
        <v>1054</v>
      </c>
      <c r="K2975">
        <v>1</v>
      </c>
      <c r="L2975" t="s">
        <v>869</v>
      </c>
      <c r="M2975" t="s">
        <v>14541</v>
      </c>
      <c r="N2975" t="s">
        <v>5013</v>
      </c>
      <c r="O2975">
        <v>607</v>
      </c>
      <c r="P2975" t="s">
        <v>872</v>
      </c>
      <c r="Q2975" t="s">
        <v>873</v>
      </c>
      <c r="R2975" t="s">
        <v>105</v>
      </c>
      <c r="S2975" t="s">
        <v>105</v>
      </c>
      <c r="T2975" t="s">
        <v>4954</v>
      </c>
      <c r="U2975" t="s">
        <v>875</v>
      </c>
      <c r="V2975" t="s">
        <v>4955</v>
      </c>
      <c r="W2975" s="247">
        <v>44567</v>
      </c>
      <c r="Y2975" t="s">
        <v>876</v>
      </c>
      <c r="Z2975">
        <v>0</v>
      </c>
      <c r="AB2975" t="s">
        <v>1856</v>
      </c>
      <c r="AD2975">
        <f t="shared" ca="1" si="138"/>
        <v>28</v>
      </c>
      <c r="AE2975">
        <f t="shared" si="139"/>
        <v>1</v>
      </c>
      <c r="AF2975">
        <f t="shared" si="140"/>
        <v>6</v>
      </c>
    </row>
    <row r="2976" spans="1:32" x14ac:dyDescent="0.25">
      <c r="A2976" t="s">
        <v>14542</v>
      </c>
      <c r="B2976" t="s">
        <v>14543</v>
      </c>
      <c r="D2976">
        <v>2022</v>
      </c>
      <c r="E2976" t="s">
        <v>2166</v>
      </c>
      <c r="F2976" t="s">
        <v>14544</v>
      </c>
      <c r="G2976" t="s">
        <v>1081</v>
      </c>
      <c r="H2976" t="s">
        <v>14545</v>
      </c>
      <c r="I2976" t="s">
        <v>14546</v>
      </c>
      <c r="J2976" t="s">
        <v>1038</v>
      </c>
      <c r="K2976">
        <v>75</v>
      </c>
      <c r="L2976" t="s">
        <v>869</v>
      </c>
      <c r="M2976" t="s">
        <v>14547</v>
      </c>
      <c r="N2976">
        <v>45628</v>
      </c>
      <c r="O2976">
        <v>23</v>
      </c>
      <c r="P2976" t="s">
        <v>872</v>
      </c>
      <c r="Q2976" t="s">
        <v>873</v>
      </c>
      <c r="R2976" t="s">
        <v>105</v>
      </c>
      <c r="S2976" t="s">
        <v>105</v>
      </c>
      <c r="T2976" t="s">
        <v>14548</v>
      </c>
      <c r="U2976" t="s">
        <v>875</v>
      </c>
      <c r="V2976" t="s">
        <v>12010</v>
      </c>
      <c r="W2976" s="247">
        <v>44559</v>
      </c>
      <c r="Y2976" t="s">
        <v>876</v>
      </c>
      <c r="Z2976">
        <v>0</v>
      </c>
      <c r="AD2976">
        <f t="shared" ca="1" si="138"/>
        <v>28</v>
      </c>
      <c r="AE2976">
        <f t="shared" si="139"/>
        <v>12</v>
      </c>
      <c r="AF2976">
        <f t="shared" si="140"/>
        <v>29</v>
      </c>
    </row>
    <row r="2977" spans="1:32" x14ac:dyDescent="0.25">
      <c r="A2977" t="s">
        <v>14549</v>
      </c>
      <c r="B2977" t="s">
        <v>14550</v>
      </c>
      <c r="C2977" t="s">
        <v>2319</v>
      </c>
      <c r="D2977">
        <v>2022</v>
      </c>
      <c r="E2977" t="s">
        <v>1049</v>
      </c>
      <c r="F2977" t="s">
        <v>2320</v>
      </c>
      <c r="G2977" t="s">
        <v>2321</v>
      </c>
      <c r="H2977" t="s">
        <v>866</v>
      </c>
      <c r="I2977" t="s">
        <v>14551</v>
      </c>
      <c r="J2977" t="s">
        <v>7733</v>
      </c>
      <c r="K2977">
        <v>78317</v>
      </c>
      <c r="L2977" t="s">
        <v>869</v>
      </c>
      <c r="M2977" t="s">
        <v>1519</v>
      </c>
      <c r="N2977" t="s">
        <v>1823</v>
      </c>
      <c r="O2977">
        <v>10</v>
      </c>
      <c r="P2977" t="s">
        <v>872</v>
      </c>
      <c r="Q2977" t="s">
        <v>873</v>
      </c>
      <c r="R2977" t="s">
        <v>173</v>
      </c>
      <c r="S2977" t="s">
        <v>173</v>
      </c>
      <c r="U2977" t="s">
        <v>875</v>
      </c>
      <c r="W2977" s="247">
        <v>44581</v>
      </c>
      <c r="Y2977" t="s">
        <v>876</v>
      </c>
      <c r="Z2977">
        <v>0</v>
      </c>
      <c r="AA2977" t="s">
        <v>2323</v>
      </c>
      <c r="AB2977" t="s">
        <v>14552</v>
      </c>
      <c r="AD2977">
        <f t="shared" ca="1" si="138"/>
        <v>27</v>
      </c>
      <c r="AE2977">
        <f t="shared" si="139"/>
        <v>1</v>
      </c>
      <c r="AF2977">
        <f t="shared" si="140"/>
        <v>20</v>
      </c>
    </row>
    <row r="2978" spans="1:32" x14ac:dyDescent="0.25">
      <c r="A2978" t="s">
        <v>14553</v>
      </c>
      <c r="B2978" t="s">
        <v>14554</v>
      </c>
      <c r="C2978" t="s">
        <v>2319</v>
      </c>
      <c r="D2978">
        <v>2022</v>
      </c>
      <c r="E2978" t="s">
        <v>1049</v>
      </c>
      <c r="F2978" t="s">
        <v>2320</v>
      </c>
      <c r="G2978" t="s">
        <v>2321</v>
      </c>
      <c r="H2978" t="s">
        <v>1052</v>
      </c>
      <c r="I2978" t="s">
        <v>14555</v>
      </c>
      <c r="J2978" t="s">
        <v>7733</v>
      </c>
      <c r="K2978">
        <v>49115</v>
      </c>
      <c r="L2978" t="s">
        <v>869</v>
      </c>
      <c r="M2978" t="s">
        <v>1519</v>
      </c>
      <c r="N2978" t="s">
        <v>9005</v>
      </c>
      <c r="O2978">
        <v>11</v>
      </c>
      <c r="P2978" t="s">
        <v>872</v>
      </c>
      <c r="Q2978" t="s">
        <v>873</v>
      </c>
      <c r="R2978" t="s">
        <v>173</v>
      </c>
      <c r="S2978" t="s">
        <v>173</v>
      </c>
      <c r="T2978" t="s">
        <v>11625</v>
      </c>
      <c r="U2978" t="s">
        <v>875</v>
      </c>
      <c r="W2978" s="247">
        <v>44581</v>
      </c>
      <c r="Y2978" t="s">
        <v>876</v>
      </c>
      <c r="Z2978">
        <v>0</v>
      </c>
      <c r="AA2978" t="s">
        <v>1856</v>
      </c>
      <c r="AB2978" t="s">
        <v>14556</v>
      </c>
      <c r="AD2978">
        <f t="shared" ca="1" si="138"/>
        <v>27</v>
      </c>
      <c r="AE2978">
        <f t="shared" si="139"/>
        <v>1</v>
      </c>
      <c r="AF2978">
        <f t="shared" si="140"/>
        <v>20</v>
      </c>
    </row>
    <row r="2979" spans="1:32" x14ac:dyDescent="0.25">
      <c r="A2979" t="s">
        <v>14557</v>
      </c>
      <c r="B2979" t="s">
        <v>14558</v>
      </c>
      <c r="D2979">
        <v>2023</v>
      </c>
      <c r="E2979" t="s">
        <v>1049</v>
      </c>
      <c r="F2979" t="s">
        <v>2320</v>
      </c>
      <c r="G2979" t="s">
        <v>2321</v>
      </c>
      <c r="H2979" t="s">
        <v>1052</v>
      </c>
      <c r="I2979" t="s">
        <v>14559</v>
      </c>
      <c r="J2979" t="s">
        <v>1067</v>
      </c>
      <c r="K2979">
        <v>27562</v>
      </c>
      <c r="L2979" t="s">
        <v>869</v>
      </c>
      <c r="M2979" t="s">
        <v>1519</v>
      </c>
      <c r="N2979" t="s">
        <v>1640</v>
      </c>
      <c r="O2979">
        <v>6</v>
      </c>
      <c r="P2979" t="s">
        <v>872</v>
      </c>
      <c r="Q2979" t="s">
        <v>873</v>
      </c>
      <c r="R2979" t="s">
        <v>173</v>
      </c>
      <c r="S2979" t="s">
        <v>173</v>
      </c>
      <c r="U2979" t="s">
        <v>1067</v>
      </c>
      <c r="W2979" s="247">
        <v>44572</v>
      </c>
      <c r="Y2979" t="s">
        <v>876</v>
      </c>
      <c r="Z2979">
        <v>0</v>
      </c>
      <c r="AA2979" t="s">
        <v>2323</v>
      </c>
      <c r="AB2979" t="s">
        <v>14560</v>
      </c>
      <c r="AD2979">
        <f t="shared" ca="1" si="138"/>
        <v>27</v>
      </c>
      <c r="AE2979">
        <f t="shared" si="139"/>
        <v>1</v>
      </c>
      <c r="AF2979">
        <f t="shared" si="140"/>
        <v>11</v>
      </c>
    </row>
    <row r="2980" spans="1:32" x14ac:dyDescent="0.25">
      <c r="A2980" t="s">
        <v>14561</v>
      </c>
      <c r="B2980" t="s">
        <v>14562</v>
      </c>
      <c r="D2980">
        <v>2023</v>
      </c>
      <c r="E2980" t="s">
        <v>1049</v>
      </c>
      <c r="F2980" t="s">
        <v>2320</v>
      </c>
      <c r="G2980" t="s">
        <v>2321</v>
      </c>
      <c r="H2980" t="s">
        <v>1052</v>
      </c>
      <c r="I2980" t="s">
        <v>14563</v>
      </c>
      <c r="J2980" t="s">
        <v>1067</v>
      </c>
      <c r="K2980">
        <v>29934</v>
      </c>
      <c r="L2980" t="s">
        <v>869</v>
      </c>
      <c r="M2980" t="s">
        <v>1519</v>
      </c>
      <c r="N2980" t="s">
        <v>9005</v>
      </c>
      <c r="O2980">
        <v>11</v>
      </c>
      <c r="P2980" t="s">
        <v>872</v>
      </c>
      <c r="Q2980" t="s">
        <v>873</v>
      </c>
      <c r="R2980" t="s">
        <v>173</v>
      </c>
      <c r="S2980" t="s">
        <v>173</v>
      </c>
      <c r="T2980" t="s">
        <v>1636</v>
      </c>
      <c r="U2980" t="s">
        <v>1067</v>
      </c>
      <c r="W2980" s="247">
        <v>44572</v>
      </c>
      <c r="Y2980" t="s">
        <v>876</v>
      </c>
      <c r="Z2980">
        <v>0</v>
      </c>
      <c r="AA2980" t="s">
        <v>2323</v>
      </c>
      <c r="AB2980" t="s">
        <v>14564</v>
      </c>
      <c r="AD2980">
        <f t="shared" ca="1" si="138"/>
        <v>27</v>
      </c>
      <c r="AE2980">
        <f t="shared" si="139"/>
        <v>1</v>
      </c>
      <c r="AF2980">
        <f t="shared" si="140"/>
        <v>11</v>
      </c>
    </row>
    <row r="2981" spans="1:32" x14ac:dyDescent="0.25">
      <c r="A2981" t="s">
        <v>14565</v>
      </c>
      <c r="B2981" t="s">
        <v>14566</v>
      </c>
      <c r="D2981">
        <v>2022</v>
      </c>
      <c r="E2981" t="s">
        <v>1049</v>
      </c>
      <c r="F2981" t="s">
        <v>1879</v>
      </c>
      <c r="G2981" t="s">
        <v>1917</v>
      </c>
      <c r="H2981" t="s">
        <v>2772</v>
      </c>
      <c r="I2981" t="s">
        <v>14567</v>
      </c>
      <c r="J2981" t="s">
        <v>7733</v>
      </c>
      <c r="K2981">
        <v>19156</v>
      </c>
      <c r="L2981" t="s">
        <v>869</v>
      </c>
      <c r="M2981" t="s">
        <v>1519</v>
      </c>
      <c r="N2981" t="s">
        <v>2302</v>
      </c>
      <c r="O2981">
        <v>16</v>
      </c>
      <c r="P2981" t="s">
        <v>872</v>
      </c>
      <c r="Q2981" t="s">
        <v>873</v>
      </c>
      <c r="R2981" t="s">
        <v>173</v>
      </c>
      <c r="S2981" t="s">
        <v>173</v>
      </c>
      <c r="U2981" t="s">
        <v>875</v>
      </c>
      <c r="W2981" s="247">
        <v>44560</v>
      </c>
      <c r="Y2981" t="s">
        <v>876</v>
      </c>
      <c r="Z2981">
        <v>0</v>
      </c>
      <c r="AA2981" t="s">
        <v>14568</v>
      </c>
      <c r="AB2981" t="s">
        <v>14569</v>
      </c>
      <c r="AD2981">
        <f t="shared" ca="1" si="138"/>
        <v>28</v>
      </c>
      <c r="AE2981">
        <f t="shared" si="139"/>
        <v>12</v>
      </c>
      <c r="AF2981">
        <f t="shared" si="140"/>
        <v>30</v>
      </c>
    </row>
    <row r="2982" spans="1:32" x14ac:dyDescent="0.25">
      <c r="A2982" t="s">
        <v>14570</v>
      </c>
      <c r="B2982" t="s">
        <v>14571</v>
      </c>
      <c r="D2982">
        <v>2022</v>
      </c>
      <c r="E2982" t="s">
        <v>1049</v>
      </c>
      <c r="F2982" t="s">
        <v>1879</v>
      </c>
      <c r="G2982" t="s">
        <v>1917</v>
      </c>
      <c r="H2982" t="s">
        <v>2772</v>
      </c>
      <c r="I2982" t="s">
        <v>14572</v>
      </c>
      <c r="J2982" t="s">
        <v>7733</v>
      </c>
      <c r="K2982">
        <v>44287</v>
      </c>
      <c r="L2982" t="s">
        <v>1900</v>
      </c>
      <c r="M2982" t="s">
        <v>1519</v>
      </c>
      <c r="N2982" t="s">
        <v>13986</v>
      </c>
      <c r="O2982">
        <v>39</v>
      </c>
      <c r="P2982" t="s">
        <v>872</v>
      </c>
      <c r="Q2982" t="s">
        <v>873</v>
      </c>
      <c r="R2982" t="s">
        <v>173</v>
      </c>
      <c r="S2982" t="s">
        <v>173</v>
      </c>
      <c r="U2982" t="s">
        <v>875</v>
      </c>
      <c r="W2982" s="247">
        <v>44560</v>
      </c>
      <c r="Y2982" t="s">
        <v>876</v>
      </c>
      <c r="Z2982">
        <v>0</v>
      </c>
      <c r="AA2982" t="s">
        <v>14568</v>
      </c>
      <c r="AB2982" t="s">
        <v>14573</v>
      </c>
      <c r="AD2982">
        <f t="shared" ca="1" si="138"/>
        <v>28</v>
      </c>
      <c r="AE2982">
        <f t="shared" si="139"/>
        <v>12</v>
      </c>
      <c r="AF2982">
        <f t="shared" si="140"/>
        <v>30</v>
      </c>
    </row>
    <row r="2983" spans="1:32" x14ac:dyDescent="0.25">
      <c r="A2983" t="s">
        <v>14574</v>
      </c>
      <c r="B2983" t="s">
        <v>14575</v>
      </c>
      <c r="D2983">
        <v>2022</v>
      </c>
      <c r="E2983" t="s">
        <v>1049</v>
      </c>
      <c r="F2983" t="s">
        <v>1879</v>
      </c>
      <c r="G2983" t="s">
        <v>1917</v>
      </c>
      <c r="H2983" t="s">
        <v>2772</v>
      </c>
      <c r="I2983" t="s">
        <v>14576</v>
      </c>
      <c r="J2983" t="s">
        <v>7733</v>
      </c>
      <c r="K2983">
        <v>339</v>
      </c>
      <c r="L2983" t="s">
        <v>869</v>
      </c>
      <c r="M2983" t="s">
        <v>1519</v>
      </c>
      <c r="N2983" t="s">
        <v>13429</v>
      </c>
      <c r="O2983">
        <v>38</v>
      </c>
      <c r="P2983" t="s">
        <v>872</v>
      </c>
      <c r="Q2983" t="s">
        <v>873</v>
      </c>
      <c r="R2983" t="s">
        <v>173</v>
      </c>
      <c r="S2983" t="s">
        <v>173</v>
      </c>
      <c r="U2983" t="s">
        <v>875</v>
      </c>
      <c r="W2983" s="247">
        <v>44561</v>
      </c>
      <c r="Y2983" t="s">
        <v>876</v>
      </c>
      <c r="Z2983">
        <v>0</v>
      </c>
      <c r="AA2983" t="s">
        <v>14568</v>
      </c>
      <c r="AB2983" t="s">
        <v>14577</v>
      </c>
      <c r="AD2983">
        <f t="shared" ca="1" si="138"/>
        <v>28</v>
      </c>
      <c r="AE2983">
        <f t="shared" si="139"/>
        <v>12</v>
      </c>
      <c r="AF2983">
        <f t="shared" si="140"/>
        <v>31</v>
      </c>
    </row>
    <row r="2984" spans="1:32" x14ac:dyDescent="0.25">
      <c r="A2984" t="s">
        <v>14578</v>
      </c>
      <c r="B2984" t="s">
        <v>14579</v>
      </c>
      <c r="D2984">
        <v>2022</v>
      </c>
      <c r="E2984" t="s">
        <v>1049</v>
      </c>
      <c r="F2984" t="s">
        <v>1879</v>
      </c>
      <c r="G2984" t="s">
        <v>1917</v>
      </c>
      <c r="H2984" t="s">
        <v>1123</v>
      </c>
      <c r="I2984" t="s">
        <v>14580</v>
      </c>
      <c r="J2984" t="s">
        <v>7733</v>
      </c>
      <c r="K2984">
        <v>59735</v>
      </c>
      <c r="L2984" t="s">
        <v>1900</v>
      </c>
      <c r="M2984" t="s">
        <v>1519</v>
      </c>
      <c r="N2984">
        <v>45323</v>
      </c>
      <c r="O2984">
        <v>34</v>
      </c>
      <c r="P2984" t="s">
        <v>872</v>
      </c>
      <c r="Q2984" t="s">
        <v>873</v>
      </c>
      <c r="R2984" t="s">
        <v>173</v>
      </c>
      <c r="S2984" t="s">
        <v>173</v>
      </c>
      <c r="U2984" t="s">
        <v>875</v>
      </c>
      <c r="W2984" s="247">
        <v>44552</v>
      </c>
      <c r="Y2984" t="s">
        <v>876</v>
      </c>
      <c r="Z2984">
        <v>0</v>
      </c>
      <c r="AB2984" t="s">
        <v>1856</v>
      </c>
      <c r="AD2984">
        <f t="shared" ca="1" si="138"/>
        <v>28</v>
      </c>
      <c r="AE2984">
        <f t="shared" si="139"/>
        <v>12</v>
      </c>
      <c r="AF2984">
        <f t="shared" si="140"/>
        <v>22</v>
      </c>
    </row>
    <row r="2985" spans="1:32" x14ac:dyDescent="0.25">
      <c r="A2985" t="s">
        <v>14581</v>
      </c>
      <c r="B2985" t="s">
        <v>14582</v>
      </c>
      <c r="D2985">
        <v>2022</v>
      </c>
      <c r="E2985" t="s">
        <v>1049</v>
      </c>
      <c r="F2985" t="s">
        <v>1879</v>
      </c>
      <c r="G2985" t="s">
        <v>1917</v>
      </c>
      <c r="H2985" t="s">
        <v>2772</v>
      </c>
      <c r="I2985" t="s">
        <v>14583</v>
      </c>
      <c r="J2985" t="s">
        <v>7733</v>
      </c>
      <c r="K2985">
        <v>30950</v>
      </c>
      <c r="L2985" t="s">
        <v>869</v>
      </c>
      <c r="M2985" t="s">
        <v>1519</v>
      </c>
      <c r="N2985" t="s">
        <v>1640</v>
      </c>
      <c r="O2985">
        <v>6</v>
      </c>
      <c r="P2985" t="s">
        <v>872</v>
      </c>
      <c r="Q2985" t="s">
        <v>873</v>
      </c>
      <c r="R2985" t="s">
        <v>173</v>
      </c>
      <c r="S2985" t="s">
        <v>173</v>
      </c>
      <c r="T2985" t="s">
        <v>11551</v>
      </c>
      <c r="U2985" t="s">
        <v>875</v>
      </c>
      <c r="W2985" s="247">
        <v>44560</v>
      </c>
      <c r="Y2985" t="s">
        <v>876</v>
      </c>
      <c r="Z2985">
        <v>0</v>
      </c>
      <c r="AA2985" t="s">
        <v>14584</v>
      </c>
      <c r="AB2985" t="s">
        <v>1856</v>
      </c>
      <c r="AD2985">
        <f t="shared" ca="1" si="138"/>
        <v>28</v>
      </c>
      <c r="AE2985">
        <f t="shared" si="139"/>
        <v>12</v>
      </c>
      <c r="AF2985">
        <f t="shared" si="140"/>
        <v>30</v>
      </c>
    </row>
    <row r="2986" spans="1:32" x14ac:dyDescent="0.25">
      <c r="A2986" t="s">
        <v>14585</v>
      </c>
      <c r="B2986" t="s">
        <v>14586</v>
      </c>
      <c r="D2986">
        <v>2022</v>
      </c>
      <c r="E2986" t="s">
        <v>1049</v>
      </c>
      <c r="F2986" t="s">
        <v>1879</v>
      </c>
      <c r="G2986" t="s">
        <v>1917</v>
      </c>
      <c r="H2986" t="s">
        <v>2772</v>
      </c>
      <c r="I2986" t="s">
        <v>14587</v>
      </c>
      <c r="J2986" t="s">
        <v>7733</v>
      </c>
      <c r="K2986">
        <v>36929</v>
      </c>
      <c r="L2986" t="s">
        <v>869</v>
      </c>
      <c r="M2986" t="s">
        <v>1519</v>
      </c>
      <c r="N2986">
        <v>45323</v>
      </c>
      <c r="O2986">
        <v>34</v>
      </c>
      <c r="P2986" t="s">
        <v>872</v>
      </c>
      <c r="Q2986" t="s">
        <v>873</v>
      </c>
      <c r="R2986" t="s">
        <v>173</v>
      </c>
      <c r="S2986" t="s">
        <v>173</v>
      </c>
      <c r="U2986" t="s">
        <v>875</v>
      </c>
      <c r="W2986" s="247">
        <v>44560</v>
      </c>
      <c r="Y2986" t="s">
        <v>876</v>
      </c>
      <c r="Z2986">
        <v>0</v>
      </c>
      <c r="AA2986" t="s">
        <v>14588</v>
      </c>
      <c r="AB2986" t="s">
        <v>1856</v>
      </c>
      <c r="AD2986">
        <f t="shared" ca="1" si="138"/>
        <v>28</v>
      </c>
      <c r="AE2986">
        <f t="shared" si="139"/>
        <v>12</v>
      </c>
      <c r="AF2986">
        <f t="shared" si="140"/>
        <v>30</v>
      </c>
    </row>
    <row r="2987" spans="1:32" x14ac:dyDescent="0.25">
      <c r="A2987" t="s">
        <v>14589</v>
      </c>
      <c r="B2987" t="s">
        <v>14590</v>
      </c>
      <c r="D2987">
        <v>2022</v>
      </c>
      <c r="E2987" t="s">
        <v>1049</v>
      </c>
      <c r="F2987" t="s">
        <v>1879</v>
      </c>
      <c r="G2987" t="s">
        <v>1917</v>
      </c>
      <c r="H2987" t="s">
        <v>2772</v>
      </c>
      <c r="I2987" t="s">
        <v>14591</v>
      </c>
      <c r="J2987" t="s">
        <v>7733</v>
      </c>
      <c r="K2987">
        <v>40590</v>
      </c>
      <c r="L2987" t="s">
        <v>869</v>
      </c>
      <c r="M2987" t="s">
        <v>1519</v>
      </c>
      <c r="N2987" t="s">
        <v>13429</v>
      </c>
      <c r="O2987">
        <v>38</v>
      </c>
      <c r="P2987" t="s">
        <v>872</v>
      </c>
      <c r="Q2987" t="s">
        <v>873</v>
      </c>
      <c r="R2987" t="s">
        <v>173</v>
      </c>
      <c r="S2987" t="s">
        <v>173</v>
      </c>
      <c r="U2987" t="s">
        <v>875</v>
      </c>
      <c r="W2987" s="247">
        <v>44560</v>
      </c>
      <c r="Y2987" t="s">
        <v>876</v>
      </c>
      <c r="Z2987">
        <v>0</v>
      </c>
      <c r="AB2987" t="s">
        <v>1856</v>
      </c>
      <c r="AD2987">
        <f t="shared" ca="1" si="138"/>
        <v>28</v>
      </c>
      <c r="AE2987">
        <f t="shared" si="139"/>
        <v>12</v>
      </c>
      <c r="AF2987">
        <f t="shared" si="140"/>
        <v>30</v>
      </c>
    </row>
    <row r="2988" spans="1:32" x14ac:dyDescent="0.25">
      <c r="A2988" t="s">
        <v>14592</v>
      </c>
      <c r="B2988" t="s">
        <v>14593</v>
      </c>
      <c r="D2988">
        <v>2022</v>
      </c>
      <c r="E2988" t="s">
        <v>1049</v>
      </c>
      <c r="F2988" t="s">
        <v>1879</v>
      </c>
      <c r="G2988" t="s">
        <v>1880</v>
      </c>
      <c r="H2988" t="s">
        <v>1123</v>
      </c>
      <c r="I2988" t="s">
        <v>14594</v>
      </c>
      <c r="J2988" t="s">
        <v>7733</v>
      </c>
      <c r="K2988">
        <v>57364</v>
      </c>
      <c r="L2988" t="s">
        <v>1900</v>
      </c>
      <c r="M2988" t="s">
        <v>1519</v>
      </c>
      <c r="N2988" t="s">
        <v>2395</v>
      </c>
      <c r="O2988">
        <v>18</v>
      </c>
      <c r="P2988" t="s">
        <v>872</v>
      </c>
      <c r="Q2988" t="s">
        <v>873</v>
      </c>
      <c r="R2988" t="s">
        <v>173</v>
      </c>
      <c r="S2988" t="s">
        <v>173</v>
      </c>
      <c r="U2988" t="s">
        <v>875</v>
      </c>
      <c r="W2988" s="247">
        <v>44560</v>
      </c>
      <c r="Y2988" t="s">
        <v>876</v>
      </c>
      <c r="Z2988">
        <v>0</v>
      </c>
      <c r="AB2988" t="s">
        <v>1856</v>
      </c>
      <c r="AD2988">
        <f t="shared" ca="1" si="138"/>
        <v>28</v>
      </c>
      <c r="AE2988">
        <f t="shared" si="139"/>
        <v>12</v>
      </c>
      <c r="AF2988">
        <f t="shared" si="140"/>
        <v>30</v>
      </c>
    </row>
    <row r="2989" spans="1:32" x14ac:dyDescent="0.25">
      <c r="A2989" t="s">
        <v>14595</v>
      </c>
      <c r="B2989" t="s">
        <v>14596</v>
      </c>
      <c r="D2989">
        <v>2023</v>
      </c>
      <c r="E2989" t="s">
        <v>1049</v>
      </c>
      <c r="F2989" t="s">
        <v>1050</v>
      </c>
      <c r="G2989" t="s">
        <v>1051</v>
      </c>
      <c r="H2989" t="s">
        <v>1052</v>
      </c>
      <c r="I2989" t="s">
        <v>14597</v>
      </c>
      <c r="J2989" t="s">
        <v>1067</v>
      </c>
      <c r="K2989">
        <v>89685</v>
      </c>
      <c r="L2989" t="s">
        <v>1900</v>
      </c>
      <c r="M2989" t="s">
        <v>1519</v>
      </c>
      <c r="N2989">
        <v>45384</v>
      </c>
      <c r="O2989">
        <v>1</v>
      </c>
      <c r="P2989" t="s">
        <v>872</v>
      </c>
      <c r="Q2989" t="s">
        <v>873</v>
      </c>
      <c r="R2989" t="s">
        <v>110</v>
      </c>
      <c r="S2989" t="s">
        <v>110</v>
      </c>
      <c r="U2989" t="s">
        <v>875</v>
      </c>
      <c r="W2989" s="247">
        <v>44570</v>
      </c>
      <c r="Y2989" t="s">
        <v>876</v>
      </c>
      <c r="Z2989">
        <v>0</v>
      </c>
      <c r="AB2989" t="s">
        <v>1856</v>
      </c>
      <c r="AD2989">
        <f t="shared" ca="1" si="138"/>
        <v>28</v>
      </c>
      <c r="AE2989">
        <f t="shared" si="139"/>
        <v>1</v>
      </c>
      <c r="AF2989">
        <f t="shared" si="140"/>
        <v>9</v>
      </c>
    </row>
    <row r="2990" spans="1:32" x14ac:dyDescent="0.25">
      <c r="A2990" t="s">
        <v>14598</v>
      </c>
      <c r="B2990" t="s">
        <v>14599</v>
      </c>
      <c r="D2990">
        <v>2023</v>
      </c>
      <c r="E2990" t="s">
        <v>1616</v>
      </c>
      <c r="F2990" t="s">
        <v>12450</v>
      </c>
      <c r="G2990" t="s">
        <v>2653</v>
      </c>
      <c r="H2990" t="s">
        <v>12457</v>
      </c>
      <c r="I2990" t="s">
        <v>14600</v>
      </c>
      <c r="J2990" t="s">
        <v>868</v>
      </c>
      <c r="K2990">
        <v>33974</v>
      </c>
      <c r="L2990" t="s">
        <v>869</v>
      </c>
      <c r="M2990" t="s">
        <v>1519</v>
      </c>
      <c r="N2990">
        <v>45384</v>
      </c>
      <c r="O2990">
        <v>1</v>
      </c>
      <c r="P2990" t="s">
        <v>872</v>
      </c>
      <c r="Q2990" t="s">
        <v>873</v>
      </c>
      <c r="R2990" t="s">
        <v>110</v>
      </c>
      <c r="S2990" t="s">
        <v>105</v>
      </c>
      <c r="U2990" t="s">
        <v>875</v>
      </c>
      <c r="W2990" s="247">
        <v>44571</v>
      </c>
      <c r="Y2990" t="s">
        <v>876</v>
      </c>
      <c r="Z2990">
        <v>0</v>
      </c>
      <c r="AB2990" t="s">
        <v>877</v>
      </c>
      <c r="AD2990">
        <f t="shared" ca="1" si="138"/>
        <v>28</v>
      </c>
      <c r="AE2990">
        <f t="shared" si="139"/>
        <v>1</v>
      </c>
      <c r="AF2990">
        <f t="shared" si="140"/>
        <v>10</v>
      </c>
    </row>
    <row r="2991" spans="1:32" x14ac:dyDescent="0.25">
      <c r="A2991" t="s">
        <v>14601</v>
      </c>
      <c r="B2991" t="s">
        <v>14602</v>
      </c>
      <c r="D2991">
        <v>2023</v>
      </c>
      <c r="E2991" t="s">
        <v>1049</v>
      </c>
      <c r="F2991" t="s">
        <v>2320</v>
      </c>
      <c r="G2991" t="s">
        <v>2321</v>
      </c>
      <c r="H2991" t="s">
        <v>1052</v>
      </c>
      <c r="I2991" t="s">
        <v>14603</v>
      </c>
      <c r="J2991" t="s">
        <v>1067</v>
      </c>
      <c r="K2991">
        <v>17247</v>
      </c>
      <c r="L2991" t="s">
        <v>869</v>
      </c>
      <c r="M2991" t="s">
        <v>1519</v>
      </c>
      <c r="N2991" t="s">
        <v>2340</v>
      </c>
      <c r="O2991">
        <v>7</v>
      </c>
      <c r="P2991" t="s">
        <v>872</v>
      </c>
      <c r="Q2991" t="s">
        <v>873</v>
      </c>
      <c r="R2991" t="s">
        <v>110</v>
      </c>
      <c r="S2991" t="s">
        <v>110</v>
      </c>
      <c r="U2991" t="s">
        <v>1067</v>
      </c>
      <c r="W2991" s="247">
        <v>44572</v>
      </c>
      <c r="Y2991" t="s">
        <v>876</v>
      </c>
      <c r="Z2991">
        <v>0</v>
      </c>
      <c r="AA2991" t="s">
        <v>2323</v>
      </c>
      <c r="AB2991" t="s">
        <v>14604</v>
      </c>
      <c r="AD2991">
        <f t="shared" ca="1" si="138"/>
        <v>27</v>
      </c>
      <c r="AE2991">
        <f t="shared" si="139"/>
        <v>1</v>
      </c>
      <c r="AF2991">
        <f t="shared" si="140"/>
        <v>11</v>
      </c>
    </row>
    <row r="2992" spans="1:32" x14ac:dyDescent="0.25">
      <c r="A2992" t="s">
        <v>14605</v>
      </c>
      <c r="B2992" t="s">
        <v>14606</v>
      </c>
      <c r="C2992" t="s">
        <v>1799</v>
      </c>
      <c r="D2992">
        <v>2023</v>
      </c>
      <c r="E2992" t="s">
        <v>1049</v>
      </c>
      <c r="F2992" t="s">
        <v>1800</v>
      </c>
      <c r="G2992" t="s">
        <v>1801</v>
      </c>
      <c r="H2992" t="s">
        <v>1123</v>
      </c>
      <c r="I2992" t="s">
        <v>14607</v>
      </c>
      <c r="J2992" t="s">
        <v>1029</v>
      </c>
      <c r="K2992">
        <v>37199</v>
      </c>
      <c r="L2992" t="s">
        <v>1900</v>
      </c>
      <c r="M2992" t="s">
        <v>1519</v>
      </c>
      <c r="N2992">
        <v>45293</v>
      </c>
      <c r="O2992">
        <v>4</v>
      </c>
      <c r="P2992" t="s">
        <v>872</v>
      </c>
      <c r="Q2992" t="s">
        <v>873</v>
      </c>
      <c r="R2992" t="s">
        <v>110</v>
      </c>
      <c r="S2992" t="s">
        <v>110</v>
      </c>
      <c r="U2992" t="s">
        <v>875</v>
      </c>
      <c r="W2992" s="247">
        <v>44570</v>
      </c>
      <c r="Y2992" t="s">
        <v>876</v>
      </c>
      <c r="Z2992">
        <v>0</v>
      </c>
      <c r="AB2992" t="s">
        <v>1856</v>
      </c>
      <c r="AD2992">
        <f t="shared" ca="1" si="138"/>
        <v>28</v>
      </c>
      <c r="AE2992">
        <f t="shared" si="139"/>
        <v>1</v>
      </c>
      <c r="AF2992">
        <f t="shared" si="140"/>
        <v>9</v>
      </c>
    </row>
    <row r="2993" spans="1:32" x14ac:dyDescent="0.25">
      <c r="A2993" t="s">
        <v>14608</v>
      </c>
      <c r="B2993" t="s">
        <v>14609</v>
      </c>
      <c r="C2993" t="s">
        <v>2319</v>
      </c>
      <c r="D2993">
        <v>2022</v>
      </c>
      <c r="E2993" t="s">
        <v>1049</v>
      </c>
      <c r="F2993" t="s">
        <v>2320</v>
      </c>
      <c r="G2993" t="s">
        <v>2321</v>
      </c>
      <c r="H2993" t="s">
        <v>866</v>
      </c>
      <c r="I2993" t="s">
        <v>14610</v>
      </c>
      <c r="J2993" t="s">
        <v>13307</v>
      </c>
      <c r="K2993">
        <v>99804</v>
      </c>
      <c r="L2993" t="s">
        <v>1900</v>
      </c>
      <c r="M2993" t="s">
        <v>1519</v>
      </c>
      <c r="N2993">
        <v>45597</v>
      </c>
      <c r="O2993">
        <v>25</v>
      </c>
      <c r="P2993" t="s">
        <v>872</v>
      </c>
      <c r="Q2993" t="s">
        <v>873</v>
      </c>
      <c r="R2993" t="s">
        <v>161</v>
      </c>
      <c r="S2993" t="s">
        <v>161</v>
      </c>
      <c r="U2993" t="s">
        <v>875</v>
      </c>
      <c r="W2993" s="247">
        <v>44581</v>
      </c>
      <c r="Y2993" t="s">
        <v>876</v>
      </c>
      <c r="Z2993">
        <v>0</v>
      </c>
      <c r="AA2993" t="s">
        <v>1856</v>
      </c>
      <c r="AB2993" t="s">
        <v>14611</v>
      </c>
      <c r="AD2993">
        <f t="shared" ca="1" si="138"/>
        <v>27</v>
      </c>
      <c r="AE2993">
        <f t="shared" si="139"/>
        <v>1</v>
      </c>
      <c r="AF2993">
        <f t="shared" si="140"/>
        <v>20</v>
      </c>
    </row>
    <row r="2994" spans="1:32" x14ac:dyDescent="0.25">
      <c r="A2994" t="s">
        <v>14612</v>
      </c>
      <c r="B2994" t="s">
        <v>14613</v>
      </c>
      <c r="D2994">
        <v>2023</v>
      </c>
      <c r="E2994" t="s">
        <v>1049</v>
      </c>
      <c r="F2994" t="s">
        <v>2320</v>
      </c>
      <c r="G2994" t="s">
        <v>2321</v>
      </c>
      <c r="H2994" t="s">
        <v>1052</v>
      </c>
      <c r="I2994" t="s">
        <v>14614</v>
      </c>
      <c r="J2994" t="s">
        <v>1067</v>
      </c>
      <c r="K2994">
        <v>10555</v>
      </c>
      <c r="L2994" t="s">
        <v>869</v>
      </c>
      <c r="M2994" t="s">
        <v>1519</v>
      </c>
      <c r="N2994">
        <v>45293</v>
      </c>
      <c r="O2994">
        <v>4</v>
      </c>
      <c r="P2994" t="s">
        <v>872</v>
      </c>
      <c r="Q2994" t="s">
        <v>873</v>
      </c>
      <c r="R2994" t="s">
        <v>205</v>
      </c>
      <c r="S2994" t="s">
        <v>205</v>
      </c>
      <c r="T2994" t="s">
        <v>13630</v>
      </c>
      <c r="U2994" t="s">
        <v>1067</v>
      </c>
      <c r="W2994" s="247">
        <v>44572</v>
      </c>
      <c r="Y2994" t="s">
        <v>876</v>
      </c>
      <c r="Z2994">
        <v>0</v>
      </c>
      <c r="AA2994" t="s">
        <v>2323</v>
      </c>
      <c r="AB2994" t="s">
        <v>14615</v>
      </c>
      <c r="AD2994">
        <f t="shared" ca="1" si="138"/>
        <v>27</v>
      </c>
      <c r="AE2994">
        <f t="shared" si="139"/>
        <v>1</v>
      </c>
      <c r="AF2994">
        <f t="shared" si="140"/>
        <v>11</v>
      </c>
    </row>
    <row r="2995" spans="1:32" x14ac:dyDescent="0.25">
      <c r="A2995" t="s">
        <v>14616</v>
      </c>
      <c r="B2995" t="s">
        <v>14617</v>
      </c>
      <c r="C2995" t="s">
        <v>2319</v>
      </c>
      <c r="D2995">
        <v>2022</v>
      </c>
      <c r="E2995" t="s">
        <v>1049</v>
      </c>
      <c r="F2995" t="s">
        <v>2320</v>
      </c>
      <c r="G2995" t="s">
        <v>2321</v>
      </c>
      <c r="H2995" t="s">
        <v>1052</v>
      </c>
      <c r="I2995" t="s">
        <v>14618</v>
      </c>
      <c r="J2995" t="s">
        <v>7733</v>
      </c>
      <c r="K2995">
        <v>57124</v>
      </c>
      <c r="L2995" t="s">
        <v>1900</v>
      </c>
      <c r="M2995" t="s">
        <v>1519</v>
      </c>
      <c r="N2995">
        <v>45505</v>
      </c>
      <c r="O2995">
        <v>28</v>
      </c>
      <c r="P2995" t="s">
        <v>872</v>
      </c>
      <c r="Q2995" t="s">
        <v>873</v>
      </c>
      <c r="R2995" t="s">
        <v>133</v>
      </c>
      <c r="S2995" t="s">
        <v>133</v>
      </c>
      <c r="U2995" t="s">
        <v>875</v>
      </c>
      <c r="W2995" s="247">
        <v>44581</v>
      </c>
      <c r="Y2995" t="s">
        <v>876</v>
      </c>
      <c r="Z2995">
        <v>0</v>
      </c>
      <c r="AA2995" t="s">
        <v>1856</v>
      </c>
      <c r="AB2995" t="s">
        <v>14619</v>
      </c>
      <c r="AD2995">
        <f t="shared" ca="1" si="138"/>
        <v>27</v>
      </c>
      <c r="AE2995">
        <f t="shared" si="139"/>
        <v>1</v>
      </c>
      <c r="AF2995">
        <f t="shared" si="140"/>
        <v>20</v>
      </c>
    </row>
    <row r="2996" spans="1:32" x14ac:dyDescent="0.25">
      <c r="A2996" t="s">
        <v>14620</v>
      </c>
      <c r="B2996" t="s">
        <v>14621</v>
      </c>
      <c r="D2996">
        <v>2022</v>
      </c>
      <c r="E2996" t="s">
        <v>1049</v>
      </c>
      <c r="F2996" t="s">
        <v>1879</v>
      </c>
      <c r="G2996" t="s">
        <v>1917</v>
      </c>
      <c r="H2996" t="s">
        <v>2772</v>
      </c>
      <c r="I2996" t="s">
        <v>14622</v>
      </c>
      <c r="J2996" t="s">
        <v>7733</v>
      </c>
      <c r="K2996">
        <v>16902</v>
      </c>
      <c r="L2996" t="s">
        <v>869</v>
      </c>
      <c r="M2996" t="s">
        <v>1519</v>
      </c>
      <c r="N2996">
        <v>45353</v>
      </c>
      <c r="O2996">
        <v>2</v>
      </c>
      <c r="P2996" t="s">
        <v>872</v>
      </c>
      <c r="Q2996" t="s">
        <v>873</v>
      </c>
      <c r="R2996" t="s">
        <v>133</v>
      </c>
      <c r="S2996" t="s">
        <v>121</v>
      </c>
      <c r="U2996" t="s">
        <v>875</v>
      </c>
      <c r="W2996" s="247">
        <v>44560</v>
      </c>
      <c r="Y2996" t="s">
        <v>876</v>
      </c>
      <c r="Z2996">
        <v>0</v>
      </c>
      <c r="AA2996" t="s">
        <v>14568</v>
      </c>
      <c r="AB2996" t="s">
        <v>14623</v>
      </c>
      <c r="AD2996">
        <f t="shared" ca="1" si="138"/>
        <v>28</v>
      </c>
      <c r="AE2996">
        <f t="shared" si="139"/>
        <v>12</v>
      </c>
      <c r="AF2996">
        <f t="shared" si="140"/>
        <v>30</v>
      </c>
    </row>
    <row r="2997" spans="1:32" x14ac:dyDescent="0.25">
      <c r="A2997" t="s">
        <v>14624</v>
      </c>
      <c r="B2997" t="s">
        <v>14625</v>
      </c>
      <c r="D2997">
        <v>2022</v>
      </c>
      <c r="E2997" t="s">
        <v>1049</v>
      </c>
      <c r="F2997" t="s">
        <v>1879</v>
      </c>
      <c r="G2997" t="s">
        <v>1917</v>
      </c>
      <c r="H2997" t="s">
        <v>2772</v>
      </c>
      <c r="I2997" t="s">
        <v>14626</v>
      </c>
      <c r="J2997" t="s">
        <v>1240</v>
      </c>
      <c r="K2997">
        <v>47220</v>
      </c>
      <c r="L2997" t="s">
        <v>1900</v>
      </c>
      <c r="M2997" t="s">
        <v>1519</v>
      </c>
      <c r="N2997" t="s">
        <v>2638</v>
      </c>
      <c r="O2997">
        <v>12</v>
      </c>
      <c r="P2997" t="s">
        <v>872</v>
      </c>
      <c r="Q2997" t="s">
        <v>873</v>
      </c>
      <c r="R2997" t="s">
        <v>121</v>
      </c>
      <c r="S2997" t="s">
        <v>121</v>
      </c>
      <c r="U2997" t="s">
        <v>875</v>
      </c>
      <c r="W2997" s="247">
        <v>44560</v>
      </c>
      <c r="Y2997" t="s">
        <v>876</v>
      </c>
      <c r="Z2997">
        <v>0</v>
      </c>
      <c r="AA2997" t="s">
        <v>1856</v>
      </c>
      <c r="AB2997" t="s">
        <v>14627</v>
      </c>
      <c r="AD2997">
        <f t="shared" ca="1" si="138"/>
        <v>28</v>
      </c>
      <c r="AE2997">
        <f t="shared" si="139"/>
        <v>12</v>
      </c>
      <c r="AF2997">
        <f t="shared" si="140"/>
        <v>30</v>
      </c>
    </row>
    <row r="2998" spans="1:32" x14ac:dyDescent="0.25">
      <c r="A2998" t="s">
        <v>14628</v>
      </c>
      <c r="B2998" t="s">
        <v>14629</v>
      </c>
      <c r="D2998">
        <v>2022</v>
      </c>
      <c r="E2998" t="s">
        <v>1049</v>
      </c>
      <c r="F2998" t="s">
        <v>1879</v>
      </c>
      <c r="G2998" t="s">
        <v>1917</v>
      </c>
      <c r="H2998" t="s">
        <v>2772</v>
      </c>
      <c r="I2998" t="s">
        <v>14630</v>
      </c>
      <c r="J2998" t="s">
        <v>1240</v>
      </c>
      <c r="K2998">
        <v>34677</v>
      </c>
      <c r="L2998" t="s">
        <v>869</v>
      </c>
      <c r="M2998" t="s">
        <v>1519</v>
      </c>
      <c r="N2998" t="s">
        <v>2638</v>
      </c>
      <c r="O2998">
        <v>12</v>
      </c>
      <c r="P2998" t="s">
        <v>872</v>
      </c>
      <c r="Q2998" t="s">
        <v>873</v>
      </c>
      <c r="R2998" t="s">
        <v>121</v>
      </c>
      <c r="S2998" t="s">
        <v>121</v>
      </c>
      <c r="U2998" t="s">
        <v>875</v>
      </c>
      <c r="W2998" s="247">
        <v>44560</v>
      </c>
      <c r="Y2998" t="s">
        <v>876</v>
      </c>
      <c r="Z2998">
        <v>0</v>
      </c>
      <c r="AA2998" t="s">
        <v>14568</v>
      </c>
      <c r="AB2998" t="s">
        <v>14631</v>
      </c>
      <c r="AD2998">
        <f t="shared" ca="1" si="138"/>
        <v>28</v>
      </c>
      <c r="AE2998">
        <f t="shared" si="139"/>
        <v>12</v>
      </c>
      <c r="AF2998">
        <f t="shared" si="140"/>
        <v>30</v>
      </c>
    </row>
    <row r="2999" spans="1:32" x14ac:dyDescent="0.25">
      <c r="A2999" t="s">
        <v>14632</v>
      </c>
      <c r="B2999" t="s">
        <v>14633</v>
      </c>
      <c r="D2999">
        <v>2022</v>
      </c>
      <c r="E2999" t="s">
        <v>1049</v>
      </c>
      <c r="F2999" t="s">
        <v>1879</v>
      </c>
      <c r="G2999" t="s">
        <v>1917</v>
      </c>
      <c r="H2999" t="s">
        <v>2772</v>
      </c>
      <c r="I2999" t="s">
        <v>14634</v>
      </c>
      <c r="J2999" t="s">
        <v>1029</v>
      </c>
      <c r="K2999">
        <v>20861</v>
      </c>
      <c r="L2999" t="s">
        <v>1900</v>
      </c>
      <c r="M2999" t="s">
        <v>1519</v>
      </c>
      <c r="N2999" t="s">
        <v>2340</v>
      </c>
      <c r="O2999">
        <v>7</v>
      </c>
      <c r="P2999" t="s">
        <v>872</v>
      </c>
      <c r="Q2999" t="s">
        <v>873</v>
      </c>
      <c r="R2999" t="s">
        <v>121</v>
      </c>
      <c r="S2999" t="s">
        <v>121</v>
      </c>
      <c r="U2999" t="s">
        <v>875</v>
      </c>
      <c r="W2999" s="247">
        <v>44560</v>
      </c>
      <c r="Y2999" t="s">
        <v>876</v>
      </c>
      <c r="Z2999">
        <v>0</v>
      </c>
      <c r="AA2999" t="s">
        <v>14568</v>
      </c>
      <c r="AB2999" t="s">
        <v>14635</v>
      </c>
      <c r="AD2999">
        <f t="shared" ca="1" si="138"/>
        <v>28</v>
      </c>
      <c r="AE2999">
        <f t="shared" si="139"/>
        <v>12</v>
      </c>
      <c r="AF2999">
        <f t="shared" si="140"/>
        <v>30</v>
      </c>
    </row>
    <row r="3000" spans="1:32" x14ac:dyDescent="0.25">
      <c r="A3000" t="s">
        <v>14636</v>
      </c>
      <c r="B3000" t="s">
        <v>14637</v>
      </c>
      <c r="D3000">
        <v>2022</v>
      </c>
      <c r="E3000" t="s">
        <v>1049</v>
      </c>
      <c r="F3000" t="s">
        <v>1879</v>
      </c>
      <c r="G3000" t="s">
        <v>1917</v>
      </c>
      <c r="H3000" t="s">
        <v>2772</v>
      </c>
      <c r="I3000" t="s">
        <v>14638</v>
      </c>
      <c r="J3000" t="s">
        <v>1029</v>
      </c>
      <c r="K3000">
        <v>22144</v>
      </c>
      <c r="L3000" t="s">
        <v>869</v>
      </c>
      <c r="M3000" t="s">
        <v>1519</v>
      </c>
      <c r="N3000" t="s">
        <v>12705</v>
      </c>
      <c r="O3000">
        <v>21</v>
      </c>
      <c r="P3000" t="s">
        <v>872</v>
      </c>
      <c r="Q3000" t="s">
        <v>873</v>
      </c>
      <c r="R3000" t="s">
        <v>121</v>
      </c>
      <c r="S3000" t="s">
        <v>121</v>
      </c>
      <c r="U3000" t="s">
        <v>875</v>
      </c>
      <c r="W3000" s="247">
        <v>44560</v>
      </c>
      <c r="Y3000" t="s">
        <v>876</v>
      </c>
      <c r="Z3000">
        <v>0</v>
      </c>
      <c r="AA3000" t="s">
        <v>14568</v>
      </c>
      <c r="AB3000" t="s">
        <v>14639</v>
      </c>
      <c r="AD3000">
        <f t="shared" ca="1" si="138"/>
        <v>28</v>
      </c>
      <c r="AE3000">
        <f t="shared" si="139"/>
        <v>12</v>
      </c>
      <c r="AF3000">
        <f t="shared" si="140"/>
        <v>30</v>
      </c>
    </row>
    <row r="3001" spans="1:32" x14ac:dyDescent="0.25">
      <c r="A3001" t="s">
        <v>14640</v>
      </c>
      <c r="B3001" t="s">
        <v>14641</v>
      </c>
      <c r="D3001">
        <v>2022</v>
      </c>
      <c r="E3001" t="s">
        <v>1049</v>
      </c>
      <c r="F3001" t="s">
        <v>1879</v>
      </c>
      <c r="G3001" t="s">
        <v>1917</v>
      </c>
      <c r="H3001" t="s">
        <v>2772</v>
      </c>
      <c r="I3001" t="s">
        <v>14642</v>
      </c>
      <c r="J3001" t="s">
        <v>1240</v>
      </c>
      <c r="K3001">
        <v>28170</v>
      </c>
      <c r="L3001" t="s">
        <v>869</v>
      </c>
      <c r="M3001" t="s">
        <v>1519</v>
      </c>
      <c r="N3001" t="s">
        <v>12705</v>
      </c>
      <c r="O3001">
        <v>21</v>
      </c>
      <c r="P3001" t="s">
        <v>872</v>
      </c>
      <c r="Q3001" t="s">
        <v>873</v>
      </c>
      <c r="R3001" t="s">
        <v>121</v>
      </c>
      <c r="S3001" t="s">
        <v>121</v>
      </c>
      <c r="U3001" t="s">
        <v>875</v>
      </c>
      <c r="W3001" s="247">
        <v>44560</v>
      </c>
      <c r="Y3001" t="s">
        <v>876</v>
      </c>
      <c r="Z3001">
        <v>0</v>
      </c>
      <c r="AA3001" t="s">
        <v>14568</v>
      </c>
      <c r="AB3001" t="s">
        <v>14643</v>
      </c>
      <c r="AD3001">
        <f t="shared" ca="1" si="138"/>
        <v>28</v>
      </c>
      <c r="AE3001">
        <f t="shared" si="139"/>
        <v>12</v>
      </c>
      <c r="AF3001">
        <f t="shared" si="140"/>
        <v>30</v>
      </c>
    </row>
    <row r="3002" spans="1:32" x14ac:dyDescent="0.25">
      <c r="A3002" t="s">
        <v>14644</v>
      </c>
      <c r="B3002" t="s">
        <v>14645</v>
      </c>
      <c r="D3002">
        <v>2022</v>
      </c>
      <c r="E3002" t="s">
        <v>1049</v>
      </c>
      <c r="F3002" t="s">
        <v>1879</v>
      </c>
      <c r="G3002" t="s">
        <v>1917</v>
      </c>
      <c r="H3002" t="s">
        <v>2772</v>
      </c>
      <c r="I3002" t="s">
        <v>14646</v>
      </c>
      <c r="J3002" t="s">
        <v>896</v>
      </c>
      <c r="K3002">
        <v>24569</v>
      </c>
      <c r="L3002" t="s">
        <v>869</v>
      </c>
      <c r="M3002" t="s">
        <v>1519</v>
      </c>
      <c r="N3002" t="s">
        <v>2340</v>
      </c>
      <c r="O3002">
        <v>7</v>
      </c>
      <c r="P3002" t="s">
        <v>872</v>
      </c>
      <c r="Q3002" t="s">
        <v>873</v>
      </c>
      <c r="R3002" t="s">
        <v>121</v>
      </c>
      <c r="S3002" t="s">
        <v>121</v>
      </c>
      <c r="U3002" t="s">
        <v>875</v>
      </c>
      <c r="W3002" s="247">
        <v>44560</v>
      </c>
      <c r="Y3002" t="s">
        <v>876</v>
      </c>
      <c r="Z3002">
        <v>0</v>
      </c>
      <c r="AA3002" t="s">
        <v>14568</v>
      </c>
      <c r="AB3002" t="s">
        <v>14647</v>
      </c>
      <c r="AD3002">
        <f t="shared" ca="1" si="138"/>
        <v>28</v>
      </c>
      <c r="AE3002">
        <f t="shared" si="139"/>
        <v>12</v>
      </c>
      <c r="AF3002">
        <f t="shared" si="140"/>
        <v>30</v>
      </c>
    </row>
    <row r="3003" spans="1:32" x14ac:dyDescent="0.25">
      <c r="A3003" t="s">
        <v>14648</v>
      </c>
      <c r="B3003" t="s">
        <v>14649</v>
      </c>
      <c r="D3003">
        <v>2022</v>
      </c>
      <c r="E3003" t="s">
        <v>1049</v>
      </c>
      <c r="F3003" t="s">
        <v>1879</v>
      </c>
      <c r="G3003" t="s">
        <v>1880</v>
      </c>
      <c r="H3003" t="s">
        <v>2772</v>
      </c>
      <c r="I3003" t="s">
        <v>14650</v>
      </c>
      <c r="J3003" t="s">
        <v>11582</v>
      </c>
      <c r="K3003">
        <v>41236</v>
      </c>
      <c r="L3003" t="s">
        <v>869</v>
      </c>
      <c r="M3003" t="s">
        <v>1519</v>
      </c>
      <c r="N3003" t="s">
        <v>11583</v>
      </c>
      <c r="O3003">
        <v>47</v>
      </c>
      <c r="P3003" t="s">
        <v>872</v>
      </c>
      <c r="Q3003" t="s">
        <v>873</v>
      </c>
      <c r="R3003" t="s">
        <v>121</v>
      </c>
      <c r="S3003" t="s">
        <v>121</v>
      </c>
      <c r="U3003" t="s">
        <v>875</v>
      </c>
      <c r="W3003" s="247">
        <v>44560</v>
      </c>
      <c r="Y3003" t="s">
        <v>876</v>
      </c>
      <c r="Z3003">
        <v>0</v>
      </c>
      <c r="AA3003" t="s">
        <v>14651</v>
      </c>
      <c r="AB3003" t="s">
        <v>1856</v>
      </c>
      <c r="AD3003">
        <f t="shared" ca="1" si="138"/>
        <v>28</v>
      </c>
      <c r="AE3003">
        <f t="shared" si="139"/>
        <v>12</v>
      </c>
      <c r="AF3003">
        <f t="shared" si="140"/>
        <v>30</v>
      </c>
    </row>
    <row r="3004" spans="1:32" x14ac:dyDescent="0.25">
      <c r="A3004" t="s">
        <v>14652</v>
      </c>
      <c r="B3004" t="s">
        <v>14653</v>
      </c>
      <c r="D3004">
        <v>2022</v>
      </c>
      <c r="E3004" t="s">
        <v>1049</v>
      </c>
      <c r="F3004" t="s">
        <v>1879</v>
      </c>
      <c r="G3004" t="s">
        <v>1917</v>
      </c>
      <c r="H3004" t="s">
        <v>1123</v>
      </c>
      <c r="I3004" t="s">
        <v>14654</v>
      </c>
      <c r="J3004" t="s">
        <v>896</v>
      </c>
      <c r="K3004">
        <v>48205</v>
      </c>
      <c r="L3004" t="s">
        <v>1900</v>
      </c>
      <c r="M3004" t="s">
        <v>1519</v>
      </c>
      <c r="N3004" t="s">
        <v>913</v>
      </c>
      <c r="O3004">
        <v>5</v>
      </c>
      <c r="P3004" t="s">
        <v>872</v>
      </c>
      <c r="Q3004" t="s">
        <v>873</v>
      </c>
      <c r="R3004" t="s">
        <v>121</v>
      </c>
      <c r="S3004" t="s">
        <v>121</v>
      </c>
      <c r="U3004" t="s">
        <v>875</v>
      </c>
      <c r="W3004" s="247">
        <v>44560</v>
      </c>
      <c r="Y3004" t="s">
        <v>876</v>
      </c>
      <c r="Z3004">
        <v>0</v>
      </c>
      <c r="AB3004" t="s">
        <v>1856</v>
      </c>
      <c r="AD3004">
        <f t="shared" ca="1" si="138"/>
        <v>28</v>
      </c>
      <c r="AE3004">
        <f t="shared" si="139"/>
        <v>12</v>
      </c>
      <c r="AF3004">
        <f t="shared" si="140"/>
        <v>30</v>
      </c>
    </row>
    <row r="3005" spans="1:32" x14ac:dyDescent="0.25">
      <c r="A3005" t="s">
        <v>14655</v>
      </c>
      <c r="B3005" t="s">
        <v>14656</v>
      </c>
      <c r="D3005">
        <v>2020</v>
      </c>
      <c r="E3005" t="s">
        <v>1049</v>
      </c>
      <c r="F3005" t="s">
        <v>1080</v>
      </c>
      <c r="G3005" t="s">
        <v>1081</v>
      </c>
      <c r="H3005" t="s">
        <v>14657</v>
      </c>
      <c r="I3005" t="s">
        <v>14658</v>
      </c>
      <c r="J3005" t="s">
        <v>1240</v>
      </c>
      <c r="K3005">
        <v>38579</v>
      </c>
      <c r="L3005" t="s">
        <v>1900</v>
      </c>
      <c r="M3005" t="s">
        <v>1519</v>
      </c>
      <c r="N3005" t="s">
        <v>9590</v>
      </c>
      <c r="O3005">
        <v>49</v>
      </c>
      <c r="P3005" t="s">
        <v>872</v>
      </c>
      <c r="Q3005" t="s">
        <v>873</v>
      </c>
      <c r="R3005" t="s">
        <v>121</v>
      </c>
      <c r="S3005" t="s">
        <v>121</v>
      </c>
      <c r="U3005" t="s">
        <v>875</v>
      </c>
      <c r="W3005" s="247">
        <v>44552</v>
      </c>
      <c r="Y3005" t="s">
        <v>876</v>
      </c>
      <c r="Z3005">
        <v>0</v>
      </c>
      <c r="AB3005" t="s">
        <v>1856</v>
      </c>
      <c r="AD3005">
        <f t="shared" ca="1" si="138"/>
        <v>28</v>
      </c>
      <c r="AE3005">
        <f t="shared" si="139"/>
        <v>12</v>
      </c>
      <c r="AF3005">
        <f t="shared" si="140"/>
        <v>22</v>
      </c>
    </row>
    <row r="3006" spans="1:32" x14ac:dyDescent="0.25">
      <c r="A3006" t="s">
        <v>475</v>
      </c>
      <c r="B3006" t="s">
        <v>14659</v>
      </c>
      <c r="D3006">
        <v>2022</v>
      </c>
      <c r="E3006" t="s">
        <v>1049</v>
      </c>
      <c r="F3006" t="s">
        <v>1080</v>
      </c>
      <c r="G3006" t="s">
        <v>1081</v>
      </c>
      <c r="H3006" t="s">
        <v>1108</v>
      </c>
      <c r="I3006" t="s">
        <v>478</v>
      </c>
      <c r="J3006" t="s">
        <v>1240</v>
      </c>
      <c r="K3006">
        <v>22540</v>
      </c>
      <c r="L3006" t="s">
        <v>869</v>
      </c>
      <c r="M3006" t="s">
        <v>1519</v>
      </c>
      <c r="N3006" t="s">
        <v>1803</v>
      </c>
      <c r="O3006">
        <v>13</v>
      </c>
      <c r="P3006" t="s">
        <v>872</v>
      </c>
      <c r="Q3006" t="s">
        <v>873</v>
      </c>
      <c r="R3006" t="s">
        <v>121</v>
      </c>
      <c r="S3006" t="s">
        <v>121</v>
      </c>
      <c r="U3006" t="s">
        <v>875</v>
      </c>
      <c r="W3006" s="247">
        <v>44567</v>
      </c>
      <c r="Y3006" t="s">
        <v>876</v>
      </c>
      <c r="Z3006">
        <v>0</v>
      </c>
      <c r="AB3006" t="s">
        <v>1856</v>
      </c>
      <c r="AD3006">
        <f t="shared" ca="1" si="138"/>
        <v>28</v>
      </c>
      <c r="AE3006">
        <f t="shared" si="139"/>
        <v>1</v>
      </c>
      <c r="AF3006">
        <f t="shared" si="140"/>
        <v>6</v>
      </c>
    </row>
    <row r="3007" spans="1:32" x14ac:dyDescent="0.25">
      <c r="A3007" t="s">
        <v>503</v>
      </c>
      <c r="B3007" t="s">
        <v>14660</v>
      </c>
      <c r="D3007">
        <v>2022</v>
      </c>
      <c r="E3007" t="s">
        <v>1049</v>
      </c>
      <c r="F3007" t="s">
        <v>1080</v>
      </c>
      <c r="G3007" t="s">
        <v>1081</v>
      </c>
      <c r="H3007" t="s">
        <v>1108</v>
      </c>
      <c r="I3007" t="s">
        <v>506</v>
      </c>
      <c r="J3007" t="s">
        <v>1240</v>
      </c>
      <c r="K3007">
        <v>45560</v>
      </c>
      <c r="L3007" t="s">
        <v>1900</v>
      </c>
      <c r="M3007" t="s">
        <v>1519</v>
      </c>
      <c r="N3007" t="s">
        <v>1803</v>
      </c>
      <c r="O3007">
        <v>13</v>
      </c>
      <c r="P3007" t="s">
        <v>872</v>
      </c>
      <c r="Q3007" t="s">
        <v>873</v>
      </c>
      <c r="R3007" t="s">
        <v>121</v>
      </c>
      <c r="S3007" t="s">
        <v>121</v>
      </c>
      <c r="U3007" t="s">
        <v>875</v>
      </c>
      <c r="W3007" s="247">
        <v>44567</v>
      </c>
      <c r="Y3007" t="s">
        <v>876</v>
      </c>
      <c r="Z3007">
        <v>0</v>
      </c>
      <c r="AB3007" t="s">
        <v>1856</v>
      </c>
      <c r="AD3007">
        <f t="shared" ca="1" si="138"/>
        <v>28</v>
      </c>
      <c r="AE3007">
        <f t="shared" si="139"/>
        <v>1</v>
      </c>
      <c r="AF3007">
        <f t="shared" si="140"/>
        <v>6</v>
      </c>
    </row>
    <row r="3008" spans="1:32" x14ac:dyDescent="0.25">
      <c r="A3008" t="s">
        <v>14661</v>
      </c>
      <c r="B3008" t="s">
        <v>14662</v>
      </c>
      <c r="D3008">
        <v>2023</v>
      </c>
      <c r="E3008" t="s">
        <v>1049</v>
      </c>
      <c r="F3008" t="s">
        <v>2320</v>
      </c>
      <c r="G3008" t="s">
        <v>2321</v>
      </c>
      <c r="H3008" t="s">
        <v>1052</v>
      </c>
      <c r="I3008" t="s">
        <v>14663</v>
      </c>
      <c r="J3008" t="s">
        <v>7733</v>
      </c>
      <c r="K3008">
        <v>307</v>
      </c>
      <c r="L3008" t="s">
        <v>869</v>
      </c>
      <c r="M3008" t="s">
        <v>1519</v>
      </c>
      <c r="N3008">
        <v>45293</v>
      </c>
      <c r="O3008">
        <v>4</v>
      </c>
      <c r="P3008" t="s">
        <v>872</v>
      </c>
      <c r="Q3008" t="s">
        <v>873</v>
      </c>
      <c r="R3008" t="s">
        <v>174</v>
      </c>
      <c r="S3008" t="s">
        <v>174</v>
      </c>
      <c r="U3008" t="s">
        <v>1067</v>
      </c>
      <c r="W3008" s="247">
        <v>44572</v>
      </c>
      <c r="Y3008" t="s">
        <v>876</v>
      </c>
      <c r="Z3008">
        <v>0</v>
      </c>
      <c r="AA3008" t="s">
        <v>2323</v>
      </c>
      <c r="AB3008" t="s">
        <v>14664</v>
      </c>
      <c r="AD3008">
        <f t="shared" ca="1" si="138"/>
        <v>27</v>
      </c>
      <c r="AE3008">
        <f t="shared" si="139"/>
        <v>1</v>
      </c>
      <c r="AF3008">
        <f t="shared" si="140"/>
        <v>11</v>
      </c>
    </row>
    <row r="3009" spans="1:32" x14ac:dyDescent="0.25">
      <c r="A3009" t="s">
        <v>14665</v>
      </c>
      <c r="B3009" t="s">
        <v>14666</v>
      </c>
      <c r="D3009">
        <v>2018</v>
      </c>
      <c r="E3009" t="s">
        <v>1049</v>
      </c>
      <c r="F3009" t="s">
        <v>1070</v>
      </c>
      <c r="G3009" t="s">
        <v>1071</v>
      </c>
      <c r="H3009" t="s">
        <v>1082</v>
      </c>
      <c r="I3009" t="s">
        <v>14667</v>
      </c>
      <c r="J3009" t="s">
        <v>1029</v>
      </c>
      <c r="K3009">
        <v>154481</v>
      </c>
      <c r="L3009" t="s">
        <v>1900</v>
      </c>
      <c r="M3009" t="s">
        <v>1519</v>
      </c>
      <c r="N3009" t="s">
        <v>13986</v>
      </c>
      <c r="O3009">
        <v>39</v>
      </c>
      <c r="P3009" t="s">
        <v>872</v>
      </c>
      <c r="Q3009" t="s">
        <v>10415</v>
      </c>
      <c r="R3009" t="s">
        <v>139</v>
      </c>
      <c r="S3009" t="s">
        <v>139</v>
      </c>
      <c r="U3009" t="s">
        <v>7733</v>
      </c>
      <c r="W3009" s="247">
        <v>44567</v>
      </c>
      <c r="X3009" t="s">
        <v>14668</v>
      </c>
      <c r="Y3009" t="s">
        <v>14669</v>
      </c>
      <c r="Z3009">
        <v>31500</v>
      </c>
      <c r="AA3009" t="s">
        <v>2659</v>
      </c>
      <c r="AB3009" t="s">
        <v>14666</v>
      </c>
      <c r="AD3009">
        <f t="shared" ca="1" si="138"/>
        <v>28</v>
      </c>
      <c r="AE3009">
        <f t="shared" si="139"/>
        <v>1</v>
      </c>
      <c r="AF3009">
        <f t="shared" si="140"/>
        <v>6</v>
      </c>
    </row>
    <row r="3010" spans="1:32" x14ac:dyDescent="0.25">
      <c r="A3010" t="s">
        <v>14670</v>
      </c>
      <c r="B3010" t="s">
        <v>14671</v>
      </c>
      <c r="C3010" t="s">
        <v>1799</v>
      </c>
      <c r="D3010">
        <v>2023</v>
      </c>
      <c r="E3010" t="s">
        <v>1049</v>
      </c>
      <c r="F3010" t="s">
        <v>1800</v>
      </c>
      <c r="G3010" t="s">
        <v>1801</v>
      </c>
      <c r="H3010" t="s">
        <v>1108</v>
      </c>
      <c r="I3010" t="s">
        <v>14672</v>
      </c>
      <c r="J3010" t="s">
        <v>896</v>
      </c>
      <c r="K3010">
        <v>30204</v>
      </c>
      <c r="L3010" t="s">
        <v>869</v>
      </c>
      <c r="M3010" t="s">
        <v>1519</v>
      </c>
      <c r="N3010">
        <v>45353</v>
      </c>
      <c r="O3010">
        <v>2</v>
      </c>
      <c r="P3010" t="s">
        <v>872</v>
      </c>
      <c r="Q3010" t="s">
        <v>873</v>
      </c>
      <c r="R3010" t="s">
        <v>139</v>
      </c>
      <c r="S3010" t="s">
        <v>121</v>
      </c>
      <c r="U3010" t="s">
        <v>875</v>
      </c>
      <c r="W3010" s="247">
        <v>44570</v>
      </c>
      <c r="Y3010" t="s">
        <v>876</v>
      </c>
      <c r="Z3010">
        <v>0</v>
      </c>
      <c r="AB3010" t="s">
        <v>1856</v>
      </c>
      <c r="AD3010">
        <f t="shared" ref="AD3010:AD3073" ca="1" si="141">ROUND(YEARFRAC(W3010,TODAY(),3)*12,0)</f>
        <v>28</v>
      </c>
      <c r="AE3010">
        <f t="shared" ref="AE3010:AE3073" si="142">MONTH(W3010)</f>
        <v>1</v>
      </c>
      <c r="AF3010">
        <f t="shared" ref="AF3010:AF3073" si="143">DAY(W3010)</f>
        <v>9</v>
      </c>
    </row>
    <row r="3011" spans="1:32" x14ac:dyDescent="0.25">
      <c r="A3011" t="s">
        <v>14673</v>
      </c>
      <c r="B3011" t="s">
        <v>14674</v>
      </c>
      <c r="D3011">
        <v>2022</v>
      </c>
      <c r="E3011" t="s">
        <v>1049</v>
      </c>
      <c r="F3011" t="s">
        <v>1879</v>
      </c>
      <c r="G3011" t="s">
        <v>1917</v>
      </c>
      <c r="H3011" t="s">
        <v>2772</v>
      </c>
      <c r="I3011" t="s">
        <v>14675</v>
      </c>
      <c r="J3011" t="s">
        <v>1029</v>
      </c>
      <c r="K3011">
        <v>75790</v>
      </c>
      <c r="L3011" t="s">
        <v>1900</v>
      </c>
      <c r="M3011" t="s">
        <v>1519</v>
      </c>
      <c r="N3011">
        <v>45324</v>
      </c>
      <c r="O3011">
        <v>3</v>
      </c>
      <c r="P3011" t="s">
        <v>872</v>
      </c>
      <c r="Q3011" t="s">
        <v>873</v>
      </c>
      <c r="R3011" t="s">
        <v>139</v>
      </c>
      <c r="S3011" t="s">
        <v>139</v>
      </c>
      <c r="U3011" t="s">
        <v>875</v>
      </c>
      <c r="W3011" s="247">
        <v>44560</v>
      </c>
      <c r="Y3011" t="s">
        <v>876</v>
      </c>
      <c r="Z3011">
        <v>0</v>
      </c>
      <c r="AA3011" t="s">
        <v>2323</v>
      </c>
      <c r="AB3011" t="s">
        <v>14676</v>
      </c>
      <c r="AD3011">
        <f t="shared" ca="1" si="141"/>
        <v>28</v>
      </c>
      <c r="AE3011">
        <f t="shared" si="142"/>
        <v>12</v>
      </c>
      <c r="AF3011">
        <f t="shared" si="143"/>
        <v>30</v>
      </c>
    </row>
    <row r="3012" spans="1:32" x14ac:dyDescent="0.25">
      <c r="A3012" t="s">
        <v>14677</v>
      </c>
      <c r="B3012" t="s">
        <v>14678</v>
      </c>
      <c r="D3012">
        <v>2022</v>
      </c>
      <c r="E3012" t="s">
        <v>1049</v>
      </c>
      <c r="F3012" t="s">
        <v>1879</v>
      </c>
      <c r="G3012" t="s">
        <v>1917</v>
      </c>
      <c r="H3012" t="s">
        <v>1123</v>
      </c>
      <c r="I3012" t="s">
        <v>14679</v>
      </c>
      <c r="J3012" t="s">
        <v>11577</v>
      </c>
      <c r="K3012">
        <v>48402</v>
      </c>
      <c r="L3012" t="s">
        <v>1900</v>
      </c>
      <c r="M3012" t="s">
        <v>1519</v>
      </c>
      <c r="N3012">
        <v>45324</v>
      </c>
      <c r="O3012">
        <v>3</v>
      </c>
      <c r="P3012" t="s">
        <v>872</v>
      </c>
      <c r="Q3012" t="s">
        <v>873</v>
      </c>
      <c r="R3012" t="s">
        <v>139</v>
      </c>
      <c r="S3012" t="s">
        <v>139</v>
      </c>
      <c r="U3012" t="s">
        <v>875</v>
      </c>
      <c r="W3012" s="247">
        <v>44560</v>
      </c>
      <c r="Y3012" t="s">
        <v>876</v>
      </c>
      <c r="Z3012">
        <v>0</v>
      </c>
      <c r="AB3012" t="s">
        <v>1856</v>
      </c>
      <c r="AD3012">
        <f t="shared" ca="1" si="141"/>
        <v>28</v>
      </c>
      <c r="AE3012">
        <f t="shared" si="142"/>
        <v>12</v>
      </c>
      <c r="AF3012">
        <f t="shared" si="143"/>
        <v>30</v>
      </c>
    </row>
    <row r="3013" spans="1:32" x14ac:dyDescent="0.25">
      <c r="A3013" t="s">
        <v>14680</v>
      </c>
      <c r="B3013" t="s">
        <v>14681</v>
      </c>
      <c r="D3013">
        <v>2022</v>
      </c>
      <c r="E3013" t="s">
        <v>1049</v>
      </c>
      <c r="F3013" t="s">
        <v>1879</v>
      </c>
      <c r="G3013" t="s">
        <v>1880</v>
      </c>
      <c r="H3013" t="s">
        <v>1108</v>
      </c>
      <c r="I3013" t="s">
        <v>14682</v>
      </c>
      <c r="J3013" t="s">
        <v>1029</v>
      </c>
      <c r="K3013">
        <v>66700</v>
      </c>
      <c r="L3013" t="s">
        <v>1900</v>
      </c>
      <c r="M3013" t="s">
        <v>1519</v>
      </c>
      <c r="N3013">
        <v>45324</v>
      </c>
      <c r="O3013">
        <v>3</v>
      </c>
      <c r="P3013" t="s">
        <v>872</v>
      </c>
      <c r="Q3013" t="s">
        <v>873</v>
      </c>
      <c r="R3013" t="s">
        <v>139</v>
      </c>
      <c r="S3013" t="s">
        <v>139</v>
      </c>
      <c r="U3013" t="s">
        <v>875</v>
      </c>
      <c r="W3013" s="247">
        <v>44560</v>
      </c>
      <c r="Y3013" t="s">
        <v>876</v>
      </c>
      <c r="Z3013">
        <v>0</v>
      </c>
      <c r="AB3013" t="s">
        <v>1856</v>
      </c>
      <c r="AD3013">
        <f t="shared" ca="1" si="141"/>
        <v>28</v>
      </c>
      <c r="AE3013">
        <f t="shared" si="142"/>
        <v>12</v>
      </c>
      <c r="AF3013">
        <f t="shared" si="143"/>
        <v>30</v>
      </c>
    </row>
    <row r="3014" spans="1:32" x14ac:dyDescent="0.25">
      <c r="A3014" t="s">
        <v>14683</v>
      </c>
      <c r="B3014" t="s">
        <v>14684</v>
      </c>
      <c r="D3014">
        <v>2023</v>
      </c>
      <c r="E3014" t="s">
        <v>1049</v>
      </c>
      <c r="F3014" t="s">
        <v>2320</v>
      </c>
      <c r="G3014" t="s">
        <v>2321</v>
      </c>
      <c r="H3014" t="s">
        <v>1052</v>
      </c>
      <c r="I3014" t="s">
        <v>14685</v>
      </c>
      <c r="J3014" t="s">
        <v>1067</v>
      </c>
      <c r="K3014">
        <v>302</v>
      </c>
      <c r="L3014" t="s">
        <v>869</v>
      </c>
      <c r="M3014" t="s">
        <v>1519</v>
      </c>
      <c r="N3014">
        <v>45293</v>
      </c>
      <c r="O3014">
        <v>4</v>
      </c>
      <c r="P3014" t="s">
        <v>872</v>
      </c>
      <c r="Q3014" t="s">
        <v>873</v>
      </c>
      <c r="R3014" t="s">
        <v>7806</v>
      </c>
      <c r="S3014" t="s">
        <v>7806</v>
      </c>
      <c r="U3014" t="s">
        <v>1067</v>
      </c>
      <c r="W3014" s="247">
        <v>44572</v>
      </c>
      <c r="Y3014" t="s">
        <v>876</v>
      </c>
      <c r="Z3014">
        <v>0</v>
      </c>
      <c r="AA3014" t="s">
        <v>2323</v>
      </c>
      <c r="AB3014" t="s">
        <v>14686</v>
      </c>
      <c r="AD3014">
        <f t="shared" ca="1" si="141"/>
        <v>27</v>
      </c>
      <c r="AE3014">
        <f t="shared" si="142"/>
        <v>1</v>
      </c>
      <c r="AF3014">
        <f t="shared" si="143"/>
        <v>11</v>
      </c>
    </row>
    <row r="3015" spans="1:32" x14ac:dyDescent="0.25">
      <c r="A3015" t="s">
        <v>14687</v>
      </c>
      <c r="B3015" t="s">
        <v>14688</v>
      </c>
      <c r="D3015">
        <v>2023</v>
      </c>
      <c r="E3015" t="s">
        <v>1616</v>
      </c>
      <c r="F3015" t="s">
        <v>12450</v>
      </c>
      <c r="G3015" t="s">
        <v>2653</v>
      </c>
      <c r="H3015" t="s">
        <v>12451</v>
      </c>
      <c r="I3015" t="s">
        <v>14689</v>
      </c>
      <c r="J3015" t="s">
        <v>1523</v>
      </c>
      <c r="K3015">
        <v>21811</v>
      </c>
      <c r="L3015" t="s">
        <v>869</v>
      </c>
      <c r="M3015" t="s">
        <v>1519</v>
      </c>
      <c r="N3015">
        <v>45353</v>
      </c>
      <c r="O3015">
        <v>2</v>
      </c>
      <c r="P3015" t="s">
        <v>872</v>
      </c>
      <c r="Q3015" t="s">
        <v>873</v>
      </c>
      <c r="R3015" t="s">
        <v>116</v>
      </c>
      <c r="S3015" t="s">
        <v>133</v>
      </c>
      <c r="U3015" t="s">
        <v>875</v>
      </c>
      <c r="W3015" s="247">
        <v>44571</v>
      </c>
      <c r="Y3015" t="s">
        <v>876</v>
      </c>
      <c r="Z3015">
        <v>0</v>
      </c>
      <c r="AB3015" t="s">
        <v>877</v>
      </c>
      <c r="AD3015">
        <f t="shared" ca="1" si="141"/>
        <v>28</v>
      </c>
      <c r="AE3015">
        <f t="shared" si="142"/>
        <v>1</v>
      </c>
      <c r="AF3015">
        <f t="shared" si="143"/>
        <v>10</v>
      </c>
    </row>
    <row r="3016" spans="1:32" x14ac:dyDescent="0.25">
      <c r="A3016" t="s">
        <v>14690</v>
      </c>
      <c r="B3016" t="s">
        <v>14691</v>
      </c>
      <c r="C3016" t="s">
        <v>2319</v>
      </c>
      <c r="D3016">
        <v>2022</v>
      </c>
      <c r="E3016" t="s">
        <v>1049</v>
      </c>
      <c r="F3016" t="s">
        <v>2320</v>
      </c>
      <c r="G3016" t="s">
        <v>2321</v>
      </c>
      <c r="H3016" t="s">
        <v>866</v>
      </c>
      <c r="I3016" t="s">
        <v>14692</v>
      </c>
      <c r="J3016" t="s">
        <v>13307</v>
      </c>
      <c r="K3016">
        <v>117735</v>
      </c>
      <c r="L3016" t="s">
        <v>1900</v>
      </c>
      <c r="M3016" t="s">
        <v>1519</v>
      </c>
      <c r="N3016" t="s">
        <v>2340</v>
      </c>
      <c r="O3016">
        <v>7</v>
      </c>
      <c r="P3016" t="s">
        <v>872</v>
      </c>
      <c r="Q3016" t="s">
        <v>873</v>
      </c>
      <c r="R3016" t="s">
        <v>159</v>
      </c>
      <c r="S3016" t="s">
        <v>159</v>
      </c>
      <c r="T3016" t="s">
        <v>3691</v>
      </c>
      <c r="U3016" t="s">
        <v>875</v>
      </c>
      <c r="W3016" s="247">
        <v>44581</v>
      </c>
      <c r="Y3016" t="s">
        <v>876</v>
      </c>
      <c r="Z3016">
        <v>0</v>
      </c>
      <c r="AA3016" t="s">
        <v>1856</v>
      </c>
      <c r="AB3016" t="s">
        <v>14693</v>
      </c>
      <c r="AD3016">
        <f t="shared" ca="1" si="141"/>
        <v>27</v>
      </c>
      <c r="AE3016">
        <f t="shared" si="142"/>
        <v>1</v>
      </c>
      <c r="AF3016">
        <f t="shared" si="143"/>
        <v>20</v>
      </c>
    </row>
    <row r="3017" spans="1:32" x14ac:dyDescent="0.25">
      <c r="A3017" t="s">
        <v>14694</v>
      </c>
      <c r="B3017" t="s">
        <v>14695</v>
      </c>
      <c r="C3017" t="s">
        <v>2319</v>
      </c>
      <c r="D3017">
        <v>2022</v>
      </c>
      <c r="E3017" t="s">
        <v>863</v>
      </c>
      <c r="F3017" t="s">
        <v>2418</v>
      </c>
      <c r="G3017" t="s">
        <v>2419</v>
      </c>
      <c r="H3017" t="s">
        <v>956</v>
      </c>
      <c r="I3017" t="s">
        <v>14696</v>
      </c>
      <c r="J3017" t="s">
        <v>1038</v>
      </c>
      <c r="K3017">
        <v>56855</v>
      </c>
      <c r="L3017" t="s">
        <v>1900</v>
      </c>
      <c r="M3017" t="s">
        <v>14697</v>
      </c>
      <c r="N3017">
        <v>45540</v>
      </c>
      <c r="O3017">
        <v>65</v>
      </c>
      <c r="P3017" t="s">
        <v>872</v>
      </c>
      <c r="Q3017" t="s">
        <v>873</v>
      </c>
      <c r="R3017" t="s">
        <v>105</v>
      </c>
      <c r="S3017" t="s">
        <v>105</v>
      </c>
      <c r="T3017" t="s">
        <v>14698</v>
      </c>
      <c r="U3017" t="s">
        <v>875</v>
      </c>
      <c r="V3017" t="s">
        <v>125</v>
      </c>
      <c r="W3017" s="247">
        <v>44523</v>
      </c>
      <c r="Y3017" t="s">
        <v>876</v>
      </c>
      <c r="Z3017">
        <v>0</v>
      </c>
      <c r="AA3017" t="s">
        <v>14699</v>
      </c>
      <c r="AB3017" t="s">
        <v>1856</v>
      </c>
      <c r="AD3017">
        <f t="shared" ca="1" si="141"/>
        <v>29</v>
      </c>
      <c r="AE3017">
        <f t="shared" si="142"/>
        <v>11</v>
      </c>
      <c r="AF3017">
        <f t="shared" si="143"/>
        <v>23</v>
      </c>
    </row>
    <row r="3018" spans="1:32" x14ac:dyDescent="0.25">
      <c r="A3018" t="s">
        <v>14700</v>
      </c>
      <c r="B3018" t="s">
        <v>14701</v>
      </c>
      <c r="C3018" t="s">
        <v>2319</v>
      </c>
      <c r="D3018">
        <v>2022</v>
      </c>
      <c r="E3018" t="s">
        <v>863</v>
      </c>
      <c r="F3018" t="s">
        <v>2418</v>
      </c>
      <c r="G3018" t="s">
        <v>2419</v>
      </c>
      <c r="H3018" t="s">
        <v>956</v>
      </c>
      <c r="I3018" t="s">
        <v>14702</v>
      </c>
      <c r="J3018" t="s">
        <v>1038</v>
      </c>
      <c r="K3018">
        <v>78</v>
      </c>
      <c r="L3018" t="s">
        <v>869</v>
      </c>
      <c r="M3018" t="s">
        <v>14703</v>
      </c>
      <c r="N3018">
        <v>45568</v>
      </c>
      <c r="O3018">
        <v>415</v>
      </c>
      <c r="P3018" t="s">
        <v>872</v>
      </c>
      <c r="Q3018" t="s">
        <v>873</v>
      </c>
      <c r="R3018" t="s">
        <v>105</v>
      </c>
      <c r="S3018" t="s">
        <v>105</v>
      </c>
      <c r="T3018" t="s">
        <v>14704</v>
      </c>
      <c r="U3018" t="s">
        <v>875</v>
      </c>
      <c r="V3018" t="s">
        <v>125</v>
      </c>
      <c r="W3018" s="247">
        <v>44523</v>
      </c>
      <c r="Y3018" t="s">
        <v>876</v>
      </c>
      <c r="Z3018">
        <v>0</v>
      </c>
      <c r="AA3018" t="s">
        <v>14699</v>
      </c>
      <c r="AB3018" t="s">
        <v>1856</v>
      </c>
      <c r="AD3018">
        <f t="shared" ca="1" si="141"/>
        <v>29</v>
      </c>
      <c r="AE3018">
        <f t="shared" si="142"/>
        <v>11</v>
      </c>
      <c r="AF3018">
        <f t="shared" si="143"/>
        <v>23</v>
      </c>
    </row>
    <row r="3019" spans="1:32" x14ac:dyDescent="0.25">
      <c r="A3019" t="s">
        <v>14705</v>
      </c>
      <c r="B3019" t="s">
        <v>14706</v>
      </c>
      <c r="C3019" t="s">
        <v>2319</v>
      </c>
      <c r="D3019">
        <v>2022</v>
      </c>
      <c r="E3019" t="s">
        <v>863</v>
      </c>
      <c r="F3019" t="s">
        <v>2418</v>
      </c>
      <c r="G3019" t="s">
        <v>2419</v>
      </c>
      <c r="H3019" t="s">
        <v>956</v>
      </c>
      <c r="I3019" t="s">
        <v>14707</v>
      </c>
      <c r="J3019" t="s">
        <v>1038</v>
      </c>
      <c r="K3019">
        <v>75</v>
      </c>
      <c r="L3019" t="s">
        <v>869</v>
      </c>
      <c r="M3019" t="s">
        <v>14708</v>
      </c>
      <c r="N3019">
        <v>45540</v>
      </c>
      <c r="O3019">
        <v>415</v>
      </c>
      <c r="P3019" t="s">
        <v>872</v>
      </c>
      <c r="Q3019" t="s">
        <v>873</v>
      </c>
      <c r="R3019" t="s">
        <v>105</v>
      </c>
      <c r="S3019" t="s">
        <v>105</v>
      </c>
      <c r="T3019" t="s">
        <v>14709</v>
      </c>
      <c r="U3019" t="s">
        <v>875</v>
      </c>
      <c r="V3019" t="s">
        <v>125</v>
      </c>
      <c r="W3019" s="247">
        <v>44523</v>
      </c>
      <c r="Y3019" t="s">
        <v>876</v>
      </c>
      <c r="Z3019">
        <v>0</v>
      </c>
      <c r="AA3019" t="s">
        <v>14699</v>
      </c>
      <c r="AB3019" t="s">
        <v>1856</v>
      </c>
      <c r="AD3019">
        <f t="shared" ca="1" si="141"/>
        <v>29</v>
      </c>
      <c r="AE3019">
        <f t="shared" si="142"/>
        <v>11</v>
      </c>
      <c r="AF3019">
        <f t="shared" si="143"/>
        <v>23</v>
      </c>
    </row>
    <row r="3020" spans="1:32" x14ac:dyDescent="0.25">
      <c r="A3020" t="s">
        <v>14710</v>
      </c>
      <c r="B3020" t="s">
        <v>14711</v>
      </c>
      <c r="C3020" t="s">
        <v>2319</v>
      </c>
      <c r="D3020">
        <v>2022</v>
      </c>
      <c r="E3020" t="s">
        <v>863</v>
      </c>
      <c r="F3020" t="s">
        <v>2418</v>
      </c>
      <c r="G3020" t="s">
        <v>2419</v>
      </c>
      <c r="H3020" t="s">
        <v>956</v>
      </c>
      <c r="I3020" t="s">
        <v>14712</v>
      </c>
      <c r="J3020" t="s">
        <v>1038</v>
      </c>
      <c r="K3020">
        <v>30288</v>
      </c>
      <c r="L3020" t="s">
        <v>869</v>
      </c>
      <c r="M3020" t="s">
        <v>14713</v>
      </c>
      <c r="N3020" t="s">
        <v>14714</v>
      </c>
      <c r="O3020">
        <v>294</v>
      </c>
      <c r="P3020" t="s">
        <v>872</v>
      </c>
      <c r="Q3020" t="s">
        <v>873</v>
      </c>
      <c r="R3020" t="s">
        <v>105</v>
      </c>
      <c r="S3020" t="s">
        <v>105</v>
      </c>
      <c r="T3020" t="s">
        <v>14715</v>
      </c>
      <c r="U3020" t="s">
        <v>875</v>
      </c>
      <c r="V3020" t="s">
        <v>125</v>
      </c>
      <c r="W3020" s="247">
        <v>44523</v>
      </c>
      <c r="Y3020" t="s">
        <v>876</v>
      </c>
      <c r="Z3020">
        <v>0</v>
      </c>
      <c r="AA3020" t="s">
        <v>14699</v>
      </c>
      <c r="AB3020" t="s">
        <v>1856</v>
      </c>
      <c r="AD3020">
        <f t="shared" ca="1" si="141"/>
        <v>29</v>
      </c>
      <c r="AE3020">
        <f t="shared" si="142"/>
        <v>11</v>
      </c>
      <c r="AF3020">
        <f t="shared" si="143"/>
        <v>23</v>
      </c>
    </row>
    <row r="3021" spans="1:32" x14ac:dyDescent="0.25">
      <c r="A3021" t="s">
        <v>14716</v>
      </c>
      <c r="B3021" t="s">
        <v>14717</v>
      </c>
      <c r="C3021" t="s">
        <v>2319</v>
      </c>
      <c r="D3021">
        <v>2022</v>
      </c>
      <c r="E3021" t="s">
        <v>863</v>
      </c>
      <c r="F3021" t="s">
        <v>2418</v>
      </c>
      <c r="G3021" t="s">
        <v>2419</v>
      </c>
      <c r="H3021" t="s">
        <v>956</v>
      </c>
      <c r="I3021" t="s">
        <v>14718</v>
      </c>
      <c r="J3021" t="s">
        <v>1038</v>
      </c>
      <c r="K3021">
        <v>23906</v>
      </c>
      <c r="L3021" t="s">
        <v>869</v>
      </c>
      <c r="M3021" t="s">
        <v>14719</v>
      </c>
      <c r="N3021">
        <v>45568</v>
      </c>
      <c r="O3021">
        <v>437</v>
      </c>
      <c r="P3021" t="s">
        <v>872</v>
      </c>
      <c r="Q3021" t="s">
        <v>873</v>
      </c>
      <c r="R3021" t="s">
        <v>105</v>
      </c>
      <c r="S3021" t="s">
        <v>105</v>
      </c>
      <c r="T3021" t="s">
        <v>14720</v>
      </c>
      <c r="U3021" t="s">
        <v>875</v>
      </c>
      <c r="V3021" t="s">
        <v>125</v>
      </c>
      <c r="W3021" s="247">
        <v>44523</v>
      </c>
      <c r="Y3021" t="s">
        <v>876</v>
      </c>
      <c r="Z3021">
        <v>0</v>
      </c>
      <c r="AA3021" t="s">
        <v>14699</v>
      </c>
      <c r="AB3021" t="s">
        <v>1856</v>
      </c>
      <c r="AD3021">
        <f t="shared" ca="1" si="141"/>
        <v>29</v>
      </c>
      <c r="AE3021">
        <f t="shared" si="142"/>
        <v>11</v>
      </c>
      <c r="AF3021">
        <f t="shared" si="143"/>
        <v>23</v>
      </c>
    </row>
    <row r="3022" spans="1:32" x14ac:dyDescent="0.25">
      <c r="A3022" t="s">
        <v>14721</v>
      </c>
      <c r="B3022" t="s">
        <v>14722</v>
      </c>
      <c r="C3022" t="s">
        <v>2319</v>
      </c>
      <c r="D3022">
        <v>2022</v>
      </c>
      <c r="E3022" t="s">
        <v>863</v>
      </c>
      <c r="F3022" t="s">
        <v>2418</v>
      </c>
      <c r="G3022" t="s">
        <v>2419</v>
      </c>
      <c r="H3022" t="s">
        <v>866</v>
      </c>
      <c r="I3022" t="s">
        <v>14723</v>
      </c>
      <c r="J3022" t="s">
        <v>1038</v>
      </c>
      <c r="K3022">
        <v>79</v>
      </c>
      <c r="L3022" t="s">
        <v>869</v>
      </c>
      <c r="M3022" t="s">
        <v>14724</v>
      </c>
      <c r="N3022" t="s">
        <v>14725</v>
      </c>
      <c r="O3022">
        <v>415</v>
      </c>
      <c r="P3022" t="s">
        <v>872</v>
      </c>
      <c r="Q3022" t="s">
        <v>873</v>
      </c>
      <c r="R3022" t="s">
        <v>105</v>
      </c>
      <c r="S3022" t="s">
        <v>105</v>
      </c>
      <c r="T3022" t="s">
        <v>14726</v>
      </c>
      <c r="U3022" t="s">
        <v>875</v>
      </c>
      <c r="V3022" t="s">
        <v>125</v>
      </c>
      <c r="W3022" s="247">
        <v>44523</v>
      </c>
      <c r="Y3022" t="s">
        <v>876</v>
      </c>
      <c r="Z3022">
        <v>0</v>
      </c>
      <c r="AA3022" t="s">
        <v>14699</v>
      </c>
      <c r="AB3022" t="s">
        <v>1856</v>
      </c>
      <c r="AD3022">
        <f t="shared" ca="1" si="141"/>
        <v>29</v>
      </c>
      <c r="AE3022">
        <f t="shared" si="142"/>
        <v>11</v>
      </c>
      <c r="AF3022">
        <f t="shared" si="143"/>
        <v>23</v>
      </c>
    </row>
    <row r="3023" spans="1:32" x14ac:dyDescent="0.25">
      <c r="A3023" t="s">
        <v>14727</v>
      </c>
      <c r="B3023" t="s">
        <v>14728</v>
      </c>
      <c r="C3023" t="s">
        <v>2319</v>
      </c>
      <c r="D3023">
        <v>2022</v>
      </c>
      <c r="E3023" t="s">
        <v>863</v>
      </c>
      <c r="F3023" t="s">
        <v>2418</v>
      </c>
      <c r="G3023" t="s">
        <v>2419</v>
      </c>
      <c r="H3023" t="s">
        <v>866</v>
      </c>
      <c r="I3023" t="s">
        <v>14729</v>
      </c>
      <c r="J3023" t="s">
        <v>1038</v>
      </c>
      <c r="K3023">
        <v>1</v>
      </c>
      <c r="L3023" t="s">
        <v>869</v>
      </c>
      <c r="M3023" t="s">
        <v>14730</v>
      </c>
      <c r="N3023" t="s">
        <v>14714</v>
      </c>
      <c r="O3023">
        <v>415</v>
      </c>
      <c r="P3023" t="s">
        <v>872</v>
      </c>
      <c r="Q3023" t="s">
        <v>873</v>
      </c>
      <c r="R3023" t="s">
        <v>105</v>
      </c>
      <c r="S3023" t="s">
        <v>105</v>
      </c>
      <c r="T3023" t="s">
        <v>14731</v>
      </c>
      <c r="U3023" t="s">
        <v>875</v>
      </c>
      <c r="V3023" t="s">
        <v>125</v>
      </c>
      <c r="W3023" s="247">
        <v>44523</v>
      </c>
      <c r="Y3023" t="s">
        <v>876</v>
      </c>
      <c r="Z3023">
        <v>0</v>
      </c>
      <c r="AA3023" t="s">
        <v>14699</v>
      </c>
      <c r="AB3023" t="s">
        <v>1856</v>
      </c>
      <c r="AD3023">
        <f t="shared" ca="1" si="141"/>
        <v>29</v>
      </c>
      <c r="AE3023">
        <f t="shared" si="142"/>
        <v>11</v>
      </c>
      <c r="AF3023">
        <f t="shared" si="143"/>
        <v>23</v>
      </c>
    </row>
    <row r="3024" spans="1:32" x14ac:dyDescent="0.25">
      <c r="A3024" t="s">
        <v>14732</v>
      </c>
      <c r="B3024" t="s">
        <v>14733</v>
      </c>
      <c r="D3024">
        <v>2022</v>
      </c>
      <c r="E3024" t="s">
        <v>1049</v>
      </c>
      <c r="F3024" t="s">
        <v>3045</v>
      </c>
      <c r="G3024" t="s">
        <v>3046</v>
      </c>
      <c r="H3024" t="s">
        <v>866</v>
      </c>
      <c r="I3024" t="s">
        <v>14734</v>
      </c>
      <c r="J3024" t="s">
        <v>1038</v>
      </c>
      <c r="K3024">
        <v>4430</v>
      </c>
      <c r="L3024" t="s">
        <v>869</v>
      </c>
      <c r="M3024" t="s">
        <v>14735</v>
      </c>
      <c r="N3024" t="s">
        <v>1040</v>
      </c>
      <c r="O3024">
        <v>4</v>
      </c>
      <c r="P3024" t="s">
        <v>872</v>
      </c>
      <c r="Q3024" t="s">
        <v>873</v>
      </c>
      <c r="R3024" t="s">
        <v>105</v>
      </c>
      <c r="S3024" t="s">
        <v>105</v>
      </c>
      <c r="T3024" t="s">
        <v>14736</v>
      </c>
      <c r="U3024" t="s">
        <v>875</v>
      </c>
      <c r="V3024" t="s">
        <v>125</v>
      </c>
      <c r="W3024" s="247">
        <v>44530</v>
      </c>
      <c r="Y3024" t="s">
        <v>876</v>
      </c>
      <c r="Z3024">
        <v>0</v>
      </c>
      <c r="AB3024" t="s">
        <v>1856</v>
      </c>
      <c r="AD3024">
        <f t="shared" ca="1" si="141"/>
        <v>29</v>
      </c>
      <c r="AE3024">
        <f t="shared" si="142"/>
        <v>11</v>
      </c>
      <c r="AF3024">
        <f t="shared" si="143"/>
        <v>30</v>
      </c>
    </row>
    <row r="3025" spans="1:32" x14ac:dyDescent="0.25">
      <c r="A3025" t="s">
        <v>14737</v>
      </c>
      <c r="B3025" t="s">
        <v>14738</v>
      </c>
      <c r="D3025">
        <v>2022</v>
      </c>
      <c r="E3025" t="s">
        <v>1049</v>
      </c>
      <c r="F3025" t="s">
        <v>3045</v>
      </c>
      <c r="G3025" t="s">
        <v>3046</v>
      </c>
      <c r="H3025" t="s">
        <v>866</v>
      </c>
      <c r="I3025" t="s">
        <v>14739</v>
      </c>
      <c r="J3025" t="s">
        <v>1038</v>
      </c>
      <c r="K3025">
        <v>44</v>
      </c>
      <c r="L3025" t="s">
        <v>869</v>
      </c>
      <c r="M3025" t="s">
        <v>14740</v>
      </c>
      <c r="N3025" t="s">
        <v>1040</v>
      </c>
      <c r="O3025">
        <v>4</v>
      </c>
      <c r="P3025" t="s">
        <v>872</v>
      </c>
      <c r="Q3025" t="s">
        <v>873</v>
      </c>
      <c r="R3025" t="s">
        <v>105</v>
      </c>
      <c r="S3025" t="s">
        <v>105</v>
      </c>
      <c r="T3025" t="s">
        <v>14741</v>
      </c>
      <c r="U3025" t="s">
        <v>875</v>
      </c>
      <c r="V3025" t="s">
        <v>125</v>
      </c>
      <c r="W3025" s="247">
        <v>44530</v>
      </c>
      <c r="Y3025" t="s">
        <v>876</v>
      </c>
      <c r="Z3025">
        <v>0</v>
      </c>
      <c r="AB3025" t="s">
        <v>1856</v>
      </c>
      <c r="AD3025">
        <f t="shared" ca="1" si="141"/>
        <v>29</v>
      </c>
      <c r="AE3025">
        <f t="shared" si="142"/>
        <v>11</v>
      </c>
      <c r="AF3025">
        <f t="shared" si="143"/>
        <v>30</v>
      </c>
    </row>
    <row r="3026" spans="1:32" x14ac:dyDescent="0.25">
      <c r="A3026" t="s">
        <v>14742</v>
      </c>
      <c r="B3026" t="s">
        <v>14743</v>
      </c>
      <c r="D3026">
        <v>2022</v>
      </c>
      <c r="E3026" t="s">
        <v>1049</v>
      </c>
      <c r="F3026" t="s">
        <v>3045</v>
      </c>
      <c r="G3026" t="s">
        <v>3046</v>
      </c>
      <c r="H3026" t="s">
        <v>866</v>
      </c>
      <c r="I3026" t="s">
        <v>14744</v>
      </c>
      <c r="J3026" t="s">
        <v>1038</v>
      </c>
      <c r="K3026">
        <v>43</v>
      </c>
      <c r="L3026" t="s">
        <v>869</v>
      </c>
      <c r="M3026" t="s">
        <v>14745</v>
      </c>
      <c r="N3026" t="s">
        <v>1040</v>
      </c>
      <c r="O3026">
        <v>4</v>
      </c>
      <c r="P3026" t="s">
        <v>872</v>
      </c>
      <c r="Q3026" t="s">
        <v>873</v>
      </c>
      <c r="R3026" t="s">
        <v>105</v>
      </c>
      <c r="S3026" t="s">
        <v>105</v>
      </c>
      <c r="T3026" t="s">
        <v>14746</v>
      </c>
      <c r="U3026" t="s">
        <v>875</v>
      </c>
      <c r="V3026" t="s">
        <v>125</v>
      </c>
      <c r="W3026" s="247">
        <v>44530</v>
      </c>
      <c r="Y3026" t="s">
        <v>876</v>
      </c>
      <c r="Z3026">
        <v>0</v>
      </c>
      <c r="AB3026" t="s">
        <v>1856</v>
      </c>
      <c r="AD3026">
        <f t="shared" ca="1" si="141"/>
        <v>29</v>
      </c>
      <c r="AE3026">
        <f t="shared" si="142"/>
        <v>11</v>
      </c>
      <c r="AF3026">
        <f t="shared" si="143"/>
        <v>30</v>
      </c>
    </row>
    <row r="3027" spans="1:32" x14ac:dyDescent="0.25">
      <c r="A3027" t="s">
        <v>14747</v>
      </c>
      <c r="B3027" t="s">
        <v>14748</v>
      </c>
      <c r="D3027">
        <v>2022</v>
      </c>
      <c r="E3027" t="s">
        <v>2122</v>
      </c>
      <c r="F3027" t="s">
        <v>11995</v>
      </c>
      <c r="G3027" t="s">
        <v>1071</v>
      </c>
      <c r="H3027" t="s">
        <v>2654</v>
      </c>
      <c r="I3027" t="s">
        <v>14749</v>
      </c>
      <c r="J3027" t="s">
        <v>1038</v>
      </c>
      <c r="K3027">
        <v>1</v>
      </c>
      <c r="L3027" t="s">
        <v>869</v>
      </c>
      <c r="M3027" t="s">
        <v>14750</v>
      </c>
      <c r="N3027" t="s">
        <v>5074</v>
      </c>
      <c r="O3027">
        <v>998</v>
      </c>
      <c r="P3027" t="s">
        <v>872</v>
      </c>
      <c r="Q3027" t="s">
        <v>873</v>
      </c>
      <c r="R3027" t="s">
        <v>105</v>
      </c>
      <c r="S3027" t="s">
        <v>105</v>
      </c>
      <c r="T3027" t="s">
        <v>14751</v>
      </c>
      <c r="U3027" t="s">
        <v>875</v>
      </c>
      <c r="V3027" t="s">
        <v>14308</v>
      </c>
      <c r="W3027" s="247">
        <v>44535</v>
      </c>
      <c r="Y3027" t="s">
        <v>876</v>
      </c>
      <c r="Z3027">
        <v>0</v>
      </c>
      <c r="AA3027" t="s">
        <v>14752</v>
      </c>
      <c r="AB3027" t="s">
        <v>1856</v>
      </c>
      <c r="AD3027">
        <f t="shared" ca="1" si="141"/>
        <v>29</v>
      </c>
      <c r="AE3027">
        <f t="shared" si="142"/>
        <v>12</v>
      </c>
      <c r="AF3027">
        <f t="shared" si="143"/>
        <v>5</v>
      </c>
    </row>
    <row r="3028" spans="1:32" x14ac:dyDescent="0.25">
      <c r="A3028" t="s">
        <v>14753</v>
      </c>
      <c r="B3028" t="s">
        <v>14754</v>
      </c>
      <c r="D3028">
        <v>2022</v>
      </c>
      <c r="E3028" t="s">
        <v>1049</v>
      </c>
      <c r="F3028" t="s">
        <v>1879</v>
      </c>
      <c r="G3028" t="s">
        <v>1880</v>
      </c>
      <c r="H3028" t="s">
        <v>1123</v>
      </c>
      <c r="I3028" t="s">
        <v>14755</v>
      </c>
      <c r="J3028" t="s">
        <v>1054</v>
      </c>
      <c r="K3028">
        <v>48</v>
      </c>
      <c r="L3028" t="s">
        <v>869</v>
      </c>
      <c r="M3028" t="s">
        <v>14756</v>
      </c>
      <c r="N3028">
        <v>45385</v>
      </c>
      <c r="O3028">
        <v>2</v>
      </c>
      <c r="P3028" t="s">
        <v>872</v>
      </c>
      <c r="Q3028" t="s">
        <v>873</v>
      </c>
      <c r="R3028" t="s">
        <v>105</v>
      </c>
      <c r="S3028" t="s">
        <v>105</v>
      </c>
      <c r="T3028" t="s">
        <v>14757</v>
      </c>
      <c r="U3028" t="s">
        <v>875</v>
      </c>
      <c r="V3028" t="s">
        <v>4934</v>
      </c>
      <c r="W3028" s="247">
        <v>44544</v>
      </c>
      <c r="Y3028" t="s">
        <v>876</v>
      </c>
      <c r="Z3028">
        <v>0</v>
      </c>
      <c r="AB3028" t="s">
        <v>1856</v>
      </c>
      <c r="AD3028">
        <f t="shared" ca="1" si="141"/>
        <v>28</v>
      </c>
      <c r="AE3028">
        <f t="shared" si="142"/>
        <v>12</v>
      </c>
      <c r="AF3028">
        <f t="shared" si="143"/>
        <v>14</v>
      </c>
    </row>
    <row r="3029" spans="1:32" x14ac:dyDescent="0.25">
      <c r="A3029" t="s">
        <v>14758</v>
      </c>
      <c r="B3029" t="s">
        <v>14759</v>
      </c>
      <c r="D3029">
        <v>2022</v>
      </c>
      <c r="E3029" t="s">
        <v>1034</v>
      </c>
      <c r="F3029" t="s">
        <v>2060</v>
      </c>
      <c r="G3029" t="s">
        <v>2087</v>
      </c>
      <c r="H3029" t="s">
        <v>14760</v>
      </c>
      <c r="I3029" t="s">
        <v>14761</v>
      </c>
      <c r="J3029" t="s">
        <v>1038</v>
      </c>
      <c r="K3029">
        <v>25417</v>
      </c>
      <c r="L3029" t="s">
        <v>869</v>
      </c>
      <c r="M3029" t="s">
        <v>14762</v>
      </c>
      <c r="N3029">
        <v>45598</v>
      </c>
      <c r="O3029">
        <v>24</v>
      </c>
      <c r="P3029" t="s">
        <v>872</v>
      </c>
      <c r="Q3029" t="s">
        <v>873</v>
      </c>
      <c r="R3029" t="s">
        <v>105</v>
      </c>
      <c r="S3029" t="s">
        <v>105</v>
      </c>
      <c r="T3029" t="s">
        <v>14763</v>
      </c>
      <c r="U3029" t="s">
        <v>875</v>
      </c>
      <c r="V3029" t="s">
        <v>138</v>
      </c>
      <c r="W3029" s="247">
        <v>44526</v>
      </c>
      <c r="Y3029" t="s">
        <v>876</v>
      </c>
      <c r="Z3029">
        <v>0</v>
      </c>
      <c r="AB3029" t="s">
        <v>1856</v>
      </c>
      <c r="AD3029">
        <f t="shared" ca="1" si="141"/>
        <v>29</v>
      </c>
      <c r="AE3029">
        <f t="shared" si="142"/>
        <v>11</v>
      </c>
      <c r="AF3029">
        <f t="shared" si="143"/>
        <v>26</v>
      </c>
    </row>
    <row r="3030" spans="1:32" x14ac:dyDescent="0.25">
      <c r="A3030" t="s">
        <v>14764</v>
      </c>
      <c r="B3030" t="s">
        <v>14765</v>
      </c>
      <c r="D3030">
        <v>2022</v>
      </c>
      <c r="E3030" t="s">
        <v>1034</v>
      </c>
      <c r="F3030" t="s">
        <v>2060</v>
      </c>
      <c r="G3030" t="s">
        <v>2087</v>
      </c>
      <c r="H3030" t="s">
        <v>2387</v>
      </c>
      <c r="I3030" t="s">
        <v>14766</v>
      </c>
      <c r="J3030" t="s">
        <v>1038</v>
      </c>
      <c r="K3030">
        <v>67690</v>
      </c>
      <c r="L3030" t="s">
        <v>1900</v>
      </c>
      <c r="M3030" t="s">
        <v>14767</v>
      </c>
      <c r="N3030">
        <v>45598</v>
      </c>
      <c r="O3030">
        <v>24</v>
      </c>
      <c r="P3030" t="s">
        <v>872</v>
      </c>
      <c r="Q3030" t="s">
        <v>873</v>
      </c>
      <c r="R3030" t="s">
        <v>105</v>
      </c>
      <c r="S3030" t="s">
        <v>105</v>
      </c>
      <c r="T3030" t="s">
        <v>14768</v>
      </c>
      <c r="U3030" t="s">
        <v>875</v>
      </c>
      <c r="V3030" t="s">
        <v>138</v>
      </c>
      <c r="W3030" s="247">
        <v>44526</v>
      </c>
      <c r="Y3030" t="s">
        <v>876</v>
      </c>
      <c r="Z3030">
        <v>0</v>
      </c>
      <c r="AB3030" t="s">
        <v>1856</v>
      </c>
      <c r="AD3030">
        <f t="shared" ca="1" si="141"/>
        <v>29</v>
      </c>
      <c r="AE3030">
        <f t="shared" si="142"/>
        <v>11</v>
      </c>
      <c r="AF3030">
        <f t="shared" si="143"/>
        <v>26</v>
      </c>
    </row>
    <row r="3031" spans="1:32" x14ac:dyDescent="0.25">
      <c r="A3031" t="s">
        <v>14769</v>
      </c>
      <c r="B3031" t="s">
        <v>14770</v>
      </c>
      <c r="D3031">
        <v>2022</v>
      </c>
      <c r="E3031" t="s">
        <v>1034</v>
      </c>
      <c r="F3031" t="s">
        <v>2060</v>
      </c>
      <c r="G3031" t="s">
        <v>2087</v>
      </c>
      <c r="H3031" t="s">
        <v>2285</v>
      </c>
      <c r="I3031" t="s">
        <v>14771</v>
      </c>
      <c r="J3031" t="s">
        <v>1038</v>
      </c>
      <c r="K3031">
        <v>73575</v>
      </c>
      <c r="L3031" t="s">
        <v>869</v>
      </c>
      <c r="M3031" t="s">
        <v>14772</v>
      </c>
      <c r="N3031">
        <v>45598</v>
      </c>
      <c r="O3031">
        <v>24</v>
      </c>
      <c r="P3031" t="s">
        <v>872</v>
      </c>
      <c r="Q3031" t="s">
        <v>873</v>
      </c>
      <c r="R3031" t="s">
        <v>105</v>
      </c>
      <c r="S3031" t="s">
        <v>105</v>
      </c>
      <c r="T3031" t="s">
        <v>14773</v>
      </c>
      <c r="U3031" t="s">
        <v>875</v>
      </c>
      <c r="V3031" t="s">
        <v>138</v>
      </c>
      <c r="W3031" s="247">
        <v>44526</v>
      </c>
      <c r="Y3031" t="s">
        <v>876</v>
      </c>
      <c r="Z3031">
        <v>0</v>
      </c>
      <c r="AB3031" t="s">
        <v>1856</v>
      </c>
      <c r="AD3031">
        <f t="shared" ca="1" si="141"/>
        <v>29</v>
      </c>
      <c r="AE3031">
        <f t="shared" si="142"/>
        <v>11</v>
      </c>
      <c r="AF3031">
        <f t="shared" si="143"/>
        <v>26</v>
      </c>
    </row>
    <row r="3032" spans="1:32" x14ac:dyDescent="0.25">
      <c r="A3032" t="s">
        <v>14774</v>
      </c>
      <c r="B3032" t="s">
        <v>14775</v>
      </c>
      <c r="D3032">
        <v>2022</v>
      </c>
      <c r="E3032" t="s">
        <v>1034</v>
      </c>
      <c r="F3032" t="s">
        <v>2060</v>
      </c>
      <c r="G3032" t="s">
        <v>2087</v>
      </c>
      <c r="H3032" t="s">
        <v>1759</v>
      </c>
      <c r="I3032" t="s">
        <v>14776</v>
      </c>
      <c r="J3032" t="s">
        <v>1038</v>
      </c>
      <c r="K3032">
        <v>563</v>
      </c>
      <c r="L3032" t="s">
        <v>869</v>
      </c>
      <c r="M3032" t="s">
        <v>14777</v>
      </c>
      <c r="N3032">
        <v>45598</v>
      </c>
      <c r="O3032">
        <v>24</v>
      </c>
      <c r="P3032" t="s">
        <v>872</v>
      </c>
      <c r="Q3032" t="s">
        <v>873</v>
      </c>
      <c r="R3032" t="s">
        <v>105</v>
      </c>
      <c r="S3032" t="s">
        <v>105</v>
      </c>
      <c r="T3032" t="s">
        <v>14778</v>
      </c>
      <c r="U3032" t="s">
        <v>875</v>
      </c>
      <c r="V3032" t="s">
        <v>138</v>
      </c>
      <c r="W3032" s="247">
        <v>44526</v>
      </c>
      <c r="Y3032" t="s">
        <v>876</v>
      </c>
      <c r="Z3032">
        <v>0</v>
      </c>
      <c r="AB3032" t="s">
        <v>1856</v>
      </c>
      <c r="AD3032">
        <f t="shared" ca="1" si="141"/>
        <v>29</v>
      </c>
      <c r="AE3032">
        <f t="shared" si="142"/>
        <v>11</v>
      </c>
      <c r="AF3032">
        <f t="shared" si="143"/>
        <v>26</v>
      </c>
    </row>
    <row r="3033" spans="1:32" x14ac:dyDescent="0.25">
      <c r="A3033" t="s">
        <v>14779</v>
      </c>
      <c r="B3033" t="s">
        <v>14780</v>
      </c>
      <c r="D3033">
        <v>2022</v>
      </c>
      <c r="E3033" t="s">
        <v>14781</v>
      </c>
      <c r="F3033" t="s">
        <v>14782</v>
      </c>
      <c r="G3033" t="s">
        <v>1880</v>
      </c>
      <c r="H3033" t="s">
        <v>14783</v>
      </c>
      <c r="I3033" t="s">
        <v>14784</v>
      </c>
      <c r="J3033" t="s">
        <v>1074</v>
      </c>
      <c r="K3033">
        <v>20</v>
      </c>
      <c r="L3033" t="s">
        <v>1900</v>
      </c>
      <c r="M3033" t="s">
        <v>14785</v>
      </c>
      <c r="N3033" t="s">
        <v>14508</v>
      </c>
      <c r="O3033">
        <v>581</v>
      </c>
      <c r="P3033" t="s">
        <v>872</v>
      </c>
      <c r="Q3033" t="s">
        <v>873</v>
      </c>
      <c r="R3033" t="s">
        <v>105</v>
      </c>
      <c r="S3033" t="s">
        <v>105</v>
      </c>
      <c r="T3033" t="s">
        <v>14786</v>
      </c>
      <c r="U3033" t="s">
        <v>1067</v>
      </c>
      <c r="V3033" t="s">
        <v>14787</v>
      </c>
      <c r="W3033" s="247">
        <v>44544</v>
      </c>
      <c r="Y3033" t="s">
        <v>876</v>
      </c>
      <c r="Z3033">
        <v>0</v>
      </c>
      <c r="AD3033">
        <f t="shared" ca="1" si="141"/>
        <v>28</v>
      </c>
      <c r="AE3033">
        <f t="shared" si="142"/>
        <v>12</v>
      </c>
      <c r="AF3033">
        <f t="shared" si="143"/>
        <v>14</v>
      </c>
    </row>
    <row r="3034" spans="1:32" x14ac:dyDescent="0.25">
      <c r="A3034" t="s">
        <v>14788</v>
      </c>
      <c r="B3034" t="s">
        <v>14789</v>
      </c>
      <c r="D3034">
        <v>2022</v>
      </c>
      <c r="E3034" t="s">
        <v>14781</v>
      </c>
      <c r="F3034" t="s">
        <v>14790</v>
      </c>
      <c r="G3034" t="s">
        <v>1880</v>
      </c>
      <c r="H3034" t="s">
        <v>14783</v>
      </c>
      <c r="I3034" t="s">
        <v>14791</v>
      </c>
      <c r="J3034" t="s">
        <v>1074</v>
      </c>
      <c r="K3034">
        <v>20</v>
      </c>
      <c r="L3034" t="s">
        <v>1900</v>
      </c>
      <c r="M3034" t="s">
        <v>14792</v>
      </c>
      <c r="N3034" t="s">
        <v>14508</v>
      </c>
      <c r="O3034">
        <v>581</v>
      </c>
      <c r="P3034" t="s">
        <v>872</v>
      </c>
      <c r="Q3034" t="s">
        <v>873</v>
      </c>
      <c r="R3034" t="s">
        <v>105</v>
      </c>
      <c r="S3034" t="s">
        <v>105</v>
      </c>
      <c r="T3034" t="s">
        <v>14786</v>
      </c>
      <c r="U3034" t="s">
        <v>1067</v>
      </c>
      <c r="V3034" t="s">
        <v>14787</v>
      </c>
      <c r="W3034" s="247">
        <v>44545</v>
      </c>
      <c r="Y3034" t="s">
        <v>876</v>
      </c>
      <c r="Z3034">
        <v>0</v>
      </c>
      <c r="AD3034">
        <f t="shared" ca="1" si="141"/>
        <v>28</v>
      </c>
      <c r="AE3034">
        <f t="shared" si="142"/>
        <v>12</v>
      </c>
      <c r="AF3034">
        <f t="shared" si="143"/>
        <v>15</v>
      </c>
    </row>
    <row r="3035" spans="1:32" x14ac:dyDescent="0.25">
      <c r="A3035" t="s">
        <v>14793</v>
      </c>
      <c r="B3035" t="s">
        <v>14794</v>
      </c>
      <c r="D3035">
        <v>2022</v>
      </c>
      <c r="E3035" t="s">
        <v>863</v>
      </c>
      <c r="F3035" t="s">
        <v>1434</v>
      </c>
      <c r="G3035" t="s">
        <v>1435</v>
      </c>
      <c r="H3035" t="s">
        <v>956</v>
      </c>
      <c r="I3035" t="s">
        <v>14795</v>
      </c>
      <c r="J3035" t="s">
        <v>1074</v>
      </c>
      <c r="K3035">
        <v>20</v>
      </c>
      <c r="L3035" t="s">
        <v>1900</v>
      </c>
      <c r="M3035" t="s">
        <v>14796</v>
      </c>
      <c r="N3035" t="s">
        <v>14797</v>
      </c>
      <c r="O3035">
        <v>608</v>
      </c>
      <c r="P3035" t="s">
        <v>872</v>
      </c>
      <c r="Q3035" t="s">
        <v>873</v>
      </c>
      <c r="R3035" t="s">
        <v>105</v>
      </c>
      <c r="S3035" t="s">
        <v>105</v>
      </c>
      <c r="T3035" t="s">
        <v>14798</v>
      </c>
      <c r="U3035" t="s">
        <v>1067</v>
      </c>
      <c r="V3035" t="s">
        <v>2763</v>
      </c>
      <c r="W3035" s="247">
        <v>44530</v>
      </c>
      <c r="Y3035" t="s">
        <v>876</v>
      </c>
      <c r="Z3035">
        <v>0</v>
      </c>
      <c r="AD3035">
        <f t="shared" ca="1" si="141"/>
        <v>29</v>
      </c>
      <c r="AE3035">
        <f t="shared" si="142"/>
        <v>11</v>
      </c>
      <c r="AF3035">
        <f t="shared" si="143"/>
        <v>30</v>
      </c>
    </row>
    <row r="3036" spans="1:32" x14ac:dyDescent="0.25">
      <c r="A3036" t="s">
        <v>14799</v>
      </c>
      <c r="B3036" t="s">
        <v>14800</v>
      </c>
      <c r="D3036">
        <v>2022</v>
      </c>
      <c r="E3036" t="s">
        <v>1049</v>
      </c>
      <c r="F3036" t="s">
        <v>1879</v>
      </c>
      <c r="G3036" t="s">
        <v>1880</v>
      </c>
      <c r="H3036" t="s">
        <v>1123</v>
      </c>
      <c r="I3036" t="s">
        <v>14801</v>
      </c>
      <c r="J3036" t="s">
        <v>7733</v>
      </c>
      <c r="K3036">
        <v>78399</v>
      </c>
      <c r="L3036" t="s">
        <v>869</v>
      </c>
      <c r="M3036" t="s">
        <v>1519</v>
      </c>
      <c r="N3036" t="s">
        <v>1803</v>
      </c>
      <c r="O3036">
        <v>13</v>
      </c>
      <c r="P3036" t="s">
        <v>872</v>
      </c>
      <c r="Q3036" t="s">
        <v>873</v>
      </c>
      <c r="R3036" t="s">
        <v>173</v>
      </c>
      <c r="S3036" t="s">
        <v>173</v>
      </c>
      <c r="U3036" t="s">
        <v>875</v>
      </c>
      <c r="W3036" s="247">
        <v>44544</v>
      </c>
      <c r="Y3036" t="s">
        <v>876</v>
      </c>
      <c r="Z3036">
        <v>0</v>
      </c>
      <c r="AA3036" t="s">
        <v>7076</v>
      </c>
      <c r="AB3036" t="s">
        <v>1856</v>
      </c>
      <c r="AD3036">
        <f t="shared" ca="1" si="141"/>
        <v>28</v>
      </c>
      <c r="AE3036">
        <f t="shared" si="142"/>
        <v>12</v>
      </c>
      <c r="AF3036">
        <f t="shared" si="143"/>
        <v>14</v>
      </c>
    </row>
    <row r="3037" spans="1:32" x14ac:dyDescent="0.25">
      <c r="A3037" t="s">
        <v>14802</v>
      </c>
      <c r="B3037" t="s">
        <v>14803</v>
      </c>
      <c r="D3037">
        <v>2022</v>
      </c>
      <c r="E3037" t="s">
        <v>1049</v>
      </c>
      <c r="F3037" t="s">
        <v>1879</v>
      </c>
      <c r="G3037" t="s">
        <v>1880</v>
      </c>
      <c r="H3037" t="s">
        <v>1123</v>
      </c>
      <c r="I3037" t="s">
        <v>14804</v>
      </c>
      <c r="J3037" t="s">
        <v>7733</v>
      </c>
      <c r="K3037">
        <v>89252</v>
      </c>
      <c r="L3037" t="s">
        <v>869</v>
      </c>
      <c r="M3037" t="s">
        <v>1519</v>
      </c>
      <c r="N3037" t="s">
        <v>1823</v>
      </c>
      <c r="O3037">
        <v>10</v>
      </c>
      <c r="P3037" t="s">
        <v>872</v>
      </c>
      <c r="Q3037" t="s">
        <v>873</v>
      </c>
      <c r="R3037" t="s">
        <v>173</v>
      </c>
      <c r="S3037" t="s">
        <v>173</v>
      </c>
      <c r="U3037" t="s">
        <v>875</v>
      </c>
      <c r="W3037" s="247">
        <v>44544</v>
      </c>
      <c r="Y3037" t="s">
        <v>876</v>
      </c>
      <c r="Z3037">
        <v>0</v>
      </c>
      <c r="AB3037" t="s">
        <v>1856</v>
      </c>
      <c r="AD3037">
        <f t="shared" ca="1" si="141"/>
        <v>28</v>
      </c>
      <c r="AE3037">
        <f t="shared" si="142"/>
        <v>12</v>
      </c>
      <c r="AF3037">
        <f t="shared" si="143"/>
        <v>14</v>
      </c>
    </row>
    <row r="3038" spans="1:32" x14ac:dyDescent="0.25">
      <c r="A3038" t="s">
        <v>14805</v>
      </c>
      <c r="B3038" t="s">
        <v>14806</v>
      </c>
      <c r="D3038">
        <v>2022</v>
      </c>
      <c r="E3038" t="s">
        <v>1616</v>
      </c>
      <c r="F3038" t="s">
        <v>1617</v>
      </c>
      <c r="G3038" t="s">
        <v>1618</v>
      </c>
      <c r="H3038" t="s">
        <v>866</v>
      </c>
      <c r="I3038" t="s">
        <v>14807</v>
      </c>
      <c r="J3038" t="s">
        <v>896</v>
      </c>
      <c r="K3038">
        <v>93147</v>
      </c>
      <c r="L3038" t="s">
        <v>1900</v>
      </c>
      <c r="M3038" t="s">
        <v>1519</v>
      </c>
      <c r="N3038" t="s">
        <v>8603</v>
      </c>
      <c r="O3038">
        <v>37</v>
      </c>
      <c r="P3038" t="s">
        <v>872</v>
      </c>
      <c r="Q3038" t="s">
        <v>873</v>
      </c>
      <c r="R3038" t="s">
        <v>121</v>
      </c>
      <c r="S3038" t="s">
        <v>121</v>
      </c>
      <c r="T3038" t="s">
        <v>1834</v>
      </c>
      <c r="U3038" t="s">
        <v>875</v>
      </c>
      <c r="W3038" s="247">
        <v>44535</v>
      </c>
      <c r="Y3038" t="s">
        <v>876</v>
      </c>
      <c r="Z3038">
        <v>0</v>
      </c>
      <c r="AA3038" t="s">
        <v>14808</v>
      </c>
      <c r="AB3038" t="s">
        <v>1856</v>
      </c>
      <c r="AD3038">
        <f t="shared" ca="1" si="141"/>
        <v>29</v>
      </c>
      <c r="AE3038">
        <f t="shared" si="142"/>
        <v>12</v>
      </c>
      <c r="AF3038">
        <f t="shared" si="143"/>
        <v>5</v>
      </c>
    </row>
    <row r="3039" spans="1:32" x14ac:dyDescent="0.25">
      <c r="A3039" t="s">
        <v>14809</v>
      </c>
      <c r="B3039" t="s">
        <v>14810</v>
      </c>
      <c r="C3039" t="s">
        <v>2319</v>
      </c>
      <c r="D3039">
        <v>2022</v>
      </c>
      <c r="E3039" t="s">
        <v>863</v>
      </c>
      <c r="F3039" t="s">
        <v>2418</v>
      </c>
      <c r="G3039" t="s">
        <v>2419</v>
      </c>
      <c r="H3039" t="s">
        <v>866</v>
      </c>
      <c r="I3039" t="s">
        <v>14811</v>
      </c>
      <c r="J3039" t="s">
        <v>1067</v>
      </c>
      <c r="K3039">
        <v>113380</v>
      </c>
      <c r="L3039" t="s">
        <v>1900</v>
      </c>
      <c r="M3039" t="s">
        <v>1519</v>
      </c>
      <c r="N3039">
        <v>45324</v>
      </c>
      <c r="O3039">
        <v>3</v>
      </c>
      <c r="P3039" t="s">
        <v>872</v>
      </c>
      <c r="Q3039" t="s">
        <v>873</v>
      </c>
      <c r="R3039" t="s">
        <v>159</v>
      </c>
      <c r="S3039" t="s">
        <v>159</v>
      </c>
      <c r="U3039" t="s">
        <v>875</v>
      </c>
      <c r="W3039" s="247">
        <v>44523</v>
      </c>
      <c r="Y3039" t="s">
        <v>876</v>
      </c>
      <c r="Z3039">
        <v>0</v>
      </c>
      <c r="AA3039" t="s">
        <v>14699</v>
      </c>
      <c r="AB3039" t="s">
        <v>1856</v>
      </c>
      <c r="AD3039">
        <f t="shared" ca="1" si="141"/>
        <v>29</v>
      </c>
      <c r="AE3039">
        <f t="shared" si="142"/>
        <v>11</v>
      </c>
      <c r="AF3039">
        <f t="shared" si="143"/>
        <v>23</v>
      </c>
    </row>
    <row r="3040" spans="1:32" x14ac:dyDescent="0.25">
      <c r="A3040" t="s">
        <v>14812</v>
      </c>
      <c r="B3040" t="s">
        <v>14813</v>
      </c>
      <c r="D3040">
        <v>2022</v>
      </c>
      <c r="E3040" t="s">
        <v>14814</v>
      </c>
      <c r="F3040" t="s">
        <v>14815</v>
      </c>
      <c r="G3040" t="s">
        <v>1081</v>
      </c>
      <c r="H3040" t="s">
        <v>7731</v>
      </c>
      <c r="I3040" t="s">
        <v>14816</v>
      </c>
      <c r="J3040" t="s">
        <v>1038</v>
      </c>
      <c r="K3040">
        <v>20319</v>
      </c>
      <c r="L3040" t="s">
        <v>869</v>
      </c>
      <c r="M3040" t="s">
        <v>14817</v>
      </c>
      <c r="N3040" t="s">
        <v>1040</v>
      </c>
      <c r="O3040">
        <v>4</v>
      </c>
      <c r="P3040" t="s">
        <v>872</v>
      </c>
      <c r="Q3040" t="s">
        <v>873</v>
      </c>
      <c r="R3040" t="s">
        <v>105</v>
      </c>
      <c r="S3040" t="s">
        <v>105</v>
      </c>
      <c r="T3040" t="s">
        <v>14818</v>
      </c>
      <c r="U3040" t="s">
        <v>875</v>
      </c>
      <c r="V3040" t="s">
        <v>138</v>
      </c>
      <c r="W3040" s="247">
        <v>44515</v>
      </c>
      <c r="Y3040" t="s">
        <v>876</v>
      </c>
      <c r="Z3040">
        <v>0</v>
      </c>
      <c r="AA3040" t="s">
        <v>14819</v>
      </c>
      <c r="AB3040" t="s">
        <v>1856</v>
      </c>
      <c r="AD3040">
        <f t="shared" ca="1" si="141"/>
        <v>29</v>
      </c>
      <c r="AE3040">
        <f t="shared" si="142"/>
        <v>11</v>
      </c>
      <c r="AF3040">
        <f t="shared" si="143"/>
        <v>15</v>
      </c>
    </row>
    <row r="3041" spans="1:32" x14ac:dyDescent="0.25">
      <c r="A3041" t="s">
        <v>14820</v>
      </c>
      <c r="B3041" t="s">
        <v>14821</v>
      </c>
      <c r="D3041">
        <v>2022</v>
      </c>
      <c r="E3041" t="s">
        <v>1034</v>
      </c>
      <c r="F3041" t="s">
        <v>14822</v>
      </c>
      <c r="G3041" t="s">
        <v>1036</v>
      </c>
      <c r="H3041" t="s">
        <v>866</v>
      </c>
      <c r="I3041" t="s">
        <v>14823</v>
      </c>
      <c r="J3041" t="s">
        <v>1054</v>
      </c>
      <c r="K3041">
        <v>39108</v>
      </c>
      <c r="L3041" t="s">
        <v>869</v>
      </c>
      <c r="M3041" t="s">
        <v>14824</v>
      </c>
      <c r="N3041">
        <v>45628</v>
      </c>
      <c r="O3041">
        <v>23</v>
      </c>
      <c r="P3041" t="s">
        <v>872</v>
      </c>
      <c r="Q3041" t="s">
        <v>873</v>
      </c>
      <c r="R3041" t="s">
        <v>105</v>
      </c>
      <c r="S3041" t="s">
        <v>105</v>
      </c>
      <c r="T3041" t="s">
        <v>14825</v>
      </c>
      <c r="U3041" t="s">
        <v>875</v>
      </c>
      <c r="V3041" t="s">
        <v>211</v>
      </c>
      <c r="W3041" s="247">
        <v>44516</v>
      </c>
      <c r="Y3041" t="s">
        <v>876</v>
      </c>
      <c r="Z3041">
        <v>0</v>
      </c>
      <c r="AA3041" t="s">
        <v>14826</v>
      </c>
      <c r="AB3041" t="s">
        <v>1856</v>
      </c>
      <c r="AD3041">
        <f t="shared" ca="1" si="141"/>
        <v>29</v>
      </c>
      <c r="AE3041">
        <f t="shared" si="142"/>
        <v>11</v>
      </c>
      <c r="AF3041">
        <f t="shared" si="143"/>
        <v>16</v>
      </c>
    </row>
    <row r="3042" spans="1:32" x14ac:dyDescent="0.25">
      <c r="A3042" t="s">
        <v>14827</v>
      </c>
      <c r="B3042" t="s">
        <v>14828</v>
      </c>
      <c r="D3042">
        <v>2022</v>
      </c>
      <c r="E3042" t="s">
        <v>1049</v>
      </c>
      <c r="F3042" t="s">
        <v>1879</v>
      </c>
      <c r="G3042" t="s">
        <v>1880</v>
      </c>
      <c r="H3042" t="s">
        <v>1123</v>
      </c>
      <c r="I3042" t="s">
        <v>14829</v>
      </c>
      <c r="J3042" t="s">
        <v>1054</v>
      </c>
      <c r="K3042">
        <v>70397</v>
      </c>
      <c r="L3042" t="s">
        <v>869</v>
      </c>
      <c r="M3042" t="s">
        <v>14830</v>
      </c>
      <c r="N3042" t="s">
        <v>1040</v>
      </c>
      <c r="O3042">
        <v>4</v>
      </c>
      <c r="P3042" t="s">
        <v>872</v>
      </c>
      <c r="Q3042" t="s">
        <v>873</v>
      </c>
      <c r="R3042" t="s">
        <v>105</v>
      </c>
      <c r="S3042" t="s">
        <v>105</v>
      </c>
      <c r="T3042" t="s">
        <v>10935</v>
      </c>
      <c r="U3042" t="s">
        <v>875</v>
      </c>
      <c r="V3042" t="s">
        <v>3237</v>
      </c>
      <c r="W3042" s="247">
        <v>44519</v>
      </c>
      <c r="Y3042" t="s">
        <v>876</v>
      </c>
      <c r="Z3042">
        <v>0</v>
      </c>
      <c r="AB3042" t="s">
        <v>1856</v>
      </c>
      <c r="AD3042">
        <f t="shared" ca="1" si="141"/>
        <v>29</v>
      </c>
      <c r="AE3042">
        <f t="shared" si="142"/>
        <v>11</v>
      </c>
      <c r="AF3042">
        <f t="shared" si="143"/>
        <v>19</v>
      </c>
    </row>
    <row r="3043" spans="1:32" x14ac:dyDescent="0.25">
      <c r="A3043" t="s">
        <v>14831</v>
      </c>
      <c r="B3043" t="s">
        <v>14832</v>
      </c>
      <c r="D3043">
        <v>2021</v>
      </c>
      <c r="E3043" t="s">
        <v>3245</v>
      </c>
      <c r="F3043" t="s">
        <v>14833</v>
      </c>
      <c r="G3043" t="s">
        <v>1384</v>
      </c>
      <c r="H3043" t="s">
        <v>7731</v>
      </c>
      <c r="I3043" t="s">
        <v>14834</v>
      </c>
      <c r="J3043" t="s">
        <v>1074</v>
      </c>
      <c r="K3043">
        <v>20</v>
      </c>
      <c r="L3043" t="s">
        <v>1900</v>
      </c>
      <c r="M3043" t="s">
        <v>14835</v>
      </c>
      <c r="N3043" t="s">
        <v>14836</v>
      </c>
      <c r="O3043">
        <v>608</v>
      </c>
      <c r="P3043" t="s">
        <v>872</v>
      </c>
      <c r="Q3043" t="s">
        <v>873</v>
      </c>
      <c r="R3043" t="s">
        <v>105</v>
      </c>
      <c r="S3043" t="s">
        <v>105</v>
      </c>
      <c r="T3043" t="s">
        <v>14837</v>
      </c>
      <c r="U3043" t="s">
        <v>1067</v>
      </c>
      <c r="V3043" t="s">
        <v>14838</v>
      </c>
      <c r="W3043" s="247">
        <v>44515</v>
      </c>
      <c r="Y3043" t="s">
        <v>876</v>
      </c>
      <c r="Z3043">
        <v>0</v>
      </c>
      <c r="AD3043">
        <f t="shared" ca="1" si="141"/>
        <v>29</v>
      </c>
      <c r="AE3043">
        <f t="shared" si="142"/>
        <v>11</v>
      </c>
      <c r="AF3043">
        <f t="shared" si="143"/>
        <v>15</v>
      </c>
    </row>
    <row r="3044" spans="1:32" x14ac:dyDescent="0.25">
      <c r="A3044" t="s">
        <v>14839</v>
      </c>
      <c r="B3044" t="s">
        <v>14840</v>
      </c>
      <c r="D3044">
        <v>2022</v>
      </c>
      <c r="E3044" t="s">
        <v>5589</v>
      </c>
      <c r="F3044" t="s">
        <v>5744</v>
      </c>
      <c r="G3044" t="s">
        <v>1880</v>
      </c>
      <c r="H3044" t="s">
        <v>866</v>
      </c>
      <c r="I3044" t="s">
        <v>14841</v>
      </c>
      <c r="J3044" t="s">
        <v>1074</v>
      </c>
      <c r="K3044">
        <v>20</v>
      </c>
      <c r="L3044" t="s">
        <v>869</v>
      </c>
      <c r="M3044" t="s">
        <v>14842</v>
      </c>
      <c r="N3044" t="s">
        <v>14481</v>
      </c>
      <c r="O3044">
        <v>608</v>
      </c>
      <c r="P3044" t="s">
        <v>872</v>
      </c>
      <c r="Q3044" t="s">
        <v>873</v>
      </c>
      <c r="R3044" t="s">
        <v>105</v>
      </c>
      <c r="S3044" t="s">
        <v>105</v>
      </c>
      <c r="T3044" t="s">
        <v>14843</v>
      </c>
      <c r="U3044" t="s">
        <v>1067</v>
      </c>
      <c r="V3044" t="s">
        <v>5698</v>
      </c>
      <c r="W3044" s="247">
        <v>44512</v>
      </c>
      <c r="Y3044" t="s">
        <v>876</v>
      </c>
      <c r="Z3044">
        <v>0</v>
      </c>
      <c r="AD3044">
        <f t="shared" ca="1" si="141"/>
        <v>29</v>
      </c>
      <c r="AE3044">
        <f t="shared" si="142"/>
        <v>11</v>
      </c>
      <c r="AF3044">
        <f t="shared" si="143"/>
        <v>12</v>
      </c>
    </row>
    <row r="3045" spans="1:32" x14ac:dyDescent="0.25">
      <c r="A3045" t="s">
        <v>14844</v>
      </c>
      <c r="B3045" t="s">
        <v>14845</v>
      </c>
      <c r="D3045">
        <v>2022</v>
      </c>
      <c r="E3045" t="s">
        <v>1049</v>
      </c>
      <c r="F3045" t="s">
        <v>2320</v>
      </c>
      <c r="G3045" t="s">
        <v>1081</v>
      </c>
      <c r="H3045" t="s">
        <v>1072</v>
      </c>
      <c r="I3045" t="s">
        <v>14846</v>
      </c>
      <c r="J3045" t="s">
        <v>1074</v>
      </c>
      <c r="K3045">
        <v>20</v>
      </c>
      <c r="L3045" t="s">
        <v>1900</v>
      </c>
      <c r="M3045" t="s">
        <v>14847</v>
      </c>
      <c r="N3045" t="s">
        <v>14836</v>
      </c>
      <c r="O3045">
        <v>608</v>
      </c>
      <c r="P3045" t="s">
        <v>872</v>
      </c>
      <c r="Q3045" t="s">
        <v>873</v>
      </c>
      <c r="R3045" t="s">
        <v>105</v>
      </c>
      <c r="S3045" t="s">
        <v>105</v>
      </c>
      <c r="T3045" t="s">
        <v>14848</v>
      </c>
      <c r="U3045" t="s">
        <v>1067</v>
      </c>
      <c r="V3045" t="s">
        <v>14849</v>
      </c>
      <c r="W3045" s="247">
        <v>44510</v>
      </c>
      <c r="Y3045" t="s">
        <v>876</v>
      </c>
      <c r="Z3045">
        <v>0</v>
      </c>
      <c r="AD3045">
        <f t="shared" ca="1" si="141"/>
        <v>30</v>
      </c>
      <c r="AE3045">
        <f t="shared" si="142"/>
        <v>11</v>
      </c>
      <c r="AF3045">
        <f t="shared" si="143"/>
        <v>10</v>
      </c>
    </row>
    <row r="3046" spans="1:32" x14ac:dyDescent="0.25">
      <c r="A3046" t="s">
        <v>14850</v>
      </c>
      <c r="B3046" t="s">
        <v>14851</v>
      </c>
      <c r="D3046">
        <v>2022</v>
      </c>
      <c r="E3046" t="s">
        <v>1049</v>
      </c>
      <c r="F3046" t="s">
        <v>1070</v>
      </c>
      <c r="G3046" t="s">
        <v>1071</v>
      </c>
      <c r="H3046" t="s">
        <v>2772</v>
      </c>
      <c r="I3046" t="s">
        <v>14852</v>
      </c>
      <c r="J3046" t="s">
        <v>1038</v>
      </c>
      <c r="K3046">
        <v>27254</v>
      </c>
      <c r="L3046" t="s">
        <v>869</v>
      </c>
      <c r="M3046" t="s">
        <v>14853</v>
      </c>
      <c r="N3046" t="s">
        <v>1040</v>
      </c>
      <c r="O3046">
        <v>4</v>
      </c>
      <c r="P3046" t="s">
        <v>872</v>
      </c>
      <c r="Q3046" t="s">
        <v>873</v>
      </c>
      <c r="R3046" t="s">
        <v>105</v>
      </c>
      <c r="S3046" t="s">
        <v>105</v>
      </c>
      <c r="T3046" t="s">
        <v>13398</v>
      </c>
      <c r="U3046" t="s">
        <v>875</v>
      </c>
      <c r="V3046" t="s">
        <v>138</v>
      </c>
      <c r="W3046" s="247">
        <v>44519</v>
      </c>
      <c r="Y3046" t="s">
        <v>876</v>
      </c>
      <c r="Z3046">
        <v>0</v>
      </c>
      <c r="AA3046" t="s">
        <v>14819</v>
      </c>
      <c r="AB3046" t="s">
        <v>1856</v>
      </c>
      <c r="AD3046">
        <f t="shared" ca="1" si="141"/>
        <v>29</v>
      </c>
      <c r="AE3046">
        <f t="shared" si="142"/>
        <v>11</v>
      </c>
      <c r="AF3046">
        <f t="shared" si="143"/>
        <v>19</v>
      </c>
    </row>
    <row r="3047" spans="1:32" x14ac:dyDescent="0.25">
      <c r="A3047" t="s">
        <v>14854</v>
      </c>
      <c r="B3047" t="s">
        <v>14855</v>
      </c>
      <c r="D3047">
        <v>2022</v>
      </c>
      <c r="E3047" t="s">
        <v>1049</v>
      </c>
      <c r="F3047" t="s">
        <v>1879</v>
      </c>
      <c r="G3047" t="s">
        <v>1917</v>
      </c>
      <c r="H3047" t="s">
        <v>1123</v>
      </c>
      <c r="I3047" t="s">
        <v>14856</v>
      </c>
      <c r="J3047" t="s">
        <v>7733</v>
      </c>
      <c r="K3047">
        <v>59568</v>
      </c>
      <c r="L3047" t="s">
        <v>1900</v>
      </c>
      <c r="M3047" t="s">
        <v>1519</v>
      </c>
      <c r="N3047" t="s">
        <v>1816</v>
      </c>
      <c r="O3047">
        <v>9</v>
      </c>
      <c r="P3047" t="s">
        <v>872</v>
      </c>
      <c r="Q3047" t="s">
        <v>873</v>
      </c>
      <c r="R3047" t="s">
        <v>173</v>
      </c>
      <c r="S3047" t="s">
        <v>173</v>
      </c>
      <c r="U3047" t="s">
        <v>875</v>
      </c>
      <c r="W3047" s="247">
        <v>44519</v>
      </c>
      <c r="Y3047" t="s">
        <v>876</v>
      </c>
      <c r="Z3047">
        <v>0</v>
      </c>
      <c r="AB3047" t="s">
        <v>1856</v>
      </c>
      <c r="AD3047">
        <f t="shared" ca="1" si="141"/>
        <v>29</v>
      </c>
      <c r="AE3047">
        <f t="shared" si="142"/>
        <v>11</v>
      </c>
      <c r="AF3047">
        <f t="shared" si="143"/>
        <v>19</v>
      </c>
    </row>
    <row r="3048" spans="1:32" x14ac:dyDescent="0.25">
      <c r="A3048" t="s">
        <v>14857</v>
      </c>
      <c r="B3048" t="s">
        <v>14858</v>
      </c>
      <c r="D3048">
        <v>2022</v>
      </c>
      <c r="E3048" t="s">
        <v>1049</v>
      </c>
      <c r="F3048" t="s">
        <v>1879</v>
      </c>
      <c r="G3048" t="s">
        <v>1880</v>
      </c>
      <c r="H3048" t="s">
        <v>1123</v>
      </c>
      <c r="I3048" t="s">
        <v>14859</v>
      </c>
      <c r="J3048" t="s">
        <v>7733</v>
      </c>
      <c r="K3048">
        <v>129178</v>
      </c>
      <c r="L3048" t="s">
        <v>1900</v>
      </c>
      <c r="M3048" t="s">
        <v>1519</v>
      </c>
      <c r="N3048" t="s">
        <v>1640</v>
      </c>
      <c r="O3048">
        <v>6</v>
      </c>
      <c r="P3048" t="s">
        <v>872</v>
      </c>
      <c r="Q3048" t="s">
        <v>873</v>
      </c>
      <c r="R3048" t="s">
        <v>173</v>
      </c>
      <c r="S3048" t="s">
        <v>173</v>
      </c>
      <c r="U3048" t="s">
        <v>875</v>
      </c>
      <c r="W3048" s="247">
        <v>44519</v>
      </c>
      <c r="Y3048" t="s">
        <v>876</v>
      </c>
      <c r="Z3048">
        <v>0</v>
      </c>
      <c r="AB3048" t="s">
        <v>1856</v>
      </c>
      <c r="AD3048">
        <f t="shared" ca="1" si="141"/>
        <v>29</v>
      </c>
      <c r="AE3048">
        <f t="shared" si="142"/>
        <v>11</v>
      </c>
      <c r="AF3048">
        <f t="shared" si="143"/>
        <v>19</v>
      </c>
    </row>
    <row r="3049" spans="1:32" x14ac:dyDescent="0.25">
      <c r="A3049" t="s">
        <v>14860</v>
      </c>
      <c r="B3049" t="s">
        <v>14861</v>
      </c>
      <c r="D3049">
        <v>2022</v>
      </c>
      <c r="E3049" t="s">
        <v>1049</v>
      </c>
      <c r="F3049" t="s">
        <v>1879</v>
      </c>
      <c r="G3049" t="s">
        <v>1917</v>
      </c>
      <c r="H3049" t="s">
        <v>2772</v>
      </c>
      <c r="I3049" t="s">
        <v>14862</v>
      </c>
      <c r="J3049" t="s">
        <v>7733</v>
      </c>
      <c r="K3049">
        <v>61748</v>
      </c>
      <c r="L3049" t="s">
        <v>869</v>
      </c>
      <c r="M3049" t="s">
        <v>1519</v>
      </c>
      <c r="N3049">
        <v>45383</v>
      </c>
      <c r="O3049">
        <v>32</v>
      </c>
      <c r="P3049" t="s">
        <v>872</v>
      </c>
      <c r="Q3049" t="s">
        <v>873</v>
      </c>
      <c r="R3049" t="s">
        <v>173</v>
      </c>
      <c r="S3049" t="s">
        <v>173</v>
      </c>
      <c r="U3049" t="s">
        <v>875</v>
      </c>
      <c r="W3049" s="247">
        <v>44519</v>
      </c>
      <c r="Y3049" t="s">
        <v>876</v>
      </c>
      <c r="Z3049">
        <v>0</v>
      </c>
      <c r="AB3049" t="s">
        <v>1856</v>
      </c>
      <c r="AD3049">
        <f t="shared" ca="1" si="141"/>
        <v>29</v>
      </c>
      <c r="AE3049">
        <f t="shared" si="142"/>
        <v>11</v>
      </c>
      <c r="AF3049">
        <f t="shared" si="143"/>
        <v>19</v>
      </c>
    </row>
    <row r="3050" spans="1:32" x14ac:dyDescent="0.25">
      <c r="A3050" t="s">
        <v>14863</v>
      </c>
      <c r="B3050" t="s">
        <v>14864</v>
      </c>
      <c r="D3050">
        <v>2022</v>
      </c>
      <c r="E3050" t="s">
        <v>1049</v>
      </c>
      <c r="F3050" t="s">
        <v>1879</v>
      </c>
      <c r="G3050" t="s">
        <v>1917</v>
      </c>
      <c r="H3050" t="s">
        <v>1123</v>
      </c>
      <c r="I3050" t="s">
        <v>14865</v>
      </c>
      <c r="J3050" t="s">
        <v>7733</v>
      </c>
      <c r="K3050">
        <v>46324</v>
      </c>
      <c r="L3050" t="s">
        <v>869</v>
      </c>
      <c r="M3050" t="s">
        <v>1519</v>
      </c>
      <c r="N3050">
        <v>45383</v>
      </c>
      <c r="O3050">
        <v>32</v>
      </c>
      <c r="P3050" t="s">
        <v>872</v>
      </c>
      <c r="Q3050" t="s">
        <v>873</v>
      </c>
      <c r="R3050" t="s">
        <v>173</v>
      </c>
      <c r="S3050" t="s">
        <v>173</v>
      </c>
      <c r="U3050" t="s">
        <v>875</v>
      </c>
      <c r="W3050" s="247">
        <v>44519</v>
      </c>
      <c r="Y3050" t="s">
        <v>876</v>
      </c>
      <c r="Z3050">
        <v>0</v>
      </c>
      <c r="AB3050" t="s">
        <v>1856</v>
      </c>
      <c r="AD3050">
        <f t="shared" ca="1" si="141"/>
        <v>29</v>
      </c>
      <c r="AE3050">
        <f t="shared" si="142"/>
        <v>11</v>
      </c>
      <c r="AF3050">
        <f t="shared" si="143"/>
        <v>19</v>
      </c>
    </row>
    <row r="3051" spans="1:32" x14ac:dyDescent="0.25">
      <c r="A3051" t="s">
        <v>14866</v>
      </c>
      <c r="B3051" t="s">
        <v>14867</v>
      </c>
      <c r="D3051">
        <v>2022</v>
      </c>
      <c r="E3051" t="s">
        <v>1049</v>
      </c>
      <c r="F3051" t="s">
        <v>1879</v>
      </c>
      <c r="G3051" t="s">
        <v>1917</v>
      </c>
      <c r="H3051" t="s">
        <v>1123</v>
      </c>
      <c r="I3051" t="s">
        <v>14868</v>
      </c>
      <c r="J3051" t="s">
        <v>896</v>
      </c>
      <c r="K3051">
        <v>66594</v>
      </c>
      <c r="L3051" t="s">
        <v>1900</v>
      </c>
      <c r="M3051" t="s">
        <v>1519</v>
      </c>
      <c r="N3051">
        <v>45324</v>
      </c>
      <c r="O3051">
        <v>4</v>
      </c>
      <c r="P3051" t="s">
        <v>872</v>
      </c>
      <c r="Q3051" t="s">
        <v>873</v>
      </c>
      <c r="R3051" t="s">
        <v>133</v>
      </c>
      <c r="S3051" t="s">
        <v>133</v>
      </c>
      <c r="U3051" t="s">
        <v>875</v>
      </c>
      <c r="W3051" s="247">
        <v>44519</v>
      </c>
      <c r="Y3051" t="s">
        <v>876</v>
      </c>
      <c r="Z3051">
        <v>0</v>
      </c>
      <c r="AA3051" t="s">
        <v>9622</v>
      </c>
      <c r="AB3051" t="s">
        <v>1856</v>
      </c>
      <c r="AD3051">
        <f t="shared" ca="1" si="141"/>
        <v>29</v>
      </c>
      <c r="AE3051">
        <f t="shared" si="142"/>
        <v>11</v>
      </c>
      <c r="AF3051">
        <f t="shared" si="143"/>
        <v>19</v>
      </c>
    </row>
    <row r="3052" spans="1:32" x14ac:dyDescent="0.25">
      <c r="A3052" t="s">
        <v>14869</v>
      </c>
      <c r="B3052" t="s">
        <v>14870</v>
      </c>
      <c r="D3052">
        <v>2022</v>
      </c>
      <c r="E3052" t="s">
        <v>1049</v>
      </c>
      <c r="F3052" t="s">
        <v>1879</v>
      </c>
      <c r="G3052" t="s">
        <v>1917</v>
      </c>
      <c r="H3052" t="s">
        <v>2772</v>
      </c>
      <c r="I3052" t="s">
        <v>14871</v>
      </c>
      <c r="J3052" t="s">
        <v>1240</v>
      </c>
      <c r="K3052">
        <v>37790</v>
      </c>
      <c r="L3052" t="s">
        <v>869</v>
      </c>
      <c r="M3052" t="s">
        <v>1519</v>
      </c>
      <c r="N3052" t="s">
        <v>14872</v>
      </c>
      <c r="O3052">
        <v>53</v>
      </c>
      <c r="P3052" t="s">
        <v>872</v>
      </c>
      <c r="Q3052" t="s">
        <v>873</v>
      </c>
      <c r="R3052" t="s">
        <v>121</v>
      </c>
      <c r="S3052" t="s">
        <v>121</v>
      </c>
      <c r="U3052" t="s">
        <v>875</v>
      </c>
      <c r="W3052" s="247">
        <v>44519</v>
      </c>
      <c r="Y3052" t="s">
        <v>876</v>
      </c>
      <c r="Z3052">
        <v>0</v>
      </c>
      <c r="AA3052" t="s">
        <v>14873</v>
      </c>
      <c r="AB3052" t="s">
        <v>1856</v>
      </c>
      <c r="AD3052">
        <f t="shared" ca="1" si="141"/>
        <v>29</v>
      </c>
      <c r="AE3052">
        <f t="shared" si="142"/>
        <v>11</v>
      </c>
      <c r="AF3052">
        <f t="shared" si="143"/>
        <v>19</v>
      </c>
    </row>
    <row r="3053" spans="1:32" x14ac:dyDescent="0.25">
      <c r="A3053" t="s">
        <v>14874</v>
      </c>
      <c r="B3053" t="s">
        <v>14875</v>
      </c>
      <c r="D3053">
        <v>2022</v>
      </c>
      <c r="E3053" t="s">
        <v>3256</v>
      </c>
      <c r="F3053" t="s">
        <v>8318</v>
      </c>
      <c r="G3053" t="s">
        <v>1081</v>
      </c>
      <c r="H3053" t="s">
        <v>7731</v>
      </c>
      <c r="I3053" t="s">
        <v>14876</v>
      </c>
      <c r="J3053" t="s">
        <v>896</v>
      </c>
      <c r="K3053">
        <v>31202</v>
      </c>
      <c r="L3053" t="s">
        <v>869</v>
      </c>
      <c r="M3053" t="s">
        <v>1519</v>
      </c>
      <c r="N3053">
        <v>45353</v>
      </c>
      <c r="O3053">
        <v>2</v>
      </c>
      <c r="P3053" t="s">
        <v>872</v>
      </c>
      <c r="Q3053" t="s">
        <v>873</v>
      </c>
      <c r="R3053" t="s">
        <v>139</v>
      </c>
      <c r="S3053" t="s">
        <v>121</v>
      </c>
      <c r="U3053" t="s">
        <v>875</v>
      </c>
      <c r="W3053" s="247">
        <v>44494</v>
      </c>
      <c r="Y3053" t="s">
        <v>876</v>
      </c>
      <c r="Z3053">
        <v>0</v>
      </c>
      <c r="AA3053" t="s">
        <v>14877</v>
      </c>
      <c r="AB3053" t="s">
        <v>1856</v>
      </c>
      <c r="AD3053">
        <f t="shared" ca="1" si="141"/>
        <v>30</v>
      </c>
      <c r="AE3053">
        <f t="shared" si="142"/>
        <v>10</v>
      </c>
      <c r="AF3053">
        <f t="shared" si="143"/>
        <v>25</v>
      </c>
    </row>
    <row r="3054" spans="1:32" x14ac:dyDescent="0.25">
      <c r="A3054" t="s">
        <v>14878</v>
      </c>
      <c r="B3054" t="s">
        <v>14879</v>
      </c>
      <c r="D3054">
        <v>2021</v>
      </c>
      <c r="E3054" t="s">
        <v>1049</v>
      </c>
      <c r="F3054" t="s">
        <v>1879</v>
      </c>
      <c r="G3054" t="s">
        <v>1917</v>
      </c>
      <c r="H3054" t="s">
        <v>2772</v>
      </c>
      <c r="I3054" t="s">
        <v>14880</v>
      </c>
      <c r="J3054" t="s">
        <v>7733</v>
      </c>
      <c r="K3054">
        <v>42242</v>
      </c>
      <c r="L3054" t="s">
        <v>1900</v>
      </c>
      <c r="M3054" t="s">
        <v>1519</v>
      </c>
      <c r="N3054">
        <v>45353</v>
      </c>
      <c r="O3054">
        <v>2</v>
      </c>
      <c r="P3054" t="s">
        <v>872</v>
      </c>
      <c r="Q3054" t="s">
        <v>873</v>
      </c>
      <c r="R3054" t="s">
        <v>113</v>
      </c>
      <c r="S3054" t="s">
        <v>174</v>
      </c>
      <c r="T3054" t="s">
        <v>2402</v>
      </c>
      <c r="U3054" t="s">
        <v>875</v>
      </c>
      <c r="W3054" s="247">
        <v>44475</v>
      </c>
      <c r="Y3054" t="s">
        <v>876</v>
      </c>
      <c r="Z3054">
        <v>0</v>
      </c>
      <c r="AA3054" t="s">
        <v>5723</v>
      </c>
      <c r="AB3054" t="s">
        <v>14881</v>
      </c>
      <c r="AD3054">
        <f t="shared" ca="1" si="141"/>
        <v>31</v>
      </c>
      <c r="AE3054">
        <f t="shared" si="142"/>
        <v>10</v>
      </c>
      <c r="AF3054">
        <f t="shared" si="143"/>
        <v>6</v>
      </c>
    </row>
    <row r="3055" spans="1:32" x14ac:dyDescent="0.25">
      <c r="A3055" t="s">
        <v>14882</v>
      </c>
      <c r="B3055" t="s">
        <v>14883</v>
      </c>
      <c r="D3055">
        <v>2022</v>
      </c>
      <c r="E3055" t="s">
        <v>1616</v>
      </c>
      <c r="F3055" t="s">
        <v>1617</v>
      </c>
      <c r="G3055" t="s">
        <v>1618</v>
      </c>
      <c r="H3055" t="s">
        <v>866</v>
      </c>
      <c r="I3055" t="s">
        <v>14884</v>
      </c>
      <c r="J3055" t="s">
        <v>1038</v>
      </c>
      <c r="K3055">
        <v>40837</v>
      </c>
      <c r="L3055" t="s">
        <v>1900</v>
      </c>
      <c r="M3055" t="s">
        <v>14885</v>
      </c>
      <c r="N3055" t="s">
        <v>14886</v>
      </c>
      <c r="O3055">
        <v>39</v>
      </c>
      <c r="P3055" t="s">
        <v>872</v>
      </c>
      <c r="Q3055" t="s">
        <v>873</v>
      </c>
      <c r="R3055" t="s">
        <v>105</v>
      </c>
      <c r="S3055" t="s">
        <v>105</v>
      </c>
      <c r="T3055" t="s">
        <v>14887</v>
      </c>
      <c r="U3055" t="s">
        <v>875</v>
      </c>
      <c r="V3055" t="s">
        <v>150</v>
      </c>
      <c r="W3055" s="247">
        <v>44490</v>
      </c>
      <c r="Y3055" t="s">
        <v>876</v>
      </c>
      <c r="Z3055">
        <v>0</v>
      </c>
      <c r="AA3055" t="s">
        <v>14888</v>
      </c>
      <c r="AB3055" t="s">
        <v>1856</v>
      </c>
      <c r="AD3055">
        <f t="shared" ca="1" si="141"/>
        <v>30</v>
      </c>
      <c r="AE3055">
        <f t="shared" si="142"/>
        <v>10</v>
      </c>
      <c r="AF3055">
        <f t="shared" si="143"/>
        <v>21</v>
      </c>
    </row>
    <row r="3056" spans="1:32" x14ac:dyDescent="0.25">
      <c r="A3056" t="s">
        <v>14889</v>
      </c>
      <c r="B3056" t="s">
        <v>14890</v>
      </c>
      <c r="D3056">
        <v>2022</v>
      </c>
      <c r="E3056" t="s">
        <v>1616</v>
      </c>
      <c r="F3056" t="s">
        <v>1617</v>
      </c>
      <c r="G3056" t="s">
        <v>1618</v>
      </c>
      <c r="H3056" t="s">
        <v>866</v>
      </c>
      <c r="I3056" t="s">
        <v>14891</v>
      </c>
      <c r="J3056" t="s">
        <v>1054</v>
      </c>
      <c r="K3056">
        <v>24585</v>
      </c>
      <c r="L3056" t="s">
        <v>869</v>
      </c>
      <c r="M3056" t="s">
        <v>14892</v>
      </c>
      <c r="N3056" t="s">
        <v>1040</v>
      </c>
      <c r="O3056">
        <v>4</v>
      </c>
      <c r="P3056" t="s">
        <v>872</v>
      </c>
      <c r="Q3056" t="s">
        <v>873</v>
      </c>
      <c r="R3056" t="s">
        <v>105</v>
      </c>
      <c r="S3056" t="s">
        <v>105</v>
      </c>
      <c r="T3056" t="s">
        <v>5630</v>
      </c>
      <c r="U3056" t="s">
        <v>875</v>
      </c>
      <c r="V3056" t="s">
        <v>112</v>
      </c>
      <c r="W3056" s="247">
        <v>44490</v>
      </c>
      <c r="Y3056" t="s">
        <v>876</v>
      </c>
      <c r="Z3056">
        <v>0</v>
      </c>
      <c r="AA3056" t="s">
        <v>7199</v>
      </c>
      <c r="AB3056" t="s">
        <v>1856</v>
      </c>
      <c r="AD3056">
        <f t="shared" ca="1" si="141"/>
        <v>30</v>
      </c>
      <c r="AE3056">
        <f t="shared" si="142"/>
        <v>10</v>
      </c>
      <c r="AF3056">
        <f t="shared" si="143"/>
        <v>21</v>
      </c>
    </row>
    <row r="3057" spans="1:32" x14ac:dyDescent="0.25">
      <c r="A3057" t="s">
        <v>14893</v>
      </c>
      <c r="B3057" t="s">
        <v>14894</v>
      </c>
      <c r="D3057">
        <v>2022</v>
      </c>
      <c r="E3057" t="s">
        <v>1616</v>
      </c>
      <c r="F3057" t="s">
        <v>1617</v>
      </c>
      <c r="G3057" t="s">
        <v>1618</v>
      </c>
      <c r="H3057" t="s">
        <v>866</v>
      </c>
      <c r="I3057" t="s">
        <v>14895</v>
      </c>
      <c r="J3057" t="s">
        <v>1038</v>
      </c>
      <c r="K3057">
        <v>635</v>
      </c>
      <c r="L3057" t="s">
        <v>869</v>
      </c>
      <c r="M3057" t="s">
        <v>14896</v>
      </c>
      <c r="N3057" t="s">
        <v>13193</v>
      </c>
      <c r="O3057">
        <v>307</v>
      </c>
      <c r="P3057" t="s">
        <v>872</v>
      </c>
      <c r="Q3057" t="s">
        <v>873</v>
      </c>
      <c r="R3057" t="s">
        <v>105</v>
      </c>
      <c r="S3057" t="s">
        <v>105</v>
      </c>
      <c r="T3057" t="s">
        <v>14897</v>
      </c>
      <c r="U3057" t="s">
        <v>875</v>
      </c>
      <c r="V3057" t="s">
        <v>195</v>
      </c>
      <c r="W3057" s="247">
        <v>44490</v>
      </c>
      <c r="Y3057" t="s">
        <v>876</v>
      </c>
      <c r="Z3057">
        <v>0</v>
      </c>
      <c r="AB3057" t="s">
        <v>1856</v>
      </c>
      <c r="AD3057">
        <f t="shared" ca="1" si="141"/>
        <v>30</v>
      </c>
      <c r="AE3057">
        <f t="shared" si="142"/>
        <v>10</v>
      </c>
      <c r="AF3057">
        <f t="shared" si="143"/>
        <v>21</v>
      </c>
    </row>
    <row r="3058" spans="1:32" x14ac:dyDescent="0.25">
      <c r="A3058" t="s">
        <v>14898</v>
      </c>
      <c r="B3058" t="s">
        <v>14899</v>
      </c>
      <c r="D3058">
        <v>2022</v>
      </c>
      <c r="E3058" t="s">
        <v>1616</v>
      </c>
      <c r="F3058" t="s">
        <v>1617</v>
      </c>
      <c r="G3058" t="s">
        <v>1618</v>
      </c>
      <c r="H3058" t="s">
        <v>866</v>
      </c>
      <c r="I3058" t="s">
        <v>14900</v>
      </c>
      <c r="J3058" t="s">
        <v>1038</v>
      </c>
      <c r="K3058">
        <v>45084</v>
      </c>
      <c r="L3058" t="s">
        <v>1900</v>
      </c>
      <c r="M3058" t="s">
        <v>14901</v>
      </c>
      <c r="N3058" t="s">
        <v>13193</v>
      </c>
      <c r="O3058">
        <v>21</v>
      </c>
      <c r="P3058" t="s">
        <v>872</v>
      </c>
      <c r="Q3058" t="s">
        <v>873</v>
      </c>
      <c r="R3058" t="s">
        <v>105</v>
      </c>
      <c r="S3058" t="s">
        <v>105</v>
      </c>
      <c r="T3058" t="s">
        <v>14902</v>
      </c>
      <c r="U3058" t="s">
        <v>875</v>
      </c>
      <c r="V3058" t="s">
        <v>195</v>
      </c>
      <c r="W3058" s="247">
        <v>44490</v>
      </c>
      <c r="Y3058" t="s">
        <v>876</v>
      </c>
      <c r="Z3058">
        <v>0</v>
      </c>
      <c r="AB3058" t="s">
        <v>1856</v>
      </c>
      <c r="AD3058">
        <f t="shared" ca="1" si="141"/>
        <v>30</v>
      </c>
      <c r="AE3058">
        <f t="shared" si="142"/>
        <v>10</v>
      </c>
      <c r="AF3058">
        <f t="shared" si="143"/>
        <v>21</v>
      </c>
    </row>
    <row r="3059" spans="1:32" x14ac:dyDescent="0.25">
      <c r="A3059" t="s">
        <v>14903</v>
      </c>
      <c r="B3059" t="s">
        <v>14904</v>
      </c>
      <c r="D3059">
        <v>2022</v>
      </c>
      <c r="E3059" t="s">
        <v>1616</v>
      </c>
      <c r="F3059" t="s">
        <v>1617</v>
      </c>
      <c r="G3059" t="s">
        <v>1618</v>
      </c>
      <c r="H3059" t="s">
        <v>866</v>
      </c>
      <c r="I3059" t="s">
        <v>14905</v>
      </c>
      <c r="J3059" t="s">
        <v>1038</v>
      </c>
      <c r="K3059">
        <v>22283</v>
      </c>
      <c r="L3059" t="s">
        <v>869</v>
      </c>
      <c r="M3059" t="s">
        <v>14906</v>
      </c>
      <c r="N3059" t="s">
        <v>14886</v>
      </c>
      <c r="O3059">
        <v>40</v>
      </c>
      <c r="P3059" t="s">
        <v>872</v>
      </c>
      <c r="Q3059" t="s">
        <v>873</v>
      </c>
      <c r="R3059" t="s">
        <v>105</v>
      </c>
      <c r="S3059" t="s">
        <v>105</v>
      </c>
      <c r="T3059" t="s">
        <v>14907</v>
      </c>
      <c r="U3059" t="s">
        <v>875</v>
      </c>
      <c r="V3059" t="s">
        <v>150</v>
      </c>
      <c r="W3059" s="247">
        <v>44490</v>
      </c>
      <c r="Y3059" t="s">
        <v>876</v>
      </c>
      <c r="Z3059">
        <v>0</v>
      </c>
      <c r="AB3059" t="s">
        <v>1856</v>
      </c>
      <c r="AD3059">
        <f t="shared" ca="1" si="141"/>
        <v>30</v>
      </c>
      <c r="AE3059">
        <f t="shared" si="142"/>
        <v>10</v>
      </c>
      <c r="AF3059">
        <f t="shared" si="143"/>
        <v>21</v>
      </c>
    </row>
    <row r="3060" spans="1:32" x14ac:dyDescent="0.25">
      <c r="A3060" t="s">
        <v>14908</v>
      </c>
      <c r="B3060" t="s">
        <v>14909</v>
      </c>
      <c r="D3060">
        <v>2022</v>
      </c>
      <c r="E3060" t="s">
        <v>1616</v>
      </c>
      <c r="F3060" t="s">
        <v>1617</v>
      </c>
      <c r="G3060" t="s">
        <v>1695</v>
      </c>
      <c r="H3060" t="s">
        <v>866</v>
      </c>
      <c r="I3060" t="s">
        <v>14910</v>
      </c>
      <c r="J3060" t="s">
        <v>1038</v>
      </c>
      <c r="K3060">
        <v>42606</v>
      </c>
      <c r="L3060" t="s">
        <v>869</v>
      </c>
      <c r="M3060" t="s">
        <v>14911</v>
      </c>
      <c r="N3060" t="s">
        <v>7012</v>
      </c>
      <c r="O3060">
        <v>157</v>
      </c>
      <c r="P3060" t="s">
        <v>872</v>
      </c>
      <c r="Q3060" t="s">
        <v>873</v>
      </c>
      <c r="R3060" t="s">
        <v>105</v>
      </c>
      <c r="S3060" t="s">
        <v>105</v>
      </c>
      <c r="T3060" t="s">
        <v>14912</v>
      </c>
      <c r="U3060" t="s">
        <v>875</v>
      </c>
      <c r="V3060" t="s">
        <v>147</v>
      </c>
      <c r="W3060" s="247">
        <v>44490</v>
      </c>
      <c r="Y3060" t="s">
        <v>876</v>
      </c>
      <c r="Z3060">
        <v>0</v>
      </c>
      <c r="AA3060" t="s">
        <v>14913</v>
      </c>
      <c r="AB3060" t="s">
        <v>1856</v>
      </c>
      <c r="AD3060">
        <f t="shared" ca="1" si="141"/>
        <v>30</v>
      </c>
      <c r="AE3060">
        <f t="shared" si="142"/>
        <v>10</v>
      </c>
      <c r="AF3060">
        <f t="shared" si="143"/>
        <v>21</v>
      </c>
    </row>
    <row r="3061" spans="1:32" x14ac:dyDescent="0.25">
      <c r="A3061" t="s">
        <v>14914</v>
      </c>
      <c r="B3061" t="s">
        <v>14915</v>
      </c>
      <c r="D3061">
        <v>2022</v>
      </c>
      <c r="E3061" t="s">
        <v>1616</v>
      </c>
      <c r="F3061" t="s">
        <v>1617</v>
      </c>
      <c r="G3061" t="s">
        <v>1618</v>
      </c>
      <c r="H3061" t="s">
        <v>866</v>
      </c>
      <c r="I3061" t="s">
        <v>14916</v>
      </c>
      <c r="J3061" t="s">
        <v>1038</v>
      </c>
      <c r="K3061">
        <v>71254</v>
      </c>
      <c r="L3061" t="s">
        <v>1900</v>
      </c>
      <c r="M3061" t="s">
        <v>14917</v>
      </c>
      <c r="N3061" t="s">
        <v>1040</v>
      </c>
      <c r="O3061">
        <v>4</v>
      </c>
      <c r="P3061" t="s">
        <v>872</v>
      </c>
      <c r="Q3061" t="s">
        <v>873</v>
      </c>
      <c r="R3061" t="s">
        <v>105</v>
      </c>
      <c r="S3061" t="s">
        <v>105</v>
      </c>
      <c r="T3061" t="s">
        <v>14918</v>
      </c>
      <c r="U3061" t="s">
        <v>875</v>
      </c>
      <c r="V3061" t="s">
        <v>148</v>
      </c>
      <c r="W3061" s="247">
        <v>44490</v>
      </c>
      <c r="Y3061" t="s">
        <v>876</v>
      </c>
      <c r="Z3061">
        <v>0</v>
      </c>
      <c r="AB3061" t="s">
        <v>1856</v>
      </c>
      <c r="AD3061">
        <f t="shared" ca="1" si="141"/>
        <v>30</v>
      </c>
      <c r="AE3061">
        <f t="shared" si="142"/>
        <v>10</v>
      </c>
      <c r="AF3061">
        <f t="shared" si="143"/>
        <v>21</v>
      </c>
    </row>
    <row r="3062" spans="1:32" x14ac:dyDescent="0.25">
      <c r="A3062" t="s">
        <v>14919</v>
      </c>
      <c r="B3062" t="s">
        <v>14920</v>
      </c>
      <c r="D3062">
        <v>2022</v>
      </c>
      <c r="E3062" t="s">
        <v>1049</v>
      </c>
      <c r="F3062" t="s">
        <v>1879</v>
      </c>
      <c r="G3062" t="s">
        <v>1880</v>
      </c>
      <c r="H3062" t="s">
        <v>2772</v>
      </c>
      <c r="I3062" t="s">
        <v>14921</v>
      </c>
      <c r="J3062" t="s">
        <v>1038</v>
      </c>
      <c r="K3062">
        <v>48</v>
      </c>
      <c r="L3062" t="s">
        <v>869</v>
      </c>
      <c r="M3062" t="s">
        <v>14922</v>
      </c>
      <c r="N3062" t="s">
        <v>5580</v>
      </c>
      <c r="O3062">
        <v>584</v>
      </c>
      <c r="P3062" t="s">
        <v>872</v>
      </c>
      <c r="Q3062" t="s">
        <v>873</v>
      </c>
      <c r="R3062" t="s">
        <v>105</v>
      </c>
      <c r="S3062" t="s">
        <v>105</v>
      </c>
      <c r="T3062" t="s">
        <v>1699</v>
      </c>
      <c r="U3062" t="s">
        <v>875</v>
      </c>
      <c r="V3062" t="s">
        <v>166</v>
      </c>
      <c r="W3062" s="247">
        <v>44484</v>
      </c>
      <c r="Y3062" t="s">
        <v>876</v>
      </c>
      <c r="Z3062">
        <v>0</v>
      </c>
      <c r="AA3062" t="s">
        <v>14923</v>
      </c>
      <c r="AB3062" t="s">
        <v>1856</v>
      </c>
      <c r="AD3062">
        <f t="shared" ca="1" si="141"/>
        <v>30</v>
      </c>
      <c r="AE3062">
        <f t="shared" si="142"/>
        <v>10</v>
      </c>
      <c r="AF3062">
        <f t="shared" si="143"/>
        <v>15</v>
      </c>
    </row>
    <row r="3063" spans="1:32" x14ac:dyDescent="0.25">
      <c r="A3063" t="s">
        <v>14924</v>
      </c>
      <c r="B3063" t="s">
        <v>14925</v>
      </c>
      <c r="D3063">
        <v>2022</v>
      </c>
      <c r="E3063" t="s">
        <v>1049</v>
      </c>
      <c r="F3063" t="s">
        <v>1879</v>
      </c>
      <c r="G3063" t="s">
        <v>1880</v>
      </c>
      <c r="H3063" t="s">
        <v>1108</v>
      </c>
      <c r="I3063" t="s">
        <v>14926</v>
      </c>
      <c r="J3063" t="s">
        <v>1054</v>
      </c>
      <c r="K3063">
        <v>148691</v>
      </c>
      <c r="L3063" t="s">
        <v>869</v>
      </c>
      <c r="M3063" t="s">
        <v>14927</v>
      </c>
      <c r="N3063" t="s">
        <v>1040</v>
      </c>
      <c r="O3063">
        <v>4</v>
      </c>
      <c r="P3063" t="s">
        <v>872</v>
      </c>
      <c r="Q3063" t="s">
        <v>873</v>
      </c>
      <c r="R3063" t="s">
        <v>105</v>
      </c>
      <c r="S3063" t="s">
        <v>105</v>
      </c>
      <c r="T3063" t="s">
        <v>12111</v>
      </c>
      <c r="U3063" t="s">
        <v>875</v>
      </c>
      <c r="V3063" t="s">
        <v>3237</v>
      </c>
      <c r="W3063" s="247">
        <v>44484</v>
      </c>
      <c r="Y3063" t="s">
        <v>876</v>
      </c>
      <c r="Z3063">
        <v>0</v>
      </c>
      <c r="AB3063" t="s">
        <v>1856</v>
      </c>
      <c r="AD3063">
        <f t="shared" ca="1" si="141"/>
        <v>30</v>
      </c>
      <c r="AE3063">
        <f t="shared" si="142"/>
        <v>10</v>
      </c>
      <c r="AF3063">
        <f t="shared" si="143"/>
        <v>15</v>
      </c>
    </row>
    <row r="3064" spans="1:32" x14ac:dyDescent="0.25">
      <c r="A3064" t="s">
        <v>14928</v>
      </c>
      <c r="B3064" t="s">
        <v>14929</v>
      </c>
      <c r="D3064">
        <v>2022</v>
      </c>
      <c r="E3064" t="s">
        <v>1049</v>
      </c>
      <c r="F3064" t="s">
        <v>1879</v>
      </c>
      <c r="G3064" t="s">
        <v>1880</v>
      </c>
      <c r="H3064" t="s">
        <v>1108</v>
      </c>
      <c r="I3064" t="s">
        <v>14930</v>
      </c>
      <c r="J3064" t="s">
        <v>1038</v>
      </c>
      <c r="K3064">
        <v>228</v>
      </c>
      <c r="L3064" t="s">
        <v>869</v>
      </c>
      <c r="M3064" t="s">
        <v>14931</v>
      </c>
      <c r="N3064" t="s">
        <v>1040</v>
      </c>
      <c r="O3064">
        <v>4</v>
      </c>
      <c r="P3064" t="s">
        <v>872</v>
      </c>
      <c r="Q3064" t="s">
        <v>873</v>
      </c>
      <c r="R3064" t="s">
        <v>105</v>
      </c>
      <c r="S3064" t="s">
        <v>105</v>
      </c>
      <c r="T3064" t="s">
        <v>14932</v>
      </c>
      <c r="U3064" t="s">
        <v>875</v>
      </c>
      <c r="V3064" t="s">
        <v>4934</v>
      </c>
      <c r="W3064" s="247">
        <v>44484</v>
      </c>
      <c r="Y3064" t="s">
        <v>876</v>
      </c>
      <c r="Z3064">
        <v>0</v>
      </c>
      <c r="AB3064" t="s">
        <v>1856</v>
      </c>
      <c r="AD3064">
        <f t="shared" ca="1" si="141"/>
        <v>30</v>
      </c>
      <c r="AE3064">
        <f t="shared" si="142"/>
        <v>10</v>
      </c>
      <c r="AF3064">
        <f t="shared" si="143"/>
        <v>15</v>
      </c>
    </row>
    <row r="3065" spans="1:32" x14ac:dyDescent="0.25">
      <c r="A3065" t="s">
        <v>14933</v>
      </c>
      <c r="B3065" t="s">
        <v>14934</v>
      </c>
      <c r="D3065">
        <v>2022</v>
      </c>
      <c r="E3065" t="s">
        <v>1049</v>
      </c>
      <c r="F3065" t="s">
        <v>1879</v>
      </c>
      <c r="G3065" t="s">
        <v>1880</v>
      </c>
      <c r="H3065" t="s">
        <v>1123</v>
      </c>
      <c r="I3065" t="s">
        <v>14935</v>
      </c>
      <c r="J3065" t="s">
        <v>1054</v>
      </c>
      <c r="K3065">
        <v>43808</v>
      </c>
      <c r="L3065" t="s">
        <v>869</v>
      </c>
      <c r="M3065" t="s">
        <v>14936</v>
      </c>
      <c r="N3065" t="s">
        <v>1040</v>
      </c>
      <c r="O3065">
        <v>4</v>
      </c>
      <c r="P3065" t="s">
        <v>872</v>
      </c>
      <c r="Q3065" t="s">
        <v>873</v>
      </c>
      <c r="R3065" t="s">
        <v>105</v>
      </c>
      <c r="S3065" t="s">
        <v>105</v>
      </c>
      <c r="T3065" t="s">
        <v>14937</v>
      </c>
      <c r="U3065" t="s">
        <v>875</v>
      </c>
      <c r="V3065" t="s">
        <v>3237</v>
      </c>
      <c r="W3065" s="247">
        <v>44484</v>
      </c>
      <c r="Y3065" t="s">
        <v>876</v>
      </c>
      <c r="Z3065">
        <v>0</v>
      </c>
      <c r="AB3065" t="s">
        <v>1856</v>
      </c>
      <c r="AD3065">
        <f t="shared" ca="1" si="141"/>
        <v>30</v>
      </c>
      <c r="AE3065">
        <f t="shared" si="142"/>
        <v>10</v>
      </c>
      <c r="AF3065">
        <f t="shared" si="143"/>
        <v>15</v>
      </c>
    </row>
    <row r="3066" spans="1:32" x14ac:dyDescent="0.25">
      <c r="A3066" t="s">
        <v>14938</v>
      </c>
      <c r="B3066" t="s">
        <v>14939</v>
      </c>
      <c r="D3066">
        <v>2021</v>
      </c>
      <c r="E3066" t="s">
        <v>14814</v>
      </c>
      <c r="F3066" t="s">
        <v>14815</v>
      </c>
      <c r="G3066" t="s">
        <v>1081</v>
      </c>
      <c r="H3066" t="s">
        <v>14287</v>
      </c>
      <c r="I3066" t="s">
        <v>14940</v>
      </c>
      <c r="J3066" t="s">
        <v>1074</v>
      </c>
      <c r="K3066">
        <v>20</v>
      </c>
      <c r="L3066" t="s">
        <v>1900</v>
      </c>
      <c r="M3066" t="s">
        <v>14941</v>
      </c>
      <c r="N3066" t="s">
        <v>14836</v>
      </c>
      <c r="O3066">
        <v>608</v>
      </c>
      <c r="P3066" t="s">
        <v>872</v>
      </c>
      <c r="Q3066" t="s">
        <v>873</v>
      </c>
      <c r="R3066" t="s">
        <v>105</v>
      </c>
      <c r="S3066" t="s">
        <v>105</v>
      </c>
      <c r="T3066" t="s">
        <v>14942</v>
      </c>
      <c r="U3066" t="s">
        <v>1067</v>
      </c>
      <c r="V3066" t="s">
        <v>14943</v>
      </c>
      <c r="W3066" s="247">
        <v>44489</v>
      </c>
      <c r="Y3066" t="s">
        <v>876</v>
      </c>
      <c r="Z3066">
        <v>0</v>
      </c>
      <c r="AD3066">
        <f t="shared" ca="1" si="141"/>
        <v>30</v>
      </c>
      <c r="AE3066">
        <f t="shared" si="142"/>
        <v>10</v>
      </c>
      <c r="AF3066">
        <f t="shared" si="143"/>
        <v>20</v>
      </c>
    </row>
    <row r="3067" spans="1:32" x14ac:dyDescent="0.25">
      <c r="A3067" t="s">
        <v>14944</v>
      </c>
      <c r="B3067" t="s">
        <v>14945</v>
      </c>
      <c r="D3067">
        <v>2022</v>
      </c>
      <c r="E3067" t="s">
        <v>3289</v>
      </c>
      <c r="F3067" t="s">
        <v>14946</v>
      </c>
      <c r="G3067" t="s">
        <v>1081</v>
      </c>
      <c r="H3067" t="s">
        <v>3291</v>
      </c>
      <c r="I3067" t="s">
        <v>14947</v>
      </c>
      <c r="J3067" t="s">
        <v>1074</v>
      </c>
      <c r="K3067">
        <v>20</v>
      </c>
      <c r="L3067" t="s">
        <v>1900</v>
      </c>
      <c r="M3067" t="s">
        <v>14948</v>
      </c>
      <c r="N3067" t="s">
        <v>14949</v>
      </c>
      <c r="O3067">
        <v>608</v>
      </c>
      <c r="P3067" t="s">
        <v>872</v>
      </c>
      <c r="Q3067" t="s">
        <v>873</v>
      </c>
      <c r="R3067" t="s">
        <v>105</v>
      </c>
      <c r="S3067" t="s">
        <v>105</v>
      </c>
      <c r="T3067" t="s">
        <v>14950</v>
      </c>
      <c r="U3067" t="s">
        <v>1067</v>
      </c>
      <c r="V3067" t="s">
        <v>14951</v>
      </c>
      <c r="W3067" s="247">
        <v>44464</v>
      </c>
      <c r="Y3067" t="s">
        <v>876</v>
      </c>
      <c r="Z3067">
        <v>0</v>
      </c>
      <c r="AD3067">
        <f t="shared" ca="1" si="141"/>
        <v>31</v>
      </c>
      <c r="AE3067">
        <f t="shared" si="142"/>
        <v>9</v>
      </c>
      <c r="AF3067">
        <f t="shared" si="143"/>
        <v>25</v>
      </c>
    </row>
    <row r="3068" spans="1:32" x14ac:dyDescent="0.25">
      <c r="A3068" t="s">
        <v>14952</v>
      </c>
      <c r="B3068" t="s">
        <v>14953</v>
      </c>
      <c r="D3068">
        <v>2022</v>
      </c>
      <c r="E3068" t="s">
        <v>3289</v>
      </c>
      <c r="F3068" t="s">
        <v>6702</v>
      </c>
      <c r="G3068" t="s">
        <v>1071</v>
      </c>
      <c r="H3068" t="s">
        <v>14954</v>
      </c>
      <c r="I3068" t="s">
        <v>14955</v>
      </c>
      <c r="J3068" t="s">
        <v>1074</v>
      </c>
      <c r="K3068">
        <v>20</v>
      </c>
      <c r="L3068" t="s">
        <v>1900</v>
      </c>
      <c r="M3068" t="s">
        <v>14956</v>
      </c>
      <c r="N3068" t="s">
        <v>14949</v>
      </c>
      <c r="O3068">
        <v>608</v>
      </c>
      <c r="P3068" t="s">
        <v>872</v>
      </c>
      <c r="Q3068" t="s">
        <v>873</v>
      </c>
      <c r="R3068" t="s">
        <v>105</v>
      </c>
      <c r="S3068" t="s">
        <v>105</v>
      </c>
      <c r="T3068" t="s">
        <v>14957</v>
      </c>
      <c r="U3068" t="s">
        <v>1067</v>
      </c>
      <c r="V3068" t="s">
        <v>13602</v>
      </c>
      <c r="W3068" s="247">
        <v>44469</v>
      </c>
      <c r="Y3068" t="s">
        <v>876</v>
      </c>
      <c r="Z3068">
        <v>0</v>
      </c>
      <c r="AD3068">
        <f t="shared" ca="1" si="141"/>
        <v>31</v>
      </c>
      <c r="AE3068">
        <f t="shared" si="142"/>
        <v>9</v>
      </c>
      <c r="AF3068">
        <f t="shared" si="143"/>
        <v>30</v>
      </c>
    </row>
    <row r="3069" spans="1:32" x14ac:dyDescent="0.25">
      <c r="A3069" t="s">
        <v>14958</v>
      </c>
      <c r="B3069" t="s">
        <v>14959</v>
      </c>
      <c r="C3069" t="s">
        <v>3459</v>
      </c>
      <c r="D3069">
        <v>2022</v>
      </c>
      <c r="E3069" t="s">
        <v>3460</v>
      </c>
      <c r="F3069" t="s">
        <v>14960</v>
      </c>
      <c r="G3069" t="s">
        <v>1036</v>
      </c>
      <c r="H3069" t="s">
        <v>866</v>
      </c>
      <c r="I3069" t="s">
        <v>14961</v>
      </c>
      <c r="J3069" t="s">
        <v>1038</v>
      </c>
      <c r="K3069">
        <v>1</v>
      </c>
      <c r="L3069" t="s">
        <v>869</v>
      </c>
      <c r="M3069" t="s">
        <v>14962</v>
      </c>
      <c r="N3069" t="s">
        <v>13403</v>
      </c>
      <c r="O3069">
        <v>614</v>
      </c>
      <c r="P3069" t="s">
        <v>872</v>
      </c>
      <c r="Q3069" t="s">
        <v>873</v>
      </c>
      <c r="R3069" t="s">
        <v>105</v>
      </c>
      <c r="S3069" t="s">
        <v>105</v>
      </c>
      <c r="T3069" t="s">
        <v>14963</v>
      </c>
      <c r="U3069" t="s">
        <v>875</v>
      </c>
      <c r="V3069" t="s">
        <v>204</v>
      </c>
      <c r="W3069" s="247">
        <v>44469</v>
      </c>
      <c r="Y3069" t="s">
        <v>876</v>
      </c>
      <c r="Z3069">
        <v>0</v>
      </c>
      <c r="AA3069" t="s">
        <v>14964</v>
      </c>
      <c r="AB3069" t="s">
        <v>1856</v>
      </c>
      <c r="AD3069">
        <f t="shared" ca="1" si="141"/>
        <v>31</v>
      </c>
      <c r="AE3069">
        <f t="shared" si="142"/>
        <v>9</v>
      </c>
      <c r="AF3069">
        <f t="shared" si="143"/>
        <v>30</v>
      </c>
    </row>
    <row r="3070" spans="1:32" x14ac:dyDescent="0.25">
      <c r="A3070" t="s">
        <v>14965</v>
      </c>
      <c r="B3070" t="s">
        <v>14966</v>
      </c>
      <c r="D3070">
        <v>2021</v>
      </c>
      <c r="E3070" t="s">
        <v>1049</v>
      </c>
      <c r="F3070" t="s">
        <v>1080</v>
      </c>
      <c r="G3070" t="s">
        <v>1081</v>
      </c>
      <c r="H3070" t="s">
        <v>1072</v>
      </c>
      <c r="I3070" t="s">
        <v>14967</v>
      </c>
      <c r="J3070" t="s">
        <v>1038</v>
      </c>
      <c r="K3070">
        <v>4275</v>
      </c>
      <c r="L3070" t="s">
        <v>869</v>
      </c>
      <c r="M3070" t="s">
        <v>14968</v>
      </c>
      <c r="N3070" t="s">
        <v>14969</v>
      </c>
      <c r="O3070">
        <v>852</v>
      </c>
      <c r="P3070" t="s">
        <v>872</v>
      </c>
      <c r="Q3070" t="s">
        <v>873</v>
      </c>
      <c r="R3070" t="s">
        <v>105</v>
      </c>
      <c r="S3070" t="s">
        <v>105</v>
      </c>
      <c r="T3070" t="s">
        <v>14970</v>
      </c>
      <c r="U3070" t="s">
        <v>875</v>
      </c>
      <c r="V3070" t="s">
        <v>14971</v>
      </c>
      <c r="W3070" s="247">
        <v>44475</v>
      </c>
      <c r="Y3070" t="s">
        <v>876</v>
      </c>
      <c r="Z3070">
        <v>0</v>
      </c>
      <c r="AA3070" t="s">
        <v>14808</v>
      </c>
      <c r="AB3070" t="s">
        <v>1856</v>
      </c>
      <c r="AD3070">
        <f t="shared" ca="1" si="141"/>
        <v>31</v>
      </c>
      <c r="AE3070">
        <f t="shared" si="142"/>
        <v>10</v>
      </c>
      <c r="AF3070">
        <f t="shared" si="143"/>
        <v>6</v>
      </c>
    </row>
    <row r="3071" spans="1:32" x14ac:dyDescent="0.25">
      <c r="A3071" t="s">
        <v>14972</v>
      </c>
      <c r="B3071" t="s">
        <v>14973</v>
      </c>
      <c r="C3071" t="s">
        <v>2319</v>
      </c>
      <c r="D3071">
        <v>2022</v>
      </c>
      <c r="E3071" t="s">
        <v>1049</v>
      </c>
      <c r="F3071" t="s">
        <v>2320</v>
      </c>
      <c r="G3071" t="s">
        <v>2321</v>
      </c>
      <c r="H3071" t="s">
        <v>866</v>
      </c>
      <c r="I3071" t="s">
        <v>14974</v>
      </c>
      <c r="J3071" t="s">
        <v>7733</v>
      </c>
      <c r="K3071">
        <v>43283</v>
      </c>
      <c r="L3071" t="s">
        <v>1900</v>
      </c>
      <c r="M3071" t="s">
        <v>1519</v>
      </c>
      <c r="N3071" t="s">
        <v>3711</v>
      </c>
      <c r="O3071">
        <v>23</v>
      </c>
      <c r="P3071" t="s">
        <v>872</v>
      </c>
      <c r="Q3071" t="s">
        <v>873</v>
      </c>
      <c r="R3071" t="s">
        <v>173</v>
      </c>
      <c r="S3071" t="s">
        <v>173</v>
      </c>
      <c r="U3071" t="s">
        <v>875</v>
      </c>
      <c r="W3071" s="247">
        <v>44468</v>
      </c>
      <c r="Y3071" t="s">
        <v>876</v>
      </c>
      <c r="Z3071">
        <v>0</v>
      </c>
      <c r="AA3071" t="s">
        <v>1856</v>
      </c>
      <c r="AB3071" t="s">
        <v>14975</v>
      </c>
      <c r="AD3071">
        <f t="shared" ca="1" si="141"/>
        <v>31</v>
      </c>
      <c r="AE3071">
        <f t="shared" si="142"/>
        <v>9</v>
      </c>
      <c r="AF3071">
        <f t="shared" si="143"/>
        <v>29</v>
      </c>
    </row>
    <row r="3072" spans="1:32" x14ac:dyDescent="0.25">
      <c r="A3072" t="s">
        <v>14976</v>
      </c>
      <c r="B3072" t="s">
        <v>14977</v>
      </c>
      <c r="C3072" t="s">
        <v>2319</v>
      </c>
      <c r="D3072">
        <v>2022</v>
      </c>
      <c r="E3072" t="s">
        <v>1049</v>
      </c>
      <c r="F3072" t="s">
        <v>2320</v>
      </c>
      <c r="G3072" t="s">
        <v>2321</v>
      </c>
      <c r="H3072" t="s">
        <v>866</v>
      </c>
      <c r="I3072" t="s">
        <v>14978</v>
      </c>
      <c r="J3072" t="s">
        <v>7733</v>
      </c>
      <c r="K3072">
        <v>53601</v>
      </c>
      <c r="L3072" t="s">
        <v>1900</v>
      </c>
      <c r="M3072" t="s">
        <v>1519</v>
      </c>
      <c r="N3072" t="s">
        <v>2340</v>
      </c>
      <c r="O3072">
        <v>7</v>
      </c>
      <c r="P3072" t="s">
        <v>872</v>
      </c>
      <c r="Q3072" t="s">
        <v>873</v>
      </c>
      <c r="R3072" t="s">
        <v>173</v>
      </c>
      <c r="S3072" t="s">
        <v>173</v>
      </c>
      <c r="U3072" t="s">
        <v>875</v>
      </c>
      <c r="W3072" s="247">
        <v>44481</v>
      </c>
      <c r="Y3072" t="s">
        <v>876</v>
      </c>
      <c r="Z3072">
        <v>0</v>
      </c>
      <c r="AB3072" t="s">
        <v>14979</v>
      </c>
      <c r="AD3072">
        <f t="shared" ca="1" si="141"/>
        <v>30</v>
      </c>
      <c r="AE3072">
        <f t="shared" si="142"/>
        <v>10</v>
      </c>
      <c r="AF3072">
        <f t="shared" si="143"/>
        <v>12</v>
      </c>
    </row>
    <row r="3073" spans="1:32" x14ac:dyDescent="0.25">
      <c r="A3073" t="s">
        <v>14980</v>
      </c>
      <c r="B3073" t="s">
        <v>14981</v>
      </c>
      <c r="C3073" t="s">
        <v>2319</v>
      </c>
      <c r="D3073">
        <v>2022</v>
      </c>
      <c r="E3073" t="s">
        <v>1049</v>
      </c>
      <c r="F3073" t="s">
        <v>2320</v>
      </c>
      <c r="G3073" t="s">
        <v>2321</v>
      </c>
      <c r="H3073" t="s">
        <v>1052</v>
      </c>
      <c r="I3073" t="s">
        <v>14982</v>
      </c>
      <c r="J3073" t="s">
        <v>7733</v>
      </c>
      <c r="K3073">
        <v>48001</v>
      </c>
      <c r="L3073" t="s">
        <v>1900</v>
      </c>
      <c r="M3073" t="s">
        <v>1519</v>
      </c>
      <c r="N3073" t="s">
        <v>2302</v>
      </c>
      <c r="O3073">
        <v>16</v>
      </c>
      <c r="P3073" t="s">
        <v>872</v>
      </c>
      <c r="Q3073" t="s">
        <v>873</v>
      </c>
      <c r="R3073" t="s">
        <v>173</v>
      </c>
      <c r="S3073" t="s">
        <v>173</v>
      </c>
      <c r="U3073" t="s">
        <v>875</v>
      </c>
      <c r="W3073" s="247">
        <v>44481</v>
      </c>
      <c r="Y3073" t="s">
        <v>876</v>
      </c>
      <c r="Z3073">
        <v>0</v>
      </c>
      <c r="AB3073" t="s">
        <v>14983</v>
      </c>
      <c r="AD3073">
        <f t="shared" ca="1" si="141"/>
        <v>30</v>
      </c>
      <c r="AE3073">
        <f t="shared" si="142"/>
        <v>10</v>
      </c>
      <c r="AF3073">
        <f t="shared" si="143"/>
        <v>12</v>
      </c>
    </row>
    <row r="3074" spans="1:32" x14ac:dyDescent="0.25">
      <c r="A3074" t="s">
        <v>14984</v>
      </c>
      <c r="B3074" t="s">
        <v>14985</v>
      </c>
      <c r="C3074" t="s">
        <v>2319</v>
      </c>
      <c r="D3074">
        <v>2022</v>
      </c>
      <c r="E3074" t="s">
        <v>1049</v>
      </c>
      <c r="F3074" t="s">
        <v>2320</v>
      </c>
      <c r="G3074" t="s">
        <v>2321</v>
      </c>
      <c r="H3074" t="s">
        <v>1052</v>
      </c>
      <c r="I3074" t="s">
        <v>14986</v>
      </c>
      <c r="J3074" t="s">
        <v>7733</v>
      </c>
      <c r="K3074">
        <v>84827</v>
      </c>
      <c r="L3074" t="s">
        <v>1900</v>
      </c>
      <c r="M3074" t="s">
        <v>1519</v>
      </c>
      <c r="N3074" t="s">
        <v>913</v>
      </c>
      <c r="O3074">
        <v>5</v>
      </c>
      <c r="P3074" t="s">
        <v>872</v>
      </c>
      <c r="Q3074" t="s">
        <v>873</v>
      </c>
      <c r="R3074" t="s">
        <v>173</v>
      </c>
      <c r="S3074" t="s">
        <v>173</v>
      </c>
      <c r="U3074" t="s">
        <v>875</v>
      </c>
      <c r="W3074" s="247">
        <v>44481</v>
      </c>
      <c r="Y3074" t="s">
        <v>876</v>
      </c>
      <c r="Z3074">
        <v>0</v>
      </c>
      <c r="AB3074" t="s">
        <v>14987</v>
      </c>
      <c r="AD3074">
        <f t="shared" ref="AD3074:AD3137" ca="1" si="144">ROUND(YEARFRAC(W3074,TODAY(),3)*12,0)</f>
        <v>30</v>
      </c>
      <c r="AE3074">
        <f t="shared" ref="AE3074:AE3137" si="145">MONTH(W3074)</f>
        <v>10</v>
      </c>
      <c r="AF3074">
        <f t="shared" ref="AF3074:AF3137" si="146">DAY(W3074)</f>
        <v>12</v>
      </c>
    </row>
    <row r="3075" spans="1:32" x14ac:dyDescent="0.25">
      <c r="A3075" t="s">
        <v>14988</v>
      </c>
      <c r="B3075" t="s">
        <v>14989</v>
      </c>
      <c r="C3075" t="s">
        <v>2319</v>
      </c>
      <c r="D3075">
        <v>2022</v>
      </c>
      <c r="E3075" t="s">
        <v>1049</v>
      </c>
      <c r="F3075" t="s">
        <v>2320</v>
      </c>
      <c r="G3075" t="s">
        <v>2321</v>
      </c>
      <c r="H3075" t="s">
        <v>1052</v>
      </c>
      <c r="I3075" t="s">
        <v>14990</v>
      </c>
      <c r="J3075" t="s">
        <v>7733</v>
      </c>
      <c r="K3075">
        <v>67311</v>
      </c>
      <c r="L3075" t="s">
        <v>1900</v>
      </c>
      <c r="M3075" t="s">
        <v>1519</v>
      </c>
      <c r="N3075">
        <v>45293</v>
      </c>
      <c r="O3075">
        <v>4</v>
      </c>
      <c r="P3075" t="s">
        <v>872</v>
      </c>
      <c r="Q3075" t="s">
        <v>873</v>
      </c>
      <c r="R3075" t="s">
        <v>173</v>
      </c>
      <c r="S3075" t="s">
        <v>173</v>
      </c>
      <c r="U3075" t="s">
        <v>875</v>
      </c>
      <c r="W3075" s="247">
        <v>44481</v>
      </c>
      <c r="Y3075" t="s">
        <v>876</v>
      </c>
      <c r="Z3075">
        <v>0</v>
      </c>
      <c r="AB3075" t="s">
        <v>14991</v>
      </c>
      <c r="AD3075">
        <f t="shared" ca="1" si="144"/>
        <v>30</v>
      </c>
      <c r="AE3075">
        <f t="shared" si="145"/>
        <v>10</v>
      </c>
      <c r="AF3075">
        <f t="shared" si="146"/>
        <v>12</v>
      </c>
    </row>
    <row r="3076" spans="1:32" x14ac:dyDescent="0.25">
      <c r="A3076" t="s">
        <v>14992</v>
      </c>
      <c r="B3076" t="s">
        <v>14993</v>
      </c>
      <c r="D3076">
        <v>2022</v>
      </c>
      <c r="E3076" t="s">
        <v>1049</v>
      </c>
      <c r="F3076" t="s">
        <v>1879</v>
      </c>
      <c r="G3076" t="s">
        <v>1917</v>
      </c>
      <c r="H3076" t="s">
        <v>2772</v>
      </c>
      <c r="I3076" t="s">
        <v>14994</v>
      </c>
      <c r="J3076" t="s">
        <v>7733</v>
      </c>
      <c r="K3076">
        <v>43045</v>
      </c>
      <c r="L3076" t="s">
        <v>1900</v>
      </c>
      <c r="M3076" t="s">
        <v>1519</v>
      </c>
      <c r="N3076">
        <v>45627</v>
      </c>
      <c r="O3076">
        <v>24</v>
      </c>
      <c r="P3076" t="s">
        <v>872</v>
      </c>
      <c r="Q3076" t="s">
        <v>873</v>
      </c>
      <c r="R3076" t="s">
        <v>173</v>
      </c>
      <c r="S3076" t="s">
        <v>173</v>
      </c>
      <c r="U3076" t="s">
        <v>875</v>
      </c>
      <c r="W3076" s="247">
        <v>44469</v>
      </c>
      <c r="Y3076" t="s">
        <v>876</v>
      </c>
      <c r="Z3076">
        <v>0</v>
      </c>
      <c r="AA3076" t="s">
        <v>1856</v>
      </c>
      <c r="AB3076" t="s">
        <v>14995</v>
      </c>
      <c r="AD3076">
        <f t="shared" ca="1" si="144"/>
        <v>31</v>
      </c>
      <c r="AE3076">
        <f t="shared" si="145"/>
        <v>9</v>
      </c>
      <c r="AF3076">
        <f t="shared" si="146"/>
        <v>30</v>
      </c>
    </row>
    <row r="3077" spans="1:32" x14ac:dyDescent="0.25">
      <c r="A3077" t="s">
        <v>14996</v>
      </c>
      <c r="B3077" t="s">
        <v>14997</v>
      </c>
      <c r="D3077">
        <v>2022</v>
      </c>
      <c r="E3077" t="s">
        <v>1049</v>
      </c>
      <c r="F3077" t="s">
        <v>1070</v>
      </c>
      <c r="G3077" t="s">
        <v>12660</v>
      </c>
      <c r="H3077" t="s">
        <v>14998</v>
      </c>
      <c r="I3077" t="s">
        <v>14999</v>
      </c>
      <c r="J3077" t="s">
        <v>7733</v>
      </c>
      <c r="K3077">
        <v>69723</v>
      </c>
      <c r="L3077" t="s">
        <v>869</v>
      </c>
      <c r="M3077" t="s">
        <v>1519</v>
      </c>
      <c r="N3077" t="s">
        <v>1823</v>
      </c>
      <c r="O3077">
        <v>10</v>
      </c>
      <c r="P3077" t="s">
        <v>872</v>
      </c>
      <c r="Q3077" t="s">
        <v>873</v>
      </c>
      <c r="R3077" t="s">
        <v>173</v>
      </c>
      <c r="S3077" t="s">
        <v>173</v>
      </c>
      <c r="U3077" t="s">
        <v>875</v>
      </c>
      <c r="W3077" s="247">
        <v>44468</v>
      </c>
      <c r="Y3077" t="s">
        <v>876</v>
      </c>
      <c r="Z3077">
        <v>0</v>
      </c>
      <c r="AA3077" t="s">
        <v>15000</v>
      </c>
      <c r="AB3077" t="s">
        <v>1856</v>
      </c>
      <c r="AD3077">
        <f t="shared" ca="1" si="144"/>
        <v>31</v>
      </c>
      <c r="AE3077">
        <f t="shared" si="145"/>
        <v>9</v>
      </c>
      <c r="AF3077">
        <f t="shared" si="146"/>
        <v>29</v>
      </c>
    </row>
    <row r="3078" spans="1:32" x14ac:dyDescent="0.25">
      <c r="A3078" t="s">
        <v>15001</v>
      </c>
      <c r="B3078" t="s">
        <v>15002</v>
      </c>
      <c r="D3078">
        <v>2022</v>
      </c>
      <c r="E3078" t="s">
        <v>1616</v>
      </c>
      <c r="F3078" t="s">
        <v>1617</v>
      </c>
      <c r="G3078" t="s">
        <v>1695</v>
      </c>
      <c r="H3078" t="s">
        <v>866</v>
      </c>
      <c r="I3078" t="s">
        <v>15003</v>
      </c>
      <c r="J3078" t="s">
        <v>1067</v>
      </c>
      <c r="K3078">
        <v>37055</v>
      </c>
      <c r="L3078" t="s">
        <v>869</v>
      </c>
      <c r="M3078" t="s">
        <v>1519</v>
      </c>
      <c r="N3078" t="s">
        <v>15004</v>
      </c>
      <c r="O3078">
        <v>68</v>
      </c>
      <c r="P3078" t="s">
        <v>872</v>
      </c>
      <c r="Q3078" t="s">
        <v>873</v>
      </c>
      <c r="R3078" t="s">
        <v>161</v>
      </c>
      <c r="S3078" t="s">
        <v>161</v>
      </c>
      <c r="U3078" t="s">
        <v>875</v>
      </c>
      <c r="W3078" s="247">
        <v>44490</v>
      </c>
      <c r="Y3078" t="s">
        <v>876</v>
      </c>
      <c r="Z3078">
        <v>0</v>
      </c>
      <c r="AA3078" t="s">
        <v>14888</v>
      </c>
      <c r="AB3078" t="s">
        <v>1856</v>
      </c>
      <c r="AD3078">
        <f t="shared" ca="1" si="144"/>
        <v>30</v>
      </c>
      <c r="AE3078">
        <f t="shared" si="145"/>
        <v>10</v>
      </c>
      <c r="AF3078">
        <f t="shared" si="146"/>
        <v>21</v>
      </c>
    </row>
    <row r="3079" spans="1:32" x14ac:dyDescent="0.25">
      <c r="A3079" t="s">
        <v>15005</v>
      </c>
      <c r="B3079" t="s">
        <v>15006</v>
      </c>
      <c r="D3079">
        <v>2022</v>
      </c>
      <c r="E3079" t="s">
        <v>1616</v>
      </c>
      <c r="F3079" t="s">
        <v>1617</v>
      </c>
      <c r="G3079" t="s">
        <v>1618</v>
      </c>
      <c r="H3079" t="s">
        <v>866</v>
      </c>
      <c r="I3079" t="s">
        <v>15007</v>
      </c>
      <c r="J3079" t="s">
        <v>11577</v>
      </c>
      <c r="K3079">
        <v>95510</v>
      </c>
      <c r="L3079" t="s">
        <v>1900</v>
      </c>
      <c r="M3079" t="s">
        <v>1519</v>
      </c>
      <c r="N3079">
        <v>45352</v>
      </c>
      <c r="O3079">
        <v>33</v>
      </c>
      <c r="P3079" t="s">
        <v>872</v>
      </c>
      <c r="Q3079" t="s">
        <v>873</v>
      </c>
      <c r="R3079" t="s">
        <v>121</v>
      </c>
      <c r="S3079" t="s">
        <v>121</v>
      </c>
      <c r="U3079" t="s">
        <v>875</v>
      </c>
      <c r="W3079" s="247">
        <v>44490</v>
      </c>
      <c r="Y3079" t="s">
        <v>876</v>
      </c>
      <c r="Z3079">
        <v>0</v>
      </c>
      <c r="AB3079" t="s">
        <v>1856</v>
      </c>
      <c r="AD3079">
        <f t="shared" ca="1" si="144"/>
        <v>30</v>
      </c>
      <c r="AE3079">
        <f t="shared" si="145"/>
        <v>10</v>
      </c>
      <c r="AF3079">
        <f t="shared" si="146"/>
        <v>21</v>
      </c>
    </row>
    <row r="3080" spans="1:32" x14ac:dyDescent="0.25">
      <c r="A3080" t="s">
        <v>15008</v>
      </c>
      <c r="B3080" t="s">
        <v>15009</v>
      </c>
      <c r="C3080" t="s">
        <v>2319</v>
      </c>
      <c r="D3080">
        <v>2022</v>
      </c>
      <c r="E3080" t="s">
        <v>1049</v>
      </c>
      <c r="F3080" t="s">
        <v>2320</v>
      </c>
      <c r="G3080" t="s">
        <v>2321</v>
      </c>
      <c r="H3080" t="s">
        <v>866</v>
      </c>
      <c r="I3080" t="s">
        <v>15010</v>
      </c>
      <c r="J3080" t="s">
        <v>1240</v>
      </c>
      <c r="K3080">
        <v>58740</v>
      </c>
      <c r="L3080" t="s">
        <v>869</v>
      </c>
      <c r="M3080" t="s">
        <v>1519</v>
      </c>
      <c r="N3080" t="s">
        <v>913</v>
      </c>
      <c r="O3080">
        <v>5</v>
      </c>
      <c r="P3080" t="s">
        <v>872</v>
      </c>
      <c r="Q3080" t="s">
        <v>873</v>
      </c>
      <c r="R3080" t="s">
        <v>121</v>
      </c>
      <c r="S3080" t="s">
        <v>121</v>
      </c>
      <c r="U3080" t="s">
        <v>875</v>
      </c>
      <c r="W3080" s="247">
        <v>44481</v>
      </c>
      <c r="Y3080" t="s">
        <v>876</v>
      </c>
      <c r="Z3080">
        <v>0</v>
      </c>
      <c r="AB3080" t="s">
        <v>15011</v>
      </c>
      <c r="AD3080">
        <f t="shared" ca="1" si="144"/>
        <v>30</v>
      </c>
      <c r="AE3080">
        <f t="shared" si="145"/>
        <v>10</v>
      </c>
      <c r="AF3080">
        <f t="shared" si="146"/>
        <v>12</v>
      </c>
    </row>
    <row r="3081" spans="1:32" x14ac:dyDescent="0.25">
      <c r="A3081" t="s">
        <v>15012</v>
      </c>
      <c r="B3081" t="s">
        <v>15013</v>
      </c>
      <c r="D3081">
        <v>2022</v>
      </c>
      <c r="E3081" t="s">
        <v>1049</v>
      </c>
      <c r="F3081" t="s">
        <v>1879</v>
      </c>
      <c r="G3081" t="s">
        <v>1917</v>
      </c>
      <c r="H3081" t="s">
        <v>2772</v>
      </c>
      <c r="I3081" t="s">
        <v>15014</v>
      </c>
      <c r="J3081" t="s">
        <v>1240</v>
      </c>
      <c r="K3081">
        <v>41472</v>
      </c>
      <c r="L3081" t="s">
        <v>869</v>
      </c>
      <c r="M3081" t="s">
        <v>1519</v>
      </c>
      <c r="N3081">
        <v>45323</v>
      </c>
      <c r="O3081">
        <v>34</v>
      </c>
      <c r="P3081" t="s">
        <v>872</v>
      </c>
      <c r="Q3081" t="s">
        <v>873</v>
      </c>
      <c r="R3081" t="s">
        <v>121</v>
      </c>
      <c r="S3081" t="s">
        <v>121</v>
      </c>
      <c r="U3081" t="s">
        <v>875</v>
      </c>
      <c r="W3081" s="247">
        <v>44484</v>
      </c>
      <c r="Y3081" t="s">
        <v>876</v>
      </c>
      <c r="Z3081">
        <v>0</v>
      </c>
      <c r="AB3081" t="s">
        <v>1856</v>
      </c>
      <c r="AD3081">
        <f t="shared" ca="1" si="144"/>
        <v>30</v>
      </c>
      <c r="AE3081">
        <f t="shared" si="145"/>
        <v>10</v>
      </c>
      <c r="AF3081">
        <f t="shared" si="146"/>
        <v>15</v>
      </c>
    </row>
    <row r="3082" spans="1:32" x14ac:dyDescent="0.25">
      <c r="A3082" t="s">
        <v>15015</v>
      </c>
      <c r="B3082" t="s">
        <v>15016</v>
      </c>
      <c r="D3082">
        <v>2022</v>
      </c>
      <c r="E3082" t="s">
        <v>1049</v>
      </c>
      <c r="F3082" t="s">
        <v>1879</v>
      </c>
      <c r="G3082" t="s">
        <v>1880</v>
      </c>
      <c r="H3082" t="s">
        <v>2772</v>
      </c>
      <c r="I3082" t="s">
        <v>15017</v>
      </c>
      <c r="J3082" t="s">
        <v>1029</v>
      </c>
      <c r="K3082">
        <v>20978</v>
      </c>
      <c r="L3082" t="s">
        <v>869</v>
      </c>
      <c r="M3082" t="s">
        <v>1519</v>
      </c>
      <c r="N3082">
        <v>45324</v>
      </c>
      <c r="O3082">
        <v>3</v>
      </c>
      <c r="P3082" t="s">
        <v>872</v>
      </c>
      <c r="Q3082" t="s">
        <v>873</v>
      </c>
      <c r="R3082" t="s">
        <v>139</v>
      </c>
      <c r="S3082" t="s">
        <v>139</v>
      </c>
      <c r="U3082" t="s">
        <v>875</v>
      </c>
      <c r="W3082" s="247">
        <v>44484</v>
      </c>
      <c r="Y3082" t="s">
        <v>876</v>
      </c>
      <c r="Z3082">
        <v>0</v>
      </c>
      <c r="AB3082" t="s">
        <v>1856</v>
      </c>
      <c r="AD3082">
        <f t="shared" ca="1" si="144"/>
        <v>30</v>
      </c>
      <c r="AE3082">
        <f t="shared" si="145"/>
        <v>10</v>
      </c>
      <c r="AF3082">
        <f t="shared" si="146"/>
        <v>15</v>
      </c>
    </row>
    <row r="3083" spans="1:32" x14ac:dyDescent="0.25">
      <c r="A3083" t="s">
        <v>15018</v>
      </c>
      <c r="B3083" t="s">
        <v>15019</v>
      </c>
      <c r="C3083" t="s">
        <v>2319</v>
      </c>
      <c r="D3083">
        <v>2022</v>
      </c>
      <c r="E3083" t="s">
        <v>1049</v>
      </c>
      <c r="F3083" t="s">
        <v>2320</v>
      </c>
      <c r="G3083" t="s">
        <v>2321</v>
      </c>
      <c r="H3083" t="s">
        <v>866</v>
      </c>
      <c r="I3083" t="s">
        <v>15020</v>
      </c>
      <c r="J3083" t="s">
        <v>13307</v>
      </c>
      <c r="K3083">
        <v>50451</v>
      </c>
      <c r="L3083" t="s">
        <v>1900</v>
      </c>
      <c r="M3083" t="s">
        <v>1519</v>
      </c>
      <c r="N3083">
        <v>45353</v>
      </c>
      <c r="O3083">
        <v>2</v>
      </c>
      <c r="P3083" t="s">
        <v>872</v>
      </c>
      <c r="Q3083" t="s">
        <v>873</v>
      </c>
      <c r="R3083" t="s">
        <v>159</v>
      </c>
      <c r="S3083" t="s">
        <v>133</v>
      </c>
      <c r="T3083" t="s">
        <v>3691</v>
      </c>
      <c r="U3083" t="s">
        <v>875</v>
      </c>
      <c r="W3083" s="247">
        <v>44481</v>
      </c>
      <c r="Y3083" t="s">
        <v>876</v>
      </c>
      <c r="Z3083">
        <v>0</v>
      </c>
      <c r="AB3083" t="s">
        <v>15021</v>
      </c>
      <c r="AD3083">
        <f t="shared" ca="1" si="144"/>
        <v>30</v>
      </c>
      <c r="AE3083">
        <f t="shared" si="145"/>
        <v>10</v>
      </c>
      <c r="AF3083">
        <f t="shared" si="146"/>
        <v>12</v>
      </c>
    </row>
    <row r="3084" spans="1:32" x14ac:dyDescent="0.25">
      <c r="A3084" t="s">
        <v>15022</v>
      </c>
      <c r="B3084" t="s">
        <v>15023</v>
      </c>
      <c r="C3084" t="s">
        <v>2319</v>
      </c>
      <c r="D3084">
        <v>2022</v>
      </c>
      <c r="E3084" t="s">
        <v>1049</v>
      </c>
      <c r="F3084" t="s">
        <v>2320</v>
      </c>
      <c r="G3084" t="s">
        <v>2321</v>
      </c>
      <c r="H3084" t="s">
        <v>1052</v>
      </c>
      <c r="I3084" t="s">
        <v>15024</v>
      </c>
      <c r="J3084" t="s">
        <v>13307</v>
      </c>
      <c r="K3084">
        <v>45860</v>
      </c>
      <c r="L3084" t="s">
        <v>1900</v>
      </c>
      <c r="M3084" t="s">
        <v>1519</v>
      </c>
      <c r="N3084" t="s">
        <v>2340</v>
      </c>
      <c r="O3084">
        <v>7</v>
      </c>
      <c r="P3084" t="s">
        <v>872</v>
      </c>
      <c r="Q3084" t="s">
        <v>873</v>
      </c>
      <c r="R3084" t="s">
        <v>159</v>
      </c>
      <c r="S3084" t="s">
        <v>159</v>
      </c>
      <c r="U3084" t="s">
        <v>875</v>
      </c>
      <c r="W3084" s="247">
        <v>44481</v>
      </c>
      <c r="Y3084" t="s">
        <v>876</v>
      </c>
      <c r="Z3084">
        <v>0</v>
      </c>
      <c r="AB3084" t="s">
        <v>15025</v>
      </c>
      <c r="AD3084">
        <f t="shared" ca="1" si="144"/>
        <v>30</v>
      </c>
      <c r="AE3084">
        <f t="shared" si="145"/>
        <v>10</v>
      </c>
      <c r="AF3084">
        <f t="shared" si="146"/>
        <v>12</v>
      </c>
    </row>
    <row r="3085" spans="1:32" x14ac:dyDescent="0.25">
      <c r="A3085" t="s">
        <v>15026</v>
      </c>
      <c r="B3085" t="s">
        <v>15027</v>
      </c>
      <c r="D3085">
        <v>2022</v>
      </c>
      <c r="E3085" t="s">
        <v>1049</v>
      </c>
      <c r="F3085" t="s">
        <v>1879</v>
      </c>
      <c r="G3085" t="s">
        <v>1880</v>
      </c>
      <c r="H3085" t="s">
        <v>1123</v>
      </c>
      <c r="I3085" t="s">
        <v>15028</v>
      </c>
      <c r="J3085" t="s">
        <v>7733</v>
      </c>
      <c r="K3085">
        <v>160509</v>
      </c>
      <c r="L3085" t="s">
        <v>1900</v>
      </c>
      <c r="M3085" t="s">
        <v>1519</v>
      </c>
      <c r="N3085">
        <v>45293</v>
      </c>
      <c r="O3085">
        <v>4</v>
      </c>
      <c r="P3085" t="s">
        <v>872</v>
      </c>
      <c r="Q3085" t="s">
        <v>873</v>
      </c>
      <c r="R3085" t="s">
        <v>159</v>
      </c>
      <c r="S3085" t="s">
        <v>159</v>
      </c>
      <c r="U3085" t="s">
        <v>875</v>
      </c>
      <c r="W3085" s="247">
        <v>44484</v>
      </c>
      <c r="Y3085" t="s">
        <v>876</v>
      </c>
      <c r="Z3085">
        <v>0</v>
      </c>
      <c r="AB3085" t="s">
        <v>1856</v>
      </c>
      <c r="AD3085">
        <f t="shared" ca="1" si="144"/>
        <v>30</v>
      </c>
      <c r="AE3085">
        <f t="shared" si="145"/>
        <v>10</v>
      </c>
      <c r="AF3085">
        <f t="shared" si="146"/>
        <v>15</v>
      </c>
    </row>
    <row r="3086" spans="1:32" x14ac:dyDescent="0.25">
      <c r="A3086" t="s">
        <v>15029</v>
      </c>
      <c r="B3086" t="s">
        <v>15030</v>
      </c>
      <c r="D3086">
        <v>2022</v>
      </c>
      <c r="E3086" t="s">
        <v>1616</v>
      </c>
      <c r="F3086" t="s">
        <v>1617</v>
      </c>
      <c r="G3086" t="s">
        <v>1618</v>
      </c>
      <c r="H3086" t="s">
        <v>866</v>
      </c>
      <c r="I3086" t="s">
        <v>15031</v>
      </c>
      <c r="J3086" t="s">
        <v>945</v>
      </c>
      <c r="K3086">
        <v>31693</v>
      </c>
      <c r="L3086" t="s">
        <v>869</v>
      </c>
      <c r="M3086" t="s">
        <v>15032</v>
      </c>
      <c r="N3086" t="s">
        <v>2026</v>
      </c>
      <c r="O3086">
        <v>10</v>
      </c>
      <c r="P3086" t="s">
        <v>872</v>
      </c>
      <c r="Q3086" t="s">
        <v>873</v>
      </c>
      <c r="R3086" t="s">
        <v>105</v>
      </c>
      <c r="S3086" t="s">
        <v>105</v>
      </c>
      <c r="T3086" t="s">
        <v>2893</v>
      </c>
      <c r="U3086" t="s">
        <v>875</v>
      </c>
      <c r="V3086" t="s">
        <v>2894</v>
      </c>
      <c r="W3086" s="247">
        <v>44435</v>
      </c>
      <c r="Y3086" t="s">
        <v>876</v>
      </c>
      <c r="Z3086">
        <v>0</v>
      </c>
      <c r="AB3086" t="s">
        <v>1856</v>
      </c>
      <c r="AD3086">
        <f t="shared" ca="1" si="144"/>
        <v>32</v>
      </c>
      <c r="AE3086">
        <f t="shared" si="145"/>
        <v>8</v>
      </c>
      <c r="AF3086">
        <f t="shared" si="146"/>
        <v>27</v>
      </c>
    </row>
    <row r="3087" spans="1:32" x14ac:dyDescent="0.25">
      <c r="A3087" t="s">
        <v>15033</v>
      </c>
      <c r="B3087" t="s">
        <v>15034</v>
      </c>
      <c r="D3087">
        <v>2022</v>
      </c>
      <c r="E3087" t="s">
        <v>1616</v>
      </c>
      <c r="F3087" t="s">
        <v>1617</v>
      </c>
      <c r="G3087" t="s">
        <v>1618</v>
      </c>
      <c r="H3087" t="s">
        <v>866</v>
      </c>
      <c r="I3087" t="s">
        <v>15035</v>
      </c>
      <c r="J3087" t="s">
        <v>1054</v>
      </c>
      <c r="K3087">
        <v>32660</v>
      </c>
      <c r="L3087" t="s">
        <v>869</v>
      </c>
      <c r="M3087" t="s">
        <v>15036</v>
      </c>
      <c r="N3087" t="s">
        <v>1291</v>
      </c>
      <c r="O3087">
        <v>12</v>
      </c>
      <c r="P3087" t="s">
        <v>872</v>
      </c>
      <c r="Q3087" t="s">
        <v>873</v>
      </c>
      <c r="R3087" t="s">
        <v>105</v>
      </c>
      <c r="S3087" t="s">
        <v>105</v>
      </c>
      <c r="T3087" t="s">
        <v>15037</v>
      </c>
      <c r="U3087" t="s">
        <v>875</v>
      </c>
      <c r="V3087" t="s">
        <v>224</v>
      </c>
      <c r="W3087" s="247">
        <v>44439</v>
      </c>
      <c r="Y3087" t="s">
        <v>876</v>
      </c>
      <c r="Z3087">
        <v>0</v>
      </c>
      <c r="AB3087" t="s">
        <v>1856</v>
      </c>
      <c r="AD3087">
        <f t="shared" ca="1" si="144"/>
        <v>32</v>
      </c>
      <c r="AE3087">
        <f t="shared" si="145"/>
        <v>8</v>
      </c>
      <c r="AF3087">
        <f t="shared" si="146"/>
        <v>31</v>
      </c>
    </row>
    <row r="3088" spans="1:32" x14ac:dyDescent="0.25">
      <c r="A3088" t="s">
        <v>15038</v>
      </c>
      <c r="B3088" t="s">
        <v>15039</v>
      </c>
      <c r="D3088">
        <v>2022</v>
      </c>
      <c r="E3088" t="s">
        <v>1616</v>
      </c>
      <c r="F3088" t="s">
        <v>1617</v>
      </c>
      <c r="G3088" t="s">
        <v>1618</v>
      </c>
      <c r="H3088" t="s">
        <v>866</v>
      </c>
      <c r="I3088" t="s">
        <v>15040</v>
      </c>
      <c r="J3088" t="s">
        <v>1054</v>
      </c>
      <c r="K3088">
        <v>45059</v>
      </c>
      <c r="L3088" t="s">
        <v>869</v>
      </c>
      <c r="M3088" t="s">
        <v>15041</v>
      </c>
      <c r="N3088" t="s">
        <v>1291</v>
      </c>
      <c r="O3088">
        <v>12</v>
      </c>
      <c r="P3088" t="s">
        <v>872</v>
      </c>
      <c r="Q3088" t="s">
        <v>873</v>
      </c>
      <c r="R3088" t="s">
        <v>105</v>
      </c>
      <c r="S3088" t="s">
        <v>105</v>
      </c>
      <c r="T3088" t="s">
        <v>15042</v>
      </c>
      <c r="U3088" t="s">
        <v>875</v>
      </c>
      <c r="V3088" t="s">
        <v>224</v>
      </c>
      <c r="W3088" s="247">
        <v>44439</v>
      </c>
      <c r="Y3088" t="s">
        <v>876</v>
      </c>
      <c r="Z3088">
        <v>0</v>
      </c>
      <c r="AB3088" t="s">
        <v>1856</v>
      </c>
      <c r="AD3088">
        <f t="shared" ca="1" si="144"/>
        <v>32</v>
      </c>
      <c r="AE3088">
        <f t="shared" si="145"/>
        <v>8</v>
      </c>
      <c r="AF3088">
        <f t="shared" si="146"/>
        <v>31</v>
      </c>
    </row>
    <row r="3089" spans="1:32" x14ac:dyDescent="0.25">
      <c r="A3089" t="s">
        <v>15043</v>
      </c>
      <c r="B3089" t="s">
        <v>15044</v>
      </c>
      <c r="D3089">
        <v>2022</v>
      </c>
      <c r="E3089" t="s">
        <v>1049</v>
      </c>
      <c r="F3089" t="s">
        <v>1050</v>
      </c>
      <c r="G3089" t="s">
        <v>1051</v>
      </c>
      <c r="H3089" t="s">
        <v>1052</v>
      </c>
      <c r="I3089" t="s">
        <v>15045</v>
      </c>
      <c r="J3089" t="s">
        <v>1054</v>
      </c>
      <c r="K3089">
        <v>77436</v>
      </c>
      <c r="L3089" t="s">
        <v>869</v>
      </c>
      <c r="M3089" t="s">
        <v>15046</v>
      </c>
      <c r="N3089" t="s">
        <v>1040</v>
      </c>
      <c r="O3089">
        <v>4</v>
      </c>
      <c r="P3089" t="s">
        <v>872</v>
      </c>
      <c r="Q3089" t="s">
        <v>873</v>
      </c>
      <c r="R3089" t="s">
        <v>105</v>
      </c>
      <c r="S3089" t="s">
        <v>105</v>
      </c>
      <c r="T3089" t="s">
        <v>15047</v>
      </c>
      <c r="U3089" t="s">
        <v>875</v>
      </c>
      <c r="V3089" t="s">
        <v>162</v>
      </c>
      <c r="W3089" s="247">
        <v>44439</v>
      </c>
      <c r="Y3089" t="s">
        <v>876</v>
      </c>
      <c r="Z3089">
        <v>0</v>
      </c>
      <c r="AB3089" t="s">
        <v>1856</v>
      </c>
      <c r="AD3089">
        <f t="shared" ca="1" si="144"/>
        <v>32</v>
      </c>
      <c r="AE3089">
        <f t="shared" si="145"/>
        <v>8</v>
      </c>
      <c r="AF3089">
        <f t="shared" si="146"/>
        <v>31</v>
      </c>
    </row>
    <row r="3090" spans="1:32" x14ac:dyDescent="0.25">
      <c r="A3090" t="s">
        <v>15048</v>
      </c>
      <c r="B3090" t="s">
        <v>15049</v>
      </c>
      <c r="D3090">
        <v>2022</v>
      </c>
      <c r="E3090" t="s">
        <v>1049</v>
      </c>
      <c r="F3090" t="s">
        <v>3045</v>
      </c>
      <c r="G3090" t="s">
        <v>3046</v>
      </c>
      <c r="H3090" t="s">
        <v>866</v>
      </c>
      <c r="I3090" t="s">
        <v>15050</v>
      </c>
      <c r="J3090" t="s">
        <v>1054</v>
      </c>
      <c r="K3090">
        <v>18165</v>
      </c>
      <c r="L3090" t="s">
        <v>869</v>
      </c>
      <c r="M3090" t="s">
        <v>15051</v>
      </c>
      <c r="N3090">
        <v>45506</v>
      </c>
      <c r="O3090">
        <v>27</v>
      </c>
      <c r="P3090" t="s">
        <v>872</v>
      </c>
      <c r="Q3090" t="s">
        <v>873</v>
      </c>
      <c r="R3090" t="s">
        <v>105</v>
      </c>
      <c r="S3090" t="s">
        <v>105</v>
      </c>
      <c r="T3090" t="s">
        <v>15052</v>
      </c>
      <c r="U3090" t="s">
        <v>875</v>
      </c>
      <c r="V3090" t="s">
        <v>125</v>
      </c>
      <c r="W3090" s="247">
        <v>44439</v>
      </c>
      <c r="Y3090" t="s">
        <v>876</v>
      </c>
      <c r="Z3090">
        <v>0</v>
      </c>
      <c r="AB3090" t="s">
        <v>1856</v>
      </c>
      <c r="AD3090">
        <f t="shared" ca="1" si="144"/>
        <v>32</v>
      </c>
      <c r="AE3090">
        <f t="shared" si="145"/>
        <v>8</v>
      </c>
      <c r="AF3090">
        <f t="shared" si="146"/>
        <v>31</v>
      </c>
    </row>
    <row r="3091" spans="1:32" x14ac:dyDescent="0.25">
      <c r="A3091" t="s">
        <v>15053</v>
      </c>
      <c r="B3091" t="s">
        <v>15054</v>
      </c>
      <c r="D3091">
        <v>2022</v>
      </c>
      <c r="E3091" t="s">
        <v>1049</v>
      </c>
      <c r="F3091" t="s">
        <v>3045</v>
      </c>
      <c r="G3091" t="s">
        <v>3046</v>
      </c>
      <c r="H3091" t="s">
        <v>866</v>
      </c>
      <c r="I3091" t="s">
        <v>15055</v>
      </c>
      <c r="J3091" t="s">
        <v>1054</v>
      </c>
      <c r="K3091">
        <v>56896</v>
      </c>
      <c r="L3091" t="s">
        <v>1900</v>
      </c>
      <c r="M3091" t="s">
        <v>15056</v>
      </c>
      <c r="N3091">
        <v>45445</v>
      </c>
      <c r="O3091">
        <v>29</v>
      </c>
      <c r="P3091" t="s">
        <v>872</v>
      </c>
      <c r="Q3091" t="s">
        <v>873</v>
      </c>
      <c r="R3091" t="s">
        <v>105</v>
      </c>
      <c r="S3091" t="s">
        <v>105</v>
      </c>
      <c r="T3091" t="s">
        <v>12442</v>
      </c>
      <c r="U3091" t="s">
        <v>875</v>
      </c>
      <c r="V3091" t="s">
        <v>125</v>
      </c>
      <c r="W3091" s="247">
        <v>44439</v>
      </c>
      <c r="Y3091" t="s">
        <v>876</v>
      </c>
      <c r="Z3091">
        <v>0</v>
      </c>
      <c r="AB3091" t="s">
        <v>1856</v>
      </c>
      <c r="AD3091">
        <f t="shared" ca="1" si="144"/>
        <v>32</v>
      </c>
      <c r="AE3091">
        <f t="shared" si="145"/>
        <v>8</v>
      </c>
      <c r="AF3091">
        <f t="shared" si="146"/>
        <v>31</v>
      </c>
    </row>
    <row r="3092" spans="1:32" x14ac:dyDescent="0.25">
      <c r="A3092" t="s">
        <v>15057</v>
      </c>
      <c r="B3092" t="s">
        <v>15058</v>
      </c>
      <c r="C3092" t="s">
        <v>2319</v>
      </c>
      <c r="D3092">
        <v>2022</v>
      </c>
      <c r="E3092" t="s">
        <v>1061</v>
      </c>
      <c r="F3092" t="s">
        <v>3907</v>
      </c>
      <c r="G3092" t="s">
        <v>3908</v>
      </c>
      <c r="H3092" t="s">
        <v>866</v>
      </c>
      <c r="I3092" t="s">
        <v>15059</v>
      </c>
      <c r="J3092" t="s">
        <v>1906</v>
      </c>
      <c r="K3092">
        <v>101823</v>
      </c>
      <c r="L3092" t="s">
        <v>1900</v>
      </c>
      <c r="M3092" t="s">
        <v>15060</v>
      </c>
      <c r="N3092" t="s">
        <v>13403</v>
      </c>
      <c r="O3092">
        <v>4</v>
      </c>
      <c r="P3092" t="s">
        <v>872</v>
      </c>
      <c r="Q3092" t="s">
        <v>873</v>
      </c>
      <c r="R3092" t="s">
        <v>105</v>
      </c>
      <c r="S3092" t="s">
        <v>105</v>
      </c>
      <c r="T3092" t="s">
        <v>15061</v>
      </c>
      <c r="U3092" t="s">
        <v>875</v>
      </c>
      <c r="V3092" t="s">
        <v>150</v>
      </c>
      <c r="W3092" s="247">
        <v>44457</v>
      </c>
      <c r="Y3092" t="s">
        <v>876</v>
      </c>
      <c r="Z3092">
        <v>0</v>
      </c>
      <c r="AA3092" t="s">
        <v>14392</v>
      </c>
      <c r="AB3092" t="s">
        <v>1856</v>
      </c>
      <c r="AD3092">
        <f t="shared" ca="1" si="144"/>
        <v>31</v>
      </c>
      <c r="AE3092">
        <f t="shared" si="145"/>
        <v>9</v>
      </c>
      <c r="AF3092">
        <f t="shared" si="146"/>
        <v>18</v>
      </c>
    </row>
    <row r="3093" spans="1:32" x14ac:dyDescent="0.25">
      <c r="A3093" t="s">
        <v>15062</v>
      </c>
      <c r="B3093" t="s">
        <v>15063</v>
      </c>
      <c r="C3093" t="s">
        <v>2319</v>
      </c>
      <c r="D3093">
        <v>2022</v>
      </c>
      <c r="E3093" t="s">
        <v>1061</v>
      </c>
      <c r="F3093" t="s">
        <v>3907</v>
      </c>
      <c r="G3093" t="s">
        <v>3908</v>
      </c>
      <c r="H3093" t="s">
        <v>866</v>
      </c>
      <c r="I3093" t="s">
        <v>15064</v>
      </c>
      <c r="J3093" t="s">
        <v>1038</v>
      </c>
      <c r="K3093">
        <v>75061</v>
      </c>
      <c r="L3093" t="s">
        <v>1900</v>
      </c>
      <c r="M3093" t="s">
        <v>15065</v>
      </c>
      <c r="N3093" t="s">
        <v>13403</v>
      </c>
      <c r="O3093">
        <v>614</v>
      </c>
      <c r="P3093" t="s">
        <v>872</v>
      </c>
      <c r="Q3093" t="s">
        <v>873</v>
      </c>
      <c r="R3093" t="s">
        <v>105</v>
      </c>
      <c r="S3093" t="s">
        <v>105</v>
      </c>
      <c r="T3093" t="s">
        <v>15066</v>
      </c>
      <c r="U3093" t="s">
        <v>875</v>
      </c>
      <c r="V3093" t="s">
        <v>150</v>
      </c>
      <c r="W3093" s="247">
        <v>44457</v>
      </c>
      <c r="Y3093" t="s">
        <v>876</v>
      </c>
      <c r="Z3093">
        <v>0</v>
      </c>
      <c r="AA3093" t="s">
        <v>14392</v>
      </c>
      <c r="AB3093" t="s">
        <v>1856</v>
      </c>
      <c r="AD3093">
        <f t="shared" ca="1" si="144"/>
        <v>31</v>
      </c>
      <c r="AE3093">
        <f t="shared" si="145"/>
        <v>9</v>
      </c>
      <c r="AF3093">
        <f t="shared" si="146"/>
        <v>18</v>
      </c>
    </row>
    <row r="3094" spans="1:32" x14ac:dyDescent="0.25">
      <c r="A3094" t="s">
        <v>15067</v>
      </c>
      <c r="B3094" t="s">
        <v>15068</v>
      </c>
      <c r="D3094">
        <v>2022</v>
      </c>
      <c r="E3094" t="s">
        <v>5589</v>
      </c>
      <c r="F3094" t="s">
        <v>5744</v>
      </c>
      <c r="G3094" t="s">
        <v>1880</v>
      </c>
      <c r="H3094" t="s">
        <v>866</v>
      </c>
      <c r="I3094" t="s">
        <v>15069</v>
      </c>
      <c r="J3094" t="s">
        <v>1054</v>
      </c>
      <c r="K3094">
        <v>255</v>
      </c>
      <c r="L3094" t="s">
        <v>869</v>
      </c>
      <c r="M3094" t="s">
        <v>15070</v>
      </c>
      <c r="N3094" t="s">
        <v>1040</v>
      </c>
      <c r="O3094">
        <v>4</v>
      </c>
      <c r="P3094" t="s">
        <v>872</v>
      </c>
      <c r="Q3094" t="s">
        <v>873</v>
      </c>
      <c r="R3094" t="s">
        <v>105</v>
      </c>
      <c r="S3094" t="s">
        <v>105</v>
      </c>
      <c r="T3094" t="s">
        <v>15071</v>
      </c>
      <c r="U3094" t="s">
        <v>875</v>
      </c>
      <c r="V3094" t="s">
        <v>3237</v>
      </c>
      <c r="W3094" s="247">
        <v>44460</v>
      </c>
      <c r="Y3094" t="s">
        <v>876</v>
      </c>
      <c r="Z3094">
        <v>0</v>
      </c>
      <c r="AA3094" t="s">
        <v>15072</v>
      </c>
      <c r="AB3094" t="s">
        <v>1856</v>
      </c>
      <c r="AD3094">
        <f t="shared" ca="1" si="144"/>
        <v>31</v>
      </c>
      <c r="AE3094">
        <f t="shared" si="145"/>
        <v>9</v>
      </c>
      <c r="AF3094">
        <f t="shared" si="146"/>
        <v>21</v>
      </c>
    </row>
    <row r="3095" spans="1:32" x14ac:dyDescent="0.25">
      <c r="A3095" t="s">
        <v>15073</v>
      </c>
      <c r="B3095" t="s">
        <v>15074</v>
      </c>
      <c r="D3095">
        <v>2021</v>
      </c>
      <c r="E3095" t="s">
        <v>3256</v>
      </c>
      <c r="F3095" t="s">
        <v>8318</v>
      </c>
      <c r="G3095" t="s">
        <v>1081</v>
      </c>
      <c r="H3095" t="s">
        <v>8319</v>
      </c>
      <c r="I3095" t="s">
        <v>15075</v>
      </c>
      <c r="J3095" t="s">
        <v>1054</v>
      </c>
      <c r="K3095">
        <v>10215</v>
      </c>
      <c r="L3095" t="s">
        <v>869</v>
      </c>
      <c r="M3095" t="s">
        <v>15076</v>
      </c>
      <c r="N3095">
        <v>45414</v>
      </c>
      <c r="O3095">
        <v>684</v>
      </c>
      <c r="P3095" t="s">
        <v>872</v>
      </c>
      <c r="Q3095" t="s">
        <v>873</v>
      </c>
      <c r="R3095" t="s">
        <v>105</v>
      </c>
      <c r="S3095" t="s">
        <v>105</v>
      </c>
      <c r="T3095" t="s">
        <v>4954</v>
      </c>
      <c r="U3095" t="s">
        <v>875</v>
      </c>
      <c r="V3095" t="s">
        <v>4955</v>
      </c>
      <c r="W3095" s="247">
        <v>44454</v>
      </c>
      <c r="Y3095" t="s">
        <v>876</v>
      </c>
      <c r="Z3095">
        <v>0</v>
      </c>
      <c r="AA3095" t="s">
        <v>15077</v>
      </c>
      <c r="AB3095" t="s">
        <v>1856</v>
      </c>
      <c r="AD3095">
        <f t="shared" ca="1" si="144"/>
        <v>31</v>
      </c>
      <c r="AE3095">
        <f t="shared" si="145"/>
        <v>9</v>
      </c>
      <c r="AF3095">
        <f t="shared" si="146"/>
        <v>15</v>
      </c>
    </row>
    <row r="3096" spans="1:32" x14ac:dyDescent="0.25">
      <c r="A3096" t="s">
        <v>15078</v>
      </c>
      <c r="B3096" t="s">
        <v>15079</v>
      </c>
      <c r="D3096">
        <v>2022</v>
      </c>
      <c r="E3096" t="s">
        <v>5589</v>
      </c>
      <c r="F3096" t="s">
        <v>5744</v>
      </c>
      <c r="G3096" t="s">
        <v>2087</v>
      </c>
      <c r="H3096" t="s">
        <v>15080</v>
      </c>
      <c r="I3096" t="s">
        <v>15081</v>
      </c>
      <c r="J3096" t="s">
        <v>1038</v>
      </c>
      <c r="K3096">
        <v>10671</v>
      </c>
      <c r="L3096" t="s">
        <v>869</v>
      </c>
      <c r="M3096" t="s">
        <v>15082</v>
      </c>
      <c r="N3096">
        <v>45542</v>
      </c>
      <c r="O3096">
        <v>675</v>
      </c>
      <c r="P3096" t="s">
        <v>872</v>
      </c>
      <c r="Q3096" t="s">
        <v>873</v>
      </c>
      <c r="R3096" t="s">
        <v>105</v>
      </c>
      <c r="S3096" t="s">
        <v>105</v>
      </c>
      <c r="T3096" t="s">
        <v>15083</v>
      </c>
      <c r="U3096" t="s">
        <v>875</v>
      </c>
      <c r="V3096" t="s">
        <v>3108</v>
      </c>
      <c r="W3096" s="247">
        <v>44460</v>
      </c>
      <c r="Y3096" t="s">
        <v>876</v>
      </c>
      <c r="Z3096">
        <v>0</v>
      </c>
      <c r="AA3096" t="s">
        <v>15084</v>
      </c>
      <c r="AB3096" t="s">
        <v>1856</v>
      </c>
      <c r="AD3096">
        <f t="shared" ca="1" si="144"/>
        <v>31</v>
      </c>
      <c r="AE3096">
        <f t="shared" si="145"/>
        <v>9</v>
      </c>
      <c r="AF3096">
        <f t="shared" si="146"/>
        <v>21</v>
      </c>
    </row>
    <row r="3097" spans="1:32" x14ac:dyDescent="0.25">
      <c r="A3097" t="s">
        <v>15085</v>
      </c>
      <c r="B3097" t="s">
        <v>15086</v>
      </c>
      <c r="D3097">
        <v>2022</v>
      </c>
      <c r="E3097" t="s">
        <v>5589</v>
      </c>
      <c r="F3097" t="s">
        <v>5744</v>
      </c>
      <c r="G3097" t="s">
        <v>2087</v>
      </c>
      <c r="H3097" t="s">
        <v>15080</v>
      </c>
      <c r="I3097" t="s">
        <v>15087</v>
      </c>
      <c r="J3097" t="s">
        <v>1038</v>
      </c>
      <c r="K3097">
        <v>9621</v>
      </c>
      <c r="L3097" t="s">
        <v>869</v>
      </c>
      <c r="M3097" t="s">
        <v>15088</v>
      </c>
      <c r="N3097" t="s">
        <v>15089</v>
      </c>
      <c r="O3097">
        <v>341</v>
      </c>
      <c r="P3097" t="s">
        <v>872</v>
      </c>
      <c r="Q3097" t="s">
        <v>873</v>
      </c>
      <c r="R3097" t="s">
        <v>105</v>
      </c>
      <c r="S3097" t="s">
        <v>105</v>
      </c>
      <c r="T3097" t="s">
        <v>15090</v>
      </c>
      <c r="U3097" t="s">
        <v>875</v>
      </c>
      <c r="V3097" t="s">
        <v>4055</v>
      </c>
      <c r="W3097" s="247">
        <v>44460</v>
      </c>
      <c r="Y3097" t="s">
        <v>876</v>
      </c>
      <c r="Z3097">
        <v>0</v>
      </c>
      <c r="AA3097" t="s">
        <v>15084</v>
      </c>
      <c r="AB3097" t="s">
        <v>1856</v>
      </c>
      <c r="AD3097">
        <f t="shared" ca="1" si="144"/>
        <v>31</v>
      </c>
      <c r="AE3097">
        <f t="shared" si="145"/>
        <v>9</v>
      </c>
      <c r="AF3097">
        <f t="shared" si="146"/>
        <v>21</v>
      </c>
    </row>
    <row r="3098" spans="1:32" x14ac:dyDescent="0.25">
      <c r="A3098" t="s">
        <v>15091</v>
      </c>
      <c r="B3098" t="s">
        <v>15092</v>
      </c>
      <c r="D3098">
        <v>2022</v>
      </c>
      <c r="E3098" t="s">
        <v>5589</v>
      </c>
      <c r="F3098" t="s">
        <v>5744</v>
      </c>
      <c r="G3098" t="s">
        <v>2087</v>
      </c>
      <c r="H3098" t="s">
        <v>15080</v>
      </c>
      <c r="I3098" t="s">
        <v>15093</v>
      </c>
      <c r="J3098" t="s">
        <v>1038</v>
      </c>
      <c r="K3098">
        <v>10369</v>
      </c>
      <c r="L3098" t="s">
        <v>869</v>
      </c>
      <c r="M3098" t="s">
        <v>15094</v>
      </c>
      <c r="N3098">
        <v>45542</v>
      </c>
      <c r="O3098">
        <v>640</v>
      </c>
      <c r="P3098" t="s">
        <v>872</v>
      </c>
      <c r="Q3098" t="s">
        <v>873</v>
      </c>
      <c r="R3098" t="s">
        <v>105</v>
      </c>
      <c r="S3098" t="s">
        <v>105</v>
      </c>
      <c r="T3098" t="s">
        <v>15095</v>
      </c>
      <c r="U3098" t="s">
        <v>875</v>
      </c>
      <c r="V3098" t="s">
        <v>3108</v>
      </c>
      <c r="W3098" s="247">
        <v>44460</v>
      </c>
      <c r="Y3098" t="s">
        <v>876</v>
      </c>
      <c r="Z3098">
        <v>0</v>
      </c>
      <c r="AA3098" t="s">
        <v>15084</v>
      </c>
      <c r="AB3098" t="s">
        <v>1856</v>
      </c>
      <c r="AD3098">
        <f t="shared" ca="1" si="144"/>
        <v>31</v>
      </c>
      <c r="AE3098">
        <f t="shared" si="145"/>
        <v>9</v>
      </c>
      <c r="AF3098">
        <f t="shared" si="146"/>
        <v>21</v>
      </c>
    </row>
    <row r="3099" spans="1:32" x14ac:dyDescent="0.25">
      <c r="A3099" t="s">
        <v>15096</v>
      </c>
      <c r="B3099" t="s">
        <v>15097</v>
      </c>
      <c r="D3099">
        <v>2022</v>
      </c>
      <c r="E3099" t="s">
        <v>5589</v>
      </c>
      <c r="F3099" t="s">
        <v>5744</v>
      </c>
      <c r="G3099" t="s">
        <v>2087</v>
      </c>
      <c r="H3099" t="s">
        <v>2654</v>
      </c>
      <c r="I3099" t="s">
        <v>15098</v>
      </c>
      <c r="J3099" t="s">
        <v>1038</v>
      </c>
      <c r="K3099">
        <v>14458</v>
      </c>
      <c r="L3099" t="s">
        <v>869</v>
      </c>
      <c r="M3099" t="s">
        <v>15099</v>
      </c>
      <c r="N3099" t="s">
        <v>13129</v>
      </c>
      <c r="O3099">
        <v>675</v>
      </c>
      <c r="P3099" t="s">
        <v>872</v>
      </c>
      <c r="Q3099" t="s">
        <v>873</v>
      </c>
      <c r="R3099" t="s">
        <v>105</v>
      </c>
      <c r="S3099" t="s">
        <v>105</v>
      </c>
      <c r="T3099" t="s">
        <v>3107</v>
      </c>
      <c r="U3099" t="s">
        <v>875</v>
      </c>
      <c r="V3099" t="s">
        <v>3108</v>
      </c>
      <c r="W3099" s="247">
        <v>44460</v>
      </c>
      <c r="Y3099" t="s">
        <v>876</v>
      </c>
      <c r="Z3099">
        <v>0</v>
      </c>
      <c r="AA3099" t="s">
        <v>15084</v>
      </c>
      <c r="AB3099" t="s">
        <v>1856</v>
      </c>
      <c r="AD3099">
        <f t="shared" ca="1" si="144"/>
        <v>31</v>
      </c>
      <c r="AE3099">
        <f t="shared" si="145"/>
        <v>9</v>
      </c>
      <c r="AF3099">
        <f t="shared" si="146"/>
        <v>21</v>
      </c>
    </row>
    <row r="3100" spans="1:32" x14ac:dyDescent="0.25">
      <c r="A3100" t="s">
        <v>15100</v>
      </c>
      <c r="B3100" t="s">
        <v>15101</v>
      </c>
      <c r="D3100">
        <v>2022</v>
      </c>
      <c r="E3100" t="s">
        <v>14814</v>
      </c>
      <c r="F3100" t="s">
        <v>15102</v>
      </c>
      <c r="G3100" t="s">
        <v>1081</v>
      </c>
      <c r="H3100" t="s">
        <v>15103</v>
      </c>
      <c r="I3100" t="s">
        <v>15104</v>
      </c>
      <c r="J3100" t="s">
        <v>1074</v>
      </c>
      <c r="K3100">
        <v>21</v>
      </c>
      <c r="L3100" t="s">
        <v>1900</v>
      </c>
      <c r="M3100" t="s">
        <v>15105</v>
      </c>
      <c r="N3100" t="s">
        <v>15106</v>
      </c>
      <c r="O3100">
        <v>171</v>
      </c>
      <c r="P3100" t="s">
        <v>872</v>
      </c>
      <c r="Q3100" t="s">
        <v>873</v>
      </c>
      <c r="R3100" t="s">
        <v>105</v>
      </c>
      <c r="S3100" t="s">
        <v>105</v>
      </c>
      <c r="T3100" t="s">
        <v>15107</v>
      </c>
      <c r="U3100" t="s">
        <v>1067</v>
      </c>
      <c r="V3100" t="s">
        <v>15108</v>
      </c>
      <c r="W3100" s="247">
        <v>44431</v>
      </c>
      <c r="Y3100" t="s">
        <v>876</v>
      </c>
      <c r="Z3100">
        <v>0</v>
      </c>
      <c r="AD3100">
        <f t="shared" ca="1" si="144"/>
        <v>32</v>
      </c>
      <c r="AE3100">
        <f t="shared" si="145"/>
        <v>8</v>
      </c>
      <c r="AF3100">
        <f t="shared" si="146"/>
        <v>23</v>
      </c>
    </row>
    <row r="3101" spans="1:32" x14ac:dyDescent="0.25">
      <c r="A3101" t="s">
        <v>15109</v>
      </c>
      <c r="B3101" t="s">
        <v>15110</v>
      </c>
      <c r="D3101">
        <v>2022</v>
      </c>
      <c r="E3101" t="s">
        <v>5589</v>
      </c>
      <c r="F3101" t="s">
        <v>5744</v>
      </c>
      <c r="G3101" t="s">
        <v>1880</v>
      </c>
      <c r="H3101" t="s">
        <v>866</v>
      </c>
      <c r="I3101" t="s">
        <v>15111</v>
      </c>
      <c r="J3101" t="s">
        <v>1074</v>
      </c>
      <c r="K3101">
        <v>938</v>
      </c>
      <c r="L3101" t="s">
        <v>869</v>
      </c>
      <c r="M3101" t="s">
        <v>15112</v>
      </c>
      <c r="N3101" t="s">
        <v>14797</v>
      </c>
      <c r="O3101">
        <v>581</v>
      </c>
      <c r="P3101" t="s">
        <v>872</v>
      </c>
      <c r="Q3101" t="s">
        <v>873</v>
      </c>
      <c r="R3101" t="s">
        <v>105</v>
      </c>
      <c r="S3101" t="s">
        <v>105</v>
      </c>
      <c r="T3101" t="s">
        <v>15113</v>
      </c>
      <c r="U3101" t="s">
        <v>875</v>
      </c>
      <c r="V3101" t="s">
        <v>7355</v>
      </c>
      <c r="W3101" s="247">
        <v>44460</v>
      </c>
      <c r="Y3101" t="s">
        <v>876</v>
      </c>
      <c r="Z3101">
        <v>0</v>
      </c>
      <c r="AA3101" t="s">
        <v>15114</v>
      </c>
      <c r="AD3101">
        <f t="shared" ca="1" si="144"/>
        <v>31</v>
      </c>
      <c r="AE3101">
        <f t="shared" si="145"/>
        <v>9</v>
      </c>
      <c r="AF3101">
        <f t="shared" si="146"/>
        <v>21</v>
      </c>
    </row>
    <row r="3102" spans="1:32" x14ac:dyDescent="0.25">
      <c r="A3102" t="s">
        <v>15115</v>
      </c>
      <c r="B3102" t="s">
        <v>15116</v>
      </c>
      <c r="D3102">
        <v>2021</v>
      </c>
      <c r="E3102" t="s">
        <v>3256</v>
      </c>
      <c r="F3102" t="s">
        <v>8318</v>
      </c>
      <c r="G3102" t="s">
        <v>1081</v>
      </c>
      <c r="H3102" t="s">
        <v>6694</v>
      </c>
      <c r="I3102" t="s">
        <v>15117</v>
      </c>
      <c r="J3102" t="s">
        <v>1074</v>
      </c>
      <c r="K3102">
        <v>229</v>
      </c>
      <c r="L3102" t="s">
        <v>1900</v>
      </c>
      <c r="M3102" t="s">
        <v>15118</v>
      </c>
      <c r="N3102" t="s">
        <v>15119</v>
      </c>
      <c r="O3102">
        <v>581</v>
      </c>
      <c r="P3102" t="s">
        <v>872</v>
      </c>
      <c r="Q3102" t="s">
        <v>873</v>
      </c>
      <c r="R3102" t="s">
        <v>105</v>
      </c>
      <c r="S3102" t="s">
        <v>105</v>
      </c>
      <c r="T3102" t="s">
        <v>15120</v>
      </c>
      <c r="U3102" t="s">
        <v>875</v>
      </c>
      <c r="W3102" s="247">
        <v>44454</v>
      </c>
      <c r="Y3102" t="s">
        <v>876</v>
      </c>
      <c r="Z3102">
        <v>0</v>
      </c>
      <c r="AA3102" t="s">
        <v>15077</v>
      </c>
      <c r="AB3102" t="s">
        <v>1856</v>
      </c>
      <c r="AD3102">
        <f t="shared" ca="1" si="144"/>
        <v>31</v>
      </c>
      <c r="AE3102">
        <f t="shared" si="145"/>
        <v>9</v>
      </c>
      <c r="AF3102">
        <f t="shared" si="146"/>
        <v>15</v>
      </c>
    </row>
    <row r="3103" spans="1:32" x14ac:dyDescent="0.25">
      <c r="A3103" t="s">
        <v>15121</v>
      </c>
      <c r="B3103" t="s">
        <v>15122</v>
      </c>
      <c r="D3103">
        <v>2022</v>
      </c>
      <c r="E3103" t="s">
        <v>6684</v>
      </c>
      <c r="F3103" t="s">
        <v>14117</v>
      </c>
      <c r="G3103" t="s">
        <v>1107</v>
      </c>
      <c r="H3103" t="s">
        <v>15123</v>
      </c>
      <c r="I3103" t="s">
        <v>15124</v>
      </c>
      <c r="J3103" t="s">
        <v>1074</v>
      </c>
      <c r="K3103">
        <v>20</v>
      </c>
      <c r="L3103" t="s">
        <v>1900</v>
      </c>
      <c r="M3103" t="s">
        <v>15125</v>
      </c>
      <c r="N3103" t="s">
        <v>14949</v>
      </c>
      <c r="O3103">
        <v>608</v>
      </c>
      <c r="P3103" t="s">
        <v>872</v>
      </c>
      <c r="Q3103" t="s">
        <v>873</v>
      </c>
      <c r="R3103" t="s">
        <v>105</v>
      </c>
      <c r="S3103" t="s">
        <v>105</v>
      </c>
      <c r="T3103" t="s">
        <v>15126</v>
      </c>
      <c r="U3103" t="s">
        <v>1067</v>
      </c>
      <c r="V3103" t="s">
        <v>15127</v>
      </c>
      <c r="W3103" s="247">
        <v>44460</v>
      </c>
      <c r="Y3103" t="s">
        <v>876</v>
      </c>
      <c r="Z3103">
        <v>0</v>
      </c>
      <c r="AD3103">
        <f t="shared" ca="1" si="144"/>
        <v>31</v>
      </c>
      <c r="AE3103">
        <f t="shared" si="145"/>
        <v>9</v>
      </c>
      <c r="AF3103">
        <f t="shared" si="146"/>
        <v>21</v>
      </c>
    </row>
    <row r="3104" spans="1:32" x14ac:dyDescent="0.25">
      <c r="A3104" t="s">
        <v>15128</v>
      </c>
      <c r="B3104" t="s">
        <v>15129</v>
      </c>
      <c r="D3104">
        <v>2021</v>
      </c>
      <c r="E3104" t="s">
        <v>3245</v>
      </c>
      <c r="F3104" t="s">
        <v>12926</v>
      </c>
      <c r="G3104" t="s">
        <v>1107</v>
      </c>
      <c r="H3104" t="s">
        <v>3247</v>
      </c>
      <c r="I3104" t="s">
        <v>15130</v>
      </c>
      <c r="J3104" t="s">
        <v>1074</v>
      </c>
      <c r="K3104">
        <v>1</v>
      </c>
      <c r="L3104" t="s">
        <v>1900</v>
      </c>
      <c r="M3104" t="s">
        <v>15131</v>
      </c>
      <c r="N3104" t="s">
        <v>15106</v>
      </c>
      <c r="O3104">
        <v>608</v>
      </c>
      <c r="P3104" t="s">
        <v>872</v>
      </c>
      <c r="Q3104" t="s">
        <v>873</v>
      </c>
      <c r="R3104" t="s">
        <v>105</v>
      </c>
      <c r="S3104" t="s">
        <v>105</v>
      </c>
      <c r="T3104" t="s">
        <v>15132</v>
      </c>
      <c r="U3104" t="s">
        <v>1067</v>
      </c>
      <c r="V3104" t="s">
        <v>15133</v>
      </c>
      <c r="W3104" s="247">
        <v>44452</v>
      </c>
      <c r="Y3104" t="s">
        <v>876</v>
      </c>
      <c r="Z3104">
        <v>0</v>
      </c>
      <c r="AD3104">
        <f t="shared" ca="1" si="144"/>
        <v>31</v>
      </c>
      <c r="AE3104">
        <f t="shared" si="145"/>
        <v>9</v>
      </c>
      <c r="AF3104">
        <f t="shared" si="146"/>
        <v>13</v>
      </c>
    </row>
    <row r="3105" spans="1:32" x14ac:dyDescent="0.25">
      <c r="A3105" t="s">
        <v>15134</v>
      </c>
      <c r="B3105" t="s">
        <v>15135</v>
      </c>
      <c r="C3105" t="s">
        <v>3459</v>
      </c>
      <c r="D3105">
        <v>2022</v>
      </c>
      <c r="E3105" t="s">
        <v>1049</v>
      </c>
      <c r="F3105" t="s">
        <v>14960</v>
      </c>
      <c r="G3105" t="s">
        <v>1036</v>
      </c>
      <c r="H3105" t="s">
        <v>866</v>
      </c>
      <c r="I3105" t="s">
        <v>15136</v>
      </c>
      <c r="J3105" t="s">
        <v>1038</v>
      </c>
      <c r="K3105">
        <v>48650</v>
      </c>
      <c r="L3105" t="s">
        <v>869</v>
      </c>
      <c r="M3105" t="s">
        <v>15137</v>
      </c>
      <c r="N3105">
        <v>45540</v>
      </c>
      <c r="O3105">
        <v>827</v>
      </c>
      <c r="P3105" t="s">
        <v>872</v>
      </c>
      <c r="Q3105" t="s">
        <v>873</v>
      </c>
      <c r="R3105" t="s">
        <v>105</v>
      </c>
      <c r="S3105" t="s">
        <v>105</v>
      </c>
      <c r="T3105" t="s">
        <v>3955</v>
      </c>
      <c r="U3105" t="s">
        <v>875</v>
      </c>
      <c r="V3105" t="s">
        <v>204</v>
      </c>
      <c r="W3105" s="247">
        <v>44457</v>
      </c>
      <c r="Y3105" t="s">
        <v>876</v>
      </c>
      <c r="Z3105">
        <v>0</v>
      </c>
      <c r="AA3105" t="s">
        <v>15138</v>
      </c>
      <c r="AB3105" t="s">
        <v>1856</v>
      </c>
      <c r="AD3105">
        <f t="shared" ca="1" si="144"/>
        <v>31</v>
      </c>
      <c r="AE3105">
        <f t="shared" si="145"/>
        <v>9</v>
      </c>
      <c r="AF3105">
        <f t="shared" si="146"/>
        <v>18</v>
      </c>
    </row>
    <row r="3106" spans="1:32" x14ac:dyDescent="0.25">
      <c r="A3106" t="s">
        <v>15139</v>
      </c>
      <c r="B3106" t="s">
        <v>15140</v>
      </c>
      <c r="C3106" t="s">
        <v>3459</v>
      </c>
      <c r="D3106">
        <v>2022</v>
      </c>
      <c r="E3106" t="s">
        <v>3460</v>
      </c>
      <c r="F3106" t="s">
        <v>15141</v>
      </c>
      <c r="G3106" t="s">
        <v>1036</v>
      </c>
      <c r="H3106" t="s">
        <v>866</v>
      </c>
      <c r="I3106" t="s">
        <v>15142</v>
      </c>
      <c r="J3106" t="s">
        <v>1038</v>
      </c>
      <c r="K3106">
        <v>1</v>
      </c>
      <c r="L3106" t="s">
        <v>869</v>
      </c>
      <c r="M3106" t="s">
        <v>15143</v>
      </c>
      <c r="N3106">
        <v>45540</v>
      </c>
      <c r="O3106">
        <v>827</v>
      </c>
      <c r="P3106" t="s">
        <v>872</v>
      </c>
      <c r="Q3106" t="s">
        <v>873</v>
      </c>
      <c r="R3106" t="s">
        <v>105</v>
      </c>
      <c r="S3106" t="s">
        <v>105</v>
      </c>
      <c r="T3106" t="s">
        <v>3955</v>
      </c>
      <c r="U3106" t="s">
        <v>875</v>
      </c>
      <c r="V3106" t="s">
        <v>204</v>
      </c>
      <c r="W3106" s="247">
        <v>44457</v>
      </c>
      <c r="Y3106" t="s">
        <v>876</v>
      </c>
      <c r="Z3106">
        <v>0</v>
      </c>
      <c r="AA3106" t="s">
        <v>15138</v>
      </c>
      <c r="AB3106" t="s">
        <v>1856</v>
      </c>
      <c r="AD3106">
        <f t="shared" ca="1" si="144"/>
        <v>31</v>
      </c>
      <c r="AE3106">
        <f t="shared" si="145"/>
        <v>9</v>
      </c>
      <c r="AF3106">
        <f t="shared" si="146"/>
        <v>18</v>
      </c>
    </row>
    <row r="3107" spans="1:32" x14ac:dyDescent="0.25">
      <c r="A3107" t="s">
        <v>15144</v>
      </c>
      <c r="B3107" t="s">
        <v>15145</v>
      </c>
      <c r="D3107">
        <v>2022</v>
      </c>
      <c r="E3107" t="s">
        <v>1049</v>
      </c>
      <c r="F3107" t="s">
        <v>1050</v>
      </c>
      <c r="G3107" t="s">
        <v>1051</v>
      </c>
      <c r="H3107" t="s">
        <v>1052</v>
      </c>
      <c r="I3107" t="s">
        <v>15146</v>
      </c>
      <c r="J3107" t="s">
        <v>881</v>
      </c>
      <c r="K3107">
        <v>114490</v>
      </c>
      <c r="L3107" t="s">
        <v>869</v>
      </c>
      <c r="M3107" t="s">
        <v>1519</v>
      </c>
      <c r="N3107">
        <v>45384</v>
      </c>
      <c r="O3107">
        <v>1</v>
      </c>
      <c r="P3107" t="s">
        <v>872</v>
      </c>
      <c r="Q3107" t="s">
        <v>873</v>
      </c>
      <c r="R3107" t="s">
        <v>110</v>
      </c>
      <c r="S3107" t="s">
        <v>110</v>
      </c>
      <c r="U3107" t="s">
        <v>875</v>
      </c>
      <c r="W3107" s="247">
        <v>44439</v>
      </c>
      <c r="Y3107" t="s">
        <v>876</v>
      </c>
      <c r="Z3107">
        <v>0</v>
      </c>
      <c r="AA3107" t="s">
        <v>15147</v>
      </c>
      <c r="AB3107" t="s">
        <v>15148</v>
      </c>
      <c r="AD3107">
        <f t="shared" ca="1" si="144"/>
        <v>32</v>
      </c>
      <c r="AE3107">
        <f t="shared" si="145"/>
        <v>8</v>
      </c>
      <c r="AF3107">
        <f t="shared" si="146"/>
        <v>31</v>
      </c>
    </row>
    <row r="3108" spans="1:32" x14ac:dyDescent="0.25">
      <c r="A3108" t="s">
        <v>15149</v>
      </c>
      <c r="B3108" t="s">
        <v>15150</v>
      </c>
      <c r="D3108">
        <v>2021</v>
      </c>
      <c r="E3108" t="s">
        <v>3256</v>
      </c>
      <c r="F3108" t="s">
        <v>3257</v>
      </c>
      <c r="G3108" t="s">
        <v>1107</v>
      </c>
      <c r="H3108" t="s">
        <v>6694</v>
      </c>
      <c r="I3108" t="s">
        <v>15151</v>
      </c>
      <c r="J3108" t="s">
        <v>7733</v>
      </c>
      <c r="K3108">
        <v>56770</v>
      </c>
      <c r="L3108" t="s">
        <v>1900</v>
      </c>
      <c r="M3108" t="s">
        <v>1519</v>
      </c>
      <c r="N3108" t="s">
        <v>1803</v>
      </c>
      <c r="O3108">
        <v>13</v>
      </c>
      <c r="P3108" t="s">
        <v>872</v>
      </c>
      <c r="Q3108" t="s">
        <v>873</v>
      </c>
      <c r="R3108" t="s">
        <v>194</v>
      </c>
      <c r="S3108" t="s">
        <v>194</v>
      </c>
      <c r="U3108" t="s">
        <v>1067</v>
      </c>
      <c r="W3108" s="247">
        <v>44454</v>
      </c>
      <c r="Y3108" t="s">
        <v>876</v>
      </c>
      <c r="Z3108">
        <v>0</v>
      </c>
      <c r="AA3108" t="s">
        <v>3264</v>
      </c>
      <c r="AB3108" t="s">
        <v>1856</v>
      </c>
      <c r="AD3108">
        <f t="shared" ca="1" si="144"/>
        <v>31</v>
      </c>
      <c r="AE3108">
        <f t="shared" si="145"/>
        <v>9</v>
      </c>
      <c r="AF3108">
        <f t="shared" si="146"/>
        <v>15</v>
      </c>
    </row>
    <row r="3109" spans="1:32" x14ac:dyDescent="0.25">
      <c r="A3109" t="s">
        <v>15152</v>
      </c>
      <c r="B3109" t="s">
        <v>15153</v>
      </c>
      <c r="D3109">
        <v>2022</v>
      </c>
      <c r="E3109" t="s">
        <v>5589</v>
      </c>
      <c r="F3109" t="s">
        <v>5744</v>
      </c>
      <c r="G3109" t="s">
        <v>1880</v>
      </c>
      <c r="H3109" t="s">
        <v>866</v>
      </c>
      <c r="I3109" t="s">
        <v>15154</v>
      </c>
      <c r="J3109" t="s">
        <v>1067</v>
      </c>
      <c r="K3109">
        <v>108540</v>
      </c>
      <c r="L3109" t="s">
        <v>869</v>
      </c>
      <c r="M3109" t="s">
        <v>1519</v>
      </c>
      <c r="N3109" t="s">
        <v>1803</v>
      </c>
      <c r="O3109">
        <v>13</v>
      </c>
      <c r="P3109" t="s">
        <v>872</v>
      </c>
      <c r="Q3109" t="s">
        <v>873</v>
      </c>
      <c r="R3109" t="s">
        <v>161</v>
      </c>
      <c r="S3109" t="s">
        <v>161</v>
      </c>
      <c r="U3109" t="s">
        <v>875</v>
      </c>
      <c r="W3109" s="247">
        <v>44460</v>
      </c>
      <c r="Y3109" t="s">
        <v>876</v>
      </c>
      <c r="Z3109">
        <v>0</v>
      </c>
      <c r="AA3109" t="s">
        <v>15072</v>
      </c>
      <c r="AB3109" t="s">
        <v>1856</v>
      </c>
      <c r="AD3109">
        <f t="shared" ca="1" si="144"/>
        <v>31</v>
      </c>
      <c r="AE3109">
        <f t="shared" si="145"/>
        <v>9</v>
      </c>
      <c r="AF3109">
        <f t="shared" si="146"/>
        <v>21</v>
      </c>
    </row>
    <row r="3110" spans="1:32" x14ac:dyDescent="0.25">
      <c r="A3110" t="s">
        <v>15155</v>
      </c>
      <c r="B3110" t="s">
        <v>15156</v>
      </c>
      <c r="D3110">
        <v>2021</v>
      </c>
      <c r="E3110" t="s">
        <v>3245</v>
      </c>
      <c r="F3110" t="s">
        <v>15157</v>
      </c>
      <c r="G3110" t="s">
        <v>1801</v>
      </c>
      <c r="H3110" t="s">
        <v>15158</v>
      </c>
      <c r="I3110" t="s">
        <v>15159</v>
      </c>
      <c r="J3110" t="s">
        <v>1067</v>
      </c>
      <c r="K3110">
        <v>56179</v>
      </c>
      <c r="L3110" t="s">
        <v>1900</v>
      </c>
      <c r="M3110" t="s">
        <v>1519</v>
      </c>
      <c r="N3110" t="s">
        <v>3711</v>
      </c>
      <c r="O3110">
        <v>23</v>
      </c>
      <c r="P3110" t="s">
        <v>872</v>
      </c>
      <c r="Q3110" t="s">
        <v>873</v>
      </c>
      <c r="R3110" t="s">
        <v>161</v>
      </c>
      <c r="S3110" t="s">
        <v>161</v>
      </c>
      <c r="U3110" t="s">
        <v>875</v>
      </c>
      <c r="W3110" s="247">
        <v>44447</v>
      </c>
      <c r="Y3110" t="s">
        <v>876</v>
      </c>
      <c r="Z3110">
        <v>0</v>
      </c>
      <c r="AA3110" t="s">
        <v>15160</v>
      </c>
      <c r="AB3110" t="s">
        <v>1856</v>
      </c>
      <c r="AD3110">
        <f t="shared" ca="1" si="144"/>
        <v>32</v>
      </c>
      <c r="AE3110">
        <f t="shared" si="145"/>
        <v>9</v>
      </c>
      <c r="AF3110">
        <f t="shared" si="146"/>
        <v>8</v>
      </c>
    </row>
    <row r="3111" spans="1:32" x14ac:dyDescent="0.25">
      <c r="A3111" t="s">
        <v>15161</v>
      </c>
      <c r="B3111" t="s">
        <v>15162</v>
      </c>
      <c r="D3111">
        <v>2022</v>
      </c>
      <c r="E3111" t="s">
        <v>1616</v>
      </c>
      <c r="F3111" t="s">
        <v>1617</v>
      </c>
      <c r="G3111" t="s">
        <v>1618</v>
      </c>
      <c r="H3111" t="s">
        <v>866</v>
      </c>
      <c r="I3111" t="s">
        <v>15163</v>
      </c>
      <c r="J3111" t="s">
        <v>896</v>
      </c>
      <c r="K3111">
        <v>49215</v>
      </c>
      <c r="L3111" t="s">
        <v>1900</v>
      </c>
      <c r="M3111" t="s">
        <v>1519</v>
      </c>
      <c r="N3111" t="s">
        <v>11550</v>
      </c>
      <c r="O3111">
        <v>17</v>
      </c>
      <c r="P3111" t="s">
        <v>872</v>
      </c>
      <c r="Q3111" t="s">
        <v>873</v>
      </c>
      <c r="R3111" t="s">
        <v>121</v>
      </c>
      <c r="S3111" t="s">
        <v>121</v>
      </c>
      <c r="U3111" t="s">
        <v>875</v>
      </c>
      <c r="W3111" s="247">
        <v>44439</v>
      </c>
      <c r="Y3111" t="s">
        <v>876</v>
      </c>
      <c r="Z3111">
        <v>0</v>
      </c>
      <c r="AB3111" t="s">
        <v>1856</v>
      </c>
      <c r="AD3111">
        <f t="shared" ca="1" si="144"/>
        <v>32</v>
      </c>
      <c r="AE3111">
        <f t="shared" si="145"/>
        <v>8</v>
      </c>
      <c r="AF3111">
        <f t="shared" si="146"/>
        <v>31</v>
      </c>
    </row>
    <row r="3112" spans="1:32" x14ac:dyDescent="0.25">
      <c r="A3112" t="s">
        <v>15164</v>
      </c>
      <c r="B3112" t="s">
        <v>15165</v>
      </c>
      <c r="D3112">
        <v>2022</v>
      </c>
      <c r="E3112" t="s">
        <v>1616</v>
      </c>
      <c r="F3112" t="s">
        <v>1617</v>
      </c>
      <c r="G3112" t="s">
        <v>1618</v>
      </c>
      <c r="H3112" t="s">
        <v>866</v>
      </c>
      <c r="I3112" t="s">
        <v>15166</v>
      </c>
      <c r="J3112" t="s">
        <v>896</v>
      </c>
      <c r="K3112">
        <v>48028</v>
      </c>
      <c r="L3112" t="s">
        <v>1900</v>
      </c>
      <c r="M3112" t="s">
        <v>1519</v>
      </c>
      <c r="N3112" t="s">
        <v>913</v>
      </c>
      <c r="O3112">
        <v>5</v>
      </c>
      <c r="P3112" t="s">
        <v>872</v>
      </c>
      <c r="Q3112" t="s">
        <v>873</v>
      </c>
      <c r="R3112" t="s">
        <v>121</v>
      </c>
      <c r="S3112" t="s">
        <v>121</v>
      </c>
      <c r="U3112" t="s">
        <v>875</v>
      </c>
      <c r="W3112" s="247">
        <v>44439</v>
      </c>
      <c r="Y3112" t="s">
        <v>876</v>
      </c>
      <c r="Z3112">
        <v>0</v>
      </c>
      <c r="AB3112" t="s">
        <v>1856</v>
      </c>
      <c r="AD3112">
        <f t="shared" ca="1" si="144"/>
        <v>32</v>
      </c>
      <c r="AE3112">
        <f t="shared" si="145"/>
        <v>8</v>
      </c>
      <c r="AF3112">
        <f t="shared" si="146"/>
        <v>31</v>
      </c>
    </row>
    <row r="3113" spans="1:32" x14ac:dyDescent="0.25">
      <c r="A3113" t="s">
        <v>15167</v>
      </c>
      <c r="B3113" t="s">
        <v>15168</v>
      </c>
      <c r="D3113">
        <v>2022</v>
      </c>
      <c r="E3113" t="s">
        <v>1616</v>
      </c>
      <c r="F3113" t="s">
        <v>1617</v>
      </c>
      <c r="G3113" t="s">
        <v>1618</v>
      </c>
      <c r="H3113" t="s">
        <v>866</v>
      </c>
      <c r="I3113" t="s">
        <v>15169</v>
      </c>
      <c r="J3113" t="s">
        <v>11582</v>
      </c>
      <c r="K3113">
        <v>56833</v>
      </c>
      <c r="L3113" t="s">
        <v>1900</v>
      </c>
      <c r="M3113" t="s">
        <v>1519</v>
      </c>
      <c r="N3113">
        <v>45597</v>
      </c>
      <c r="O3113">
        <v>25</v>
      </c>
      <c r="P3113" t="s">
        <v>872</v>
      </c>
      <c r="Q3113" t="s">
        <v>873</v>
      </c>
      <c r="R3113" t="s">
        <v>121</v>
      </c>
      <c r="S3113" t="s">
        <v>121</v>
      </c>
      <c r="U3113" t="s">
        <v>875</v>
      </c>
      <c r="W3113" s="247">
        <v>44435</v>
      </c>
      <c r="Y3113" t="s">
        <v>876</v>
      </c>
      <c r="Z3113">
        <v>0</v>
      </c>
      <c r="AB3113" t="s">
        <v>1856</v>
      </c>
      <c r="AD3113">
        <f t="shared" ca="1" si="144"/>
        <v>32</v>
      </c>
      <c r="AE3113">
        <f t="shared" si="145"/>
        <v>8</v>
      </c>
      <c r="AF3113">
        <f t="shared" si="146"/>
        <v>27</v>
      </c>
    </row>
    <row r="3114" spans="1:32" x14ac:dyDescent="0.25">
      <c r="A3114" t="s">
        <v>15170</v>
      </c>
      <c r="B3114" t="s">
        <v>15171</v>
      </c>
      <c r="D3114">
        <v>2022</v>
      </c>
      <c r="E3114" t="s">
        <v>1616</v>
      </c>
      <c r="F3114" t="s">
        <v>1617</v>
      </c>
      <c r="G3114" t="s">
        <v>1618</v>
      </c>
      <c r="H3114" t="s">
        <v>866</v>
      </c>
      <c r="I3114" t="s">
        <v>15172</v>
      </c>
      <c r="J3114" t="s">
        <v>896</v>
      </c>
      <c r="K3114">
        <v>48705</v>
      </c>
      <c r="L3114" t="s">
        <v>1900</v>
      </c>
      <c r="M3114" t="s">
        <v>1519</v>
      </c>
      <c r="N3114">
        <v>45058</v>
      </c>
      <c r="O3114">
        <v>62</v>
      </c>
      <c r="P3114" t="s">
        <v>872</v>
      </c>
      <c r="Q3114" t="s">
        <v>873</v>
      </c>
      <c r="R3114" t="s">
        <v>121</v>
      </c>
      <c r="S3114" t="s">
        <v>121</v>
      </c>
      <c r="U3114" t="s">
        <v>875</v>
      </c>
      <c r="W3114" s="247">
        <v>44435</v>
      </c>
      <c r="Y3114" t="s">
        <v>876</v>
      </c>
      <c r="Z3114">
        <v>0</v>
      </c>
      <c r="AB3114" t="s">
        <v>1856</v>
      </c>
      <c r="AD3114">
        <f t="shared" ca="1" si="144"/>
        <v>32</v>
      </c>
      <c r="AE3114">
        <f t="shared" si="145"/>
        <v>8</v>
      </c>
      <c r="AF3114">
        <f t="shared" si="146"/>
        <v>27</v>
      </c>
    </row>
    <row r="3115" spans="1:32" x14ac:dyDescent="0.25">
      <c r="A3115" t="s">
        <v>15173</v>
      </c>
      <c r="B3115" t="s">
        <v>15174</v>
      </c>
      <c r="D3115">
        <v>2022</v>
      </c>
      <c r="E3115" t="s">
        <v>1616</v>
      </c>
      <c r="F3115" t="s">
        <v>1617</v>
      </c>
      <c r="G3115" t="s">
        <v>1618</v>
      </c>
      <c r="H3115" t="s">
        <v>866</v>
      </c>
      <c r="I3115" t="s">
        <v>15175</v>
      </c>
      <c r="J3115" t="s">
        <v>11577</v>
      </c>
      <c r="K3115">
        <v>47413</v>
      </c>
      <c r="L3115" t="s">
        <v>1900</v>
      </c>
      <c r="M3115" t="s">
        <v>1519</v>
      </c>
      <c r="N3115">
        <v>45383</v>
      </c>
      <c r="O3115">
        <v>32</v>
      </c>
      <c r="P3115" t="s">
        <v>872</v>
      </c>
      <c r="Q3115" t="s">
        <v>873</v>
      </c>
      <c r="R3115" t="s">
        <v>121</v>
      </c>
      <c r="S3115" t="s">
        <v>121</v>
      </c>
      <c r="U3115" t="s">
        <v>875</v>
      </c>
      <c r="W3115" s="247">
        <v>44439</v>
      </c>
      <c r="Y3115" t="s">
        <v>876</v>
      </c>
      <c r="Z3115">
        <v>0</v>
      </c>
      <c r="AB3115" t="s">
        <v>1856</v>
      </c>
      <c r="AD3115">
        <f t="shared" ca="1" si="144"/>
        <v>32</v>
      </c>
      <c r="AE3115">
        <f t="shared" si="145"/>
        <v>8</v>
      </c>
      <c r="AF3115">
        <f t="shared" si="146"/>
        <v>31</v>
      </c>
    </row>
    <row r="3116" spans="1:32" x14ac:dyDescent="0.25">
      <c r="A3116" t="s">
        <v>15176</v>
      </c>
      <c r="B3116" t="s">
        <v>15177</v>
      </c>
      <c r="D3116">
        <v>2022</v>
      </c>
      <c r="E3116" t="s">
        <v>1616</v>
      </c>
      <c r="F3116" t="s">
        <v>1617</v>
      </c>
      <c r="G3116" t="s">
        <v>1618</v>
      </c>
      <c r="H3116" t="s">
        <v>866</v>
      </c>
      <c r="I3116" t="s">
        <v>15178</v>
      </c>
      <c r="J3116" t="s">
        <v>1240</v>
      </c>
      <c r="K3116">
        <v>49350</v>
      </c>
      <c r="L3116" t="s">
        <v>1900</v>
      </c>
      <c r="M3116" t="s">
        <v>1519</v>
      </c>
      <c r="N3116">
        <v>45150</v>
      </c>
      <c r="O3116">
        <v>59</v>
      </c>
      <c r="P3116" t="s">
        <v>872</v>
      </c>
      <c r="Q3116" t="s">
        <v>873</v>
      </c>
      <c r="R3116" t="s">
        <v>121</v>
      </c>
      <c r="S3116" t="s">
        <v>121</v>
      </c>
      <c r="U3116" t="s">
        <v>875</v>
      </c>
      <c r="W3116" s="247">
        <v>44439</v>
      </c>
      <c r="Y3116" t="s">
        <v>876</v>
      </c>
      <c r="Z3116">
        <v>0</v>
      </c>
      <c r="AB3116" t="s">
        <v>1856</v>
      </c>
      <c r="AD3116">
        <f t="shared" ca="1" si="144"/>
        <v>32</v>
      </c>
      <c r="AE3116">
        <f t="shared" si="145"/>
        <v>8</v>
      </c>
      <c r="AF3116">
        <f t="shared" si="146"/>
        <v>31</v>
      </c>
    </row>
    <row r="3117" spans="1:32" x14ac:dyDescent="0.25">
      <c r="A3117" t="s">
        <v>15179</v>
      </c>
      <c r="B3117" t="s">
        <v>15180</v>
      </c>
      <c r="D3117">
        <v>2022</v>
      </c>
      <c r="E3117" t="s">
        <v>1616</v>
      </c>
      <c r="F3117" t="s">
        <v>1617</v>
      </c>
      <c r="G3117" t="s">
        <v>1618</v>
      </c>
      <c r="H3117" t="s">
        <v>866</v>
      </c>
      <c r="I3117" t="s">
        <v>15181</v>
      </c>
      <c r="J3117" t="s">
        <v>896</v>
      </c>
      <c r="K3117">
        <v>49527</v>
      </c>
      <c r="L3117" t="s">
        <v>1900</v>
      </c>
      <c r="M3117" t="s">
        <v>1519</v>
      </c>
      <c r="N3117">
        <v>45353</v>
      </c>
      <c r="O3117">
        <v>2</v>
      </c>
      <c r="P3117" t="s">
        <v>872</v>
      </c>
      <c r="Q3117" t="s">
        <v>873</v>
      </c>
      <c r="R3117" t="s">
        <v>139</v>
      </c>
      <c r="S3117" t="s">
        <v>121</v>
      </c>
      <c r="U3117" t="s">
        <v>875</v>
      </c>
      <c r="W3117" s="247">
        <v>44435</v>
      </c>
      <c r="Y3117" t="s">
        <v>876</v>
      </c>
      <c r="Z3117">
        <v>0</v>
      </c>
      <c r="AB3117" t="s">
        <v>1856</v>
      </c>
      <c r="AD3117">
        <f t="shared" ca="1" si="144"/>
        <v>32</v>
      </c>
      <c r="AE3117">
        <f t="shared" si="145"/>
        <v>8</v>
      </c>
      <c r="AF3117">
        <f t="shared" si="146"/>
        <v>27</v>
      </c>
    </row>
    <row r="3118" spans="1:32" x14ac:dyDescent="0.25">
      <c r="A3118" t="s">
        <v>15182</v>
      </c>
      <c r="B3118" t="s">
        <v>15183</v>
      </c>
      <c r="D3118">
        <v>2022</v>
      </c>
      <c r="E3118" t="s">
        <v>1049</v>
      </c>
      <c r="F3118" t="s">
        <v>1050</v>
      </c>
      <c r="G3118" t="s">
        <v>1051</v>
      </c>
      <c r="H3118" t="s">
        <v>1052</v>
      </c>
      <c r="I3118" t="s">
        <v>15184</v>
      </c>
      <c r="J3118" t="s">
        <v>1067</v>
      </c>
      <c r="K3118">
        <v>94334</v>
      </c>
      <c r="L3118" t="s">
        <v>1900</v>
      </c>
      <c r="M3118" t="s">
        <v>1519</v>
      </c>
      <c r="N3118">
        <v>45353</v>
      </c>
      <c r="O3118">
        <v>2</v>
      </c>
      <c r="P3118" t="s">
        <v>872</v>
      </c>
      <c r="Q3118" t="s">
        <v>873</v>
      </c>
      <c r="R3118" t="s">
        <v>159</v>
      </c>
      <c r="S3118" t="s">
        <v>133</v>
      </c>
      <c r="U3118" t="s">
        <v>875</v>
      </c>
      <c r="W3118" s="247">
        <v>44439</v>
      </c>
      <c r="Y3118" t="s">
        <v>876</v>
      </c>
      <c r="Z3118">
        <v>0</v>
      </c>
      <c r="AB3118" t="s">
        <v>1856</v>
      </c>
      <c r="AD3118">
        <f t="shared" ca="1" si="144"/>
        <v>32</v>
      </c>
      <c r="AE3118">
        <f t="shared" si="145"/>
        <v>8</v>
      </c>
      <c r="AF3118">
        <f t="shared" si="146"/>
        <v>31</v>
      </c>
    </row>
    <row r="3119" spans="1:32" x14ac:dyDescent="0.25">
      <c r="A3119" t="s">
        <v>15185</v>
      </c>
      <c r="B3119" t="s">
        <v>15186</v>
      </c>
      <c r="C3119" t="s">
        <v>2319</v>
      </c>
      <c r="D3119">
        <v>2020</v>
      </c>
      <c r="E3119" t="s">
        <v>1049</v>
      </c>
      <c r="F3119" t="s">
        <v>1879</v>
      </c>
      <c r="G3119" t="s">
        <v>1917</v>
      </c>
      <c r="H3119" t="s">
        <v>1082</v>
      </c>
      <c r="I3119" t="s">
        <v>15187</v>
      </c>
      <c r="J3119" t="s">
        <v>7733</v>
      </c>
      <c r="K3119">
        <v>65660</v>
      </c>
      <c r="L3119" t="s">
        <v>1900</v>
      </c>
      <c r="M3119" t="s">
        <v>1519</v>
      </c>
      <c r="N3119">
        <v>45149</v>
      </c>
      <c r="O3119">
        <v>89</v>
      </c>
      <c r="P3119" t="s">
        <v>872</v>
      </c>
      <c r="Q3119" t="s">
        <v>873</v>
      </c>
      <c r="R3119" t="s">
        <v>159</v>
      </c>
      <c r="S3119" t="s">
        <v>159</v>
      </c>
      <c r="U3119" t="s">
        <v>875</v>
      </c>
      <c r="W3119" s="247">
        <v>44442</v>
      </c>
      <c r="Y3119" t="s">
        <v>876</v>
      </c>
      <c r="Z3119">
        <v>0</v>
      </c>
      <c r="AA3119" t="s">
        <v>2323</v>
      </c>
      <c r="AB3119" t="s">
        <v>15188</v>
      </c>
      <c r="AD3119">
        <f t="shared" ca="1" si="144"/>
        <v>32</v>
      </c>
      <c r="AE3119">
        <f t="shared" si="145"/>
        <v>9</v>
      </c>
      <c r="AF3119">
        <f t="shared" si="146"/>
        <v>3</v>
      </c>
    </row>
    <row r="3120" spans="1:32" x14ac:dyDescent="0.25">
      <c r="A3120" t="s">
        <v>15189</v>
      </c>
      <c r="B3120" t="s">
        <v>15190</v>
      </c>
      <c r="D3120">
        <v>2022</v>
      </c>
      <c r="E3120" t="s">
        <v>1616</v>
      </c>
      <c r="F3120" t="s">
        <v>1617</v>
      </c>
      <c r="G3120" t="s">
        <v>1618</v>
      </c>
      <c r="H3120" t="s">
        <v>866</v>
      </c>
      <c r="I3120" t="s">
        <v>15191</v>
      </c>
      <c r="J3120" t="s">
        <v>1054</v>
      </c>
      <c r="K3120">
        <v>35596</v>
      </c>
      <c r="L3120" t="s">
        <v>869</v>
      </c>
      <c r="M3120" t="s">
        <v>15192</v>
      </c>
      <c r="N3120" t="s">
        <v>2183</v>
      </c>
      <c r="O3120">
        <v>12</v>
      </c>
      <c r="P3120" t="s">
        <v>872</v>
      </c>
      <c r="Q3120" t="s">
        <v>873</v>
      </c>
      <c r="R3120" t="s">
        <v>105</v>
      </c>
      <c r="S3120" t="s">
        <v>105</v>
      </c>
      <c r="T3120" t="s">
        <v>15042</v>
      </c>
      <c r="U3120" t="s">
        <v>875</v>
      </c>
      <c r="V3120" t="s">
        <v>224</v>
      </c>
      <c r="W3120" s="247">
        <v>44417</v>
      </c>
      <c r="Y3120" t="s">
        <v>876</v>
      </c>
      <c r="Z3120">
        <v>0</v>
      </c>
      <c r="AB3120" t="s">
        <v>1856</v>
      </c>
      <c r="AD3120">
        <f t="shared" ca="1" si="144"/>
        <v>33</v>
      </c>
      <c r="AE3120">
        <f t="shared" si="145"/>
        <v>8</v>
      </c>
      <c r="AF3120">
        <f t="shared" si="146"/>
        <v>9</v>
      </c>
    </row>
    <row r="3121" spans="1:32" x14ac:dyDescent="0.25">
      <c r="A3121" t="s">
        <v>15193</v>
      </c>
      <c r="B3121" t="s">
        <v>15194</v>
      </c>
      <c r="D3121">
        <v>2022</v>
      </c>
      <c r="E3121" t="s">
        <v>1616</v>
      </c>
      <c r="F3121" t="s">
        <v>1617</v>
      </c>
      <c r="G3121" t="s">
        <v>1618</v>
      </c>
      <c r="H3121" t="s">
        <v>866</v>
      </c>
      <c r="I3121" t="s">
        <v>15195</v>
      </c>
      <c r="J3121" t="s">
        <v>1038</v>
      </c>
      <c r="K3121">
        <v>1</v>
      </c>
      <c r="L3121" t="s">
        <v>869</v>
      </c>
      <c r="M3121" t="s">
        <v>15196</v>
      </c>
      <c r="N3121" t="s">
        <v>14969</v>
      </c>
      <c r="O3121">
        <v>888</v>
      </c>
      <c r="P3121" t="s">
        <v>872</v>
      </c>
      <c r="Q3121" t="s">
        <v>873</v>
      </c>
      <c r="R3121" t="s">
        <v>105</v>
      </c>
      <c r="S3121" t="s">
        <v>105</v>
      </c>
      <c r="T3121" t="s">
        <v>15197</v>
      </c>
      <c r="U3121" t="s">
        <v>875</v>
      </c>
      <c r="V3121" t="s">
        <v>204</v>
      </c>
      <c r="W3121" s="247">
        <v>44408</v>
      </c>
      <c r="Y3121" t="s">
        <v>876</v>
      </c>
      <c r="Z3121">
        <v>0</v>
      </c>
      <c r="AB3121" t="s">
        <v>1856</v>
      </c>
      <c r="AD3121">
        <f t="shared" ca="1" si="144"/>
        <v>33</v>
      </c>
      <c r="AE3121">
        <f t="shared" si="145"/>
        <v>7</v>
      </c>
      <c r="AF3121">
        <f t="shared" si="146"/>
        <v>31</v>
      </c>
    </row>
    <row r="3122" spans="1:32" x14ac:dyDescent="0.25">
      <c r="A3122" t="s">
        <v>15198</v>
      </c>
      <c r="B3122" t="s">
        <v>15199</v>
      </c>
      <c r="D3122">
        <v>2022</v>
      </c>
      <c r="E3122" t="s">
        <v>1049</v>
      </c>
      <c r="F3122" t="s">
        <v>1050</v>
      </c>
      <c r="G3122" t="s">
        <v>1051</v>
      </c>
      <c r="H3122" t="s">
        <v>1052</v>
      </c>
      <c r="I3122" t="s">
        <v>15200</v>
      </c>
      <c r="J3122" t="s">
        <v>1054</v>
      </c>
      <c r="K3122">
        <v>65</v>
      </c>
      <c r="L3122" t="s">
        <v>869</v>
      </c>
      <c r="M3122" t="s">
        <v>15201</v>
      </c>
      <c r="N3122" t="s">
        <v>15202</v>
      </c>
      <c r="O3122">
        <v>915</v>
      </c>
      <c r="P3122" t="s">
        <v>872</v>
      </c>
      <c r="Q3122" t="s">
        <v>873</v>
      </c>
      <c r="R3122" t="s">
        <v>105</v>
      </c>
      <c r="S3122" t="s">
        <v>105</v>
      </c>
      <c r="T3122" t="s">
        <v>15203</v>
      </c>
      <c r="U3122" t="s">
        <v>875</v>
      </c>
      <c r="V3122" t="s">
        <v>236</v>
      </c>
      <c r="W3122" s="247">
        <v>44406</v>
      </c>
      <c r="Y3122" t="s">
        <v>876</v>
      </c>
      <c r="Z3122">
        <v>0</v>
      </c>
      <c r="AA3122" t="s">
        <v>15204</v>
      </c>
      <c r="AB3122" t="s">
        <v>1856</v>
      </c>
      <c r="AD3122">
        <f t="shared" ca="1" si="144"/>
        <v>33</v>
      </c>
      <c r="AE3122">
        <f t="shared" si="145"/>
        <v>7</v>
      </c>
      <c r="AF3122">
        <f t="shared" si="146"/>
        <v>29</v>
      </c>
    </row>
    <row r="3123" spans="1:32" x14ac:dyDescent="0.25">
      <c r="A3123" t="s">
        <v>15205</v>
      </c>
      <c r="B3123" t="s">
        <v>15206</v>
      </c>
      <c r="D3123">
        <v>2022</v>
      </c>
      <c r="E3123" t="s">
        <v>1049</v>
      </c>
      <c r="F3123" t="s">
        <v>1050</v>
      </c>
      <c r="G3123" t="s">
        <v>1051</v>
      </c>
      <c r="H3123" t="s">
        <v>1052</v>
      </c>
      <c r="I3123" t="s">
        <v>15207</v>
      </c>
      <c r="J3123" t="s">
        <v>1054</v>
      </c>
      <c r="K3123">
        <v>91574</v>
      </c>
      <c r="L3123" t="s">
        <v>869</v>
      </c>
      <c r="M3123" t="s">
        <v>15208</v>
      </c>
      <c r="N3123" t="s">
        <v>1040</v>
      </c>
      <c r="O3123">
        <v>4</v>
      </c>
      <c r="P3123" t="s">
        <v>872</v>
      </c>
      <c r="Q3123" t="s">
        <v>873</v>
      </c>
      <c r="R3123" t="s">
        <v>105</v>
      </c>
      <c r="S3123" t="s">
        <v>105</v>
      </c>
      <c r="T3123" t="s">
        <v>11263</v>
      </c>
      <c r="U3123" t="s">
        <v>875</v>
      </c>
      <c r="V3123" t="s">
        <v>212</v>
      </c>
      <c r="W3123" s="247">
        <v>44407</v>
      </c>
      <c r="Y3123" t="s">
        <v>876</v>
      </c>
      <c r="Z3123">
        <v>0</v>
      </c>
      <c r="AA3123" t="s">
        <v>3893</v>
      </c>
      <c r="AB3123" t="s">
        <v>1856</v>
      </c>
      <c r="AD3123">
        <f t="shared" ca="1" si="144"/>
        <v>33</v>
      </c>
      <c r="AE3123">
        <f t="shared" si="145"/>
        <v>7</v>
      </c>
      <c r="AF3123">
        <f t="shared" si="146"/>
        <v>30</v>
      </c>
    </row>
    <row r="3124" spans="1:32" x14ac:dyDescent="0.25">
      <c r="A3124" t="s">
        <v>15209</v>
      </c>
      <c r="B3124" t="s">
        <v>15210</v>
      </c>
      <c r="D3124">
        <v>2022</v>
      </c>
      <c r="E3124" t="s">
        <v>1049</v>
      </c>
      <c r="F3124" t="s">
        <v>1050</v>
      </c>
      <c r="G3124" t="s">
        <v>1051</v>
      </c>
      <c r="H3124" t="s">
        <v>1052</v>
      </c>
      <c r="I3124" t="s">
        <v>15211</v>
      </c>
      <c r="J3124" t="s">
        <v>1054</v>
      </c>
      <c r="K3124">
        <v>91215</v>
      </c>
      <c r="L3124" t="s">
        <v>1900</v>
      </c>
      <c r="M3124" t="s">
        <v>15212</v>
      </c>
      <c r="N3124" t="s">
        <v>1040</v>
      </c>
      <c r="O3124">
        <v>4</v>
      </c>
      <c r="P3124" t="s">
        <v>872</v>
      </c>
      <c r="Q3124" t="s">
        <v>873</v>
      </c>
      <c r="R3124" t="s">
        <v>105</v>
      </c>
      <c r="S3124" t="s">
        <v>105</v>
      </c>
      <c r="T3124" t="s">
        <v>15213</v>
      </c>
      <c r="U3124" t="s">
        <v>875</v>
      </c>
      <c r="V3124" t="s">
        <v>237</v>
      </c>
      <c r="W3124" s="247">
        <v>44407</v>
      </c>
      <c r="Y3124" t="s">
        <v>876</v>
      </c>
      <c r="Z3124">
        <v>0</v>
      </c>
      <c r="AB3124" t="s">
        <v>1856</v>
      </c>
      <c r="AD3124">
        <f t="shared" ca="1" si="144"/>
        <v>33</v>
      </c>
      <c r="AE3124">
        <f t="shared" si="145"/>
        <v>7</v>
      </c>
      <c r="AF3124">
        <f t="shared" si="146"/>
        <v>30</v>
      </c>
    </row>
    <row r="3125" spans="1:32" x14ac:dyDescent="0.25">
      <c r="A3125" t="s">
        <v>15214</v>
      </c>
      <c r="B3125" t="s">
        <v>15215</v>
      </c>
      <c r="D3125">
        <v>2022</v>
      </c>
      <c r="E3125" t="s">
        <v>1061</v>
      </c>
      <c r="F3125" t="s">
        <v>1062</v>
      </c>
      <c r="G3125" t="s">
        <v>1063</v>
      </c>
      <c r="H3125" t="s">
        <v>866</v>
      </c>
      <c r="I3125" t="s">
        <v>15216</v>
      </c>
      <c r="J3125" t="s">
        <v>1038</v>
      </c>
      <c r="K3125">
        <v>8504</v>
      </c>
      <c r="L3125" t="s">
        <v>869</v>
      </c>
      <c r="M3125" t="s">
        <v>15217</v>
      </c>
      <c r="N3125" t="s">
        <v>10456</v>
      </c>
      <c r="O3125">
        <v>770</v>
      </c>
      <c r="P3125" t="s">
        <v>872</v>
      </c>
      <c r="Q3125" t="s">
        <v>873</v>
      </c>
      <c r="R3125" t="s">
        <v>105</v>
      </c>
      <c r="S3125" t="s">
        <v>105</v>
      </c>
      <c r="T3125" t="s">
        <v>15218</v>
      </c>
      <c r="U3125" t="s">
        <v>875</v>
      </c>
      <c r="V3125" t="s">
        <v>15219</v>
      </c>
      <c r="W3125" s="247">
        <v>44425</v>
      </c>
      <c r="Y3125" t="s">
        <v>876</v>
      </c>
      <c r="Z3125">
        <v>0</v>
      </c>
      <c r="AA3125" t="s">
        <v>14007</v>
      </c>
      <c r="AB3125" t="s">
        <v>1856</v>
      </c>
      <c r="AD3125">
        <f t="shared" ca="1" si="144"/>
        <v>32</v>
      </c>
      <c r="AE3125">
        <f t="shared" si="145"/>
        <v>8</v>
      </c>
      <c r="AF3125">
        <f t="shared" si="146"/>
        <v>17</v>
      </c>
    </row>
    <row r="3126" spans="1:32" x14ac:dyDescent="0.25">
      <c r="A3126" t="s">
        <v>15220</v>
      </c>
      <c r="B3126" t="s">
        <v>15221</v>
      </c>
      <c r="D3126">
        <v>2022</v>
      </c>
      <c r="E3126" t="s">
        <v>1049</v>
      </c>
      <c r="F3126" t="s">
        <v>1879</v>
      </c>
      <c r="G3126" t="s">
        <v>1961</v>
      </c>
      <c r="H3126" t="s">
        <v>2772</v>
      </c>
      <c r="I3126" t="s">
        <v>15222</v>
      </c>
      <c r="J3126" t="s">
        <v>1038</v>
      </c>
      <c r="K3126">
        <v>47892</v>
      </c>
      <c r="L3126" t="s">
        <v>869</v>
      </c>
      <c r="M3126" t="s">
        <v>15223</v>
      </c>
      <c r="N3126" t="s">
        <v>10456</v>
      </c>
      <c r="O3126">
        <v>425</v>
      </c>
      <c r="P3126" t="s">
        <v>872</v>
      </c>
      <c r="Q3126" t="s">
        <v>873</v>
      </c>
      <c r="R3126" t="s">
        <v>105</v>
      </c>
      <c r="S3126" t="s">
        <v>105</v>
      </c>
      <c r="T3126" t="s">
        <v>15224</v>
      </c>
      <c r="U3126" t="s">
        <v>875</v>
      </c>
      <c r="V3126" t="s">
        <v>147</v>
      </c>
      <c r="W3126" s="247">
        <v>44421</v>
      </c>
      <c r="Y3126" t="s">
        <v>876</v>
      </c>
      <c r="Z3126">
        <v>0</v>
      </c>
      <c r="AA3126" t="s">
        <v>15225</v>
      </c>
      <c r="AB3126" t="s">
        <v>1856</v>
      </c>
      <c r="AD3126">
        <f t="shared" ca="1" si="144"/>
        <v>32</v>
      </c>
      <c r="AE3126">
        <f t="shared" si="145"/>
        <v>8</v>
      </c>
      <c r="AF3126">
        <f t="shared" si="146"/>
        <v>13</v>
      </c>
    </row>
    <row r="3127" spans="1:32" x14ac:dyDescent="0.25">
      <c r="A3127" t="s">
        <v>15226</v>
      </c>
      <c r="B3127" t="s">
        <v>15227</v>
      </c>
      <c r="D3127">
        <v>2022</v>
      </c>
      <c r="E3127" t="s">
        <v>1049</v>
      </c>
      <c r="F3127" t="s">
        <v>1879</v>
      </c>
      <c r="G3127" t="s">
        <v>1961</v>
      </c>
      <c r="H3127" t="s">
        <v>2772</v>
      </c>
      <c r="I3127" t="s">
        <v>15228</v>
      </c>
      <c r="J3127" t="s">
        <v>1038</v>
      </c>
      <c r="K3127">
        <v>85618</v>
      </c>
      <c r="L3127" t="s">
        <v>1900</v>
      </c>
      <c r="M3127" t="s">
        <v>15229</v>
      </c>
      <c r="N3127" t="s">
        <v>2840</v>
      </c>
      <c r="O3127">
        <v>96</v>
      </c>
      <c r="P3127" t="s">
        <v>872</v>
      </c>
      <c r="Q3127" t="s">
        <v>873</v>
      </c>
      <c r="R3127" t="s">
        <v>105</v>
      </c>
      <c r="S3127" t="s">
        <v>105</v>
      </c>
      <c r="T3127" t="s">
        <v>15230</v>
      </c>
      <c r="U3127" t="s">
        <v>875</v>
      </c>
      <c r="V3127" t="s">
        <v>147</v>
      </c>
      <c r="W3127" s="247">
        <v>44421</v>
      </c>
      <c r="Y3127" t="s">
        <v>876</v>
      </c>
      <c r="Z3127">
        <v>0</v>
      </c>
      <c r="AA3127" t="s">
        <v>15225</v>
      </c>
      <c r="AB3127" t="s">
        <v>1856</v>
      </c>
      <c r="AD3127">
        <f t="shared" ca="1" si="144"/>
        <v>32</v>
      </c>
      <c r="AE3127">
        <f t="shared" si="145"/>
        <v>8</v>
      </c>
      <c r="AF3127">
        <f t="shared" si="146"/>
        <v>13</v>
      </c>
    </row>
    <row r="3128" spans="1:32" x14ac:dyDescent="0.25">
      <c r="A3128" t="s">
        <v>15231</v>
      </c>
      <c r="B3128" t="s">
        <v>15232</v>
      </c>
      <c r="D3128">
        <v>2022</v>
      </c>
      <c r="E3128" t="s">
        <v>1049</v>
      </c>
      <c r="F3128" t="s">
        <v>1879</v>
      </c>
      <c r="G3128" t="s">
        <v>1961</v>
      </c>
      <c r="H3128" t="s">
        <v>2772</v>
      </c>
      <c r="I3128" t="s">
        <v>15233</v>
      </c>
      <c r="J3128" t="s">
        <v>1038</v>
      </c>
      <c r="K3128">
        <v>82826</v>
      </c>
      <c r="L3128" t="s">
        <v>869</v>
      </c>
      <c r="M3128" t="s">
        <v>15234</v>
      </c>
      <c r="N3128" t="s">
        <v>15235</v>
      </c>
      <c r="O3128">
        <v>75</v>
      </c>
      <c r="P3128" t="s">
        <v>872</v>
      </c>
      <c r="Q3128" t="s">
        <v>873</v>
      </c>
      <c r="R3128" t="s">
        <v>105</v>
      </c>
      <c r="S3128" t="s">
        <v>105</v>
      </c>
      <c r="T3128" t="s">
        <v>15236</v>
      </c>
      <c r="U3128" t="s">
        <v>875</v>
      </c>
      <c r="V3128" t="s">
        <v>147</v>
      </c>
      <c r="W3128" s="247">
        <v>44421</v>
      </c>
      <c r="Y3128" t="s">
        <v>876</v>
      </c>
      <c r="Z3128">
        <v>0</v>
      </c>
      <c r="AA3128" t="s">
        <v>15237</v>
      </c>
      <c r="AB3128" t="s">
        <v>1856</v>
      </c>
      <c r="AD3128">
        <f t="shared" ca="1" si="144"/>
        <v>32</v>
      </c>
      <c r="AE3128">
        <f t="shared" si="145"/>
        <v>8</v>
      </c>
      <c r="AF3128">
        <f t="shared" si="146"/>
        <v>13</v>
      </c>
    </row>
    <row r="3129" spans="1:32" x14ac:dyDescent="0.25">
      <c r="A3129" t="s">
        <v>15238</v>
      </c>
      <c r="B3129" t="s">
        <v>15239</v>
      </c>
      <c r="D3129">
        <v>2022</v>
      </c>
      <c r="E3129" t="s">
        <v>1049</v>
      </c>
      <c r="F3129" t="s">
        <v>1879</v>
      </c>
      <c r="G3129" t="s">
        <v>1961</v>
      </c>
      <c r="H3129" t="s">
        <v>2772</v>
      </c>
      <c r="I3129" t="s">
        <v>15240</v>
      </c>
      <c r="J3129" t="s">
        <v>1038</v>
      </c>
      <c r="K3129">
        <v>37353</v>
      </c>
      <c r="L3129" t="s">
        <v>869</v>
      </c>
      <c r="M3129" t="s">
        <v>15241</v>
      </c>
      <c r="N3129" t="s">
        <v>10456</v>
      </c>
      <c r="O3129">
        <v>385</v>
      </c>
      <c r="P3129" t="s">
        <v>872</v>
      </c>
      <c r="Q3129" t="s">
        <v>873</v>
      </c>
      <c r="R3129" t="s">
        <v>105</v>
      </c>
      <c r="S3129" t="s">
        <v>105</v>
      </c>
      <c r="T3129" t="s">
        <v>15230</v>
      </c>
      <c r="U3129" t="s">
        <v>875</v>
      </c>
      <c r="V3129" t="s">
        <v>147</v>
      </c>
      <c r="W3129" s="247">
        <v>44421</v>
      </c>
      <c r="Y3129" t="s">
        <v>876</v>
      </c>
      <c r="Z3129">
        <v>0</v>
      </c>
      <c r="AA3129" t="s">
        <v>15225</v>
      </c>
      <c r="AB3129" t="s">
        <v>1856</v>
      </c>
      <c r="AD3129">
        <f t="shared" ca="1" si="144"/>
        <v>32</v>
      </c>
      <c r="AE3129">
        <f t="shared" si="145"/>
        <v>8</v>
      </c>
      <c r="AF3129">
        <f t="shared" si="146"/>
        <v>13</v>
      </c>
    </row>
    <row r="3130" spans="1:32" x14ac:dyDescent="0.25">
      <c r="A3130" t="s">
        <v>15242</v>
      </c>
      <c r="B3130" t="s">
        <v>15243</v>
      </c>
      <c r="D3130">
        <v>2022</v>
      </c>
      <c r="E3130" t="s">
        <v>1049</v>
      </c>
      <c r="F3130" t="s">
        <v>1879</v>
      </c>
      <c r="G3130" t="s">
        <v>1961</v>
      </c>
      <c r="H3130" t="s">
        <v>2772</v>
      </c>
      <c r="I3130" t="s">
        <v>15244</v>
      </c>
      <c r="J3130" t="s">
        <v>945</v>
      </c>
      <c r="K3130">
        <v>67569</v>
      </c>
      <c r="L3130" t="s">
        <v>1900</v>
      </c>
      <c r="M3130" t="s">
        <v>15245</v>
      </c>
      <c r="N3130" t="s">
        <v>15246</v>
      </c>
      <c r="O3130">
        <v>145</v>
      </c>
      <c r="P3130" t="s">
        <v>872</v>
      </c>
      <c r="Q3130" t="s">
        <v>873</v>
      </c>
      <c r="R3130" t="s">
        <v>105</v>
      </c>
      <c r="S3130" t="s">
        <v>105</v>
      </c>
      <c r="T3130" t="s">
        <v>15230</v>
      </c>
      <c r="U3130" t="s">
        <v>875</v>
      </c>
      <c r="V3130" t="s">
        <v>147</v>
      </c>
      <c r="W3130" s="247">
        <v>44421</v>
      </c>
      <c r="Y3130" t="s">
        <v>876</v>
      </c>
      <c r="Z3130">
        <v>0</v>
      </c>
      <c r="AA3130" t="s">
        <v>15225</v>
      </c>
      <c r="AB3130" t="s">
        <v>1856</v>
      </c>
      <c r="AD3130">
        <f t="shared" ca="1" si="144"/>
        <v>32</v>
      </c>
      <c r="AE3130">
        <f t="shared" si="145"/>
        <v>8</v>
      </c>
      <c r="AF3130">
        <f t="shared" si="146"/>
        <v>13</v>
      </c>
    </row>
    <row r="3131" spans="1:32" x14ac:dyDescent="0.25">
      <c r="A3131" t="s">
        <v>15247</v>
      </c>
      <c r="B3131" t="s">
        <v>15248</v>
      </c>
      <c r="D3131">
        <v>2022</v>
      </c>
      <c r="E3131" t="s">
        <v>1049</v>
      </c>
      <c r="F3131" t="s">
        <v>1879</v>
      </c>
      <c r="G3131" t="s">
        <v>1961</v>
      </c>
      <c r="H3131" t="s">
        <v>2772</v>
      </c>
      <c r="I3131" t="s">
        <v>15249</v>
      </c>
      <c r="J3131" t="s">
        <v>1038</v>
      </c>
      <c r="K3131">
        <v>65839</v>
      </c>
      <c r="L3131" t="s">
        <v>1900</v>
      </c>
      <c r="M3131" t="s">
        <v>15250</v>
      </c>
      <c r="N3131" t="s">
        <v>14969</v>
      </c>
      <c r="O3131">
        <v>321</v>
      </c>
      <c r="P3131" t="s">
        <v>872</v>
      </c>
      <c r="Q3131" t="s">
        <v>873</v>
      </c>
      <c r="R3131" t="s">
        <v>105</v>
      </c>
      <c r="S3131" t="s">
        <v>105</v>
      </c>
      <c r="T3131" t="s">
        <v>2854</v>
      </c>
      <c r="U3131" t="s">
        <v>875</v>
      </c>
      <c r="V3131" t="s">
        <v>147</v>
      </c>
      <c r="W3131" s="247">
        <v>44421</v>
      </c>
      <c r="Y3131" t="s">
        <v>876</v>
      </c>
      <c r="Z3131">
        <v>0</v>
      </c>
      <c r="AA3131" t="s">
        <v>15225</v>
      </c>
      <c r="AB3131" t="s">
        <v>1856</v>
      </c>
      <c r="AD3131">
        <f t="shared" ca="1" si="144"/>
        <v>32</v>
      </c>
      <c r="AE3131">
        <f t="shared" si="145"/>
        <v>8</v>
      </c>
      <c r="AF3131">
        <f t="shared" si="146"/>
        <v>13</v>
      </c>
    </row>
    <row r="3132" spans="1:32" x14ac:dyDescent="0.25">
      <c r="A3132" t="s">
        <v>15251</v>
      </c>
      <c r="B3132" t="s">
        <v>15252</v>
      </c>
      <c r="D3132">
        <v>2022</v>
      </c>
      <c r="E3132" t="s">
        <v>1049</v>
      </c>
      <c r="F3132" t="s">
        <v>1879</v>
      </c>
      <c r="G3132" t="s">
        <v>1961</v>
      </c>
      <c r="H3132" t="s">
        <v>2772</v>
      </c>
      <c r="I3132" t="s">
        <v>15253</v>
      </c>
      <c r="J3132" t="s">
        <v>1038</v>
      </c>
      <c r="K3132">
        <v>71580</v>
      </c>
      <c r="L3132" t="s">
        <v>1900</v>
      </c>
      <c r="M3132" t="s">
        <v>15254</v>
      </c>
      <c r="N3132" t="s">
        <v>14969</v>
      </c>
      <c r="O3132">
        <v>163</v>
      </c>
      <c r="P3132" t="s">
        <v>872</v>
      </c>
      <c r="Q3132" t="s">
        <v>873</v>
      </c>
      <c r="R3132" t="s">
        <v>105</v>
      </c>
      <c r="S3132" t="s">
        <v>105</v>
      </c>
      <c r="T3132" t="s">
        <v>15224</v>
      </c>
      <c r="U3132" t="s">
        <v>875</v>
      </c>
      <c r="V3132" t="s">
        <v>147</v>
      </c>
      <c r="W3132" s="247">
        <v>44421</v>
      </c>
      <c r="Y3132" t="s">
        <v>876</v>
      </c>
      <c r="Z3132">
        <v>0</v>
      </c>
      <c r="AA3132" t="s">
        <v>15225</v>
      </c>
      <c r="AB3132" t="s">
        <v>1856</v>
      </c>
      <c r="AD3132">
        <f t="shared" ca="1" si="144"/>
        <v>32</v>
      </c>
      <c r="AE3132">
        <f t="shared" si="145"/>
        <v>8</v>
      </c>
      <c r="AF3132">
        <f t="shared" si="146"/>
        <v>13</v>
      </c>
    </row>
    <row r="3133" spans="1:32" x14ac:dyDescent="0.25">
      <c r="A3133" t="s">
        <v>15255</v>
      </c>
      <c r="B3133" t="s">
        <v>15256</v>
      </c>
      <c r="D3133">
        <v>2022</v>
      </c>
      <c r="E3133" t="s">
        <v>1061</v>
      </c>
      <c r="F3133" t="s">
        <v>1758</v>
      </c>
      <c r="G3133" t="s">
        <v>1384</v>
      </c>
      <c r="H3133" t="s">
        <v>15257</v>
      </c>
      <c r="I3133" t="s">
        <v>15258</v>
      </c>
      <c r="J3133" t="s">
        <v>1074</v>
      </c>
      <c r="K3133">
        <v>20</v>
      </c>
      <c r="L3133" t="s">
        <v>869</v>
      </c>
      <c r="M3133" t="s">
        <v>15259</v>
      </c>
      <c r="N3133" t="s">
        <v>6669</v>
      </c>
      <c r="O3133">
        <v>196</v>
      </c>
      <c r="P3133" t="s">
        <v>872</v>
      </c>
      <c r="Q3133" t="s">
        <v>873</v>
      </c>
      <c r="R3133" t="s">
        <v>105</v>
      </c>
      <c r="S3133" t="s">
        <v>105</v>
      </c>
      <c r="T3133" t="s">
        <v>15260</v>
      </c>
      <c r="U3133" t="s">
        <v>1067</v>
      </c>
      <c r="W3133" s="247">
        <v>44406</v>
      </c>
      <c r="Y3133" t="s">
        <v>876</v>
      </c>
      <c r="Z3133">
        <v>0</v>
      </c>
      <c r="AD3133">
        <f t="shared" ca="1" si="144"/>
        <v>33</v>
      </c>
      <c r="AE3133">
        <f t="shared" si="145"/>
        <v>7</v>
      </c>
      <c r="AF3133">
        <f t="shared" si="146"/>
        <v>29</v>
      </c>
    </row>
    <row r="3134" spans="1:32" x14ac:dyDescent="0.25">
      <c r="A3134" t="s">
        <v>15261</v>
      </c>
      <c r="B3134" t="s">
        <v>15262</v>
      </c>
      <c r="D3134">
        <v>2022</v>
      </c>
      <c r="E3134" t="s">
        <v>5589</v>
      </c>
      <c r="F3134" t="s">
        <v>7304</v>
      </c>
      <c r="G3134" t="s">
        <v>7305</v>
      </c>
      <c r="H3134" t="s">
        <v>866</v>
      </c>
      <c r="I3134" t="s">
        <v>15263</v>
      </c>
      <c r="J3134" t="s">
        <v>1074</v>
      </c>
      <c r="K3134">
        <v>20</v>
      </c>
      <c r="L3134" t="s">
        <v>1900</v>
      </c>
      <c r="M3134" t="s">
        <v>15264</v>
      </c>
      <c r="N3134" t="s">
        <v>15265</v>
      </c>
      <c r="O3134">
        <v>608</v>
      </c>
      <c r="P3134" t="s">
        <v>872</v>
      </c>
      <c r="Q3134" t="s">
        <v>873</v>
      </c>
      <c r="R3134" t="s">
        <v>105</v>
      </c>
      <c r="S3134" t="s">
        <v>105</v>
      </c>
      <c r="T3134" t="s">
        <v>13595</v>
      </c>
      <c r="U3134" t="s">
        <v>1067</v>
      </c>
      <c r="V3134" t="s">
        <v>15266</v>
      </c>
      <c r="W3134" s="247">
        <v>44408</v>
      </c>
      <c r="Y3134" t="s">
        <v>876</v>
      </c>
      <c r="Z3134">
        <v>0</v>
      </c>
      <c r="AD3134">
        <f t="shared" ca="1" si="144"/>
        <v>33</v>
      </c>
      <c r="AE3134">
        <f t="shared" si="145"/>
        <v>7</v>
      </c>
      <c r="AF3134">
        <f t="shared" si="146"/>
        <v>31</v>
      </c>
    </row>
    <row r="3135" spans="1:32" x14ac:dyDescent="0.25">
      <c r="A3135" t="s">
        <v>15267</v>
      </c>
      <c r="B3135" t="s">
        <v>15268</v>
      </c>
      <c r="D3135">
        <v>2021</v>
      </c>
      <c r="E3135" t="s">
        <v>14781</v>
      </c>
      <c r="F3135" t="s">
        <v>15269</v>
      </c>
      <c r="G3135" t="s">
        <v>1081</v>
      </c>
      <c r="H3135" t="s">
        <v>15270</v>
      </c>
      <c r="I3135" t="s">
        <v>15271</v>
      </c>
      <c r="J3135" t="s">
        <v>1074</v>
      </c>
      <c r="K3135">
        <v>20</v>
      </c>
      <c r="L3135" t="s">
        <v>1900</v>
      </c>
      <c r="M3135" t="s">
        <v>15272</v>
      </c>
      <c r="N3135" t="s">
        <v>15273</v>
      </c>
      <c r="O3135">
        <v>581</v>
      </c>
      <c r="P3135" t="s">
        <v>872</v>
      </c>
      <c r="Q3135" t="s">
        <v>873</v>
      </c>
      <c r="R3135" t="s">
        <v>105</v>
      </c>
      <c r="S3135" t="s">
        <v>105</v>
      </c>
      <c r="T3135" t="s">
        <v>14786</v>
      </c>
      <c r="U3135" t="s">
        <v>1067</v>
      </c>
      <c r="V3135" t="s">
        <v>14787</v>
      </c>
      <c r="W3135" s="247">
        <v>44407</v>
      </c>
      <c r="Y3135" t="s">
        <v>876</v>
      </c>
      <c r="Z3135">
        <v>0</v>
      </c>
      <c r="AD3135">
        <f t="shared" ca="1" si="144"/>
        <v>33</v>
      </c>
      <c r="AE3135">
        <f t="shared" si="145"/>
        <v>7</v>
      </c>
      <c r="AF3135">
        <f t="shared" si="146"/>
        <v>30</v>
      </c>
    </row>
    <row r="3136" spans="1:32" x14ac:dyDescent="0.25">
      <c r="A3136" t="s">
        <v>15274</v>
      </c>
      <c r="B3136" t="s">
        <v>15275</v>
      </c>
      <c r="D3136">
        <v>2022</v>
      </c>
      <c r="E3136" t="s">
        <v>1049</v>
      </c>
      <c r="F3136" t="s">
        <v>1070</v>
      </c>
      <c r="G3136" t="s">
        <v>1071</v>
      </c>
      <c r="H3136" t="s">
        <v>1108</v>
      </c>
      <c r="I3136" t="s">
        <v>15276</v>
      </c>
      <c r="J3136" t="s">
        <v>1038</v>
      </c>
      <c r="K3136">
        <v>24057</v>
      </c>
      <c r="L3136" t="s">
        <v>869</v>
      </c>
      <c r="M3136" t="s">
        <v>15277</v>
      </c>
      <c r="N3136" t="s">
        <v>1040</v>
      </c>
      <c r="O3136">
        <v>4</v>
      </c>
      <c r="P3136" t="s">
        <v>872</v>
      </c>
      <c r="Q3136" t="s">
        <v>873</v>
      </c>
      <c r="R3136" t="s">
        <v>105</v>
      </c>
      <c r="S3136" t="s">
        <v>105</v>
      </c>
      <c r="T3136" t="s">
        <v>15278</v>
      </c>
      <c r="U3136" t="s">
        <v>875</v>
      </c>
      <c r="V3136" t="s">
        <v>208</v>
      </c>
      <c r="W3136" s="247">
        <v>44421</v>
      </c>
      <c r="Y3136" t="s">
        <v>876</v>
      </c>
      <c r="Z3136">
        <v>0</v>
      </c>
      <c r="AB3136" t="s">
        <v>1856</v>
      </c>
      <c r="AD3136">
        <f t="shared" ca="1" si="144"/>
        <v>32</v>
      </c>
      <c r="AE3136">
        <f t="shared" si="145"/>
        <v>8</v>
      </c>
      <c r="AF3136">
        <f t="shared" si="146"/>
        <v>13</v>
      </c>
    </row>
    <row r="3137" spans="1:32" x14ac:dyDescent="0.25">
      <c r="A3137" t="s">
        <v>15279</v>
      </c>
      <c r="B3137" t="s">
        <v>15280</v>
      </c>
      <c r="D3137">
        <v>2022</v>
      </c>
      <c r="E3137" t="s">
        <v>1049</v>
      </c>
      <c r="F3137" t="s">
        <v>1879</v>
      </c>
      <c r="G3137" t="s">
        <v>1917</v>
      </c>
      <c r="H3137" t="s">
        <v>2772</v>
      </c>
      <c r="I3137" t="s">
        <v>15281</v>
      </c>
      <c r="J3137" t="s">
        <v>7733</v>
      </c>
      <c r="K3137">
        <v>46914</v>
      </c>
      <c r="L3137" t="s">
        <v>1900</v>
      </c>
      <c r="M3137" t="s">
        <v>1519</v>
      </c>
      <c r="N3137">
        <v>45293</v>
      </c>
      <c r="O3137">
        <v>4</v>
      </c>
      <c r="P3137" t="s">
        <v>872</v>
      </c>
      <c r="Q3137" t="s">
        <v>873</v>
      </c>
      <c r="R3137" t="s">
        <v>173</v>
      </c>
      <c r="S3137" t="s">
        <v>173</v>
      </c>
      <c r="U3137" t="s">
        <v>875</v>
      </c>
      <c r="W3137" s="247">
        <v>44405</v>
      </c>
      <c r="Y3137" t="s">
        <v>876</v>
      </c>
      <c r="Z3137">
        <v>0</v>
      </c>
      <c r="AA3137" t="s">
        <v>5723</v>
      </c>
      <c r="AB3137" t="s">
        <v>15282</v>
      </c>
      <c r="AD3137">
        <f t="shared" ca="1" si="144"/>
        <v>33</v>
      </c>
      <c r="AE3137">
        <f t="shared" si="145"/>
        <v>7</v>
      </c>
      <c r="AF3137">
        <f t="shared" si="146"/>
        <v>28</v>
      </c>
    </row>
    <row r="3138" spans="1:32" x14ac:dyDescent="0.25">
      <c r="A3138" t="s">
        <v>15283</v>
      </c>
      <c r="B3138" t="s">
        <v>15284</v>
      </c>
      <c r="D3138">
        <v>2022</v>
      </c>
      <c r="E3138" t="s">
        <v>1049</v>
      </c>
      <c r="F3138" t="s">
        <v>1879</v>
      </c>
      <c r="G3138" t="s">
        <v>1880</v>
      </c>
      <c r="H3138" t="s">
        <v>2772</v>
      </c>
      <c r="I3138" t="s">
        <v>15285</v>
      </c>
      <c r="J3138" t="s">
        <v>7733</v>
      </c>
      <c r="K3138">
        <v>30200</v>
      </c>
      <c r="L3138" t="s">
        <v>1900</v>
      </c>
      <c r="M3138" t="s">
        <v>1519</v>
      </c>
      <c r="N3138">
        <v>45352</v>
      </c>
      <c r="O3138">
        <v>33</v>
      </c>
      <c r="P3138" t="s">
        <v>872</v>
      </c>
      <c r="Q3138" t="s">
        <v>873</v>
      </c>
      <c r="R3138" t="s">
        <v>173</v>
      </c>
      <c r="S3138" t="s">
        <v>173</v>
      </c>
      <c r="U3138" t="s">
        <v>875</v>
      </c>
      <c r="W3138" s="247">
        <v>44421</v>
      </c>
      <c r="Y3138" t="s">
        <v>876</v>
      </c>
      <c r="Z3138">
        <v>0</v>
      </c>
      <c r="AB3138" t="s">
        <v>1856</v>
      </c>
      <c r="AD3138">
        <f t="shared" ref="AD3138:AD3201" ca="1" si="147">ROUND(YEARFRAC(W3138,TODAY(),3)*12,0)</f>
        <v>32</v>
      </c>
      <c r="AE3138">
        <f t="shared" ref="AE3138:AE3201" si="148">MONTH(W3138)</f>
        <v>8</v>
      </c>
      <c r="AF3138">
        <f t="shared" ref="AF3138:AF3201" si="149">DAY(W3138)</f>
        <v>13</v>
      </c>
    </row>
    <row r="3139" spans="1:32" x14ac:dyDescent="0.25">
      <c r="A3139" t="s">
        <v>15286</v>
      </c>
      <c r="B3139" t="s">
        <v>15287</v>
      </c>
      <c r="D3139">
        <v>2022</v>
      </c>
      <c r="E3139" t="s">
        <v>1616</v>
      </c>
      <c r="F3139" t="s">
        <v>1617</v>
      </c>
      <c r="G3139" t="s">
        <v>1618</v>
      </c>
      <c r="H3139" t="s">
        <v>866</v>
      </c>
      <c r="I3139" t="s">
        <v>15288</v>
      </c>
      <c r="J3139" t="s">
        <v>1067</v>
      </c>
      <c r="K3139">
        <v>29236</v>
      </c>
      <c r="L3139" t="s">
        <v>869</v>
      </c>
      <c r="M3139" t="s">
        <v>1519</v>
      </c>
      <c r="N3139" t="s">
        <v>12705</v>
      </c>
      <c r="O3139">
        <v>21</v>
      </c>
      <c r="P3139" t="s">
        <v>872</v>
      </c>
      <c r="Q3139" t="s">
        <v>873</v>
      </c>
      <c r="R3139" t="s">
        <v>110</v>
      </c>
      <c r="S3139" t="s">
        <v>110</v>
      </c>
      <c r="U3139" t="s">
        <v>875</v>
      </c>
      <c r="W3139" s="247">
        <v>44408</v>
      </c>
      <c r="Y3139" t="s">
        <v>876</v>
      </c>
      <c r="Z3139">
        <v>0</v>
      </c>
      <c r="AB3139" t="s">
        <v>1856</v>
      </c>
      <c r="AD3139">
        <f t="shared" ca="1" si="147"/>
        <v>33</v>
      </c>
      <c r="AE3139">
        <f t="shared" si="148"/>
        <v>7</v>
      </c>
      <c r="AF3139">
        <f t="shared" si="149"/>
        <v>31</v>
      </c>
    </row>
    <row r="3140" spans="1:32" x14ac:dyDescent="0.25">
      <c r="A3140" t="s">
        <v>541</v>
      </c>
      <c r="B3140" t="s">
        <v>15289</v>
      </c>
      <c r="D3140">
        <v>2022</v>
      </c>
      <c r="E3140" t="s">
        <v>1049</v>
      </c>
      <c r="F3140" t="s">
        <v>1080</v>
      </c>
      <c r="G3140" t="s">
        <v>1081</v>
      </c>
      <c r="H3140" t="s">
        <v>1123</v>
      </c>
      <c r="I3140" t="s">
        <v>543</v>
      </c>
      <c r="J3140" t="s">
        <v>934</v>
      </c>
      <c r="K3140">
        <v>22767</v>
      </c>
      <c r="L3140" t="s">
        <v>869</v>
      </c>
      <c r="M3140" t="s">
        <v>1519</v>
      </c>
      <c r="N3140" t="s">
        <v>1816</v>
      </c>
      <c r="O3140">
        <v>9</v>
      </c>
      <c r="P3140" t="s">
        <v>872</v>
      </c>
      <c r="Q3140" t="s">
        <v>873</v>
      </c>
      <c r="R3140" t="s">
        <v>110</v>
      </c>
      <c r="S3140" t="s">
        <v>110</v>
      </c>
      <c r="U3140" t="s">
        <v>875</v>
      </c>
      <c r="W3140" s="247">
        <v>44407</v>
      </c>
      <c r="Y3140" t="s">
        <v>876</v>
      </c>
      <c r="Z3140">
        <v>0</v>
      </c>
      <c r="AB3140" t="s">
        <v>877</v>
      </c>
      <c r="AD3140">
        <f t="shared" ca="1" si="147"/>
        <v>33</v>
      </c>
      <c r="AE3140">
        <f t="shared" si="148"/>
        <v>7</v>
      </c>
      <c r="AF3140">
        <f t="shared" si="149"/>
        <v>30</v>
      </c>
    </row>
    <row r="3141" spans="1:32" x14ac:dyDescent="0.25">
      <c r="A3141" t="s">
        <v>15290</v>
      </c>
      <c r="B3141" t="s">
        <v>15291</v>
      </c>
      <c r="D3141">
        <v>2022</v>
      </c>
      <c r="E3141" t="s">
        <v>1049</v>
      </c>
      <c r="F3141" t="s">
        <v>1879</v>
      </c>
      <c r="G3141" t="s">
        <v>1917</v>
      </c>
      <c r="H3141" t="s">
        <v>2772</v>
      </c>
      <c r="I3141" t="s">
        <v>15292</v>
      </c>
      <c r="J3141" t="s">
        <v>896</v>
      </c>
      <c r="K3141">
        <v>35777</v>
      </c>
      <c r="L3141" t="s">
        <v>1900</v>
      </c>
      <c r="M3141" t="s">
        <v>1519</v>
      </c>
      <c r="N3141">
        <v>45324</v>
      </c>
      <c r="O3141">
        <v>3</v>
      </c>
      <c r="P3141" t="s">
        <v>872</v>
      </c>
      <c r="Q3141" t="s">
        <v>873</v>
      </c>
      <c r="R3141" t="s">
        <v>113</v>
      </c>
      <c r="S3141" t="s">
        <v>113</v>
      </c>
      <c r="T3141" t="s">
        <v>15293</v>
      </c>
      <c r="U3141" t="s">
        <v>875</v>
      </c>
      <c r="W3141" s="247">
        <v>44405</v>
      </c>
      <c r="Y3141" t="s">
        <v>876</v>
      </c>
      <c r="Z3141">
        <v>0</v>
      </c>
      <c r="AA3141" t="s">
        <v>5723</v>
      </c>
      <c r="AB3141" t="s">
        <v>15294</v>
      </c>
      <c r="AD3141">
        <f t="shared" ca="1" si="147"/>
        <v>33</v>
      </c>
      <c r="AE3141">
        <f t="shared" si="148"/>
        <v>7</v>
      </c>
      <c r="AF3141">
        <f t="shared" si="149"/>
        <v>28</v>
      </c>
    </row>
    <row r="3142" spans="1:32" x14ac:dyDescent="0.25">
      <c r="A3142" t="s">
        <v>15295</v>
      </c>
      <c r="B3142" t="s">
        <v>15296</v>
      </c>
      <c r="D3142">
        <v>2022</v>
      </c>
      <c r="E3142" t="s">
        <v>1061</v>
      </c>
      <c r="F3142" t="s">
        <v>13496</v>
      </c>
      <c r="G3142" t="s">
        <v>13497</v>
      </c>
      <c r="H3142" t="s">
        <v>866</v>
      </c>
      <c r="I3142" t="s">
        <v>15297</v>
      </c>
      <c r="J3142" t="s">
        <v>896</v>
      </c>
      <c r="K3142">
        <v>137245</v>
      </c>
      <c r="L3142" t="s">
        <v>1900</v>
      </c>
      <c r="M3142" t="s">
        <v>1519</v>
      </c>
      <c r="N3142">
        <v>45353</v>
      </c>
      <c r="O3142">
        <v>2</v>
      </c>
      <c r="P3142" t="s">
        <v>872</v>
      </c>
      <c r="Q3142" t="s">
        <v>873</v>
      </c>
      <c r="R3142" t="s">
        <v>133</v>
      </c>
      <c r="S3142" t="s">
        <v>133</v>
      </c>
      <c r="T3142" t="s">
        <v>1624</v>
      </c>
      <c r="U3142" t="s">
        <v>875</v>
      </c>
      <c r="W3142" s="247">
        <v>44425</v>
      </c>
      <c r="Y3142" t="s">
        <v>876</v>
      </c>
      <c r="Z3142">
        <v>0</v>
      </c>
      <c r="AA3142" t="s">
        <v>15298</v>
      </c>
      <c r="AB3142" t="s">
        <v>1856</v>
      </c>
      <c r="AD3142">
        <f t="shared" ca="1" si="147"/>
        <v>32</v>
      </c>
      <c r="AE3142">
        <f t="shared" si="148"/>
        <v>8</v>
      </c>
      <c r="AF3142">
        <f t="shared" si="149"/>
        <v>17</v>
      </c>
    </row>
    <row r="3143" spans="1:32" x14ac:dyDescent="0.25">
      <c r="A3143" t="s">
        <v>15299</v>
      </c>
      <c r="B3143" t="s">
        <v>15300</v>
      </c>
      <c r="D3143">
        <v>2022</v>
      </c>
      <c r="E3143" t="s">
        <v>1616</v>
      </c>
      <c r="F3143" t="s">
        <v>1617</v>
      </c>
      <c r="G3143" t="s">
        <v>1618</v>
      </c>
      <c r="H3143" t="s">
        <v>866</v>
      </c>
      <c r="I3143" t="s">
        <v>15301</v>
      </c>
      <c r="J3143" t="s">
        <v>11582</v>
      </c>
      <c r="K3143">
        <v>99206</v>
      </c>
      <c r="L3143" t="s">
        <v>1900</v>
      </c>
      <c r="M3143" t="s">
        <v>1519</v>
      </c>
      <c r="N3143" t="s">
        <v>2395</v>
      </c>
      <c r="O3143">
        <v>18</v>
      </c>
      <c r="P3143" t="s">
        <v>872</v>
      </c>
      <c r="Q3143" t="s">
        <v>873</v>
      </c>
      <c r="R3143" t="s">
        <v>121</v>
      </c>
      <c r="S3143" t="s">
        <v>121</v>
      </c>
      <c r="U3143" t="s">
        <v>875</v>
      </c>
      <c r="W3143" s="247">
        <v>44408</v>
      </c>
      <c r="Y3143" t="s">
        <v>876</v>
      </c>
      <c r="Z3143">
        <v>0</v>
      </c>
      <c r="AB3143" t="s">
        <v>1856</v>
      </c>
      <c r="AD3143">
        <f t="shared" ca="1" si="147"/>
        <v>33</v>
      </c>
      <c r="AE3143">
        <f t="shared" si="148"/>
        <v>7</v>
      </c>
      <c r="AF3143">
        <f t="shared" si="149"/>
        <v>31</v>
      </c>
    </row>
    <row r="3144" spans="1:32" x14ac:dyDescent="0.25">
      <c r="A3144" t="s">
        <v>15302</v>
      </c>
      <c r="B3144" t="s">
        <v>15303</v>
      </c>
      <c r="D3144">
        <v>2022</v>
      </c>
      <c r="E3144" t="s">
        <v>1061</v>
      </c>
      <c r="F3144" t="s">
        <v>13496</v>
      </c>
      <c r="G3144" t="s">
        <v>13497</v>
      </c>
      <c r="H3144" t="s">
        <v>866</v>
      </c>
      <c r="I3144" t="s">
        <v>15304</v>
      </c>
      <c r="J3144" t="s">
        <v>896</v>
      </c>
      <c r="K3144">
        <v>95076</v>
      </c>
      <c r="L3144" t="s">
        <v>869</v>
      </c>
      <c r="M3144" t="s">
        <v>1519</v>
      </c>
      <c r="N3144" t="s">
        <v>15305</v>
      </c>
      <c r="O3144">
        <v>111</v>
      </c>
      <c r="P3144" t="s">
        <v>872</v>
      </c>
      <c r="Q3144" t="s">
        <v>873</v>
      </c>
      <c r="R3144" t="s">
        <v>121</v>
      </c>
      <c r="S3144" t="s">
        <v>121</v>
      </c>
      <c r="U3144" t="s">
        <v>875</v>
      </c>
      <c r="W3144" s="247">
        <v>44425</v>
      </c>
      <c r="Y3144" t="s">
        <v>876</v>
      </c>
      <c r="Z3144">
        <v>0</v>
      </c>
      <c r="AA3144" t="s">
        <v>15298</v>
      </c>
      <c r="AB3144" t="s">
        <v>1856</v>
      </c>
      <c r="AD3144">
        <f t="shared" ca="1" si="147"/>
        <v>32</v>
      </c>
      <c r="AE3144">
        <f t="shared" si="148"/>
        <v>8</v>
      </c>
      <c r="AF3144">
        <f t="shared" si="149"/>
        <v>17</v>
      </c>
    </row>
    <row r="3145" spans="1:32" x14ac:dyDescent="0.25">
      <c r="A3145" t="s">
        <v>15306</v>
      </c>
      <c r="B3145" t="s">
        <v>15307</v>
      </c>
      <c r="D3145">
        <v>2022</v>
      </c>
      <c r="E3145" t="s">
        <v>1049</v>
      </c>
      <c r="F3145" t="s">
        <v>1879</v>
      </c>
      <c r="G3145" t="s">
        <v>1917</v>
      </c>
      <c r="H3145" t="s">
        <v>2772</v>
      </c>
      <c r="I3145" t="s">
        <v>15308</v>
      </c>
      <c r="J3145" t="s">
        <v>11582</v>
      </c>
      <c r="K3145">
        <v>47477</v>
      </c>
      <c r="L3145" t="s">
        <v>1900</v>
      </c>
      <c r="M3145" t="s">
        <v>1519</v>
      </c>
      <c r="N3145" t="s">
        <v>1640</v>
      </c>
      <c r="O3145">
        <v>6</v>
      </c>
      <c r="P3145" t="s">
        <v>872</v>
      </c>
      <c r="Q3145" t="s">
        <v>873</v>
      </c>
      <c r="R3145" t="s">
        <v>121</v>
      </c>
      <c r="S3145" t="s">
        <v>121</v>
      </c>
      <c r="U3145" t="s">
        <v>875</v>
      </c>
      <c r="W3145" s="247">
        <v>44405</v>
      </c>
      <c r="Y3145" t="s">
        <v>876</v>
      </c>
      <c r="Z3145">
        <v>0</v>
      </c>
      <c r="AA3145" t="s">
        <v>5723</v>
      </c>
      <c r="AB3145" t="s">
        <v>15309</v>
      </c>
      <c r="AD3145">
        <f t="shared" ca="1" si="147"/>
        <v>33</v>
      </c>
      <c r="AE3145">
        <f t="shared" si="148"/>
        <v>7</v>
      </c>
      <c r="AF3145">
        <f t="shared" si="149"/>
        <v>28</v>
      </c>
    </row>
    <row r="3146" spans="1:32" x14ac:dyDescent="0.25">
      <c r="A3146" t="s">
        <v>15310</v>
      </c>
      <c r="B3146" t="s">
        <v>15311</v>
      </c>
      <c r="D3146">
        <v>2022</v>
      </c>
      <c r="E3146" t="s">
        <v>1049</v>
      </c>
      <c r="F3146" t="s">
        <v>1879</v>
      </c>
      <c r="G3146" t="s">
        <v>1917</v>
      </c>
      <c r="H3146" t="s">
        <v>2772</v>
      </c>
      <c r="I3146" t="s">
        <v>15312</v>
      </c>
      <c r="J3146" t="s">
        <v>11582</v>
      </c>
      <c r="K3146">
        <v>55805</v>
      </c>
      <c r="L3146" t="s">
        <v>869</v>
      </c>
      <c r="M3146" t="s">
        <v>1519</v>
      </c>
      <c r="N3146" t="s">
        <v>1640</v>
      </c>
      <c r="O3146">
        <v>6</v>
      </c>
      <c r="P3146" t="s">
        <v>872</v>
      </c>
      <c r="Q3146" t="s">
        <v>873</v>
      </c>
      <c r="R3146" t="s">
        <v>139</v>
      </c>
      <c r="S3146" t="s">
        <v>139</v>
      </c>
      <c r="U3146" t="s">
        <v>875</v>
      </c>
      <c r="W3146" s="247">
        <v>44421</v>
      </c>
      <c r="Y3146" t="s">
        <v>876</v>
      </c>
      <c r="Z3146">
        <v>0</v>
      </c>
      <c r="AB3146" t="s">
        <v>1856</v>
      </c>
      <c r="AD3146">
        <f t="shared" ca="1" si="147"/>
        <v>32</v>
      </c>
      <c r="AE3146">
        <f t="shared" si="148"/>
        <v>8</v>
      </c>
      <c r="AF3146">
        <f t="shared" si="149"/>
        <v>13</v>
      </c>
    </row>
    <row r="3147" spans="1:32" x14ac:dyDescent="0.25">
      <c r="A3147" t="s">
        <v>15313</v>
      </c>
      <c r="B3147" t="s">
        <v>15314</v>
      </c>
      <c r="D3147">
        <v>2022</v>
      </c>
      <c r="E3147" t="s">
        <v>1049</v>
      </c>
      <c r="F3147" t="s">
        <v>1879</v>
      </c>
      <c r="G3147" t="s">
        <v>1917</v>
      </c>
      <c r="H3147" t="s">
        <v>2772</v>
      </c>
      <c r="I3147" t="s">
        <v>15315</v>
      </c>
      <c r="J3147" t="s">
        <v>896</v>
      </c>
      <c r="K3147">
        <v>34331</v>
      </c>
      <c r="L3147" t="s">
        <v>1900</v>
      </c>
      <c r="M3147" t="s">
        <v>1519</v>
      </c>
      <c r="N3147">
        <v>45353</v>
      </c>
      <c r="O3147">
        <v>2</v>
      </c>
      <c r="P3147" t="s">
        <v>872</v>
      </c>
      <c r="Q3147" t="s">
        <v>873</v>
      </c>
      <c r="R3147" t="s">
        <v>139</v>
      </c>
      <c r="S3147" t="s">
        <v>121</v>
      </c>
      <c r="U3147" t="s">
        <v>875</v>
      </c>
      <c r="W3147" s="247">
        <v>44421</v>
      </c>
      <c r="Y3147" t="s">
        <v>876</v>
      </c>
      <c r="Z3147">
        <v>0</v>
      </c>
      <c r="AB3147" t="s">
        <v>1856</v>
      </c>
      <c r="AD3147">
        <f t="shared" ca="1" si="147"/>
        <v>32</v>
      </c>
      <c r="AE3147">
        <f t="shared" si="148"/>
        <v>8</v>
      </c>
      <c r="AF3147">
        <f t="shared" si="149"/>
        <v>13</v>
      </c>
    </row>
    <row r="3148" spans="1:32" x14ac:dyDescent="0.25">
      <c r="A3148" t="s">
        <v>15316</v>
      </c>
      <c r="B3148" t="s">
        <v>15317</v>
      </c>
      <c r="D3148">
        <v>2022</v>
      </c>
      <c r="E3148" t="s">
        <v>1049</v>
      </c>
      <c r="F3148" t="s">
        <v>1050</v>
      </c>
      <c r="G3148" t="s">
        <v>1051</v>
      </c>
      <c r="H3148" t="s">
        <v>1052</v>
      </c>
      <c r="I3148" t="s">
        <v>15318</v>
      </c>
      <c r="J3148" t="s">
        <v>868</v>
      </c>
      <c r="K3148">
        <v>60929</v>
      </c>
      <c r="L3148" t="s">
        <v>869</v>
      </c>
      <c r="M3148" t="s">
        <v>1519</v>
      </c>
      <c r="N3148">
        <v>45414</v>
      </c>
      <c r="P3148" t="s">
        <v>872</v>
      </c>
      <c r="Q3148" t="s">
        <v>873</v>
      </c>
      <c r="R3148" t="s">
        <v>116</v>
      </c>
      <c r="S3148" t="s">
        <v>110</v>
      </c>
      <c r="U3148" t="s">
        <v>875</v>
      </c>
      <c r="W3148" s="247">
        <v>44407</v>
      </c>
      <c r="Y3148" t="s">
        <v>876</v>
      </c>
      <c r="Z3148">
        <v>0</v>
      </c>
      <c r="AA3148" t="s">
        <v>15319</v>
      </c>
      <c r="AB3148" t="s">
        <v>1856</v>
      </c>
      <c r="AD3148">
        <f t="shared" ca="1" si="147"/>
        <v>33</v>
      </c>
      <c r="AE3148">
        <f t="shared" si="148"/>
        <v>7</v>
      </c>
      <c r="AF3148">
        <f t="shared" si="149"/>
        <v>30</v>
      </c>
    </row>
    <row r="3149" spans="1:32" x14ac:dyDescent="0.25">
      <c r="A3149" t="s">
        <v>15320</v>
      </c>
      <c r="B3149" t="s">
        <v>15321</v>
      </c>
      <c r="D3149">
        <v>2022</v>
      </c>
      <c r="E3149" t="s">
        <v>1049</v>
      </c>
      <c r="F3149" t="s">
        <v>1879</v>
      </c>
      <c r="G3149" t="s">
        <v>1917</v>
      </c>
      <c r="H3149" t="s">
        <v>2772</v>
      </c>
      <c r="I3149" t="s">
        <v>15322</v>
      </c>
      <c r="J3149" t="s">
        <v>7733</v>
      </c>
      <c r="K3149">
        <v>46545</v>
      </c>
      <c r="L3149" t="s">
        <v>1900</v>
      </c>
      <c r="M3149" t="s">
        <v>1519</v>
      </c>
      <c r="N3149">
        <v>45352</v>
      </c>
      <c r="O3149">
        <v>33</v>
      </c>
      <c r="P3149" t="s">
        <v>872</v>
      </c>
      <c r="Q3149" t="s">
        <v>873</v>
      </c>
      <c r="R3149" t="s">
        <v>198</v>
      </c>
      <c r="S3149" t="s">
        <v>198</v>
      </c>
      <c r="U3149" t="s">
        <v>875</v>
      </c>
      <c r="W3149" s="247">
        <v>44405</v>
      </c>
      <c r="Y3149" t="s">
        <v>876</v>
      </c>
      <c r="Z3149">
        <v>0</v>
      </c>
      <c r="AA3149" t="s">
        <v>5723</v>
      </c>
      <c r="AB3149" t="s">
        <v>15323</v>
      </c>
      <c r="AD3149">
        <f t="shared" ca="1" si="147"/>
        <v>33</v>
      </c>
      <c r="AE3149">
        <f t="shared" si="148"/>
        <v>7</v>
      </c>
      <c r="AF3149">
        <f t="shared" si="149"/>
        <v>28</v>
      </c>
    </row>
    <row r="3150" spans="1:32" x14ac:dyDescent="0.25">
      <c r="A3150" t="s">
        <v>15324</v>
      </c>
      <c r="B3150" t="s">
        <v>15325</v>
      </c>
      <c r="D3150">
        <v>2022</v>
      </c>
      <c r="E3150" t="s">
        <v>1616</v>
      </c>
      <c r="F3150" t="s">
        <v>1617</v>
      </c>
      <c r="G3150" t="s">
        <v>1618</v>
      </c>
      <c r="H3150" t="s">
        <v>866</v>
      </c>
      <c r="I3150" t="s">
        <v>15326</v>
      </c>
      <c r="J3150" t="s">
        <v>1038</v>
      </c>
      <c r="K3150">
        <v>3000</v>
      </c>
      <c r="L3150" t="s">
        <v>869</v>
      </c>
      <c r="M3150" t="s">
        <v>15327</v>
      </c>
      <c r="N3150" t="s">
        <v>13403</v>
      </c>
      <c r="O3150">
        <v>436</v>
      </c>
      <c r="P3150" t="s">
        <v>872</v>
      </c>
      <c r="Q3150" t="s">
        <v>873</v>
      </c>
      <c r="R3150" t="s">
        <v>105</v>
      </c>
      <c r="S3150" t="s">
        <v>105</v>
      </c>
      <c r="T3150" t="s">
        <v>15328</v>
      </c>
      <c r="U3150" t="s">
        <v>875</v>
      </c>
      <c r="V3150" t="s">
        <v>150</v>
      </c>
      <c r="W3150" s="247">
        <v>44371</v>
      </c>
      <c r="Y3150" t="s">
        <v>876</v>
      </c>
      <c r="Z3150">
        <v>0</v>
      </c>
      <c r="AB3150" t="s">
        <v>1856</v>
      </c>
      <c r="AD3150">
        <f t="shared" ca="1" si="147"/>
        <v>34</v>
      </c>
      <c r="AE3150">
        <f t="shared" si="148"/>
        <v>6</v>
      </c>
      <c r="AF3150">
        <f t="shared" si="149"/>
        <v>24</v>
      </c>
    </row>
    <row r="3151" spans="1:32" x14ac:dyDescent="0.25">
      <c r="A3151" t="s">
        <v>15329</v>
      </c>
      <c r="B3151" t="s">
        <v>15330</v>
      </c>
      <c r="D3151">
        <v>2022</v>
      </c>
      <c r="E3151" t="s">
        <v>1061</v>
      </c>
      <c r="F3151" t="s">
        <v>1062</v>
      </c>
      <c r="G3151" t="s">
        <v>1063</v>
      </c>
      <c r="H3151" t="s">
        <v>866</v>
      </c>
      <c r="I3151" t="s">
        <v>15331</v>
      </c>
      <c r="J3151" t="s">
        <v>1038</v>
      </c>
      <c r="K3151">
        <v>77257</v>
      </c>
      <c r="L3151" t="s">
        <v>869</v>
      </c>
      <c r="M3151" t="s">
        <v>15332</v>
      </c>
      <c r="N3151">
        <v>45415</v>
      </c>
      <c r="O3151">
        <v>1</v>
      </c>
      <c r="P3151" t="s">
        <v>872</v>
      </c>
      <c r="Q3151" t="s">
        <v>873</v>
      </c>
      <c r="R3151" t="s">
        <v>105</v>
      </c>
      <c r="S3151" t="s">
        <v>105</v>
      </c>
      <c r="T3151" t="s">
        <v>15333</v>
      </c>
      <c r="U3151" t="s">
        <v>875</v>
      </c>
      <c r="V3151" t="s">
        <v>150</v>
      </c>
      <c r="W3151" s="247">
        <v>44398</v>
      </c>
      <c r="Y3151" t="s">
        <v>876</v>
      </c>
      <c r="Z3151">
        <v>0</v>
      </c>
      <c r="AA3151" t="s">
        <v>5640</v>
      </c>
      <c r="AB3151" t="s">
        <v>1856</v>
      </c>
      <c r="AD3151">
        <f t="shared" ca="1" si="147"/>
        <v>33</v>
      </c>
      <c r="AE3151">
        <f t="shared" si="148"/>
        <v>7</v>
      </c>
      <c r="AF3151">
        <f t="shared" si="149"/>
        <v>21</v>
      </c>
    </row>
    <row r="3152" spans="1:32" x14ac:dyDescent="0.25">
      <c r="A3152" t="s">
        <v>15334</v>
      </c>
      <c r="B3152" t="s">
        <v>15335</v>
      </c>
      <c r="C3152" t="s">
        <v>1799</v>
      </c>
      <c r="D3152">
        <v>2021</v>
      </c>
      <c r="E3152" t="s">
        <v>1049</v>
      </c>
      <c r="F3152" t="s">
        <v>3079</v>
      </c>
      <c r="G3152" t="s">
        <v>2087</v>
      </c>
      <c r="H3152" t="s">
        <v>1072</v>
      </c>
      <c r="I3152" t="s">
        <v>15336</v>
      </c>
      <c r="J3152" t="s">
        <v>1038</v>
      </c>
      <c r="K3152">
        <v>75</v>
      </c>
      <c r="L3152" t="s">
        <v>869</v>
      </c>
      <c r="M3152" t="s">
        <v>15337</v>
      </c>
      <c r="N3152">
        <v>45478</v>
      </c>
      <c r="O3152">
        <v>919</v>
      </c>
      <c r="P3152" t="s">
        <v>872</v>
      </c>
      <c r="Q3152" t="s">
        <v>873</v>
      </c>
      <c r="R3152" t="s">
        <v>105</v>
      </c>
      <c r="S3152" t="s">
        <v>105</v>
      </c>
      <c r="T3152" t="s">
        <v>15338</v>
      </c>
      <c r="U3152" t="s">
        <v>896</v>
      </c>
      <c r="V3152" t="s">
        <v>15339</v>
      </c>
      <c r="W3152" s="247">
        <v>44383</v>
      </c>
      <c r="Y3152" t="s">
        <v>876</v>
      </c>
      <c r="Z3152">
        <v>0</v>
      </c>
      <c r="AA3152" t="s">
        <v>15340</v>
      </c>
      <c r="AB3152" t="s">
        <v>1856</v>
      </c>
      <c r="AD3152">
        <f t="shared" ca="1" si="147"/>
        <v>34</v>
      </c>
      <c r="AE3152">
        <f t="shared" si="148"/>
        <v>7</v>
      </c>
      <c r="AF3152">
        <f t="shared" si="149"/>
        <v>6</v>
      </c>
    </row>
    <row r="3153" spans="1:32" x14ac:dyDescent="0.25">
      <c r="A3153" t="s">
        <v>15341</v>
      </c>
      <c r="B3153" t="s">
        <v>15342</v>
      </c>
      <c r="C3153" t="s">
        <v>1799</v>
      </c>
      <c r="D3153">
        <v>2021</v>
      </c>
      <c r="E3153" t="s">
        <v>1049</v>
      </c>
      <c r="F3153" t="s">
        <v>3079</v>
      </c>
      <c r="G3153" t="s">
        <v>2087</v>
      </c>
      <c r="H3153" t="s">
        <v>15343</v>
      </c>
      <c r="I3153" t="s">
        <v>15344</v>
      </c>
      <c r="J3153" t="s">
        <v>1038</v>
      </c>
      <c r="K3153">
        <v>1</v>
      </c>
      <c r="L3153" t="s">
        <v>869</v>
      </c>
      <c r="M3153" t="s">
        <v>15345</v>
      </c>
      <c r="N3153">
        <v>45478</v>
      </c>
      <c r="O3153">
        <v>918</v>
      </c>
      <c r="P3153" t="s">
        <v>872</v>
      </c>
      <c r="Q3153" t="s">
        <v>873</v>
      </c>
      <c r="R3153" t="s">
        <v>105</v>
      </c>
      <c r="S3153" t="s">
        <v>105</v>
      </c>
      <c r="T3153" t="s">
        <v>15346</v>
      </c>
      <c r="U3153" t="s">
        <v>896</v>
      </c>
      <c r="V3153" t="s">
        <v>15339</v>
      </c>
      <c r="W3153" s="247">
        <v>44383</v>
      </c>
      <c r="Y3153" t="s">
        <v>876</v>
      </c>
      <c r="Z3153">
        <v>0</v>
      </c>
      <c r="AA3153" t="s">
        <v>15340</v>
      </c>
      <c r="AB3153" t="s">
        <v>1856</v>
      </c>
      <c r="AD3153">
        <f t="shared" ca="1" si="147"/>
        <v>34</v>
      </c>
      <c r="AE3153">
        <f t="shared" si="148"/>
        <v>7</v>
      </c>
      <c r="AF3153">
        <f t="shared" si="149"/>
        <v>6</v>
      </c>
    </row>
    <row r="3154" spans="1:32" x14ac:dyDescent="0.25">
      <c r="A3154" t="s">
        <v>15347</v>
      </c>
      <c r="B3154" t="s">
        <v>15348</v>
      </c>
      <c r="C3154" t="s">
        <v>1799</v>
      </c>
      <c r="D3154">
        <v>2021</v>
      </c>
      <c r="E3154" t="s">
        <v>1049</v>
      </c>
      <c r="F3154" t="s">
        <v>3079</v>
      </c>
      <c r="G3154" t="s">
        <v>2087</v>
      </c>
      <c r="H3154" t="s">
        <v>1072</v>
      </c>
      <c r="I3154" t="s">
        <v>15349</v>
      </c>
      <c r="J3154" t="s">
        <v>1038</v>
      </c>
      <c r="K3154">
        <v>44</v>
      </c>
      <c r="L3154" t="s">
        <v>869</v>
      </c>
      <c r="M3154" t="s">
        <v>15350</v>
      </c>
      <c r="N3154">
        <v>45478</v>
      </c>
      <c r="O3154">
        <v>918</v>
      </c>
      <c r="P3154" t="s">
        <v>872</v>
      </c>
      <c r="Q3154" t="s">
        <v>873</v>
      </c>
      <c r="R3154" t="s">
        <v>105</v>
      </c>
      <c r="S3154" t="s">
        <v>105</v>
      </c>
      <c r="T3154" t="s">
        <v>15346</v>
      </c>
      <c r="U3154" t="s">
        <v>896</v>
      </c>
      <c r="V3154" t="s">
        <v>15339</v>
      </c>
      <c r="W3154" s="247">
        <v>44375</v>
      </c>
      <c r="Y3154" t="s">
        <v>876</v>
      </c>
      <c r="Z3154">
        <v>0</v>
      </c>
      <c r="AA3154" t="s">
        <v>15351</v>
      </c>
      <c r="AB3154" t="s">
        <v>1856</v>
      </c>
      <c r="AD3154">
        <f t="shared" ca="1" si="147"/>
        <v>34</v>
      </c>
      <c r="AE3154">
        <f t="shared" si="148"/>
        <v>6</v>
      </c>
      <c r="AF3154">
        <f t="shared" si="149"/>
        <v>28</v>
      </c>
    </row>
    <row r="3155" spans="1:32" x14ac:dyDescent="0.25">
      <c r="A3155" t="s">
        <v>15352</v>
      </c>
      <c r="B3155" t="s">
        <v>15353</v>
      </c>
      <c r="D3155">
        <v>2022</v>
      </c>
      <c r="E3155" t="s">
        <v>14814</v>
      </c>
      <c r="F3155" t="s">
        <v>15102</v>
      </c>
      <c r="G3155" t="s">
        <v>1081</v>
      </c>
      <c r="H3155" t="s">
        <v>15354</v>
      </c>
      <c r="I3155" t="s">
        <v>15355</v>
      </c>
      <c r="J3155" t="s">
        <v>1074</v>
      </c>
      <c r="K3155">
        <v>20</v>
      </c>
      <c r="L3155" t="s">
        <v>1900</v>
      </c>
      <c r="M3155" t="s">
        <v>15356</v>
      </c>
      <c r="N3155" t="s">
        <v>15265</v>
      </c>
      <c r="O3155">
        <v>608</v>
      </c>
      <c r="P3155" t="s">
        <v>872</v>
      </c>
      <c r="Q3155" t="s">
        <v>873</v>
      </c>
      <c r="R3155" t="s">
        <v>105</v>
      </c>
      <c r="S3155" t="s">
        <v>105</v>
      </c>
      <c r="T3155" t="s">
        <v>15357</v>
      </c>
      <c r="U3155" t="s">
        <v>1067</v>
      </c>
      <c r="V3155" t="s">
        <v>13446</v>
      </c>
      <c r="W3155" s="247">
        <v>44392</v>
      </c>
      <c r="Y3155" t="s">
        <v>876</v>
      </c>
      <c r="Z3155">
        <v>0</v>
      </c>
      <c r="AD3155">
        <f t="shared" ca="1" si="147"/>
        <v>33</v>
      </c>
      <c r="AE3155">
        <f t="shared" si="148"/>
        <v>7</v>
      </c>
      <c r="AF3155">
        <f t="shared" si="149"/>
        <v>15</v>
      </c>
    </row>
    <row r="3156" spans="1:32" x14ac:dyDescent="0.25">
      <c r="A3156" t="s">
        <v>15358</v>
      </c>
      <c r="B3156" t="s">
        <v>15359</v>
      </c>
      <c r="D3156">
        <v>2021</v>
      </c>
      <c r="E3156" t="s">
        <v>6684</v>
      </c>
      <c r="F3156" t="s">
        <v>15360</v>
      </c>
      <c r="G3156" t="s">
        <v>1081</v>
      </c>
      <c r="H3156" t="s">
        <v>14118</v>
      </c>
      <c r="I3156" t="s">
        <v>15361</v>
      </c>
      <c r="J3156" t="s">
        <v>1074</v>
      </c>
      <c r="K3156">
        <v>20</v>
      </c>
      <c r="L3156" t="s">
        <v>1900</v>
      </c>
      <c r="M3156" t="s">
        <v>15362</v>
      </c>
      <c r="N3156" t="s">
        <v>15273</v>
      </c>
      <c r="O3156">
        <v>581</v>
      </c>
      <c r="P3156" t="s">
        <v>872</v>
      </c>
      <c r="Q3156" t="s">
        <v>873</v>
      </c>
      <c r="R3156" t="s">
        <v>105</v>
      </c>
      <c r="S3156" t="s">
        <v>105</v>
      </c>
      <c r="T3156" t="s">
        <v>15363</v>
      </c>
      <c r="U3156" t="s">
        <v>1067</v>
      </c>
      <c r="V3156" t="s">
        <v>15364</v>
      </c>
      <c r="W3156" s="247">
        <v>44392</v>
      </c>
      <c r="Y3156" t="s">
        <v>876</v>
      </c>
      <c r="Z3156">
        <v>0</v>
      </c>
      <c r="AD3156">
        <f t="shared" ca="1" si="147"/>
        <v>33</v>
      </c>
      <c r="AE3156">
        <f t="shared" si="148"/>
        <v>7</v>
      </c>
      <c r="AF3156">
        <f t="shared" si="149"/>
        <v>15</v>
      </c>
    </row>
    <row r="3157" spans="1:32" x14ac:dyDescent="0.25">
      <c r="A3157" t="s">
        <v>15365</v>
      </c>
      <c r="B3157" t="s">
        <v>15366</v>
      </c>
      <c r="D3157">
        <v>2021</v>
      </c>
      <c r="E3157" t="s">
        <v>1049</v>
      </c>
      <c r="F3157" t="s">
        <v>2320</v>
      </c>
      <c r="G3157" t="s">
        <v>1081</v>
      </c>
      <c r="H3157" t="s">
        <v>1108</v>
      </c>
      <c r="I3157" t="s">
        <v>15367</v>
      </c>
      <c r="J3157" t="s">
        <v>1074</v>
      </c>
      <c r="K3157">
        <v>20</v>
      </c>
      <c r="L3157" t="s">
        <v>1900</v>
      </c>
      <c r="M3157" t="s">
        <v>15368</v>
      </c>
      <c r="N3157" t="s">
        <v>15265</v>
      </c>
      <c r="O3157">
        <v>608</v>
      </c>
      <c r="P3157" t="s">
        <v>872</v>
      </c>
      <c r="Q3157" t="s">
        <v>873</v>
      </c>
      <c r="R3157" t="s">
        <v>105</v>
      </c>
      <c r="S3157" t="s">
        <v>105</v>
      </c>
      <c r="T3157" t="s">
        <v>14498</v>
      </c>
      <c r="U3157" t="s">
        <v>1067</v>
      </c>
      <c r="V3157" t="s">
        <v>15369</v>
      </c>
      <c r="W3157" s="247">
        <v>44392</v>
      </c>
      <c r="Y3157" t="s">
        <v>876</v>
      </c>
      <c r="Z3157">
        <v>0</v>
      </c>
      <c r="AD3157">
        <f t="shared" ca="1" si="147"/>
        <v>33</v>
      </c>
      <c r="AE3157">
        <f t="shared" si="148"/>
        <v>7</v>
      </c>
      <c r="AF3157">
        <f t="shared" si="149"/>
        <v>15</v>
      </c>
    </row>
    <row r="3158" spans="1:32" x14ac:dyDescent="0.25">
      <c r="A3158" t="s">
        <v>15370</v>
      </c>
      <c r="B3158" t="s">
        <v>15371</v>
      </c>
      <c r="D3158">
        <v>2021</v>
      </c>
      <c r="E3158" t="s">
        <v>1049</v>
      </c>
      <c r="F3158" t="s">
        <v>2320</v>
      </c>
      <c r="G3158" t="s">
        <v>1081</v>
      </c>
      <c r="H3158" t="s">
        <v>1108</v>
      </c>
      <c r="I3158" t="s">
        <v>15372</v>
      </c>
      <c r="J3158" t="s">
        <v>1074</v>
      </c>
      <c r="K3158">
        <v>20</v>
      </c>
      <c r="L3158" t="s">
        <v>1900</v>
      </c>
      <c r="M3158" t="s">
        <v>15373</v>
      </c>
      <c r="N3158" t="s">
        <v>15374</v>
      </c>
      <c r="O3158">
        <v>608</v>
      </c>
      <c r="P3158" t="s">
        <v>872</v>
      </c>
      <c r="Q3158" t="s">
        <v>873</v>
      </c>
      <c r="R3158" t="s">
        <v>105</v>
      </c>
      <c r="S3158" t="s">
        <v>105</v>
      </c>
      <c r="T3158" t="s">
        <v>15375</v>
      </c>
      <c r="U3158" t="s">
        <v>1067</v>
      </c>
      <c r="V3158" t="s">
        <v>15376</v>
      </c>
      <c r="W3158" s="247">
        <v>44375</v>
      </c>
      <c r="Y3158" t="s">
        <v>876</v>
      </c>
      <c r="Z3158">
        <v>0</v>
      </c>
      <c r="AD3158">
        <f t="shared" ca="1" si="147"/>
        <v>34</v>
      </c>
      <c r="AE3158">
        <f t="shared" si="148"/>
        <v>6</v>
      </c>
      <c r="AF3158">
        <f t="shared" si="149"/>
        <v>28</v>
      </c>
    </row>
    <row r="3159" spans="1:32" x14ac:dyDescent="0.25">
      <c r="A3159" t="s">
        <v>15377</v>
      </c>
      <c r="B3159" t="s">
        <v>15378</v>
      </c>
      <c r="D3159">
        <v>2021</v>
      </c>
      <c r="E3159" t="s">
        <v>3245</v>
      </c>
      <c r="F3159" t="s">
        <v>15379</v>
      </c>
      <c r="G3159" t="s">
        <v>1081</v>
      </c>
      <c r="H3159" t="s">
        <v>15380</v>
      </c>
      <c r="I3159" t="s">
        <v>15381</v>
      </c>
      <c r="J3159" t="s">
        <v>1074</v>
      </c>
      <c r="K3159">
        <v>20</v>
      </c>
      <c r="L3159" t="s">
        <v>869</v>
      </c>
      <c r="M3159" t="s">
        <v>15382</v>
      </c>
      <c r="N3159" t="s">
        <v>15265</v>
      </c>
      <c r="O3159">
        <v>608</v>
      </c>
      <c r="P3159" t="s">
        <v>872</v>
      </c>
      <c r="Q3159" t="s">
        <v>873</v>
      </c>
      <c r="R3159" t="s">
        <v>105</v>
      </c>
      <c r="S3159" t="s">
        <v>105</v>
      </c>
      <c r="T3159" t="s">
        <v>15383</v>
      </c>
      <c r="U3159" t="s">
        <v>1067</v>
      </c>
      <c r="V3159" t="s">
        <v>15384</v>
      </c>
      <c r="W3159" s="247">
        <v>44392</v>
      </c>
      <c r="Y3159" t="s">
        <v>876</v>
      </c>
      <c r="Z3159">
        <v>0</v>
      </c>
      <c r="AD3159">
        <f t="shared" ca="1" si="147"/>
        <v>33</v>
      </c>
      <c r="AE3159">
        <f t="shared" si="148"/>
        <v>7</v>
      </c>
      <c r="AF3159">
        <f t="shared" si="149"/>
        <v>15</v>
      </c>
    </row>
    <row r="3160" spans="1:32" x14ac:dyDescent="0.25">
      <c r="A3160" t="s">
        <v>15385</v>
      </c>
      <c r="B3160" t="s">
        <v>15386</v>
      </c>
      <c r="D3160">
        <v>2020</v>
      </c>
      <c r="E3160" t="s">
        <v>6684</v>
      </c>
      <c r="F3160" t="s">
        <v>15387</v>
      </c>
      <c r="G3160" t="s">
        <v>1081</v>
      </c>
      <c r="H3160" t="s">
        <v>15388</v>
      </c>
      <c r="I3160" t="s">
        <v>15389</v>
      </c>
      <c r="J3160" t="s">
        <v>1067</v>
      </c>
      <c r="K3160">
        <v>1</v>
      </c>
      <c r="L3160" t="s">
        <v>1900</v>
      </c>
      <c r="M3160" t="s">
        <v>1519</v>
      </c>
      <c r="N3160" t="s">
        <v>15390</v>
      </c>
      <c r="O3160">
        <v>440</v>
      </c>
      <c r="P3160" t="s">
        <v>872</v>
      </c>
      <c r="Q3160" t="s">
        <v>873</v>
      </c>
      <c r="R3160" t="s">
        <v>205</v>
      </c>
      <c r="S3160" t="s">
        <v>205</v>
      </c>
      <c r="U3160" t="s">
        <v>875</v>
      </c>
      <c r="W3160" s="247">
        <v>44382</v>
      </c>
      <c r="Y3160" t="s">
        <v>876</v>
      </c>
      <c r="Z3160">
        <v>0</v>
      </c>
      <c r="AA3160" t="s">
        <v>15391</v>
      </c>
      <c r="AD3160">
        <f t="shared" ca="1" si="147"/>
        <v>34</v>
      </c>
      <c r="AE3160">
        <f t="shared" si="148"/>
        <v>7</v>
      </c>
      <c r="AF3160">
        <f t="shared" si="149"/>
        <v>5</v>
      </c>
    </row>
    <row r="3161" spans="1:32" x14ac:dyDescent="0.25">
      <c r="A3161" t="s">
        <v>15392</v>
      </c>
      <c r="B3161" t="s">
        <v>15393</v>
      </c>
      <c r="D3161">
        <v>2022</v>
      </c>
      <c r="E3161" t="s">
        <v>863</v>
      </c>
      <c r="F3161" t="s">
        <v>1434</v>
      </c>
      <c r="G3161" t="s">
        <v>1435</v>
      </c>
      <c r="H3161" t="s">
        <v>1481</v>
      </c>
      <c r="I3161" t="s">
        <v>15394</v>
      </c>
      <c r="J3161" t="s">
        <v>896</v>
      </c>
      <c r="K3161">
        <v>23320</v>
      </c>
      <c r="L3161" t="s">
        <v>869</v>
      </c>
      <c r="M3161" t="s">
        <v>1519</v>
      </c>
      <c r="N3161" t="s">
        <v>1823</v>
      </c>
      <c r="O3161">
        <v>10</v>
      </c>
      <c r="P3161" t="s">
        <v>872</v>
      </c>
      <c r="Q3161" t="s">
        <v>873</v>
      </c>
      <c r="R3161" t="s">
        <v>121</v>
      </c>
      <c r="S3161" t="s">
        <v>121</v>
      </c>
      <c r="U3161" t="s">
        <v>875</v>
      </c>
      <c r="W3161" s="247">
        <v>44393</v>
      </c>
      <c r="Y3161" t="s">
        <v>876</v>
      </c>
      <c r="Z3161">
        <v>0</v>
      </c>
      <c r="AB3161" t="s">
        <v>1856</v>
      </c>
      <c r="AD3161">
        <f t="shared" ca="1" si="147"/>
        <v>33</v>
      </c>
      <c r="AE3161">
        <f t="shared" si="148"/>
        <v>7</v>
      </c>
      <c r="AF3161">
        <f t="shared" si="149"/>
        <v>16</v>
      </c>
    </row>
    <row r="3162" spans="1:32" x14ac:dyDescent="0.25">
      <c r="A3162" t="s">
        <v>15395</v>
      </c>
      <c r="B3162" t="s">
        <v>15396</v>
      </c>
      <c r="D3162">
        <v>2022</v>
      </c>
      <c r="E3162" t="s">
        <v>863</v>
      </c>
      <c r="F3162" t="s">
        <v>2908</v>
      </c>
      <c r="G3162" t="s">
        <v>1724</v>
      </c>
      <c r="H3162" t="s">
        <v>866</v>
      </c>
      <c r="I3162" t="s">
        <v>15397</v>
      </c>
      <c r="J3162" t="s">
        <v>1067</v>
      </c>
      <c r="K3162">
        <v>32541</v>
      </c>
      <c r="L3162" t="s">
        <v>869</v>
      </c>
      <c r="M3162" t="s">
        <v>1519</v>
      </c>
      <c r="N3162">
        <v>44905</v>
      </c>
      <c r="O3162">
        <v>481</v>
      </c>
      <c r="P3162" t="s">
        <v>872</v>
      </c>
      <c r="Q3162" t="s">
        <v>873</v>
      </c>
      <c r="R3162" t="s">
        <v>176</v>
      </c>
      <c r="S3162" t="s">
        <v>176</v>
      </c>
      <c r="U3162" t="s">
        <v>875</v>
      </c>
      <c r="W3162" s="247">
        <v>44393</v>
      </c>
      <c r="Y3162" t="s">
        <v>876</v>
      </c>
      <c r="Z3162">
        <v>0</v>
      </c>
      <c r="AB3162" t="s">
        <v>1856</v>
      </c>
      <c r="AD3162">
        <f t="shared" ca="1" si="147"/>
        <v>33</v>
      </c>
      <c r="AE3162">
        <f t="shared" si="148"/>
        <v>7</v>
      </c>
      <c r="AF3162">
        <f t="shared" si="149"/>
        <v>16</v>
      </c>
    </row>
    <row r="3163" spans="1:32" x14ac:dyDescent="0.25">
      <c r="A3163" t="s">
        <v>15398</v>
      </c>
      <c r="B3163" t="s">
        <v>15399</v>
      </c>
      <c r="D3163">
        <v>2022</v>
      </c>
      <c r="E3163" t="s">
        <v>863</v>
      </c>
      <c r="F3163" t="s">
        <v>3562</v>
      </c>
      <c r="G3163" t="s">
        <v>1191</v>
      </c>
      <c r="H3163" t="s">
        <v>866</v>
      </c>
      <c r="I3163" t="s">
        <v>15400</v>
      </c>
      <c r="J3163" t="s">
        <v>1067</v>
      </c>
      <c r="K3163">
        <v>11393</v>
      </c>
      <c r="L3163" t="s">
        <v>869</v>
      </c>
      <c r="M3163" t="s">
        <v>1519</v>
      </c>
      <c r="N3163" t="s">
        <v>15401</v>
      </c>
      <c r="O3163">
        <v>784</v>
      </c>
      <c r="P3163" t="s">
        <v>872</v>
      </c>
      <c r="Q3163" t="s">
        <v>873</v>
      </c>
      <c r="R3163" t="s">
        <v>176</v>
      </c>
      <c r="S3163" t="s">
        <v>176</v>
      </c>
      <c r="U3163" t="s">
        <v>875</v>
      </c>
      <c r="W3163" s="247">
        <v>44396</v>
      </c>
      <c r="Y3163" t="s">
        <v>876</v>
      </c>
      <c r="Z3163">
        <v>0</v>
      </c>
      <c r="AB3163" t="s">
        <v>1856</v>
      </c>
      <c r="AD3163">
        <f t="shared" ca="1" si="147"/>
        <v>33</v>
      </c>
      <c r="AE3163">
        <f t="shared" si="148"/>
        <v>7</v>
      </c>
      <c r="AF3163">
        <f t="shared" si="149"/>
        <v>19</v>
      </c>
    </row>
    <row r="3164" spans="1:32" x14ac:dyDescent="0.25">
      <c r="A3164" t="s">
        <v>15402</v>
      </c>
      <c r="B3164" t="s">
        <v>15403</v>
      </c>
      <c r="D3164">
        <v>2022</v>
      </c>
      <c r="E3164" t="s">
        <v>5589</v>
      </c>
      <c r="F3164" t="s">
        <v>5744</v>
      </c>
      <c r="G3164" t="s">
        <v>1880</v>
      </c>
      <c r="H3164" t="s">
        <v>2285</v>
      </c>
      <c r="I3164" t="s">
        <v>15404</v>
      </c>
      <c r="J3164" t="s">
        <v>1054</v>
      </c>
      <c r="K3164">
        <v>39499</v>
      </c>
      <c r="L3164" t="s">
        <v>1900</v>
      </c>
      <c r="M3164" t="s">
        <v>15405</v>
      </c>
      <c r="N3164" t="s">
        <v>1040</v>
      </c>
      <c r="O3164">
        <v>4</v>
      </c>
      <c r="P3164" t="s">
        <v>872</v>
      </c>
      <c r="Q3164" t="s">
        <v>873</v>
      </c>
      <c r="R3164" t="s">
        <v>105</v>
      </c>
      <c r="S3164" t="s">
        <v>105</v>
      </c>
      <c r="T3164" t="s">
        <v>15406</v>
      </c>
      <c r="U3164" t="s">
        <v>875</v>
      </c>
      <c r="V3164" t="s">
        <v>1932</v>
      </c>
      <c r="W3164" s="247">
        <v>44347</v>
      </c>
      <c r="Y3164" t="s">
        <v>876</v>
      </c>
      <c r="Z3164">
        <v>0</v>
      </c>
      <c r="AB3164" t="s">
        <v>1856</v>
      </c>
      <c r="AD3164">
        <f t="shared" ca="1" si="147"/>
        <v>35</v>
      </c>
      <c r="AE3164">
        <f t="shared" si="148"/>
        <v>5</v>
      </c>
      <c r="AF3164">
        <f t="shared" si="149"/>
        <v>31</v>
      </c>
    </row>
    <row r="3165" spans="1:32" x14ac:dyDescent="0.25">
      <c r="A3165" t="s">
        <v>15407</v>
      </c>
      <c r="B3165" t="s">
        <v>15408</v>
      </c>
      <c r="D3165">
        <v>2022</v>
      </c>
      <c r="E3165" t="s">
        <v>5589</v>
      </c>
      <c r="F3165" t="s">
        <v>5744</v>
      </c>
      <c r="G3165" t="s">
        <v>1880</v>
      </c>
      <c r="H3165" t="s">
        <v>866</v>
      </c>
      <c r="I3165" t="s">
        <v>15409</v>
      </c>
      <c r="J3165" t="s">
        <v>1054</v>
      </c>
      <c r="K3165">
        <v>24674</v>
      </c>
      <c r="L3165" t="s">
        <v>869</v>
      </c>
      <c r="M3165" t="s">
        <v>15410</v>
      </c>
      <c r="N3165" t="s">
        <v>1040</v>
      </c>
      <c r="O3165">
        <v>4</v>
      </c>
      <c r="P3165" t="s">
        <v>872</v>
      </c>
      <c r="Q3165" t="s">
        <v>873</v>
      </c>
      <c r="R3165" t="s">
        <v>105</v>
      </c>
      <c r="S3165" t="s">
        <v>105</v>
      </c>
      <c r="T3165" t="s">
        <v>15411</v>
      </c>
      <c r="U3165" t="s">
        <v>875</v>
      </c>
      <c r="V3165" t="s">
        <v>15412</v>
      </c>
      <c r="W3165" s="247">
        <v>44354</v>
      </c>
      <c r="Y3165" t="s">
        <v>876</v>
      </c>
      <c r="Z3165">
        <v>0</v>
      </c>
      <c r="AA3165" t="s">
        <v>15413</v>
      </c>
      <c r="AB3165" t="s">
        <v>1856</v>
      </c>
      <c r="AD3165">
        <f t="shared" ca="1" si="147"/>
        <v>35</v>
      </c>
      <c r="AE3165">
        <f t="shared" si="148"/>
        <v>6</v>
      </c>
      <c r="AF3165">
        <f t="shared" si="149"/>
        <v>7</v>
      </c>
    </row>
    <row r="3166" spans="1:32" x14ac:dyDescent="0.25">
      <c r="A3166" t="s">
        <v>15414</v>
      </c>
      <c r="B3166" t="s">
        <v>15415</v>
      </c>
      <c r="D3166">
        <v>2022</v>
      </c>
      <c r="E3166" t="s">
        <v>5589</v>
      </c>
      <c r="F3166" t="s">
        <v>5744</v>
      </c>
      <c r="G3166" t="s">
        <v>1880</v>
      </c>
      <c r="H3166" t="s">
        <v>866</v>
      </c>
      <c r="I3166" t="s">
        <v>15416</v>
      </c>
      <c r="J3166" t="s">
        <v>1054</v>
      </c>
      <c r="K3166">
        <v>59759</v>
      </c>
      <c r="L3166" t="s">
        <v>869</v>
      </c>
      <c r="M3166" t="s">
        <v>15417</v>
      </c>
      <c r="N3166" t="s">
        <v>1040</v>
      </c>
      <c r="O3166">
        <v>4</v>
      </c>
      <c r="P3166" t="s">
        <v>872</v>
      </c>
      <c r="Q3166" t="s">
        <v>873</v>
      </c>
      <c r="R3166" t="s">
        <v>105</v>
      </c>
      <c r="S3166" t="s">
        <v>105</v>
      </c>
      <c r="T3166" t="s">
        <v>10935</v>
      </c>
      <c r="U3166" t="s">
        <v>875</v>
      </c>
      <c r="V3166" t="s">
        <v>3237</v>
      </c>
      <c r="W3166" s="247">
        <v>44354</v>
      </c>
      <c r="Y3166" t="s">
        <v>876</v>
      </c>
      <c r="Z3166">
        <v>0</v>
      </c>
      <c r="AA3166" t="s">
        <v>15413</v>
      </c>
      <c r="AB3166" t="s">
        <v>1856</v>
      </c>
      <c r="AD3166">
        <f t="shared" ca="1" si="147"/>
        <v>35</v>
      </c>
      <c r="AE3166">
        <f t="shared" si="148"/>
        <v>6</v>
      </c>
      <c r="AF3166">
        <f t="shared" si="149"/>
        <v>7</v>
      </c>
    </row>
    <row r="3167" spans="1:32" x14ac:dyDescent="0.25">
      <c r="A3167" t="s">
        <v>15418</v>
      </c>
      <c r="B3167" t="s">
        <v>15419</v>
      </c>
      <c r="D3167">
        <v>2021</v>
      </c>
      <c r="E3167" t="s">
        <v>6684</v>
      </c>
      <c r="F3167" t="s">
        <v>15387</v>
      </c>
      <c r="G3167" t="s">
        <v>1081</v>
      </c>
      <c r="H3167" t="s">
        <v>13174</v>
      </c>
      <c r="I3167" t="s">
        <v>15420</v>
      </c>
      <c r="J3167" t="s">
        <v>1074</v>
      </c>
      <c r="K3167">
        <v>20</v>
      </c>
      <c r="L3167" t="s">
        <v>1900</v>
      </c>
      <c r="M3167" t="s">
        <v>15421</v>
      </c>
      <c r="N3167" t="s">
        <v>15422</v>
      </c>
      <c r="O3167">
        <v>608</v>
      </c>
      <c r="P3167" t="s">
        <v>872</v>
      </c>
      <c r="Q3167" t="s">
        <v>873</v>
      </c>
      <c r="R3167" t="s">
        <v>105</v>
      </c>
      <c r="S3167" t="s">
        <v>105</v>
      </c>
      <c r="T3167" t="s">
        <v>15423</v>
      </c>
      <c r="U3167" t="s">
        <v>1067</v>
      </c>
      <c r="V3167" t="s">
        <v>14849</v>
      </c>
      <c r="W3167" s="247">
        <v>44366</v>
      </c>
      <c r="Y3167" t="s">
        <v>876</v>
      </c>
      <c r="Z3167">
        <v>0</v>
      </c>
      <c r="AD3167">
        <f t="shared" ca="1" si="147"/>
        <v>34</v>
      </c>
      <c r="AE3167">
        <f t="shared" si="148"/>
        <v>6</v>
      </c>
      <c r="AF3167">
        <f t="shared" si="149"/>
        <v>19</v>
      </c>
    </row>
    <row r="3168" spans="1:32" x14ac:dyDescent="0.25">
      <c r="A3168" t="s">
        <v>15424</v>
      </c>
      <c r="B3168" t="s">
        <v>15425</v>
      </c>
      <c r="D3168">
        <v>2021</v>
      </c>
      <c r="E3168" t="s">
        <v>2166</v>
      </c>
      <c r="F3168" t="s">
        <v>15426</v>
      </c>
      <c r="G3168" t="s">
        <v>1081</v>
      </c>
      <c r="H3168" t="s">
        <v>8838</v>
      </c>
      <c r="I3168" t="s">
        <v>15427</v>
      </c>
      <c r="J3168" t="s">
        <v>1074</v>
      </c>
      <c r="K3168">
        <v>20</v>
      </c>
      <c r="L3168" t="s">
        <v>1900</v>
      </c>
      <c r="M3168" t="s">
        <v>15428</v>
      </c>
      <c r="N3168" t="s">
        <v>15429</v>
      </c>
      <c r="O3168">
        <v>608</v>
      </c>
      <c r="P3168" t="s">
        <v>872</v>
      </c>
      <c r="Q3168" t="s">
        <v>873</v>
      </c>
      <c r="R3168" t="s">
        <v>105</v>
      </c>
      <c r="S3168" t="s">
        <v>105</v>
      </c>
      <c r="T3168" t="s">
        <v>15430</v>
      </c>
      <c r="U3168" t="s">
        <v>1067</v>
      </c>
      <c r="V3168" t="s">
        <v>14135</v>
      </c>
      <c r="W3168" s="247">
        <v>44344</v>
      </c>
      <c r="Y3168" t="s">
        <v>876</v>
      </c>
      <c r="Z3168">
        <v>0</v>
      </c>
      <c r="AD3168">
        <f t="shared" ca="1" si="147"/>
        <v>35</v>
      </c>
      <c r="AE3168">
        <f t="shared" si="148"/>
        <v>5</v>
      </c>
      <c r="AF3168">
        <f t="shared" si="149"/>
        <v>28</v>
      </c>
    </row>
    <row r="3169" spans="1:32" x14ac:dyDescent="0.25">
      <c r="A3169" t="s">
        <v>582</v>
      </c>
      <c r="B3169" t="s">
        <v>15431</v>
      </c>
      <c r="D3169">
        <v>2020</v>
      </c>
      <c r="E3169" t="s">
        <v>1049</v>
      </c>
      <c r="F3169" t="s">
        <v>3418</v>
      </c>
      <c r="G3169" t="s">
        <v>3419</v>
      </c>
      <c r="H3169" t="s">
        <v>866</v>
      </c>
      <c r="I3169" t="s">
        <v>584</v>
      </c>
      <c r="J3169" t="s">
        <v>1067</v>
      </c>
      <c r="K3169">
        <v>44496</v>
      </c>
      <c r="L3169" t="s">
        <v>869</v>
      </c>
      <c r="M3169" t="s">
        <v>1519</v>
      </c>
      <c r="N3169" t="s">
        <v>1816</v>
      </c>
      <c r="O3169">
        <v>9</v>
      </c>
      <c r="P3169" t="s">
        <v>872</v>
      </c>
      <c r="Q3169" t="s">
        <v>873</v>
      </c>
      <c r="R3169" t="s">
        <v>110</v>
      </c>
      <c r="S3169" t="s">
        <v>110</v>
      </c>
      <c r="U3169" t="s">
        <v>875</v>
      </c>
      <c r="W3169" s="247">
        <v>44347</v>
      </c>
      <c r="Y3169" t="s">
        <v>876</v>
      </c>
      <c r="Z3169">
        <v>0</v>
      </c>
      <c r="AB3169" t="s">
        <v>1856</v>
      </c>
      <c r="AD3169">
        <f t="shared" ca="1" si="147"/>
        <v>35</v>
      </c>
      <c r="AE3169">
        <f t="shared" si="148"/>
        <v>5</v>
      </c>
      <c r="AF3169">
        <f t="shared" si="149"/>
        <v>31</v>
      </c>
    </row>
    <row r="3170" spans="1:32" x14ac:dyDescent="0.25">
      <c r="A3170" t="s">
        <v>15432</v>
      </c>
      <c r="B3170" t="s">
        <v>15433</v>
      </c>
      <c r="D3170">
        <v>2022</v>
      </c>
      <c r="E3170" t="s">
        <v>5589</v>
      </c>
      <c r="F3170" t="s">
        <v>5744</v>
      </c>
      <c r="G3170" t="s">
        <v>1880</v>
      </c>
      <c r="H3170" t="s">
        <v>2654</v>
      </c>
      <c r="I3170" t="s">
        <v>15434</v>
      </c>
      <c r="J3170" t="s">
        <v>11577</v>
      </c>
      <c r="K3170">
        <v>141251</v>
      </c>
      <c r="L3170" t="s">
        <v>1900</v>
      </c>
      <c r="M3170" t="s">
        <v>1519</v>
      </c>
      <c r="N3170" t="s">
        <v>3695</v>
      </c>
      <c r="O3170">
        <v>19</v>
      </c>
      <c r="P3170" t="s">
        <v>872</v>
      </c>
      <c r="Q3170" t="s">
        <v>873</v>
      </c>
      <c r="R3170" t="s">
        <v>121</v>
      </c>
      <c r="S3170" t="s">
        <v>121</v>
      </c>
      <c r="U3170" t="s">
        <v>875</v>
      </c>
      <c r="W3170" s="247">
        <v>44347</v>
      </c>
      <c r="Y3170" t="s">
        <v>876</v>
      </c>
      <c r="Z3170">
        <v>0</v>
      </c>
      <c r="AB3170" t="s">
        <v>1856</v>
      </c>
      <c r="AD3170">
        <f t="shared" ca="1" si="147"/>
        <v>35</v>
      </c>
      <c r="AE3170">
        <f t="shared" si="148"/>
        <v>5</v>
      </c>
      <c r="AF3170">
        <f t="shared" si="149"/>
        <v>31</v>
      </c>
    </row>
    <row r="3171" spans="1:32" x14ac:dyDescent="0.25">
      <c r="A3171" t="s">
        <v>15435</v>
      </c>
      <c r="B3171" t="s">
        <v>15436</v>
      </c>
      <c r="C3171" t="s">
        <v>2319</v>
      </c>
      <c r="D3171">
        <v>2021</v>
      </c>
      <c r="E3171" t="s">
        <v>1049</v>
      </c>
      <c r="F3171" t="s">
        <v>2320</v>
      </c>
      <c r="G3171" t="s">
        <v>2321</v>
      </c>
      <c r="H3171" t="s">
        <v>1052</v>
      </c>
      <c r="I3171" t="s">
        <v>15437</v>
      </c>
      <c r="J3171" t="s">
        <v>7733</v>
      </c>
      <c r="K3171">
        <v>49293</v>
      </c>
      <c r="L3171" t="s">
        <v>1900</v>
      </c>
      <c r="M3171" t="s">
        <v>1519</v>
      </c>
      <c r="N3171">
        <v>45293</v>
      </c>
      <c r="O3171">
        <v>4</v>
      </c>
      <c r="P3171" t="s">
        <v>872</v>
      </c>
      <c r="Q3171" t="s">
        <v>873</v>
      </c>
      <c r="R3171" t="s">
        <v>141</v>
      </c>
      <c r="S3171" t="s">
        <v>141</v>
      </c>
      <c r="U3171" t="s">
        <v>875</v>
      </c>
      <c r="W3171" s="247">
        <v>44343</v>
      </c>
      <c r="Y3171" t="s">
        <v>876</v>
      </c>
      <c r="Z3171">
        <v>0</v>
      </c>
      <c r="AA3171" t="s">
        <v>5723</v>
      </c>
      <c r="AB3171" t="s">
        <v>15438</v>
      </c>
      <c r="AD3171">
        <f t="shared" ca="1" si="147"/>
        <v>35</v>
      </c>
      <c r="AE3171">
        <f t="shared" si="148"/>
        <v>5</v>
      </c>
      <c r="AF3171">
        <f t="shared" si="149"/>
        <v>27</v>
      </c>
    </row>
    <row r="3172" spans="1:32" x14ac:dyDescent="0.25">
      <c r="A3172" t="s">
        <v>15439</v>
      </c>
      <c r="B3172" t="s">
        <v>15440</v>
      </c>
      <c r="C3172" t="s">
        <v>2319</v>
      </c>
      <c r="D3172">
        <v>2021</v>
      </c>
      <c r="E3172" t="s">
        <v>1049</v>
      </c>
      <c r="F3172" t="s">
        <v>2320</v>
      </c>
      <c r="G3172" t="s">
        <v>2321</v>
      </c>
      <c r="H3172" t="s">
        <v>1052</v>
      </c>
      <c r="I3172" t="s">
        <v>15441</v>
      </c>
      <c r="J3172" t="s">
        <v>7733</v>
      </c>
      <c r="K3172">
        <v>84593</v>
      </c>
      <c r="L3172" t="s">
        <v>869</v>
      </c>
      <c r="M3172" t="s">
        <v>1519</v>
      </c>
      <c r="N3172" t="s">
        <v>2340</v>
      </c>
      <c r="O3172">
        <v>7</v>
      </c>
      <c r="P3172" t="s">
        <v>872</v>
      </c>
      <c r="Q3172" t="s">
        <v>873</v>
      </c>
      <c r="R3172" t="s">
        <v>159</v>
      </c>
      <c r="S3172" t="s">
        <v>159</v>
      </c>
      <c r="U3172" t="s">
        <v>875</v>
      </c>
      <c r="W3172" s="247">
        <v>44343</v>
      </c>
      <c r="Y3172" t="s">
        <v>876</v>
      </c>
      <c r="Z3172">
        <v>0</v>
      </c>
      <c r="AA3172" t="s">
        <v>2323</v>
      </c>
      <c r="AB3172" t="s">
        <v>15442</v>
      </c>
      <c r="AD3172">
        <f t="shared" ca="1" si="147"/>
        <v>35</v>
      </c>
      <c r="AE3172">
        <f t="shared" si="148"/>
        <v>5</v>
      </c>
      <c r="AF3172">
        <f t="shared" si="149"/>
        <v>27</v>
      </c>
    </row>
    <row r="3173" spans="1:32" x14ac:dyDescent="0.25">
      <c r="A3173" t="s">
        <v>15443</v>
      </c>
      <c r="B3173" t="s">
        <v>15444</v>
      </c>
      <c r="C3173" t="s">
        <v>2319</v>
      </c>
      <c r="D3173">
        <v>2021</v>
      </c>
      <c r="E3173" t="s">
        <v>1049</v>
      </c>
      <c r="F3173" t="s">
        <v>2320</v>
      </c>
      <c r="G3173" t="s">
        <v>2321</v>
      </c>
      <c r="H3173" t="s">
        <v>1052</v>
      </c>
      <c r="I3173" t="s">
        <v>15445</v>
      </c>
      <c r="J3173" t="s">
        <v>7733</v>
      </c>
      <c r="K3173">
        <v>122172</v>
      </c>
      <c r="L3173" t="s">
        <v>869</v>
      </c>
      <c r="M3173" t="s">
        <v>1519</v>
      </c>
      <c r="N3173" t="s">
        <v>15446</v>
      </c>
      <c r="O3173">
        <v>167</v>
      </c>
      <c r="P3173" t="s">
        <v>872</v>
      </c>
      <c r="Q3173" t="s">
        <v>873</v>
      </c>
      <c r="R3173" t="s">
        <v>198</v>
      </c>
      <c r="S3173" t="s">
        <v>198</v>
      </c>
      <c r="T3173" t="s">
        <v>15447</v>
      </c>
      <c r="U3173" t="s">
        <v>875</v>
      </c>
      <c r="W3173" s="247">
        <v>44343</v>
      </c>
      <c r="Y3173" t="s">
        <v>876</v>
      </c>
      <c r="Z3173">
        <v>0</v>
      </c>
      <c r="AA3173" t="s">
        <v>2323</v>
      </c>
      <c r="AB3173" t="s">
        <v>15448</v>
      </c>
      <c r="AD3173">
        <f t="shared" ca="1" si="147"/>
        <v>35</v>
      </c>
      <c r="AE3173">
        <f t="shared" si="148"/>
        <v>5</v>
      </c>
      <c r="AF3173">
        <f t="shared" si="149"/>
        <v>27</v>
      </c>
    </row>
    <row r="3174" spans="1:32" x14ac:dyDescent="0.25">
      <c r="A3174" t="s">
        <v>15449</v>
      </c>
      <c r="B3174" t="s">
        <v>15450</v>
      </c>
      <c r="C3174" t="s">
        <v>2319</v>
      </c>
      <c r="D3174">
        <v>2022</v>
      </c>
      <c r="E3174" t="s">
        <v>863</v>
      </c>
      <c r="F3174" t="s">
        <v>2418</v>
      </c>
      <c r="G3174" t="s">
        <v>2419</v>
      </c>
      <c r="H3174" t="s">
        <v>956</v>
      </c>
      <c r="I3174" t="s">
        <v>15451</v>
      </c>
      <c r="J3174" t="s">
        <v>1038</v>
      </c>
      <c r="K3174">
        <v>114</v>
      </c>
      <c r="L3174" t="s">
        <v>869</v>
      </c>
      <c r="M3174" t="s">
        <v>15452</v>
      </c>
      <c r="N3174" t="s">
        <v>15453</v>
      </c>
      <c r="O3174">
        <v>796</v>
      </c>
      <c r="P3174" t="s">
        <v>872</v>
      </c>
      <c r="Q3174" t="s">
        <v>873</v>
      </c>
      <c r="R3174" t="s">
        <v>105</v>
      </c>
      <c r="S3174" t="s">
        <v>105</v>
      </c>
      <c r="T3174" t="s">
        <v>15454</v>
      </c>
      <c r="U3174" t="s">
        <v>875</v>
      </c>
      <c r="V3174" t="s">
        <v>195</v>
      </c>
      <c r="W3174" s="247">
        <v>44337</v>
      </c>
      <c r="Y3174" t="s">
        <v>876</v>
      </c>
      <c r="Z3174">
        <v>0</v>
      </c>
      <c r="AA3174" t="s">
        <v>15455</v>
      </c>
      <c r="AB3174" t="s">
        <v>1856</v>
      </c>
      <c r="AD3174">
        <f t="shared" ca="1" si="147"/>
        <v>35</v>
      </c>
      <c r="AE3174">
        <f t="shared" si="148"/>
        <v>5</v>
      </c>
      <c r="AF3174">
        <f t="shared" si="149"/>
        <v>21</v>
      </c>
    </row>
    <row r="3175" spans="1:32" x14ac:dyDescent="0.25">
      <c r="A3175" t="s">
        <v>15456</v>
      </c>
      <c r="B3175" t="s">
        <v>15457</v>
      </c>
      <c r="D3175">
        <v>2021</v>
      </c>
      <c r="E3175" t="s">
        <v>863</v>
      </c>
      <c r="F3175" t="s">
        <v>15458</v>
      </c>
      <c r="G3175" t="s">
        <v>3046</v>
      </c>
      <c r="H3175" t="s">
        <v>866</v>
      </c>
      <c r="I3175" t="s">
        <v>15459</v>
      </c>
      <c r="J3175" t="s">
        <v>1038</v>
      </c>
      <c r="K3175">
        <v>65580</v>
      </c>
      <c r="L3175" t="s">
        <v>1900</v>
      </c>
      <c r="M3175" t="s">
        <v>15460</v>
      </c>
      <c r="N3175" t="s">
        <v>7026</v>
      </c>
      <c r="O3175">
        <v>41</v>
      </c>
      <c r="P3175" t="s">
        <v>872</v>
      </c>
      <c r="Q3175" t="s">
        <v>873</v>
      </c>
      <c r="R3175" t="s">
        <v>105</v>
      </c>
      <c r="S3175" t="s">
        <v>105</v>
      </c>
      <c r="T3175" t="s">
        <v>15461</v>
      </c>
      <c r="U3175" t="s">
        <v>875</v>
      </c>
      <c r="V3175" t="s">
        <v>196</v>
      </c>
      <c r="W3175" s="247">
        <v>44337</v>
      </c>
      <c r="Y3175" t="s">
        <v>876</v>
      </c>
      <c r="Z3175">
        <v>0</v>
      </c>
      <c r="AA3175" t="s">
        <v>15462</v>
      </c>
      <c r="AB3175" t="s">
        <v>1856</v>
      </c>
      <c r="AD3175">
        <f t="shared" ca="1" si="147"/>
        <v>35</v>
      </c>
      <c r="AE3175">
        <f t="shared" si="148"/>
        <v>5</v>
      </c>
      <c r="AF3175">
        <f t="shared" si="149"/>
        <v>21</v>
      </c>
    </row>
    <row r="3176" spans="1:32" x14ac:dyDescent="0.25">
      <c r="A3176" t="s">
        <v>15463</v>
      </c>
      <c r="B3176" t="s">
        <v>15464</v>
      </c>
      <c r="D3176">
        <v>2021</v>
      </c>
      <c r="E3176" t="s">
        <v>863</v>
      </c>
      <c r="F3176" t="s">
        <v>15458</v>
      </c>
      <c r="G3176" t="s">
        <v>3046</v>
      </c>
      <c r="H3176" t="s">
        <v>866</v>
      </c>
      <c r="I3176" t="s">
        <v>15465</v>
      </c>
      <c r="J3176" t="s">
        <v>1054</v>
      </c>
      <c r="K3176">
        <v>82833</v>
      </c>
      <c r="L3176" t="s">
        <v>1900</v>
      </c>
      <c r="M3176" t="s">
        <v>15466</v>
      </c>
      <c r="N3176" t="s">
        <v>7026</v>
      </c>
      <c r="O3176">
        <v>180</v>
      </c>
      <c r="P3176" t="s">
        <v>872</v>
      </c>
      <c r="Q3176" t="s">
        <v>873</v>
      </c>
      <c r="R3176" t="s">
        <v>105</v>
      </c>
      <c r="S3176" t="s">
        <v>105</v>
      </c>
      <c r="T3176" t="s">
        <v>15467</v>
      </c>
      <c r="U3176" t="s">
        <v>875</v>
      </c>
      <c r="V3176" t="s">
        <v>196</v>
      </c>
      <c r="W3176" s="247">
        <v>44337</v>
      </c>
      <c r="Y3176" t="s">
        <v>876</v>
      </c>
      <c r="Z3176">
        <v>0</v>
      </c>
      <c r="AA3176" t="s">
        <v>15462</v>
      </c>
      <c r="AB3176" t="s">
        <v>1856</v>
      </c>
      <c r="AD3176">
        <f t="shared" ca="1" si="147"/>
        <v>35</v>
      </c>
      <c r="AE3176">
        <f t="shared" si="148"/>
        <v>5</v>
      </c>
      <c r="AF3176">
        <f t="shared" si="149"/>
        <v>21</v>
      </c>
    </row>
    <row r="3177" spans="1:32" x14ac:dyDescent="0.25">
      <c r="A3177" t="s">
        <v>15468</v>
      </c>
      <c r="B3177" t="s">
        <v>15469</v>
      </c>
      <c r="D3177">
        <v>2021</v>
      </c>
      <c r="E3177" t="s">
        <v>863</v>
      </c>
      <c r="F3177" t="s">
        <v>15458</v>
      </c>
      <c r="G3177" t="s">
        <v>3046</v>
      </c>
      <c r="H3177" t="s">
        <v>866</v>
      </c>
      <c r="I3177" t="s">
        <v>15470</v>
      </c>
      <c r="J3177" t="s">
        <v>1038</v>
      </c>
      <c r="K3177">
        <v>43090</v>
      </c>
      <c r="L3177" t="s">
        <v>1900</v>
      </c>
      <c r="M3177" t="s">
        <v>15471</v>
      </c>
      <c r="N3177" t="s">
        <v>7026</v>
      </c>
      <c r="O3177">
        <v>67</v>
      </c>
      <c r="P3177" t="s">
        <v>872</v>
      </c>
      <c r="Q3177" t="s">
        <v>873</v>
      </c>
      <c r="R3177" t="s">
        <v>105</v>
      </c>
      <c r="S3177" t="s">
        <v>105</v>
      </c>
      <c r="T3177" t="s">
        <v>15472</v>
      </c>
      <c r="U3177" t="s">
        <v>875</v>
      </c>
      <c r="V3177" t="s">
        <v>196</v>
      </c>
      <c r="W3177" s="247">
        <v>44337</v>
      </c>
      <c r="Y3177" t="s">
        <v>876</v>
      </c>
      <c r="Z3177">
        <v>0</v>
      </c>
      <c r="AA3177" t="s">
        <v>15462</v>
      </c>
      <c r="AB3177" t="s">
        <v>1856</v>
      </c>
      <c r="AD3177">
        <f t="shared" ca="1" si="147"/>
        <v>35</v>
      </c>
      <c r="AE3177">
        <f t="shared" si="148"/>
        <v>5</v>
      </c>
      <c r="AF3177">
        <f t="shared" si="149"/>
        <v>21</v>
      </c>
    </row>
    <row r="3178" spans="1:32" x14ac:dyDescent="0.25">
      <c r="A3178" t="s">
        <v>15473</v>
      </c>
      <c r="B3178" t="s">
        <v>15474</v>
      </c>
      <c r="D3178">
        <v>2022</v>
      </c>
      <c r="E3178" t="s">
        <v>5589</v>
      </c>
      <c r="F3178" t="s">
        <v>5744</v>
      </c>
      <c r="G3178" t="s">
        <v>1880</v>
      </c>
      <c r="H3178" t="s">
        <v>866</v>
      </c>
      <c r="I3178" t="s">
        <v>15475</v>
      </c>
      <c r="J3178" t="s">
        <v>1054</v>
      </c>
      <c r="K3178">
        <v>38720</v>
      </c>
      <c r="L3178" t="s">
        <v>869</v>
      </c>
      <c r="M3178" t="s">
        <v>15476</v>
      </c>
      <c r="N3178" t="s">
        <v>1040</v>
      </c>
      <c r="O3178">
        <v>4</v>
      </c>
      <c r="P3178" t="s">
        <v>872</v>
      </c>
      <c r="Q3178" t="s">
        <v>873</v>
      </c>
      <c r="R3178" t="s">
        <v>105</v>
      </c>
      <c r="S3178" t="s">
        <v>105</v>
      </c>
      <c r="T3178" t="s">
        <v>14465</v>
      </c>
      <c r="U3178" t="s">
        <v>875</v>
      </c>
      <c r="V3178" t="s">
        <v>1932</v>
      </c>
      <c r="W3178" s="247">
        <v>44315</v>
      </c>
      <c r="Y3178" t="s">
        <v>876</v>
      </c>
      <c r="Z3178">
        <v>0</v>
      </c>
      <c r="AB3178" t="s">
        <v>1856</v>
      </c>
      <c r="AD3178">
        <f t="shared" ca="1" si="147"/>
        <v>36</v>
      </c>
      <c r="AE3178">
        <f t="shared" si="148"/>
        <v>4</v>
      </c>
      <c r="AF3178">
        <f t="shared" si="149"/>
        <v>29</v>
      </c>
    </row>
    <row r="3179" spans="1:32" x14ac:dyDescent="0.25">
      <c r="A3179" t="s">
        <v>15477</v>
      </c>
      <c r="B3179" t="s">
        <v>15478</v>
      </c>
      <c r="D3179">
        <v>2022</v>
      </c>
      <c r="E3179" t="s">
        <v>5589</v>
      </c>
      <c r="F3179" t="s">
        <v>5744</v>
      </c>
      <c r="G3179" t="s">
        <v>1880</v>
      </c>
      <c r="H3179" t="s">
        <v>866</v>
      </c>
      <c r="I3179" t="s">
        <v>15479</v>
      </c>
      <c r="J3179" t="s">
        <v>1054</v>
      </c>
      <c r="K3179">
        <v>37862</v>
      </c>
      <c r="L3179" t="s">
        <v>869</v>
      </c>
      <c r="M3179" t="s">
        <v>15480</v>
      </c>
      <c r="N3179" t="s">
        <v>1040</v>
      </c>
      <c r="O3179">
        <v>4</v>
      </c>
      <c r="P3179" t="s">
        <v>872</v>
      </c>
      <c r="Q3179" t="s">
        <v>873</v>
      </c>
      <c r="R3179" t="s">
        <v>105</v>
      </c>
      <c r="S3179" t="s">
        <v>105</v>
      </c>
      <c r="T3179" t="s">
        <v>1931</v>
      </c>
      <c r="U3179" t="s">
        <v>875</v>
      </c>
      <c r="V3179" t="s">
        <v>1932</v>
      </c>
      <c r="W3179" s="247">
        <v>44315</v>
      </c>
      <c r="Y3179" t="s">
        <v>876</v>
      </c>
      <c r="Z3179">
        <v>0</v>
      </c>
      <c r="AB3179" t="s">
        <v>1856</v>
      </c>
      <c r="AD3179">
        <f t="shared" ca="1" si="147"/>
        <v>36</v>
      </c>
      <c r="AE3179">
        <f t="shared" si="148"/>
        <v>4</v>
      </c>
      <c r="AF3179">
        <f t="shared" si="149"/>
        <v>29</v>
      </c>
    </row>
    <row r="3180" spans="1:32" x14ac:dyDescent="0.25">
      <c r="A3180" t="s">
        <v>15481</v>
      </c>
      <c r="B3180" t="s">
        <v>15482</v>
      </c>
      <c r="D3180">
        <v>2022</v>
      </c>
      <c r="E3180" t="s">
        <v>5589</v>
      </c>
      <c r="F3180" t="s">
        <v>5744</v>
      </c>
      <c r="G3180" t="s">
        <v>1880</v>
      </c>
      <c r="H3180" t="s">
        <v>866</v>
      </c>
      <c r="I3180" t="s">
        <v>15483</v>
      </c>
      <c r="J3180" t="s">
        <v>1054</v>
      </c>
      <c r="K3180">
        <v>22867</v>
      </c>
      <c r="L3180" t="s">
        <v>869</v>
      </c>
      <c r="M3180" t="s">
        <v>15484</v>
      </c>
      <c r="N3180" t="s">
        <v>1040</v>
      </c>
      <c r="O3180">
        <v>4</v>
      </c>
      <c r="P3180" t="s">
        <v>872</v>
      </c>
      <c r="Q3180" t="s">
        <v>873</v>
      </c>
      <c r="R3180" t="s">
        <v>105</v>
      </c>
      <c r="S3180" t="s">
        <v>105</v>
      </c>
      <c r="T3180" t="s">
        <v>15485</v>
      </c>
      <c r="U3180" t="s">
        <v>875</v>
      </c>
      <c r="V3180" t="s">
        <v>1932</v>
      </c>
      <c r="W3180" s="247">
        <v>44315</v>
      </c>
      <c r="Y3180" t="s">
        <v>876</v>
      </c>
      <c r="Z3180">
        <v>0</v>
      </c>
      <c r="AB3180" t="s">
        <v>1856</v>
      </c>
      <c r="AD3180">
        <f t="shared" ca="1" si="147"/>
        <v>36</v>
      </c>
      <c r="AE3180">
        <f t="shared" si="148"/>
        <v>4</v>
      </c>
      <c r="AF3180">
        <f t="shared" si="149"/>
        <v>29</v>
      </c>
    </row>
    <row r="3181" spans="1:32" x14ac:dyDescent="0.25">
      <c r="A3181" t="s">
        <v>15486</v>
      </c>
      <c r="B3181" t="s">
        <v>15487</v>
      </c>
      <c r="D3181">
        <v>2022</v>
      </c>
      <c r="E3181" t="s">
        <v>5589</v>
      </c>
      <c r="F3181" t="s">
        <v>5744</v>
      </c>
      <c r="G3181" t="s">
        <v>1880</v>
      </c>
      <c r="H3181" t="s">
        <v>866</v>
      </c>
      <c r="I3181" t="s">
        <v>15488</v>
      </c>
      <c r="J3181" t="s">
        <v>1054</v>
      </c>
      <c r="K3181">
        <v>16696</v>
      </c>
      <c r="L3181" t="s">
        <v>869</v>
      </c>
      <c r="M3181" t="s">
        <v>15489</v>
      </c>
      <c r="N3181" t="s">
        <v>1040</v>
      </c>
      <c r="O3181">
        <v>4</v>
      </c>
      <c r="P3181" t="s">
        <v>872</v>
      </c>
      <c r="Q3181" t="s">
        <v>873</v>
      </c>
      <c r="R3181" t="s">
        <v>105</v>
      </c>
      <c r="S3181" t="s">
        <v>105</v>
      </c>
      <c r="T3181" t="s">
        <v>15490</v>
      </c>
      <c r="U3181" t="s">
        <v>875</v>
      </c>
      <c r="V3181" t="s">
        <v>15412</v>
      </c>
      <c r="W3181" s="247">
        <v>44315</v>
      </c>
      <c r="Y3181" t="s">
        <v>876</v>
      </c>
      <c r="Z3181">
        <v>0</v>
      </c>
      <c r="AA3181" t="s">
        <v>15491</v>
      </c>
      <c r="AB3181" t="s">
        <v>1856</v>
      </c>
      <c r="AD3181">
        <f t="shared" ca="1" si="147"/>
        <v>36</v>
      </c>
      <c r="AE3181">
        <f t="shared" si="148"/>
        <v>4</v>
      </c>
      <c r="AF3181">
        <f t="shared" si="149"/>
        <v>29</v>
      </c>
    </row>
    <row r="3182" spans="1:32" x14ac:dyDescent="0.25">
      <c r="A3182" t="s">
        <v>15492</v>
      </c>
      <c r="B3182" t="s">
        <v>15493</v>
      </c>
      <c r="D3182">
        <v>2021</v>
      </c>
      <c r="E3182" t="s">
        <v>1049</v>
      </c>
      <c r="F3182" t="s">
        <v>1879</v>
      </c>
      <c r="G3182" t="s">
        <v>1917</v>
      </c>
      <c r="H3182" t="s">
        <v>2772</v>
      </c>
      <c r="I3182" t="s">
        <v>15494</v>
      </c>
      <c r="J3182" t="s">
        <v>1240</v>
      </c>
      <c r="K3182">
        <v>40366</v>
      </c>
      <c r="L3182" t="s">
        <v>869</v>
      </c>
      <c r="M3182" t="s">
        <v>1519</v>
      </c>
      <c r="N3182" t="s">
        <v>4903</v>
      </c>
      <c r="O3182">
        <v>14</v>
      </c>
      <c r="P3182" t="s">
        <v>872</v>
      </c>
      <c r="Q3182" t="s">
        <v>873</v>
      </c>
      <c r="R3182" t="s">
        <v>121</v>
      </c>
      <c r="S3182" t="s">
        <v>121</v>
      </c>
      <c r="U3182" t="s">
        <v>875</v>
      </c>
      <c r="W3182" s="247">
        <v>44316</v>
      </c>
      <c r="Y3182" t="s">
        <v>876</v>
      </c>
      <c r="Z3182">
        <v>0</v>
      </c>
      <c r="AA3182" t="s">
        <v>15495</v>
      </c>
      <c r="AB3182" t="s">
        <v>1856</v>
      </c>
      <c r="AD3182">
        <f t="shared" ca="1" si="147"/>
        <v>36</v>
      </c>
      <c r="AE3182">
        <f t="shared" si="148"/>
        <v>4</v>
      </c>
      <c r="AF3182">
        <f t="shared" si="149"/>
        <v>30</v>
      </c>
    </row>
    <row r="3183" spans="1:32" x14ac:dyDescent="0.25">
      <c r="A3183" t="s">
        <v>15496</v>
      </c>
      <c r="B3183" t="s">
        <v>15497</v>
      </c>
      <c r="D3183">
        <v>2022</v>
      </c>
      <c r="E3183" t="s">
        <v>5589</v>
      </c>
      <c r="F3183" t="s">
        <v>5744</v>
      </c>
      <c r="G3183" t="s">
        <v>1880</v>
      </c>
      <c r="H3183" t="s">
        <v>866</v>
      </c>
      <c r="I3183" t="s">
        <v>15498</v>
      </c>
      <c r="J3183" t="s">
        <v>7733</v>
      </c>
      <c r="K3183">
        <v>78281</v>
      </c>
      <c r="L3183" t="s">
        <v>1900</v>
      </c>
      <c r="M3183" t="s">
        <v>1519</v>
      </c>
      <c r="N3183">
        <v>45293</v>
      </c>
      <c r="O3183">
        <v>4</v>
      </c>
      <c r="P3183" t="s">
        <v>872</v>
      </c>
      <c r="Q3183" t="s">
        <v>873</v>
      </c>
      <c r="R3183" t="s">
        <v>198</v>
      </c>
      <c r="S3183" t="s">
        <v>198</v>
      </c>
      <c r="U3183" t="s">
        <v>875</v>
      </c>
      <c r="W3183" s="247">
        <v>44315</v>
      </c>
      <c r="Y3183" t="s">
        <v>876</v>
      </c>
      <c r="Z3183">
        <v>0</v>
      </c>
      <c r="AB3183" t="s">
        <v>1856</v>
      </c>
      <c r="AD3183">
        <f t="shared" ca="1" si="147"/>
        <v>36</v>
      </c>
      <c r="AE3183">
        <f t="shared" si="148"/>
        <v>4</v>
      </c>
      <c r="AF3183">
        <f t="shared" si="149"/>
        <v>29</v>
      </c>
    </row>
    <row r="3184" spans="1:32" x14ac:dyDescent="0.25">
      <c r="A3184" t="s">
        <v>15499</v>
      </c>
      <c r="B3184" t="s">
        <v>15500</v>
      </c>
      <c r="D3184">
        <v>2022</v>
      </c>
      <c r="E3184" t="s">
        <v>5589</v>
      </c>
      <c r="F3184" t="s">
        <v>5744</v>
      </c>
      <c r="G3184" t="s">
        <v>2087</v>
      </c>
      <c r="H3184" t="s">
        <v>866</v>
      </c>
      <c r="I3184" t="s">
        <v>15501</v>
      </c>
      <c r="J3184" t="s">
        <v>1054</v>
      </c>
      <c r="K3184">
        <v>54566</v>
      </c>
      <c r="L3184" t="s">
        <v>869</v>
      </c>
      <c r="M3184" t="s">
        <v>15502</v>
      </c>
      <c r="N3184" t="s">
        <v>1040</v>
      </c>
      <c r="O3184">
        <v>4</v>
      </c>
      <c r="P3184" t="s">
        <v>872</v>
      </c>
      <c r="Q3184" t="s">
        <v>873</v>
      </c>
      <c r="R3184" t="s">
        <v>105</v>
      </c>
      <c r="S3184" t="s">
        <v>105</v>
      </c>
      <c r="T3184" t="s">
        <v>15503</v>
      </c>
      <c r="U3184" t="s">
        <v>875</v>
      </c>
      <c r="V3184" t="s">
        <v>8454</v>
      </c>
      <c r="W3184" s="247">
        <v>44286</v>
      </c>
      <c r="Y3184" t="s">
        <v>876</v>
      </c>
      <c r="Z3184">
        <v>0</v>
      </c>
      <c r="AB3184" t="s">
        <v>1856</v>
      </c>
      <c r="AD3184">
        <f t="shared" ca="1" si="147"/>
        <v>37</v>
      </c>
      <c r="AE3184">
        <f t="shared" si="148"/>
        <v>3</v>
      </c>
      <c r="AF3184">
        <f t="shared" si="149"/>
        <v>31</v>
      </c>
    </row>
    <row r="3185" spans="1:32" x14ac:dyDescent="0.25">
      <c r="A3185" t="s">
        <v>15504</v>
      </c>
      <c r="B3185" t="s">
        <v>15505</v>
      </c>
      <c r="D3185">
        <v>2020</v>
      </c>
      <c r="E3185" t="s">
        <v>1049</v>
      </c>
      <c r="F3185" t="s">
        <v>1879</v>
      </c>
      <c r="G3185" t="s">
        <v>1880</v>
      </c>
      <c r="H3185" t="s">
        <v>1108</v>
      </c>
      <c r="I3185" t="s">
        <v>15506</v>
      </c>
      <c r="J3185" t="s">
        <v>1038</v>
      </c>
      <c r="K3185">
        <v>18805</v>
      </c>
      <c r="L3185" t="s">
        <v>869</v>
      </c>
      <c r="M3185" t="s">
        <v>15507</v>
      </c>
      <c r="N3185" t="s">
        <v>15508</v>
      </c>
      <c r="O3185">
        <v>415</v>
      </c>
      <c r="P3185" t="s">
        <v>872</v>
      </c>
      <c r="Q3185" t="s">
        <v>873</v>
      </c>
      <c r="R3185" t="s">
        <v>105</v>
      </c>
      <c r="S3185" t="s">
        <v>105</v>
      </c>
      <c r="T3185" t="s">
        <v>15509</v>
      </c>
      <c r="U3185" t="s">
        <v>875</v>
      </c>
      <c r="V3185" t="s">
        <v>15510</v>
      </c>
      <c r="W3185" s="247">
        <v>44278</v>
      </c>
      <c r="Y3185" t="s">
        <v>876</v>
      </c>
      <c r="Z3185">
        <v>0</v>
      </c>
      <c r="AA3185" t="s">
        <v>15511</v>
      </c>
      <c r="AB3185" t="s">
        <v>1856</v>
      </c>
      <c r="AD3185">
        <f t="shared" ca="1" si="147"/>
        <v>37</v>
      </c>
      <c r="AE3185">
        <f t="shared" si="148"/>
        <v>3</v>
      </c>
      <c r="AF3185">
        <f t="shared" si="149"/>
        <v>23</v>
      </c>
    </row>
    <row r="3186" spans="1:32" x14ac:dyDescent="0.25">
      <c r="A3186" t="s">
        <v>15512</v>
      </c>
      <c r="B3186" t="s">
        <v>15513</v>
      </c>
      <c r="D3186">
        <v>2020</v>
      </c>
      <c r="E3186" t="s">
        <v>1049</v>
      </c>
      <c r="F3186" t="s">
        <v>1879</v>
      </c>
      <c r="G3186" t="s">
        <v>1880</v>
      </c>
      <c r="H3186" t="s">
        <v>1108</v>
      </c>
      <c r="I3186" t="s">
        <v>15514</v>
      </c>
      <c r="J3186" t="s">
        <v>1038</v>
      </c>
      <c r="K3186">
        <v>82662</v>
      </c>
      <c r="L3186" t="s">
        <v>869</v>
      </c>
      <c r="M3186" t="s">
        <v>15515</v>
      </c>
      <c r="N3186" t="s">
        <v>15508</v>
      </c>
      <c r="O3186">
        <v>1041</v>
      </c>
      <c r="P3186" t="s">
        <v>872</v>
      </c>
      <c r="Q3186" t="s">
        <v>873</v>
      </c>
      <c r="R3186" t="s">
        <v>105</v>
      </c>
      <c r="S3186" t="s">
        <v>105</v>
      </c>
      <c r="T3186" t="s">
        <v>15516</v>
      </c>
      <c r="U3186" t="s">
        <v>875</v>
      </c>
      <c r="V3186" t="s">
        <v>15510</v>
      </c>
      <c r="W3186" s="247">
        <v>44278</v>
      </c>
      <c r="Y3186" t="s">
        <v>876</v>
      </c>
      <c r="Z3186">
        <v>0</v>
      </c>
      <c r="AA3186" t="s">
        <v>15517</v>
      </c>
      <c r="AB3186" t="s">
        <v>1856</v>
      </c>
      <c r="AD3186">
        <f t="shared" ca="1" si="147"/>
        <v>37</v>
      </c>
      <c r="AE3186">
        <f t="shared" si="148"/>
        <v>3</v>
      </c>
      <c r="AF3186">
        <f t="shared" si="149"/>
        <v>23</v>
      </c>
    </row>
    <row r="3187" spans="1:32" x14ac:dyDescent="0.25">
      <c r="A3187" t="s">
        <v>15518</v>
      </c>
      <c r="B3187" t="s">
        <v>15519</v>
      </c>
      <c r="D3187">
        <v>2020</v>
      </c>
      <c r="E3187" t="s">
        <v>1049</v>
      </c>
      <c r="F3187" t="s">
        <v>1879</v>
      </c>
      <c r="G3187" t="s">
        <v>1880</v>
      </c>
      <c r="H3187" t="s">
        <v>1108</v>
      </c>
      <c r="I3187" t="s">
        <v>15520</v>
      </c>
      <c r="J3187" t="s">
        <v>1038</v>
      </c>
      <c r="K3187">
        <v>90321</v>
      </c>
      <c r="L3187" t="s">
        <v>869</v>
      </c>
      <c r="M3187" t="s">
        <v>15521</v>
      </c>
      <c r="N3187" t="s">
        <v>15508</v>
      </c>
      <c r="O3187">
        <v>1041</v>
      </c>
      <c r="P3187" t="s">
        <v>872</v>
      </c>
      <c r="Q3187" t="s">
        <v>873</v>
      </c>
      <c r="R3187" t="s">
        <v>105</v>
      </c>
      <c r="S3187" t="s">
        <v>105</v>
      </c>
      <c r="T3187" t="s">
        <v>15522</v>
      </c>
      <c r="U3187" t="s">
        <v>875</v>
      </c>
      <c r="V3187" t="s">
        <v>15510</v>
      </c>
      <c r="W3187" s="247">
        <v>44278</v>
      </c>
      <c r="Y3187" t="s">
        <v>876</v>
      </c>
      <c r="Z3187">
        <v>0</v>
      </c>
      <c r="AA3187" t="s">
        <v>15511</v>
      </c>
      <c r="AB3187" t="s">
        <v>1856</v>
      </c>
      <c r="AD3187">
        <f t="shared" ca="1" si="147"/>
        <v>37</v>
      </c>
      <c r="AE3187">
        <f t="shared" si="148"/>
        <v>3</v>
      </c>
      <c r="AF3187">
        <f t="shared" si="149"/>
        <v>23</v>
      </c>
    </row>
    <row r="3188" spans="1:32" x14ac:dyDescent="0.25">
      <c r="A3188" t="s">
        <v>15523</v>
      </c>
      <c r="B3188" t="s">
        <v>15524</v>
      </c>
      <c r="D3188">
        <v>2020</v>
      </c>
      <c r="E3188" t="s">
        <v>1049</v>
      </c>
      <c r="F3188" t="s">
        <v>1879</v>
      </c>
      <c r="G3188" t="s">
        <v>1880</v>
      </c>
      <c r="H3188" t="s">
        <v>1108</v>
      </c>
      <c r="I3188" t="s">
        <v>15525</v>
      </c>
      <c r="J3188" t="s">
        <v>1038</v>
      </c>
      <c r="K3188">
        <v>92895</v>
      </c>
      <c r="L3188" t="s">
        <v>869</v>
      </c>
      <c r="M3188" t="s">
        <v>15526</v>
      </c>
      <c r="N3188" t="s">
        <v>15508</v>
      </c>
      <c r="O3188">
        <v>473</v>
      </c>
      <c r="P3188" t="s">
        <v>872</v>
      </c>
      <c r="Q3188" t="s">
        <v>873</v>
      </c>
      <c r="R3188" t="s">
        <v>105</v>
      </c>
      <c r="S3188" t="s">
        <v>105</v>
      </c>
      <c r="T3188" t="s">
        <v>15527</v>
      </c>
      <c r="U3188" t="s">
        <v>875</v>
      </c>
      <c r="V3188" t="s">
        <v>15510</v>
      </c>
      <c r="W3188" s="247">
        <v>44278</v>
      </c>
      <c r="Y3188" t="s">
        <v>876</v>
      </c>
      <c r="Z3188">
        <v>0</v>
      </c>
      <c r="AA3188" t="s">
        <v>15511</v>
      </c>
      <c r="AB3188" t="s">
        <v>1856</v>
      </c>
      <c r="AD3188">
        <f t="shared" ca="1" si="147"/>
        <v>37</v>
      </c>
      <c r="AE3188">
        <f t="shared" si="148"/>
        <v>3</v>
      </c>
      <c r="AF3188">
        <f t="shared" si="149"/>
        <v>23</v>
      </c>
    </row>
    <row r="3189" spans="1:32" x14ac:dyDescent="0.25">
      <c r="A3189" t="s">
        <v>15528</v>
      </c>
      <c r="B3189" t="s">
        <v>15529</v>
      </c>
      <c r="D3189">
        <v>2020</v>
      </c>
      <c r="E3189" t="s">
        <v>1049</v>
      </c>
      <c r="F3189" t="s">
        <v>1879</v>
      </c>
      <c r="G3189" t="s">
        <v>1880</v>
      </c>
      <c r="H3189" t="s">
        <v>1108</v>
      </c>
      <c r="I3189" t="s">
        <v>15530</v>
      </c>
      <c r="J3189" t="s">
        <v>1054</v>
      </c>
      <c r="K3189">
        <v>100</v>
      </c>
      <c r="L3189" t="s">
        <v>869</v>
      </c>
      <c r="M3189" t="s">
        <v>15531</v>
      </c>
      <c r="N3189" t="s">
        <v>1040</v>
      </c>
      <c r="O3189">
        <v>4</v>
      </c>
      <c r="P3189" t="s">
        <v>872</v>
      </c>
      <c r="Q3189" t="s">
        <v>873</v>
      </c>
      <c r="R3189" t="s">
        <v>105</v>
      </c>
      <c r="S3189" t="s">
        <v>105</v>
      </c>
      <c r="T3189" t="s">
        <v>15532</v>
      </c>
      <c r="U3189" t="s">
        <v>875</v>
      </c>
      <c r="V3189" t="s">
        <v>106</v>
      </c>
      <c r="W3189" s="247">
        <v>44278</v>
      </c>
      <c r="Y3189" t="s">
        <v>876</v>
      </c>
      <c r="Z3189">
        <v>0</v>
      </c>
      <c r="AB3189" t="s">
        <v>1856</v>
      </c>
      <c r="AD3189">
        <f t="shared" ca="1" si="147"/>
        <v>37</v>
      </c>
      <c r="AE3189">
        <f t="shared" si="148"/>
        <v>3</v>
      </c>
      <c r="AF3189">
        <f t="shared" si="149"/>
        <v>23</v>
      </c>
    </row>
    <row r="3190" spans="1:32" x14ac:dyDescent="0.25">
      <c r="A3190" t="s">
        <v>15533</v>
      </c>
      <c r="B3190" t="s">
        <v>15534</v>
      </c>
      <c r="D3190">
        <v>2020</v>
      </c>
      <c r="E3190" t="s">
        <v>1049</v>
      </c>
      <c r="F3190" t="s">
        <v>1879</v>
      </c>
      <c r="G3190" t="s">
        <v>1880</v>
      </c>
      <c r="H3190" t="s">
        <v>1123</v>
      </c>
      <c r="I3190" t="s">
        <v>15535</v>
      </c>
      <c r="J3190" t="s">
        <v>1054</v>
      </c>
      <c r="K3190">
        <v>97</v>
      </c>
      <c r="L3190" t="s">
        <v>869</v>
      </c>
      <c r="M3190" t="s">
        <v>15536</v>
      </c>
      <c r="N3190" t="s">
        <v>1040</v>
      </c>
      <c r="O3190">
        <v>4</v>
      </c>
      <c r="P3190" t="s">
        <v>872</v>
      </c>
      <c r="Q3190" t="s">
        <v>873</v>
      </c>
      <c r="R3190" t="s">
        <v>105</v>
      </c>
      <c r="S3190" t="s">
        <v>105</v>
      </c>
      <c r="T3190" t="s">
        <v>15537</v>
      </c>
      <c r="U3190" t="s">
        <v>875</v>
      </c>
      <c r="V3190" t="s">
        <v>106</v>
      </c>
      <c r="W3190" s="247">
        <v>44278</v>
      </c>
      <c r="Y3190" t="s">
        <v>876</v>
      </c>
      <c r="Z3190">
        <v>0</v>
      </c>
      <c r="AB3190" t="s">
        <v>1856</v>
      </c>
      <c r="AD3190">
        <f t="shared" ca="1" si="147"/>
        <v>37</v>
      </c>
      <c r="AE3190">
        <f t="shared" si="148"/>
        <v>3</v>
      </c>
      <c r="AF3190">
        <f t="shared" si="149"/>
        <v>23</v>
      </c>
    </row>
    <row r="3191" spans="1:32" x14ac:dyDescent="0.25">
      <c r="A3191" t="s">
        <v>15538</v>
      </c>
      <c r="B3191" t="s">
        <v>15539</v>
      </c>
      <c r="D3191">
        <v>2021</v>
      </c>
      <c r="E3191" t="s">
        <v>4460</v>
      </c>
      <c r="F3191" t="s">
        <v>15540</v>
      </c>
      <c r="G3191" t="s">
        <v>1107</v>
      </c>
      <c r="H3191" t="s">
        <v>12933</v>
      </c>
      <c r="I3191" t="s">
        <v>15541</v>
      </c>
      <c r="J3191" t="s">
        <v>1074</v>
      </c>
      <c r="K3191">
        <v>20</v>
      </c>
      <c r="L3191" t="s">
        <v>1900</v>
      </c>
      <c r="M3191" t="s">
        <v>15542</v>
      </c>
      <c r="N3191" t="s">
        <v>15543</v>
      </c>
      <c r="O3191">
        <v>608</v>
      </c>
      <c r="P3191" t="s">
        <v>872</v>
      </c>
      <c r="Q3191" t="s">
        <v>873</v>
      </c>
      <c r="R3191" t="s">
        <v>105</v>
      </c>
      <c r="S3191" t="s">
        <v>105</v>
      </c>
      <c r="T3191" t="s">
        <v>15544</v>
      </c>
      <c r="U3191" t="s">
        <v>1067</v>
      </c>
      <c r="V3191" t="s">
        <v>15545</v>
      </c>
      <c r="W3191" s="247">
        <v>44280</v>
      </c>
      <c r="Y3191" t="s">
        <v>876</v>
      </c>
      <c r="Z3191">
        <v>0</v>
      </c>
      <c r="AD3191">
        <f t="shared" ca="1" si="147"/>
        <v>37</v>
      </c>
      <c r="AE3191">
        <f t="shared" si="148"/>
        <v>3</v>
      </c>
      <c r="AF3191">
        <f t="shared" si="149"/>
        <v>25</v>
      </c>
    </row>
    <row r="3192" spans="1:32" x14ac:dyDescent="0.25">
      <c r="A3192" t="s">
        <v>15546</v>
      </c>
      <c r="B3192" t="s">
        <v>15547</v>
      </c>
      <c r="D3192">
        <v>2021</v>
      </c>
      <c r="E3192" t="s">
        <v>5589</v>
      </c>
      <c r="F3192" t="s">
        <v>5744</v>
      </c>
      <c r="G3192" t="s">
        <v>1880</v>
      </c>
      <c r="H3192" t="s">
        <v>866</v>
      </c>
      <c r="I3192" t="s">
        <v>15548</v>
      </c>
      <c r="J3192" t="s">
        <v>1074</v>
      </c>
      <c r="K3192">
        <v>20</v>
      </c>
      <c r="L3192" t="s">
        <v>869</v>
      </c>
      <c r="M3192" t="s">
        <v>15549</v>
      </c>
      <c r="N3192" t="s">
        <v>15543</v>
      </c>
      <c r="O3192">
        <v>608</v>
      </c>
      <c r="P3192" t="s">
        <v>872</v>
      </c>
      <c r="Q3192" t="s">
        <v>873</v>
      </c>
      <c r="R3192" t="s">
        <v>105</v>
      </c>
      <c r="S3192" t="s">
        <v>105</v>
      </c>
      <c r="T3192" t="s">
        <v>15550</v>
      </c>
      <c r="U3192" t="s">
        <v>1067</v>
      </c>
      <c r="V3192" t="s">
        <v>15551</v>
      </c>
      <c r="W3192" s="247">
        <v>44281</v>
      </c>
      <c r="Y3192" t="s">
        <v>876</v>
      </c>
      <c r="Z3192">
        <v>0</v>
      </c>
      <c r="AD3192">
        <f t="shared" ca="1" si="147"/>
        <v>37</v>
      </c>
      <c r="AE3192">
        <f t="shared" si="148"/>
        <v>3</v>
      </c>
      <c r="AF3192">
        <f t="shared" si="149"/>
        <v>26</v>
      </c>
    </row>
    <row r="3193" spans="1:32" x14ac:dyDescent="0.25">
      <c r="A3193" t="s">
        <v>15552</v>
      </c>
      <c r="B3193" t="s">
        <v>15553</v>
      </c>
      <c r="D3193">
        <v>2022</v>
      </c>
      <c r="E3193" t="s">
        <v>5589</v>
      </c>
      <c r="F3193" t="s">
        <v>5744</v>
      </c>
      <c r="G3193" t="s">
        <v>1961</v>
      </c>
      <c r="H3193" t="s">
        <v>2654</v>
      </c>
      <c r="I3193" t="s">
        <v>15554</v>
      </c>
      <c r="J3193" t="s">
        <v>1054</v>
      </c>
      <c r="K3193">
        <v>19928</v>
      </c>
      <c r="L3193" t="s">
        <v>869</v>
      </c>
      <c r="M3193" t="s">
        <v>15555</v>
      </c>
      <c r="N3193" t="s">
        <v>1040</v>
      </c>
      <c r="O3193">
        <v>4</v>
      </c>
      <c r="P3193" t="s">
        <v>872</v>
      </c>
      <c r="Q3193" t="s">
        <v>873</v>
      </c>
      <c r="R3193" t="s">
        <v>105</v>
      </c>
      <c r="S3193" t="s">
        <v>105</v>
      </c>
      <c r="T3193" t="s">
        <v>15556</v>
      </c>
      <c r="U3193" t="s">
        <v>875</v>
      </c>
      <c r="V3193" t="s">
        <v>1932</v>
      </c>
      <c r="W3193" s="247">
        <v>44267</v>
      </c>
      <c r="Y3193" t="s">
        <v>876</v>
      </c>
      <c r="Z3193">
        <v>0</v>
      </c>
      <c r="AA3193" t="s">
        <v>1700</v>
      </c>
      <c r="AB3193" t="s">
        <v>1856</v>
      </c>
      <c r="AD3193">
        <f t="shared" ca="1" si="147"/>
        <v>38</v>
      </c>
      <c r="AE3193">
        <f t="shared" si="148"/>
        <v>3</v>
      </c>
      <c r="AF3193">
        <f t="shared" si="149"/>
        <v>12</v>
      </c>
    </row>
    <row r="3194" spans="1:32" x14ac:dyDescent="0.25">
      <c r="A3194" t="s">
        <v>15557</v>
      </c>
      <c r="B3194" t="s">
        <v>15558</v>
      </c>
      <c r="D3194">
        <v>2021</v>
      </c>
      <c r="E3194" t="s">
        <v>15559</v>
      </c>
      <c r="F3194" t="s">
        <v>15560</v>
      </c>
      <c r="G3194" t="s">
        <v>1435</v>
      </c>
      <c r="H3194" t="s">
        <v>2359</v>
      </c>
      <c r="I3194" t="s">
        <v>15561</v>
      </c>
      <c r="J3194" t="s">
        <v>1074</v>
      </c>
      <c r="K3194">
        <v>20</v>
      </c>
      <c r="L3194" t="s">
        <v>1900</v>
      </c>
      <c r="M3194" t="s">
        <v>15562</v>
      </c>
      <c r="N3194" t="s">
        <v>15543</v>
      </c>
      <c r="O3194">
        <v>608</v>
      </c>
      <c r="P3194" t="s">
        <v>872</v>
      </c>
      <c r="Q3194" t="s">
        <v>873</v>
      </c>
      <c r="R3194" t="s">
        <v>105</v>
      </c>
      <c r="S3194" t="s">
        <v>105</v>
      </c>
      <c r="T3194" t="s">
        <v>15563</v>
      </c>
      <c r="U3194" t="s">
        <v>1067</v>
      </c>
      <c r="V3194" t="s">
        <v>195</v>
      </c>
      <c r="W3194" s="247">
        <v>44271</v>
      </c>
      <c r="Y3194" t="s">
        <v>876</v>
      </c>
      <c r="Z3194">
        <v>0</v>
      </c>
      <c r="AD3194">
        <f t="shared" ca="1" si="147"/>
        <v>37</v>
      </c>
      <c r="AE3194">
        <f t="shared" si="148"/>
        <v>3</v>
      </c>
      <c r="AF3194">
        <f t="shared" si="149"/>
        <v>16</v>
      </c>
    </row>
    <row r="3195" spans="1:32" x14ac:dyDescent="0.25">
      <c r="A3195" t="s">
        <v>15564</v>
      </c>
      <c r="B3195" t="s">
        <v>15565</v>
      </c>
      <c r="D3195">
        <v>2021</v>
      </c>
      <c r="E3195" t="s">
        <v>15559</v>
      </c>
      <c r="F3195" t="s">
        <v>15560</v>
      </c>
      <c r="G3195" t="s">
        <v>1435</v>
      </c>
      <c r="H3195" t="s">
        <v>2359</v>
      </c>
      <c r="I3195" t="s">
        <v>15566</v>
      </c>
      <c r="J3195" t="s">
        <v>1074</v>
      </c>
      <c r="K3195">
        <v>20</v>
      </c>
      <c r="L3195" t="s">
        <v>1900</v>
      </c>
      <c r="M3195" t="s">
        <v>15567</v>
      </c>
      <c r="N3195" t="s">
        <v>15543</v>
      </c>
      <c r="O3195">
        <v>608</v>
      </c>
      <c r="P3195" t="s">
        <v>872</v>
      </c>
      <c r="Q3195" t="s">
        <v>873</v>
      </c>
      <c r="R3195" t="s">
        <v>105</v>
      </c>
      <c r="S3195" t="s">
        <v>105</v>
      </c>
      <c r="T3195" t="s">
        <v>15563</v>
      </c>
      <c r="U3195" t="s">
        <v>1067</v>
      </c>
      <c r="V3195" t="s">
        <v>195</v>
      </c>
      <c r="W3195" s="247">
        <v>44271</v>
      </c>
      <c r="Y3195" t="s">
        <v>876</v>
      </c>
      <c r="Z3195">
        <v>0</v>
      </c>
      <c r="AD3195">
        <f t="shared" ca="1" si="147"/>
        <v>37</v>
      </c>
      <c r="AE3195">
        <f t="shared" si="148"/>
        <v>3</v>
      </c>
      <c r="AF3195">
        <f t="shared" si="149"/>
        <v>16</v>
      </c>
    </row>
    <row r="3196" spans="1:32" x14ac:dyDescent="0.25">
      <c r="A3196" t="s">
        <v>15568</v>
      </c>
      <c r="B3196" t="s">
        <v>15569</v>
      </c>
      <c r="D3196">
        <v>2022</v>
      </c>
      <c r="E3196" t="s">
        <v>5589</v>
      </c>
      <c r="F3196" t="s">
        <v>5744</v>
      </c>
      <c r="G3196" t="s">
        <v>3984</v>
      </c>
      <c r="H3196" t="s">
        <v>2654</v>
      </c>
      <c r="I3196" t="s">
        <v>15570</v>
      </c>
      <c r="J3196" t="s">
        <v>1029</v>
      </c>
      <c r="K3196">
        <v>79390</v>
      </c>
      <c r="L3196" t="s">
        <v>1900</v>
      </c>
      <c r="M3196" t="s">
        <v>1519</v>
      </c>
      <c r="N3196">
        <v>45324</v>
      </c>
      <c r="O3196">
        <v>3</v>
      </c>
      <c r="P3196" t="s">
        <v>872</v>
      </c>
      <c r="Q3196" t="s">
        <v>873</v>
      </c>
      <c r="R3196" t="s">
        <v>139</v>
      </c>
      <c r="S3196" t="s">
        <v>139</v>
      </c>
      <c r="U3196" t="s">
        <v>875</v>
      </c>
      <c r="W3196" s="247">
        <v>44267</v>
      </c>
      <c r="Y3196" t="s">
        <v>876</v>
      </c>
      <c r="Z3196">
        <v>0</v>
      </c>
      <c r="AB3196" t="s">
        <v>1856</v>
      </c>
      <c r="AD3196">
        <f t="shared" ca="1" si="147"/>
        <v>38</v>
      </c>
      <c r="AE3196">
        <f t="shared" si="148"/>
        <v>3</v>
      </c>
      <c r="AF3196">
        <f t="shared" si="149"/>
        <v>12</v>
      </c>
    </row>
    <row r="3197" spans="1:32" x14ac:dyDescent="0.25">
      <c r="A3197" t="s">
        <v>15571</v>
      </c>
      <c r="B3197" t="s">
        <v>15572</v>
      </c>
      <c r="D3197">
        <v>2021</v>
      </c>
      <c r="E3197" t="s">
        <v>1616</v>
      </c>
      <c r="F3197" t="s">
        <v>1617</v>
      </c>
      <c r="G3197" t="s">
        <v>1618</v>
      </c>
      <c r="H3197" t="s">
        <v>866</v>
      </c>
      <c r="I3197" t="s">
        <v>15573</v>
      </c>
      <c r="J3197" t="s">
        <v>1038</v>
      </c>
      <c r="K3197">
        <v>62567</v>
      </c>
      <c r="L3197" t="s">
        <v>869</v>
      </c>
      <c r="M3197" t="s">
        <v>15574</v>
      </c>
      <c r="N3197" t="s">
        <v>1251</v>
      </c>
      <c r="O3197">
        <v>382</v>
      </c>
      <c r="P3197" t="s">
        <v>872</v>
      </c>
      <c r="Q3197" t="s">
        <v>873</v>
      </c>
      <c r="R3197" t="s">
        <v>105</v>
      </c>
      <c r="S3197" t="s">
        <v>105</v>
      </c>
      <c r="T3197" t="s">
        <v>3915</v>
      </c>
      <c r="U3197" t="s">
        <v>875</v>
      </c>
      <c r="V3197" t="s">
        <v>150</v>
      </c>
      <c r="W3197" s="247">
        <v>44222</v>
      </c>
      <c r="Y3197" t="s">
        <v>876</v>
      </c>
      <c r="Z3197">
        <v>0</v>
      </c>
      <c r="AA3197" t="s">
        <v>14808</v>
      </c>
      <c r="AB3197" t="s">
        <v>1856</v>
      </c>
      <c r="AD3197">
        <f t="shared" ca="1" si="147"/>
        <v>39</v>
      </c>
      <c r="AE3197">
        <f t="shared" si="148"/>
        <v>1</v>
      </c>
      <c r="AF3197">
        <f t="shared" si="149"/>
        <v>26</v>
      </c>
    </row>
    <row r="3198" spans="1:32" x14ac:dyDescent="0.25">
      <c r="A3198" t="s">
        <v>15575</v>
      </c>
      <c r="B3198" t="s">
        <v>15576</v>
      </c>
      <c r="D3198">
        <v>2021</v>
      </c>
      <c r="E3198" t="s">
        <v>1616</v>
      </c>
      <c r="F3198" t="s">
        <v>1617</v>
      </c>
      <c r="G3198" t="s">
        <v>1618</v>
      </c>
      <c r="H3198" t="s">
        <v>866</v>
      </c>
      <c r="I3198" t="s">
        <v>15577</v>
      </c>
      <c r="J3198" t="s">
        <v>1038</v>
      </c>
      <c r="K3198">
        <v>85640</v>
      </c>
      <c r="L3198" t="s">
        <v>1900</v>
      </c>
      <c r="M3198" t="s">
        <v>15578</v>
      </c>
      <c r="N3198" t="s">
        <v>12031</v>
      </c>
      <c r="O3198">
        <v>38</v>
      </c>
      <c r="P3198" t="s">
        <v>872</v>
      </c>
      <c r="Q3198" t="s">
        <v>873</v>
      </c>
      <c r="R3198" t="s">
        <v>105</v>
      </c>
      <c r="S3198" t="s">
        <v>105</v>
      </c>
      <c r="T3198" t="s">
        <v>15579</v>
      </c>
      <c r="U3198" t="s">
        <v>875</v>
      </c>
      <c r="V3198" t="s">
        <v>150</v>
      </c>
      <c r="W3198" s="247">
        <v>44222</v>
      </c>
      <c r="Y3198" t="s">
        <v>876</v>
      </c>
      <c r="Z3198">
        <v>0</v>
      </c>
      <c r="AA3198" t="s">
        <v>14808</v>
      </c>
      <c r="AB3198" t="s">
        <v>1856</v>
      </c>
      <c r="AD3198">
        <f t="shared" ca="1" si="147"/>
        <v>39</v>
      </c>
      <c r="AE3198">
        <f t="shared" si="148"/>
        <v>1</v>
      </c>
      <c r="AF3198">
        <f t="shared" si="149"/>
        <v>26</v>
      </c>
    </row>
    <row r="3199" spans="1:32" x14ac:dyDescent="0.25">
      <c r="A3199" t="s">
        <v>15580</v>
      </c>
      <c r="B3199" t="s">
        <v>15581</v>
      </c>
      <c r="D3199">
        <v>2021</v>
      </c>
      <c r="E3199" t="s">
        <v>1616</v>
      </c>
      <c r="F3199" t="s">
        <v>1617</v>
      </c>
      <c r="G3199" t="s">
        <v>1618</v>
      </c>
      <c r="H3199" t="s">
        <v>866</v>
      </c>
      <c r="I3199" t="s">
        <v>15582</v>
      </c>
      <c r="J3199" t="s">
        <v>1038</v>
      </c>
      <c r="K3199">
        <v>111516</v>
      </c>
      <c r="L3199" t="s">
        <v>1900</v>
      </c>
      <c r="M3199" t="s">
        <v>15583</v>
      </c>
      <c r="N3199" t="s">
        <v>1251</v>
      </c>
      <c r="O3199">
        <v>118</v>
      </c>
      <c r="P3199" t="s">
        <v>872</v>
      </c>
      <c r="Q3199" t="s">
        <v>873</v>
      </c>
      <c r="R3199" t="s">
        <v>105</v>
      </c>
      <c r="S3199" t="s">
        <v>105</v>
      </c>
      <c r="T3199" t="s">
        <v>15584</v>
      </c>
      <c r="U3199" t="s">
        <v>875</v>
      </c>
      <c r="V3199" t="s">
        <v>150</v>
      </c>
      <c r="W3199" s="247">
        <v>44222</v>
      </c>
      <c r="Y3199" t="s">
        <v>876</v>
      </c>
      <c r="Z3199">
        <v>0</v>
      </c>
      <c r="AA3199" t="s">
        <v>14808</v>
      </c>
      <c r="AB3199" t="s">
        <v>1856</v>
      </c>
      <c r="AD3199">
        <f t="shared" ca="1" si="147"/>
        <v>39</v>
      </c>
      <c r="AE3199">
        <f t="shared" si="148"/>
        <v>1</v>
      </c>
      <c r="AF3199">
        <f t="shared" si="149"/>
        <v>26</v>
      </c>
    </row>
    <row r="3200" spans="1:32" x14ac:dyDescent="0.25">
      <c r="A3200" t="s">
        <v>15585</v>
      </c>
      <c r="B3200" t="s">
        <v>15586</v>
      </c>
      <c r="D3200">
        <v>2021</v>
      </c>
      <c r="E3200" t="s">
        <v>1616</v>
      </c>
      <c r="F3200" t="s">
        <v>1617</v>
      </c>
      <c r="G3200" t="s">
        <v>1618</v>
      </c>
      <c r="H3200" t="s">
        <v>866</v>
      </c>
      <c r="I3200" t="s">
        <v>15587</v>
      </c>
      <c r="J3200" t="s">
        <v>1038</v>
      </c>
      <c r="K3200">
        <v>106800</v>
      </c>
      <c r="L3200" t="s">
        <v>1900</v>
      </c>
      <c r="M3200" t="s">
        <v>15588</v>
      </c>
      <c r="N3200" t="s">
        <v>1251</v>
      </c>
      <c r="O3200">
        <v>145</v>
      </c>
      <c r="P3200" t="s">
        <v>872</v>
      </c>
      <c r="Q3200" t="s">
        <v>873</v>
      </c>
      <c r="R3200" t="s">
        <v>105</v>
      </c>
      <c r="S3200" t="s">
        <v>105</v>
      </c>
      <c r="T3200" t="s">
        <v>15589</v>
      </c>
      <c r="U3200" t="s">
        <v>875</v>
      </c>
      <c r="V3200" t="s">
        <v>150</v>
      </c>
      <c r="W3200" s="247">
        <v>44222</v>
      </c>
      <c r="Y3200" t="s">
        <v>876</v>
      </c>
      <c r="Z3200">
        <v>0</v>
      </c>
      <c r="AA3200" t="s">
        <v>14808</v>
      </c>
      <c r="AB3200" t="s">
        <v>1856</v>
      </c>
      <c r="AD3200">
        <f t="shared" ca="1" si="147"/>
        <v>39</v>
      </c>
      <c r="AE3200">
        <f t="shared" si="148"/>
        <v>1</v>
      </c>
      <c r="AF3200">
        <f t="shared" si="149"/>
        <v>26</v>
      </c>
    </row>
    <row r="3201" spans="1:32" x14ac:dyDescent="0.25">
      <c r="A3201" t="s">
        <v>15590</v>
      </c>
      <c r="B3201" t="s">
        <v>15591</v>
      </c>
      <c r="D3201">
        <v>2021</v>
      </c>
      <c r="E3201" t="s">
        <v>1616</v>
      </c>
      <c r="F3201" t="s">
        <v>1617</v>
      </c>
      <c r="G3201" t="s">
        <v>1618</v>
      </c>
      <c r="H3201" t="s">
        <v>866</v>
      </c>
      <c r="I3201" t="s">
        <v>15592</v>
      </c>
      <c r="J3201" t="s">
        <v>1038</v>
      </c>
      <c r="K3201">
        <v>1</v>
      </c>
      <c r="L3201" t="s">
        <v>869</v>
      </c>
      <c r="M3201" t="s">
        <v>15593</v>
      </c>
      <c r="N3201" t="s">
        <v>14886</v>
      </c>
      <c r="O3201">
        <v>1071</v>
      </c>
      <c r="P3201" t="s">
        <v>872</v>
      </c>
      <c r="Q3201" t="s">
        <v>873</v>
      </c>
      <c r="R3201" t="s">
        <v>105</v>
      </c>
      <c r="S3201" t="s">
        <v>105</v>
      </c>
      <c r="T3201" t="s">
        <v>15594</v>
      </c>
      <c r="U3201" t="s">
        <v>875</v>
      </c>
      <c r="V3201" t="s">
        <v>150</v>
      </c>
      <c r="W3201" s="247">
        <v>44222</v>
      </c>
      <c r="Y3201" t="s">
        <v>876</v>
      </c>
      <c r="Z3201">
        <v>0</v>
      </c>
      <c r="AA3201" t="s">
        <v>14808</v>
      </c>
      <c r="AB3201" t="s">
        <v>1856</v>
      </c>
      <c r="AD3201">
        <f t="shared" ca="1" si="147"/>
        <v>39</v>
      </c>
      <c r="AE3201">
        <f t="shared" si="148"/>
        <v>1</v>
      </c>
      <c r="AF3201">
        <f t="shared" si="149"/>
        <v>26</v>
      </c>
    </row>
    <row r="3202" spans="1:32" x14ac:dyDescent="0.25">
      <c r="A3202" t="s">
        <v>15595</v>
      </c>
      <c r="B3202" t="s">
        <v>15596</v>
      </c>
      <c r="D3202">
        <v>2020</v>
      </c>
      <c r="E3202" t="s">
        <v>1049</v>
      </c>
      <c r="F3202" t="s">
        <v>3418</v>
      </c>
      <c r="G3202" t="s">
        <v>3419</v>
      </c>
      <c r="H3202" t="s">
        <v>866</v>
      </c>
      <c r="I3202" t="s">
        <v>15597</v>
      </c>
      <c r="J3202" t="s">
        <v>1054</v>
      </c>
      <c r="K3202">
        <v>121661</v>
      </c>
      <c r="L3202" t="s">
        <v>869</v>
      </c>
      <c r="M3202" t="s">
        <v>15598</v>
      </c>
      <c r="N3202">
        <v>45567</v>
      </c>
      <c r="O3202">
        <v>25</v>
      </c>
      <c r="P3202" t="s">
        <v>872</v>
      </c>
      <c r="Q3202" t="s">
        <v>873</v>
      </c>
      <c r="R3202" t="s">
        <v>105</v>
      </c>
      <c r="S3202" t="s">
        <v>105</v>
      </c>
      <c r="T3202" t="s">
        <v>15599</v>
      </c>
      <c r="U3202" t="s">
        <v>875</v>
      </c>
      <c r="V3202" t="s">
        <v>5673</v>
      </c>
      <c r="W3202" s="247">
        <v>44218</v>
      </c>
      <c r="Y3202" t="s">
        <v>876</v>
      </c>
      <c r="Z3202">
        <v>0</v>
      </c>
      <c r="AA3202" t="s">
        <v>3893</v>
      </c>
      <c r="AB3202" t="s">
        <v>1856</v>
      </c>
      <c r="AD3202">
        <f t="shared" ref="AD3202:AD3259" ca="1" si="150">ROUND(YEARFRAC(W3202,TODAY(),3)*12,0)</f>
        <v>39</v>
      </c>
      <c r="AE3202">
        <f t="shared" ref="AE3202:AE3259" si="151">MONTH(W3202)</f>
        <v>1</v>
      </c>
      <c r="AF3202">
        <f t="shared" ref="AF3202:AF3259" si="152">DAY(W3202)</f>
        <v>22</v>
      </c>
    </row>
    <row r="3203" spans="1:32" x14ac:dyDescent="0.25">
      <c r="A3203" t="s">
        <v>15600</v>
      </c>
      <c r="B3203" t="s">
        <v>15601</v>
      </c>
      <c r="D3203">
        <v>2020</v>
      </c>
      <c r="E3203" t="s">
        <v>1049</v>
      </c>
      <c r="F3203" t="s">
        <v>3418</v>
      </c>
      <c r="G3203" t="s">
        <v>3419</v>
      </c>
      <c r="H3203" t="s">
        <v>866</v>
      </c>
      <c r="I3203" t="s">
        <v>15602</v>
      </c>
      <c r="J3203" t="s">
        <v>1054</v>
      </c>
      <c r="K3203">
        <v>34648</v>
      </c>
      <c r="L3203" t="s">
        <v>869</v>
      </c>
      <c r="M3203" t="s">
        <v>15603</v>
      </c>
      <c r="N3203" t="s">
        <v>1040</v>
      </c>
      <c r="O3203">
        <v>4</v>
      </c>
      <c r="P3203" t="s">
        <v>872</v>
      </c>
      <c r="Q3203" t="s">
        <v>873</v>
      </c>
      <c r="R3203" t="s">
        <v>105</v>
      </c>
      <c r="S3203" t="s">
        <v>105</v>
      </c>
      <c r="T3203" t="s">
        <v>1066</v>
      </c>
      <c r="U3203" t="s">
        <v>875</v>
      </c>
      <c r="V3203" t="s">
        <v>190</v>
      </c>
      <c r="W3203" s="247">
        <v>44225</v>
      </c>
      <c r="Y3203" t="s">
        <v>876</v>
      </c>
      <c r="Z3203">
        <v>0</v>
      </c>
      <c r="AB3203" t="s">
        <v>1856</v>
      </c>
      <c r="AD3203">
        <f t="shared" ca="1" si="150"/>
        <v>39</v>
      </c>
      <c r="AE3203">
        <f t="shared" si="151"/>
        <v>1</v>
      </c>
      <c r="AF3203">
        <f t="shared" si="152"/>
        <v>29</v>
      </c>
    </row>
    <row r="3204" spans="1:32" x14ac:dyDescent="0.25">
      <c r="A3204" t="s">
        <v>15604</v>
      </c>
      <c r="B3204" t="s">
        <v>15605</v>
      </c>
      <c r="D3204">
        <v>2020</v>
      </c>
      <c r="E3204" t="s">
        <v>1049</v>
      </c>
      <c r="F3204" t="s">
        <v>1070</v>
      </c>
      <c r="G3204" t="s">
        <v>12660</v>
      </c>
      <c r="H3204" t="s">
        <v>1123</v>
      </c>
      <c r="I3204" t="s">
        <v>15606</v>
      </c>
      <c r="J3204" t="s">
        <v>3464</v>
      </c>
      <c r="K3204">
        <v>88686</v>
      </c>
      <c r="L3204" t="s">
        <v>869</v>
      </c>
      <c r="M3204" t="s">
        <v>15607</v>
      </c>
      <c r="N3204" t="s">
        <v>1251</v>
      </c>
      <c r="O3204">
        <v>1072</v>
      </c>
      <c r="P3204" t="s">
        <v>872</v>
      </c>
      <c r="Q3204" t="s">
        <v>873</v>
      </c>
      <c r="R3204" t="s">
        <v>105</v>
      </c>
      <c r="S3204" t="s">
        <v>105</v>
      </c>
      <c r="T3204" t="s">
        <v>15608</v>
      </c>
      <c r="U3204" t="s">
        <v>875</v>
      </c>
      <c r="V3204" t="s">
        <v>14971</v>
      </c>
      <c r="W3204" s="247">
        <v>44246</v>
      </c>
      <c r="Y3204" t="s">
        <v>876</v>
      </c>
      <c r="Z3204">
        <v>0</v>
      </c>
      <c r="AA3204" t="s">
        <v>15000</v>
      </c>
      <c r="AD3204">
        <f t="shared" ca="1" si="150"/>
        <v>38</v>
      </c>
      <c r="AE3204">
        <f t="shared" si="151"/>
        <v>2</v>
      </c>
      <c r="AF3204">
        <f t="shared" si="152"/>
        <v>19</v>
      </c>
    </row>
    <row r="3205" spans="1:32" x14ac:dyDescent="0.25">
      <c r="A3205" t="s">
        <v>15609</v>
      </c>
      <c r="B3205" t="s">
        <v>15610</v>
      </c>
      <c r="D3205">
        <v>2020</v>
      </c>
      <c r="E3205" t="s">
        <v>1049</v>
      </c>
      <c r="F3205" t="s">
        <v>1070</v>
      </c>
      <c r="G3205" t="s">
        <v>12660</v>
      </c>
      <c r="H3205" t="s">
        <v>1123</v>
      </c>
      <c r="I3205" t="s">
        <v>15611</v>
      </c>
      <c r="J3205" t="s">
        <v>3464</v>
      </c>
      <c r="K3205">
        <v>100514</v>
      </c>
      <c r="L3205" t="s">
        <v>869</v>
      </c>
      <c r="M3205" t="s">
        <v>15612</v>
      </c>
      <c r="N3205" t="s">
        <v>15508</v>
      </c>
      <c r="O3205">
        <v>1041</v>
      </c>
      <c r="P3205" t="s">
        <v>872</v>
      </c>
      <c r="Q3205" t="s">
        <v>873</v>
      </c>
      <c r="R3205" t="s">
        <v>105</v>
      </c>
      <c r="S3205" t="s">
        <v>105</v>
      </c>
      <c r="T3205" t="s">
        <v>15613</v>
      </c>
      <c r="U3205" t="s">
        <v>875</v>
      </c>
      <c r="V3205" t="s">
        <v>14971</v>
      </c>
      <c r="W3205" s="247">
        <v>44246</v>
      </c>
      <c r="Y3205" t="s">
        <v>876</v>
      </c>
      <c r="Z3205">
        <v>0</v>
      </c>
      <c r="AA3205" t="s">
        <v>15000</v>
      </c>
      <c r="AD3205">
        <f t="shared" ca="1" si="150"/>
        <v>38</v>
      </c>
      <c r="AE3205">
        <f t="shared" si="151"/>
        <v>2</v>
      </c>
      <c r="AF3205">
        <f t="shared" si="152"/>
        <v>19</v>
      </c>
    </row>
    <row r="3206" spans="1:32" x14ac:dyDescent="0.25">
      <c r="A3206" t="s">
        <v>15614</v>
      </c>
      <c r="B3206" t="s">
        <v>15615</v>
      </c>
      <c r="D3206">
        <v>2021</v>
      </c>
      <c r="E3206" t="s">
        <v>1616</v>
      </c>
      <c r="F3206" t="s">
        <v>1617</v>
      </c>
      <c r="G3206" t="s">
        <v>1618</v>
      </c>
      <c r="H3206" t="s">
        <v>866</v>
      </c>
      <c r="I3206" t="s">
        <v>15616</v>
      </c>
      <c r="J3206" t="s">
        <v>7733</v>
      </c>
      <c r="K3206">
        <v>128338</v>
      </c>
      <c r="L3206" t="s">
        <v>1900</v>
      </c>
      <c r="M3206" t="s">
        <v>1519</v>
      </c>
      <c r="N3206" t="s">
        <v>3711</v>
      </c>
      <c r="O3206">
        <v>23</v>
      </c>
      <c r="P3206" t="s">
        <v>872</v>
      </c>
      <c r="Q3206" t="s">
        <v>873</v>
      </c>
      <c r="R3206" t="s">
        <v>173</v>
      </c>
      <c r="S3206" t="s">
        <v>173</v>
      </c>
      <c r="U3206" t="s">
        <v>875</v>
      </c>
      <c r="W3206" s="247">
        <v>44222</v>
      </c>
      <c r="Y3206" t="s">
        <v>876</v>
      </c>
      <c r="Z3206">
        <v>0</v>
      </c>
      <c r="AA3206" t="s">
        <v>14808</v>
      </c>
      <c r="AB3206" t="s">
        <v>1856</v>
      </c>
      <c r="AD3206">
        <f t="shared" ca="1" si="150"/>
        <v>39</v>
      </c>
      <c r="AE3206">
        <f t="shared" si="151"/>
        <v>1</v>
      </c>
      <c r="AF3206">
        <f t="shared" si="152"/>
        <v>26</v>
      </c>
    </row>
    <row r="3207" spans="1:32" x14ac:dyDescent="0.25">
      <c r="A3207" t="s">
        <v>15617</v>
      </c>
      <c r="B3207" t="s">
        <v>15618</v>
      </c>
      <c r="D3207">
        <v>2020</v>
      </c>
      <c r="E3207" t="s">
        <v>1034</v>
      </c>
      <c r="F3207" t="s">
        <v>15619</v>
      </c>
      <c r="G3207" t="s">
        <v>1036</v>
      </c>
      <c r="H3207" t="s">
        <v>866</v>
      </c>
      <c r="I3207" t="s">
        <v>15620</v>
      </c>
      <c r="J3207" t="s">
        <v>7733</v>
      </c>
      <c r="K3207">
        <v>226177</v>
      </c>
      <c r="L3207" t="s">
        <v>869</v>
      </c>
      <c r="M3207" t="s">
        <v>1519</v>
      </c>
      <c r="N3207" t="s">
        <v>4903</v>
      </c>
      <c r="O3207">
        <v>14</v>
      </c>
      <c r="P3207" t="s">
        <v>872</v>
      </c>
      <c r="Q3207" t="s">
        <v>873</v>
      </c>
      <c r="R3207" t="s">
        <v>173</v>
      </c>
      <c r="S3207" t="s">
        <v>173</v>
      </c>
      <c r="T3207" t="s">
        <v>1636</v>
      </c>
      <c r="U3207" t="s">
        <v>875</v>
      </c>
      <c r="W3207" s="247">
        <v>44239</v>
      </c>
      <c r="Y3207" t="s">
        <v>876</v>
      </c>
      <c r="Z3207">
        <v>0</v>
      </c>
      <c r="AA3207" t="s">
        <v>15621</v>
      </c>
      <c r="AB3207" t="s">
        <v>1856</v>
      </c>
      <c r="AD3207">
        <f t="shared" ca="1" si="150"/>
        <v>38</v>
      </c>
      <c r="AE3207">
        <f t="shared" si="151"/>
        <v>2</v>
      </c>
      <c r="AF3207">
        <f t="shared" si="152"/>
        <v>12</v>
      </c>
    </row>
    <row r="3208" spans="1:32" x14ac:dyDescent="0.25">
      <c r="A3208" t="s">
        <v>15622</v>
      </c>
      <c r="B3208" t="s">
        <v>15623</v>
      </c>
      <c r="D3208">
        <v>2020</v>
      </c>
      <c r="E3208" t="s">
        <v>1034</v>
      </c>
      <c r="F3208" t="s">
        <v>15619</v>
      </c>
      <c r="G3208" t="s">
        <v>1036</v>
      </c>
      <c r="H3208" t="s">
        <v>866</v>
      </c>
      <c r="I3208" t="s">
        <v>15624</v>
      </c>
      <c r="J3208" t="s">
        <v>7733</v>
      </c>
      <c r="K3208">
        <v>243066</v>
      </c>
      <c r="L3208" t="s">
        <v>869</v>
      </c>
      <c r="M3208" t="s">
        <v>1519</v>
      </c>
      <c r="N3208" t="s">
        <v>1803</v>
      </c>
      <c r="O3208">
        <v>13</v>
      </c>
      <c r="P3208" t="s">
        <v>872</v>
      </c>
      <c r="Q3208" t="s">
        <v>873</v>
      </c>
      <c r="R3208" t="s">
        <v>161</v>
      </c>
      <c r="S3208" t="s">
        <v>161</v>
      </c>
      <c r="U3208" t="s">
        <v>875</v>
      </c>
      <c r="W3208" s="247">
        <v>44239</v>
      </c>
      <c r="Y3208" t="s">
        <v>876</v>
      </c>
      <c r="Z3208">
        <v>0</v>
      </c>
      <c r="AA3208" t="s">
        <v>15621</v>
      </c>
      <c r="AB3208" t="s">
        <v>1856</v>
      </c>
      <c r="AD3208">
        <f t="shared" ca="1" si="150"/>
        <v>38</v>
      </c>
      <c r="AE3208">
        <f t="shared" si="151"/>
        <v>2</v>
      </c>
      <c r="AF3208">
        <f t="shared" si="152"/>
        <v>12</v>
      </c>
    </row>
    <row r="3209" spans="1:32" x14ac:dyDescent="0.25">
      <c r="A3209" t="s">
        <v>15625</v>
      </c>
      <c r="B3209" t="s">
        <v>15626</v>
      </c>
      <c r="D3209">
        <v>2021</v>
      </c>
      <c r="E3209" t="s">
        <v>1616</v>
      </c>
      <c r="F3209" t="s">
        <v>1617</v>
      </c>
      <c r="G3209" t="s">
        <v>1618</v>
      </c>
      <c r="H3209" t="s">
        <v>866</v>
      </c>
      <c r="I3209" t="s">
        <v>15627</v>
      </c>
      <c r="J3209" t="s">
        <v>11577</v>
      </c>
      <c r="K3209">
        <v>157579</v>
      </c>
      <c r="L3209" t="s">
        <v>1900</v>
      </c>
      <c r="M3209" t="s">
        <v>1519</v>
      </c>
      <c r="N3209">
        <v>45352</v>
      </c>
      <c r="O3209">
        <v>33</v>
      </c>
      <c r="P3209" t="s">
        <v>872</v>
      </c>
      <c r="Q3209" t="s">
        <v>873</v>
      </c>
      <c r="R3209" t="s">
        <v>121</v>
      </c>
      <c r="S3209" t="s">
        <v>121</v>
      </c>
      <c r="U3209" t="s">
        <v>875</v>
      </c>
      <c r="W3209" s="247">
        <v>44222</v>
      </c>
      <c r="Y3209" t="s">
        <v>876</v>
      </c>
      <c r="Z3209">
        <v>0</v>
      </c>
      <c r="AA3209" t="s">
        <v>14808</v>
      </c>
      <c r="AB3209" t="s">
        <v>1856</v>
      </c>
      <c r="AD3209">
        <f t="shared" ca="1" si="150"/>
        <v>39</v>
      </c>
      <c r="AE3209">
        <f t="shared" si="151"/>
        <v>1</v>
      </c>
      <c r="AF3209">
        <f t="shared" si="152"/>
        <v>26</v>
      </c>
    </row>
    <row r="3210" spans="1:32" x14ac:dyDescent="0.25">
      <c r="A3210" t="s">
        <v>15628</v>
      </c>
      <c r="B3210" t="s">
        <v>15629</v>
      </c>
      <c r="C3210" t="s">
        <v>1799</v>
      </c>
      <c r="D3210">
        <v>2021</v>
      </c>
      <c r="E3210" t="s">
        <v>5589</v>
      </c>
      <c r="F3210" t="s">
        <v>5590</v>
      </c>
      <c r="G3210" t="s">
        <v>1051</v>
      </c>
      <c r="H3210" t="s">
        <v>866</v>
      </c>
      <c r="I3210" t="s">
        <v>15630</v>
      </c>
      <c r="J3210" t="s">
        <v>896</v>
      </c>
      <c r="K3210">
        <v>152417</v>
      </c>
      <c r="L3210" t="s">
        <v>869</v>
      </c>
      <c r="M3210" t="s">
        <v>1519</v>
      </c>
      <c r="N3210">
        <v>45293</v>
      </c>
      <c r="O3210">
        <v>4</v>
      </c>
      <c r="P3210" t="s">
        <v>872</v>
      </c>
      <c r="Q3210" t="s">
        <v>873</v>
      </c>
      <c r="R3210" t="s">
        <v>121</v>
      </c>
      <c r="S3210" t="s">
        <v>121</v>
      </c>
      <c r="U3210" t="s">
        <v>875</v>
      </c>
      <c r="W3210" s="247">
        <v>44224</v>
      </c>
      <c r="Y3210" t="s">
        <v>876</v>
      </c>
      <c r="Z3210">
        <v>0</v>
      </c>
      <c r="AA3210" t="s">
        <v>15631</v>
      </c>
      <c r="AD3210">
        <f t="shared" ca="1" si="150"/>
        <v>39</v>
      </c>
      <c r="AE3210">
        <f t="shared" si="151"/>
        <v>1</v>
      </c>
      <c r="AF3210">
        <f t="shared" si="152"/>
        <v>28</v>
      </c>
    </row>
    <row r="3211" spans="1:32" x14ac:dyDescent="0.25">
      <c r="A3211" t="s">
        <v>15632</v>
      </c>
      <c r="B3211" t="s">
        <v>15633</v>
      </c>
      <c r="C3211" t="s">
        <v>1799</v>
      </c>
      <c r="D3211">
        <v>2021</v>
      </c>
      <c r="E3211" t="s">
        <v>5589</v>
      </c>
      <c r="F3211" t="s">
        <v>5590</v>
      </c>
      <c r="G3211" t="s">
        <v>1051</v>
      </c>
      <c r="H3211" t="s">
        <v>866</v>
      </c>
      <c r="I3211" t="s">
        <v>15634</v>
      </c>
      <c r="J3211" t="s">
        <v>11577</v>
      </c>
      <c r="K3211">
        <v>178709</v>
      </c>
      <c r="L3211" t="s">
        <v>1900</v>
      </c>
      <c r="M3211" t="s">
        <v>1519</v>
      </c>
      <c r="N3211">
        <v>45324</v>
      </c>
      <c r="O3211">
        <v>3</v>
      </c>
      <c r="P3211" t="s">
        <v>872</v>
      </c>
      <c r="Q3211" t="s">
        <v>873</v>
      </c>
      <c r="R3211" t="s">
        <v>139</v>
      </c>
      <c r="S3211" t="s">
        <v>139</v>
      </c>
      <c r="U3211" t="s">
        <v>875</v>
      </c>
      <c r="W3211" s="247">
        <v>44224</v>
      </c>
      <c r="Y3211" t="s">
        <v>876</v>
      </c>
      <c r="Z3211">
        <v>0</v>
      </c>
      <c r="AA3211" t="s">
        <v>15631</v>
      </c>
      <c r="AB3211" t="s">
        <v>1856</v>
      </c>
      <c r="AD3211">
        <f t="shared" ca="1" si="150"/>
        <v>39</v>
      </c>
      <c r="AE3211">
        <f t="shared" si="151"/>
        <v>1</v>
      </c>
      <c r="AF3211">
        <f t="shared" si="152"/>
        <v>28</v>
      </c>
    </row>
    <row r="3212" spans="1:32" x14ac:dyDescent="0.25">
      <c r="A3212" t="s">
        <v>15635</v>
      </c>
      <c r="B3212" t="s">
        <v>15636</v>
      </c>
      <c r="D3212">
        <v>2021</v>
      </c>
      <c r="E3212" t="s">
        <v>1616</v>
      </c>
      <c r="F3212" t="s">
        <v>1617</v>
      </c>
      <c r="G3212" t="s">
        <v>1618</v>
      </c>
      <c r="H3212" t="s">
        <v>866</v>
      </c>
      <c r="I3212" t="s">
        <v>15637</v>
      </c>
      <c r="J3212" t="s">
        <v>7733</v>
      </c>
      <c r="K3212">
        <v>157642</v>
      </c>
      <c r="L3212" t="s">
        <v>1900</v>
      </c>
      <c r="M3212" t="s">
        <v>1519</v>
      </c>
      <c r="N3212">
        <v>45383</v>
      </c>
      <c r="O3212">
        <v>32</v>
      </c>
      <c r="P3212" t="s">
        <v>872</v>
      </c>
      <c r="Q3212" t="s">
        <v>873</v>
      </c>
      <c r="R3212" t="s">
        <v>198</v>
      </c>
      <c r="S3212" t="s">
        <v>198</v>
      </c>
      <c r="U3212" t="s">
        <v>875</v>
      </c>
      <c r="W3212" s="247">
        <v>44222</v>
      </c>
      <c r="Y3212" t="s">
        <v>876</v>
      </c>
      <c r="Z3212">
        <v>0</v>
      </c>
      <c r="AA3212" t="s">
        <v>14808</v>
      </c>
      <c r="AB3212" t="s">
        <v>1856</v>
      </c>
      <c r="AD3212">
        <f t="shared" ca="1" si="150"/>
        <v>39</v>
      </c>
      <c r="AE3212">
        <f t="shared" si="151"/>
        <v>1</v>
      </c>
      <c r="AF3212">
        <f t="shared" si="152"/>
        <v>26</v>
      </c>
    </row>
    <row r="3213" spans="1:32" x14ac:dyDescent="0.25">
      <c r="A3213" t="s">
        <v>15638</v>
      </c>
      <c r="B3213" t="s">
        <v>15639</v>
      </c>
      <c r="D3213">
        <v>2022</v>
      </c>
      <c r="E3213" t="s">
        <v>1049</v>
      </c>
      <c r="F3213" t="s">
        <v>1050</v>
      </c>
      <c r="G3213" t="s">
        <v>1051</v>
      </c>
      <c r="H3213" t="s">
        <v>1123</v>
      </c>
      <c r="I3213" t="s">
        <v>15640</v>
      </c>
      <c r="J3213" t="s">
        <v>896</v>
      </c>
      <c r="K3213">
        <v>24443</v>
      </c>
      <c r="L3213" t="s">
        <v>869</v>
      </c>
      <c r="M3213" t="s">
        <v>15641</v>
      </c>
      <c r="N3213" t="s">
        <v>1816</v>
      </c>
      <c r="O3213">
        <v>16</v>
      </c>
      <c r="P3213" t="s">
        <v>872</v>
      </c>
      <c r="Q3213" t="s">
        <v>873</v>
      </c>
      <c r="R3213" t="s">
        <v>105</v>
      </c>
      <c r="S3213" t="s">
        <v>105</v>
      </c>
      <c r="T3213" t="s">
        <v>15642</v>
      </c>
      <c r="U3213" t="s">
        <v>875</v>
      </c>
      <c r="V3213" t="s">
        <v>15643</v>
      </c>
      <c r="W3213" s="247">
        <v>44203</v>
      </c>
      <c r="Y3213" t="s">
        <v>876</v>
      </c>
      <c r="Z3213">
        <v>0</v>
      </c>
      <c r="AA3213" t="s">
        <v>15319</v>
      </c>
      <c r="AB3213" t="s">
        <v>1856</v>
      </c>
      <c r="AD3213">
        <f t="shared" ca="1" si="150"/>
        <v>40</v>
      </c>
      <c r="AE3213">
        <f t="shared" si="151"/>
        <v>1</v>
      </c>
      <c r="AF3213">
        <f t="shared" si="152"/>
        <v>7</v>
      </c>
    </row>
    <row r="3214" spans="1:32" x14ac:dyDescent="0.25">
      <c r="A3214" t="s">
        <v>15644</v>
      </c>
      <c r="B3214" t="s">
        <v>15645</v>
      </c>
      <c r="D3214">
        <v>2022</v>
      </c>
      <c r="E3214" t="s">
        <v>1049</v>
      </c>
      <c r="F3214" t="s">
        <v>1050</v>
      </c>
      <c r="G3214" t="s">
        <v>1863</v>
      </c>
      <c r="H3214" t="s">
        <v>1123</v>
      </c>
      <c r="I3214" t="s">
        <v>15646</v>
      </c>
      <c r="J3214" t="s">
        <v>1067</v>
      </c>
      <c r="K3214">
        <v>101531</v>
      </c>
      <c r="L3214" t="s">
        <v>869</v>
      </c>
      <c r="M3214" t="s">
        <v>1519</v>
      </c>
      <c r="N3214">
        <v>45293</v>
      </c>
      <c r="O3214">
        <v>4</v>
      </c>
      <c r="P3214" t="s">
        <v>872</v>
      </c>
      <c r="Q3214" t="s">
        <v>873</v>
      </c>
      <c r="R3214" t="s">
        <v>173</v>
      </c>
      <c r="S3214" t="s">
        <v>173</v>
      </c>
      <c r="U3214" t="s">
        <v>875</v>
      </c>
      <c r="W3214" s="247">
        <v>44203</v>
      </c>
      <c r="Y3214" t="s">
        <v>876</v>
      </c>
      <c r="Z3214">
        <v>0</v>
      </c>
      <c r="AB3214" t="s">
        <v>1856</v>
      </c>
      <c r="AD3214">
        <f t="shared" ca="1" si="150"/>
        <v>40</v>
      </c>
      <c r="AE3214">
        <f t="shared" si="151"/>
        <v>1</v>
      </c>
      <c r="AF3214">
        <f t="shared" si="152"/>
        <v>7</v>
      </c>
    </row>
    <row r="3215" spans="1:32" x14ac:dyDescent="0.25">
      <c r="A3215" t="s">
        <v>15647</v>
      </c>
      <c r="B3215" t="s">
        <v>15648</v>
      </c>
      <c r="D3215">
        <v>2022</v>
      </c>
      <c r="E3215" t="s">
        <v>1049</v>
      </c>
      <c r="F3215" t="s">
        <v>1879</v>
      </c>
      <c r="G3215" t="s">
        <v>1917</v>
      </c>
      <c r="H3215" t="s">
        <v>2772</v>
      </c>
      <c r="I3215" t="s">
        <v>15649</v>
      </c>
      <c r="J3215" t="s">
        <v>7733</v>
      </c>
      <c r="K3215">
        <v>18862</v>
      </c>
      <c r="L3215" t="s">
        <v>1900</v>
      </c>
      <c r="M3215" t="s">
        <v>1519</v>
      </c>
      <c r="N3215" t="s">
        <v>1640</v>
      </c>
      <c r="O3215">
        <v>6</v>
      </c>
      <c r="P3215" t="s">
        <v>872</v>
      </c>
      <c r="Q3215" t="s">
        <v>873</v>
      </c>
      <c r="R3215" t="s">
        <v>173</v>
      </c>
      <c r="S3215" t="s">
        <v>173</v>
      </c>
      <c r="U3215" t="s">
        <v>875</v>
      </c>
      <c r="W3215" s="247">
        <v>44205</v>
      </c>
      <c r="Y3215" t="s">
        <v>876</v>
      </c>
      <c r="Z3215">
        <v>0</v>
      </c>
      <c r="AB3215" t="s">
        <v>1856</v>
      </c>
      <c r="AD3215">
        <f t="shared" ca="1" si="150"/>
        <v>40</v>
      </c>
      <c r="AE3215">
        <f t="shared" si="151"/>
        <v>1</v>
      </c>
      <c r="AF3215">
        <f t="shared" si="152"/>
        <v>9</v>
      </c>
    </row>
    <row r="3216" spans="1:32" x14ac:dyDescent="0.25">
      <c r="A3216" t="s">
        <v>15650</v>
      </c>
      <c r="B3216" t="s">
        <v>15651</v>
      </c>
      <c r="D3216">
        <v>2022</v>
      </c>
      <c r="E3216" t="s">
        <v>1049</v>
      </c>
      <c r="F3216" t="s">
        <v>1879</v>
      </c>
      <c r="G3216" t="s">
        <v>1880</v>
      </c>
      <c r="H3216" t="s">
        <v>2772</v>
      </c>
      <c r="I3216" t="s">
        <v>15652</v>
      </c>
      <c r="J3216" t="s">
        <v>7733</v>
      </c>
      <c r="K3216">
        <v>33414</v>
      </c>
      <c r="L3216" t="s">
        <v>869</v>
      </c>
      <c r="M3216" t="s">
        <v>1519</v>
      </c>
      <c r="N3216" t="s">
        <v>2302</v>
      </c>
      <c r="O3216">
        <v>16</v>
      </c>
      <c r="P3216" t="s">
        <v>872</v>
      </c>
      <c r="Q3216" t="s">
        <v>873</v>
      </c>
      <c r="R3216" t="s">
        <v>173</v>
      </c>
      <c r="S3216" t="s">
        <v>173</v>
      </c>
      <c r="T3216" t="s">
        <v>3691</v>
      </c>
      <c r="U3216" t="s">
        <v>875</v>
      </c>
      <c r="W3216" s="247">
        <v>44205</v>
      </c>
      <c r="Y3216" t="s">
        <v>876</v>
      </c>
      <c r="Z3216">
        <v>0</v>
      </c>
      <c r="AB3216" t="s">
        <v>1856</v>
      </c>
      <c r="AD3216">
        <f t="shared" ca="1" si="150"/>
        <v>40</v>
      </c>
      <c r="AE3216">
        <f t="shared" si="151"/>
        <v>1</v>
      </c>
      <c r="AF3216">
        <f t="shared" si="152"/>
        <v>9</v>
      </c>
    </row>
    <row r="3217" spans="1:32" x14ac:dyDescent="0.25">
      <c r="A3217" t="s">
        <v>15653</v>
      </c>
      <c r="B3217" t="s">
        <v>15654</v>
      </c>
      <c r="D3217">
        <v>2021</v>
      </c>
      <c r="E3217" t="s">
        <v>2122</v>
      </c>
      <c r="F3217" t="s">
        <v>11995</v>
      </c>
      <c r="G3217" t="s">
        <v>1071</v>
      </c>
      <c r="H3217" t="s">
        <v>2654</v>
      </c>
      <c r="I3217" t="s">
        <v>15655</v>
      </c>
      <c r="J3217" t="s">
        <v>1074</v>
      </c>
      <c r="K3217">
        <v>20</v>
      </c>
      <c r="L3217" t="s">
        <v>869</v>
      </c>
      <c r="M3217" t="s">
        <v>15656</v>
      </c>
      <c r="N3217" t="s">
        <v>15657</v>
      </c>
      <c r="O3217">
        <v>608</v>
      </c>
      <c r="P3217" t="s">
        <v>872</v>
      </c>
      <c r="Q3217" t="s">
        <v>873</v>
      </c>
      <c r="R3217" t="s">
        <v>105</v>
      </c>
      <c r="S3217" t="s">
        <v>105</v>
      </c>
      <c r="T3217" t="s">
        <v>15658</v>
      </c>
      <c r="U3217" t="s">
        <v>1067</v>
      </c>
      <c r="V3217" t="s">
        <v>15659</v>
      </c>
      <c r="W3217" s="247">
        <v>44181</v>
      </c>
      <c r="Y3217" t="s">
        <v>876</v>
      </c>
      <c r="Z3217">
        <v>0</v>
      </c>
      <c r="AD3217">
        <f t="shared" ca="1" si="150"/>
        <v>40</v>
      </c>
      <c r="AE3217">
        <f t="shared" si="151"/>
        <v>12</v>
      </c>
      <c r="AF3217">
        <f t="shared" si="152"/>
        <v>16</v>
      </c>
    </row>
    <row r="3218" spans="1:32" x14ac:dyDescent="0.25">
      <c r="A3218" t="s">
        <v>15660</v>
      </c>
      <c r="B3218" t="s">
        <v>15661</v>
      </c>
      <c r="D3218">
        <v>2020</v>
      </c>
      <c r="E3218" t="s">
        <v>3256</v>
      </c>
      <c r="F3218" t="s">
        <v>15662</v>
      </c>
      <c r="G3218" t="s">
        <v>1841</v>
      </c>
      <c r="H3218" t="s">
        <v>15663</v>
      </c>
      <c r="I3218" t="s">
        <v>15664</v>
      </c>
      <c r="J3218" t="s">
        <v>1074</v>
      </c>
      <c r="K3218">
        <v>20</v>
      </c>
      <c r="L3218" t="s">
        <v>1900</v>
      </c>
      <c r="M3218" t="s">
        <v>15665</v>
      </c>
      <c r="N3218" t="s">
        <v>1640</v>
      </c>
      <c r="O3218">
        <v>608</v>
      </c>
      <c r="P3218" t="s">
        <v>872</v>
      </c>
      <c r="Q3218" t="s">
        <v>873</v>
      </c>
      <c r="R3218" t="s">
        <v>105</v>
      </c>
      <c r="S3218" t="s">
        <v>105</v>
      </c>
      <c r="T3218" t="s">
        <v>15563</v>
      </c>
      <c r="U3218" t="s">
        <v>1067</v>
      </c>
      <c r="V3218" t="s">
        <v>195</v>
      </c>
      <c r="W3218" s="247">
        <v>44134</v>
      </c>
      <c r="Y3218" t="s">
        <v>876</v>
      </c>
      <c r="Z3218">
        <v>0</v>
      </c>
      <c r="AD3218">
        <f t="shared" ca="1" si="150"/>
        <v>42</v>
      </c>
      <c r="AE3218">
        <f t="shared" si="151"/>
        <v>10</v>
      </c>
      <c r="AF3218">
        <f t="shared" si="152"/>
        <v>30</v>
      </c>
    </row>
    <row r="3219" spans="1:32" x14ac:dyDescent="0.25">
      <c r="A3219" t="s">
        <v>15666</v>
      </c>
      <c r="B3219" t="s">
        <v>15667</v>
      </c>
      <c r="D3219">
        <v>2021</v>
      </c>
      <c r="E3219" t="s">
        <v>5589</v>
      </c>
      <c r="F3219" t="s">
        <v>12830</v>
      </c>
      <c r="G3219" t="s">
        <v>3046</v>
      </c>
      <c r="H3219" t="s">
        <v>866</v>
      </c>
      <c r="I3219" t="s">
        <v>15668</v>
      </c>
      <c r="J3219" t="s">
        <v>896</v>
      </c>
      <c r="K3219">
        <v>108125</v>
      </c>
      <c r="L3219" t="s">
        <v>1900</v>
      </c>
      <c r="M3219" t="s">
        <v>1519</v>
      </c>
      <c r="N3219" t="s">
        <v>11583</v>
      </c>
      <c r="O3219">
        <v>47</v>
      </c>
      <c r="P3219" t="s">
        <v>872</v>
      </c>
      <c r="Q3219" t="s">
        <v>873</v>
      </c>
      <c r="R3219" t="s">
        <v>121</v>
      </c>
      <c r="S3219" t="s">
        <v>121</v>
      </c>
      <c r="U3219" t="s">
        <v>896</v>
      </c>
      <c r="W3219" s="247">
        <v>44134</v>
      </c>
      <c r="Y3219" t="s">
        <v>876</v>
      </c>
      <c r="Z3219">
        <v>0</v>
      </c>
      <c r="AB3219" t="s">
        <v>1856</v>
      </c>
      <c r="AD3219">
        <f t="shared" ca="1" si="150"/>
        <v>42</v>
      </c>
      <c r="AE3219">
        <f t="shared" si="151"/>
        <v>10</v>
      </c>
      <c r="AF3219">
        <f t="shared" si="152"/>
        <v>30</v>
      </c>
    </row>
    <row r="3220" spans="1:32" x14ac:dyDescent="0.25">
      <c r="A3220" t="s">
        <v>15669</v>
      </c>
      <c r="B3220" t="s">
        <v>15670</v>
      </c>
      <c r="D3220">
        <v>2021</v>
      </c>
      <c r="E3220" t="s">
        <v>863</v>
      </c>
      <c r="F3220" t="s">
        <v>9637</v>
      </c>
      <c r="G3220" t="s">
        <v>9638</v>
      </c>
      <c r="H3220" t="s">
        <v>15671</v>
      </c>
      <c r="I3220" t="s">
        <v>15672</v>
      </c>
      <c r="J3220" t="s">
        <v>896</v>
      </c>
      <c r="K3220">
        <v>18960</v>
      </c>
      <c r="L3220" t="s">
        <v>869</v>
      </c>
      <c r="M3220" t="s">
        <v>1519</v>
      </c>
      <c r="N3220" t="s">
        <v>12705</v>
      </c>
      <c r="O3220">
        <v>21</v>
      </c>
      <c r="P3220" t="s">
        <v>872</v>
      </c>
      <c r="Q3220" t="s">
        <v>873</v>
      </c>
      <c r="R3220" t="s">
        <v>121</v>
      </c>
      <c r="S3220" t="s">
        <v>121</v>
      </c>
      <c r="U3220" t="s">
        <v>1067</v>
      </c>
      <c r="W3220" s="247">
        <v>44126</v>
      </c>
      <c r="Y3220" t="s">
        <v>876</v>
      </c>
      <c r="Z3220">
        <v>0</v>
      </c>
      <c r="AD3220">
        <f t="shared" ca="1" si="150"/>
        <v>42</v>
      </c>
      <c r="AE3220">
        <f t="shared" si="151"/>
        <v>10</v>
      </c>
      <c r="AF3220">
        <f t="shared" si="152"/>
        <v>22</v>
      </c>
    </row>
    <row r="3221" spans="1:32" x14ac:dyDescent="0.25">
      <c r="A3221" t="s">
        <v>15673</v>
      </c>
      <c r="B3221" t="s">
        <v>15674</v>
      </c>
      <c r="D3221">
        <v>2020</v>
      </c>
      <c r="E3221" t="s">
        <v>1049</v>
      </c>
      <c r="F3221" t="s">
        <v>1070</v>
      </c>
      <c r="G3221" t="s">
        <v>1071</v>
      </c>
      <c r="H3221" t="s">
        <v>1123</v>
      </c>
      <c r="I3221" t="s">
        <v>15675</v>
      </c>
      <c r="J3221" t="s">
        <v>1240</v>
      </c>
      <c r="K3221">
        <v>64767</v>
      </c>
      <c r="L3221" t="s">
        <v>1900</v>
      </c>
      <c r="M3221" t="s">
        <v>1519</v>
      </c>
      <c r="N3221">
        <v>45293</v>
      </c>
      <c r="O3221">
        <v>4</v>
      </c>
      <c r="P3221" t="s">
        <v>872</v>
      </c>
      <c r="Q3221" t="s">
        <v>873</v>
      </c>
      <c r="R3221" t="s">
        <v>121</v>
      </c>
      <c r="S3221" t="s">
        <v>121</v>
      </c>
      <c r="U3221" t="s">
        <v>875</v>
      </c>
      <c r="W3221" s="247">
        <v>44132</v>
      </c>
      <c r="Y3221" t="s">
        <v>876</v>
      </c>
      <c r="Z3221">
        <v>0</v>
      </c>
      <c r="AD3221">
        <f t="shared" ca="1" si="150"/>
        <v>42</v>
      </c>
      <c r="AE3221">
        <f t="shared" si="151"/>
        <v>10</v>
      </c>
      <c r="AF3221">
        <f t="shared" si="152"/>
        <v>28</v>
      </c>
    </row>
    <row r="3222" spans="1:32" x14ac:dyDescent="0.25">
      <c r="A3222" t="s">
        <v>657</v>
      </c>
      <c r="B3222" t="s">
        <v>15676</v>
      </c>
      <c r="D3222">
        <v>2020</v>
      </c>
      <c r="E3222" t="s">
        <v>1049</v>
      </c>
      <c r="F3222" t="s">
        <v>3418</v>
      </c>
      <c r="G3222" t="s">
        <v>3419</v>
      </c>
      <c r="H3222" t="s">
        <v>866</v>
      </c>
      <c r="I3222" t="s">
        <v>660</v>
      </c>
      <c r="J3222" t="s">
        <v>1240</v>
      </c>
      <c r="K3222">
        <v>42078</v>
      </c>
      <c r="L3222" t="s">
        <v>1900</v>
      </c>
      <c r="M3222" t="s">
        <v>1519</v>
      </c>
      <c r="N3222" t="s">
        <v>2340</v>
      </c>
      <c r="O3222">
        <v>7</v>
      </c>
      <c r="P3222" t="s">
        <v>872</v>
      </c>
      <c r="Q3222" t="s">
        <v>873</v>
      </c>
      <c r="R3222" t="s">
        <v>121</v>
      </c>
      <c r="S3222" t="s">
        <v>121</v>
      </c>
      <c r="U3222" t="s">
        <v>875</v>
      </c>
      <c r="W3222" s="247">
        <v>44144</v>
      </c>
      <c r="Y3222" t="s">
        <v>876</v>
      </c>
      <c r="Z3222">
        <v>0</v>
      </c>
      <c r="AA3222" t="s">
        <v>5723</v>
      </c>
      <c r="AB3222" t="s">
        <v>15677</v>
      </c>
      <c r="AD3222">
        <f t="shared" ca="1" si="150"/>
        <v>42</v>
      </c>
      <c r="AE3222">
        <f t="shared" si="151"/>
        <v>11</v>
      </c>
      <c r="AF3222">
        <f t="shared" si="152"/>
        <v>9</v>
      </c>
    </row>
    <row r="3223" spans="1:32" x14ac:dyDescent="0.25">
      <c r="A3223" t="s">
        <v>15678</v>
      </c>
      <c r="B3223" t="s">
        <v>15679</v>
      </c>
      <c r="D3223">
        <v>2020</v>
      </c>
      <c r="E3223" t="s">
        <v>1049</v>
      </c>
      <c r="F3223" t="s">
        <v>3418</v>
      </c>
      <c r="G3223" t="s">
        <v>3419</v>
      </c>
      <c r="H3223" t="s">
        <v>866</v>
      </c>
      <c r="I3223" t="s">
        <v>15680</v>
      </c>
      <c r="J3223" t="s">
        <v>896</v>
      </c>
      <c r="K3223">
        <v>68818</v>
      </c>
      <c r="L3223" t="s">
        <v>1900</v>
      </c>
      <c r="M3223" t="s">
        <v>1519</v>
      </c>
      <c r="N3223">
        <v>45242</v>
      </c>
      <c r="O3223">
        <v>56</v>
      </c>
      <c r="P3223" t="s">
        <v>872</v>
      </c>
      <c r="Q3223" t="s">
        <v>873</v>
      </c>
      <c r="R3223" t="s">
        <v>139</v>
      </c>
      <c r="S3223" t="s">
        <v>139</v>
      </c>
      <c r="U3223" t="s">
        <v>875</v>
      </c>
      <c r="W3223" s="247">
        <v>44144</v>
      </c>
      <c r="Y3223" t="s">
        <v>876</v>
      </c>
      <c r="Z3223">
        <v>0</v>
      </c>
      <c r="AA3223" t="s">
        <v>2323</v>
      </c>
      <c r="AB3223" t="s">
        <v>15681</v>
      </c>
      <c r="AD3223">
        <f t="shared" ca="1" si="150"/>
        <v>42</v>
      </c>
      <c r="AE3223">
        <f t="shared" si="151"/>
        <v>11</v>
      </c>
      <c r="AF3223">
        <f t="shared" si="152"/>
        <v>9</v>
      </c>
    </row>
    <row r="3224" spans="1:32" x14ac:dyDescent="0.25">
      <c r="A3224" t="s">
        <v>15682</v>
      </c>
      <c r="B3224" t="s">
        <v>15683</v>
      </c>
      <c r="D3224">
        <v>2021</v>
      </c>
      <c r="E3224" t="s">
        <v>3256</v>
      </c>
      <c r="F3224" t="s">
        <v>8318</v>
      </c>
      <c r="G3224" t="s">
        <v>1081</v>
      </c>
      <c r="H3224" t="s">
        <v>15684</v>
      </c>
      <c r="I3224" t="s">
        <v>15685</v>
      </c>
      <c r="J3224" t="s">
        <v>1054</v>
      </c>
      <c r="K3224">
        <v>3567</v>
      </c>
      <c r="L3224" t="s">
        <v>869</v>
      </c>
      <c r="M3224" t="s">
        <v>15686</v>
      </c>
      <c r="N3224" t="s">
        <v>15687</v>
      </c>
      <c r="O3224">
        <v>754</v>
      </c>
      <c r="P3224" t="s">
        <v>872</v>
      </c>
      <c r="Q3224" t="s">
        <v>873</v>
      </c>
      <c r="R3224" t="s">
        <v>105</v>
      </c>
      <c r="S3224" t="s">
        <v>105</v>
      </c>
      <c r="T3224" t="s">
        <v>3799</v>
      </c>
      <c r="U3224" t="s">
        <v>875</v>
      </c>
      <c r="V3224" t="s">
        <v>157</v>
      </c>
      <c r="W3224" s="247">
        <v>44125</v>
      </c>
      <c r="Y3224" t="s">
        <v>876</v>
      </c>
      <c r="Z3224">
        <v>0</v>
      </c>
      <c r="AA3224" t="s">
        <v>14808</v>
      </c>
      <c r="AD3224">
        <f t="shared" ca="1" si="150"/>
        <v>42</v>
      </c>
      <c r="AE3224">
        <f t="shared" si="151"/>
        <v>10</v>
      </c>
      <c r="AF3224">
        <f t="shared" si="152"/>
        <v>21</v>
      </c>
    </row>
    <row r="3225" spans="1:32" x14ac:dyDescent="0.25">
      <c r="A3225" t="s">
        <v>15688</v>
      </c>
      <c r="B3225" t="s">
        <v>15689</v>
      </c>
      <c r="D3225">
        <v>2020</v>
      </c>
      <c r="E3225" t="s">
        <v>1049</v>
      </c>
      <c r="F3225" t="s">
        <v>3418</v>
      </c>
      <c r="G3225" t="s">
        <v>3419</v>
      </c>
      <c r="H3225" t="s">
        <v>866</v>
      </c>
      <c r="I3225" t="s">
        <v>15690</v>
      </c>
      <c r="J3225" t="s">
        <v>1054</v>
      </c>
      <c r="K3225">
        <v>38704</v>
      </c>
      <c r="L3225" t="s">
        <v>1900</v>
      </c>
      <c r="M3225" t="s">
        <v>15691</v>
      </c>
      <c r="N3225">
        <v>45353</v>
      </c>
      <c r="O3225">
        <v>4</v>
      </c>
      <c r="P3225" t="s">
        <v>872</v>
      </c>
      <c r="Q3225" t="s">
        <v>873</v>
      </c>
      <c r="R3225" t="s">
        <v>105</v>
      </c>
      <c r="S3225" t="s">
        <v>105</v>
      </c>
      <c r="T3225" t="s">
        <v>4382</v>
      </c>
      <c r="U3225" t="s">
        <v>875</v>
      </c>
      <c r="V3225" t="s">
        <v>4383</v>
      </c>
      <c r="W3225" s="247">
        <v>44113</v>
      </c>
      <c r="Y3225" t="s">
        <v>876</v>
      </c>
      <c r="Z3225">
        <v>0</v>
      </c>
      <c r="AA3225" t="s">
        <v>2323</v>
      </c>
      <c r="AB3225" t="s">
        <v>15692</v>
      </c>
      <c r="AD3225">
        <f t="shared" ca="1" si="150"/>
        <v>43</v>
      </c>
      <c r="AE3225">
        <f t="shared" si="151"/>
        <v>10</v>
      </c>
      <c r="AF3225">
        <f t="shared" si="152"/>
        <v>9</v>
      </c>
    </row>
    <row r="3226" spans="1:32" x14ac:dyDescent="0.25">
      <c r="A3226" t="s">
        <v>646</v>
      </c>
      <c r="B3226" t="s">
        <v>15693</v>
      </c>
      <c r="D3226">
        <v>2020</v>
      </c>
      <c r="E3226" t="s">
        <v>1049</v>
      </c>
      <c r="F3226" t="s">
        <v>3418</v>
      </c>
      <c r="G3226" t="s">
        <v>3419</v>
      </c>
      <c r="H3226" t="s">
        <v>866</v>
      </c>
      <c r="I3226" t="s">
        <v>649</v>
      </c>
      <c r="J3226" t="s">
        <v>7733</v>
      </c>
      <c r="K3226">
        <v>47778</v>
      </c>
      <c r="L3226" t="s">
        <v>1900</v>
      </c>
      <c r="M3226" t="s">
        <v>1519</v>
      </c>
      <c r="N3226">
        <v>45324</v>
      </c>
      <c r="O3226">
        <v>3</v>
      </c>
      <c r="P3226" t="s">
        <v>872</v>
      </c>
      <c r="Q3226" t="s">
        <v>873</v>
      </c>
      <c r="R3226" t="s">
        <v>173</v>
      </c>
      <c r="S3226" t="s">
        <v>173</v>
      </c>
      <c r="U3226" t="s">
        <v>875</v>
      </c>
      <c r="W3226" s="247">
        <v>44113</v>
      </c>
      <c r="Y3226" t="s">
        <v>876</v>
      </c>
      <c r="Z3226">
        <v>0</v>
      </c>
      <c r="AA3226" t="s">
        <v>2323</v>
      </c>
      <c r="AB3226" t="s">
        <v>15694</v>
      </c>
      <c r="AD3226">
        <f t="shared" ca="1" si="150"/>
        <v>43</v>
      </c>
      <c r="AE3226">
        <f t="shared" si="151"/>
        <v>10</v>
      </c>
      <c r="AF3226">
        <f t="shared" si="152"/>
        <v>9</v>
      </c>
    </row>
    <row r="3227" spans="1:32" x14ac:dyDescent="0.25">
      <c r="A3227" t="s">
        <v>608</v>
      </c>
      <c r="B3227" t="s">
        <v>15695</v>
      </c>
      <c r="D3227">
        <v>2020</v>
      </c>
      <c r="E3227" t="s">
        <v>1049</v>
      </c>
      <c r="F3227" t="s">
        <v>3418</v>
      </c>
      <c r="G3227" t="s">
        <v>3419</v>
      </c>
      <c r="H3227" t="s">
        <v>866</v>
      </c>
      <c r="I3227" t="s">
        <v>611</v>
      </c>
      <c r="J3227" t="s">
        <v>1240</v>
      </c>
      <c r="K3227">
        <v>32622</v>
      </c>
      <c r="L3227" t="s">
        <v>869</v>
      </c>
      <c r="M3227" t="s">
        <v>1519</v>
      </c>
      <c r="N3227" t="s">
        <v>4903</v>
      </c>
      <c r="O3227">
        <v>14</v>
      </c>
      <c r="P3227" t="s">
        <v>872</v>
      </c>
      <c r="Q3227" t="s">
        <v>873</v>
      </c>
      <c r="R3227" t="s">
        <v>121</v>
      </c>
      <c r="S3227" t="s">
        <v>121</v>
      </c>
      <c r="U3227" t="s">
        <v>875</v>
      </c>
      <c r="W3227" s="247">
        <v>44113</v>
      </c>
      <c r="Y3227" t="s">
        <v>876</v>
      </c>
      <c r="Z3227">
        <v>0</v>
      </c>
      <c r="AA3227" t="s">
        <v>2323</v>
      </c>
      <c r="AB3227" t="s">
        <v>15696</v>
      </c>
      <c r="AD3227">
        <f t="shared" ca="1" si="150"/>
        <v>43</v>
      </c>
      <c r="AE3227">
        <f t="shared" si="151"/>
        <v>10</v>
      </c>
      <c r="AF3227">
        <f t="shared" si="152"/>
        <v>9</v>
      </c>
    </row>
    <row r="3228" spans="1:32" x14ac:dyDescent="0.25">
      <c r="A3228" t="s">
        <v>629</v>
      </c>
      <c r="B3228" t="s">
        <v>15697</v>
      </c>
      <c r="D3228">
        <v>2020</v>
      </c>
      <c r="E3228" t="s">
        <v>1049</v>
      </c>
      <c r="F3228" t="s">
        <v>3418</v>
      </c>
      <c r="G3228" t="s">
        <v>3419</v>
      </c>
      <c r="H3228" t="s">
        <v>866</v>
      </c>
      <c r="I3228" t="s">
        <v>631</v>
      </c>
      <c r="J3228" t="s">
        <v>1029</v>
      </c>
      <c r="K3228">
        <v>43555</v>
      </c>
      <c r="L3228" t="s">
        <v>1900</v>
      </c>
      <c r="M3228" t="s">
        <v>1519</v>
      </c>
      <c r="N3228" t="s">
        <v>9020</v>
      </c>
      <c r="O3228">
        <v>20</v>
      </c>
      <c r="P3228" t="s">
        <v>872</v>
      </c>
      <c r="Q3228" t="s">
        <v>873</v>
      </c>
      <c r="R3228" t="s">
        <v>121</v>
      </c>
      <c r="S3228" t="s">
        <v>121</v>
      </c>
      <c r="U3228" t="s">
        <v>875</v>
      </c>
      <c r="W3228" s="247">
        <v>44113</v>
      </c>
      <c r="Y3228" t="s">
        <v>876</v>
      </c>
      <c r="Z3228">
        <v>0</v>
      </c>
      <c r="AA3228" t="s">
        <v>2323</v>
      </c>
      <c r="AB3228" t="s">
        <v>15698</v>
      </c>
      <c r="AD3228">
        <f t="shared" ca="1" si="150"/>
        <v>43</v>
      </c>
      <c r="AE3228">
        <f t="shared" si="151"/>
        <v>10</v>
      </c>
      <c r="AF3228">
        <f t="shared" si="152"/>
        <v>9</v>
      </c>
    </row>
    <row r="3229" spans="1:32" x14ac:dyDescent="0.25">
      <c r="A3229" t="s">
        <v>665</v>
      </c>
      <c r="B3229" t="s">
        <v>15699</v>
      </c>
      <c r="D3229">
        <v>2020</v>
      </c>
      <c r="E3229" t="s">
        <v>1049</v>
      </c>
      <c r="F3229" t="s">
        <v>3418</v>
      </c>
      <c r="G3229" t="s">
        <v>3419</v>
      </c>
      <c r="H3229" t="s">
        <v>866</v>
      </c>
      <c r="I3229" t="s">
        <v>668</v>
      </c>
      <c r="J3229" t="s">
        <v>7733</v>
      </c>
      <c r="K3229">
        <v>27526</v>
      </c>
      <c r="L3229" t="s">
        <v>869</v>
      </c>
      <c r="M3229" t="s">
        <v>1519</v>
      </c>
      <c r="N3229">
        <v>45324</v>
      </c>
      <c r="O3229">
        <v>3</v>
      </c>
      <c r="P3229" t="s">
        <v>872</v>
      </c>
      <c r="Q3229" t="s">
        <v>873</v>
      </c>
      <c r="R3229" t="s">
        <v>194</v>
      </c>
      <c r="S3229" t="s">
        <v>194</v>
      </c>
      <c r="T3229" t="s">
        <v>15700</v>
      </c>
      <c r="U3229" t="s">
        <v>875</v>
      </c>
      <c r="W3229" s="247">
        <v>44088</v>
      </c>
      <c r="Y3229" t="s">
        <v>876</v>
      </c>
      <c r="Z3229">
        <v>0</v>
      </c>
      <c r="AA3229" t="s">
        <v>5723</v>
      </c>
      <c r="AB3229" t="s">
        <v>15701</v>
      </c>
      <c r="AD3229">
        <f t="shared" ca="1" si="150"/>
        <v>43</v>
      </c>
      <c r="AE3229">
        <f t="shared" si="151"/>
        <v>9</v>
      </c>
      <c r="AF3229">
        <f t="shared" si="152"/>
        <v>14</v>
      </c>
    </row>
    <row r="3230" spans="1:32" x14ac:dyDescent="0.25">
      <c r="A3230" t="s">
        <v>669</v>
      </c>
      <c r="B3230" t="s">
        <v>15702</v>
      </c>
      <c r="D3230">
        <v>2020</v>
      </c>
      <c r="E3230" t="s">
        <v>1049</v>
      </c>
      <c r="F3230" t="s">
        <v>3418</v>
      </c>
      <c r="G3230" t="s">
        <v>3419</v>
      </c>
      <c r="H3230" t="s">
        <v>866</v>
      </c>
      <c r="I3230" t="s">
        <v>672</v>
      </c>
      <c r="J3230" t="s">
        <v>11582</v>
      </c>
      <c r="K3230">
        <v>49290</v>
      </c>
      <c r="L3230" t="s">
        <v>1900</v>
      </c>
      <c r="M3230" t="s">
        <v>1519</v>
      </c>
      <c r="N3230">
        <v>45414</v>
      </c>
      <c r="P3230" t="s">
        <v>872</v>
      </c>
      <c r="Q3230" t="s">
        <v>873</v>
      </c>
      <c r="R3230" t="s">
        <v>113</v>
      </c>
      <c r="S3230" t="s">
        <v>121</v>
      </c>
      <c r="T3230" t="s">
        <v>15703</v>
      </c>
      <c r="U3230" t="s">
        <v>875</v>
      </c>
      <c r="W3230" s="247">
        <v>44088</v>
      </c>
      <c r="Y3230" t="s">
        <v>876</v>
      </c>
      <c r="Z3230">
        <v>0</v>
      </c>
      <c r="AA3230" t="s">
        <v>5723</v>
      </c>
      <c r="AB3230" t="s">
        <v>15704</v>
      </c>
      <c r="AD3230">
        <f t="shared" ca="1" si="150"/>
        <v>43</v>
      </c>
      <c r="AE3230">
        <f t="shared" si="151"/>
        <v>9</v>
      </c>
      <c r="AF3230">
        <f t="shared" si="152"/>
        <v>14</v>
      </c>
    </row>
    <row r="3231" spans="1:32" x14ac:dyDescent="0.25">
      <c r="A3231" t="s">
        <v>15705</v>
      </c>
      <c r="B3231" t="s">
        <v>15706</v>
      </c>
      <c r="D3231">
        <v>2020</v>
      </c>
      <c r="E3231" t="s">
        <v>1049</v>
      </c>
      <c r="F3231" t="s">
        <v>3418</v>
      </c>
      <c r="G3231" t="s">
        <v>3419</v>
      </c>
      <c r="H3231" t="s">
        <v>866</v>
      </c>
      <c r="I3231" t="s">
        <v>15707</v>
      </c>
      <c r="J3231" t="s">
        <v>7733</v>
      </c>
      <c r="K3231">
        <v>118204</v>
      </c>
      <c r="L3231" t="s">
        <v>1900</v>
      </c>
      <c r="M3231" t="s">
        <v>1519</v>
      </c>
      <c r="N3231">
        <v>45444</v>
      </c>
      <c r="O3231">
        <v>30</v>
      </c>
      <c r="P3231" t="s">
        <v>872</v>
      </c>
      <c r="Q3231" t="s">
        <v>873</v>
      </c>
      <c r="R3231" t="s">
        <v>133</v>
      </c>
      <c r="S3231" t="s">
        <v>133</v>
      </c>
      <c r="U3231" t="s">
        <v>875</v>
      </c>
      <c r="W3231" s="247">
        <v>44088</v>
      </c>
      <c r="Y3231" t="s">
        <v>876</v>
      </c>
      <c r="Z3231">
        <v>0</v>
      </c>
      <c r="AA3231" t="s">
        <v>2323</v>
      </c>
      <c r="AB3231" t="s">
        <v>15708</v>
      </c>
      <c r="AD3231">
        <f t="shared" ca="1" si="150"/>
        <v>43</v>
      </c>
      <c r="AE3231">
        <f t="shared" si="151"/>
        <v>9</v>
      </c>
      <c r="AF3231">
        <f t="shared" si="152"/>
        <v>14</v>
      </c>
    </row>
    <row r="3232" spans="1:32" x14ac:dyDescent="0.25">
      <c r="A3232" t="s">
        <v>15709</v>
      </c>
      <c r="B3232" t="s">
        <v>15710</v>
      </c>
      <c r="D3232">
        <v>2021</v>
      </c>
      <c r="E3232" t="s">
        <v>1616</v>
      </c>
      <c r="F3232" t="s">
        <v>1617</v>
      </c>
      <c r="G3232" t="s">
        <v>1618</v>
      </c>
      <c r="H3232" t="s">
        <v>866</v>
      </c>
      <c r="I3232" t="s">
        <v>15711</v>
      </c>
      <c r="J3232" t="s">
        <v>1038</v>
      </c>
      <c r="K3232">
        <v>226</v>
      </c>
      <c r="L3232" t="s">
        <v>869</v>
      </c>
      <c r="M3232" t="s">
        <v>15712</v>
      </c>
      <c r="N3232" t="s">
        <v>7026</v>
      </c>
      <c r="O3232">
        <v>1099</v>
      </c>
      <c r="P3232" t="s">
        <v>872</v>
      </c>
      <c r="Q3232" t="s">
        <v>873</v>
      </c>
      <c r="R3232" t="s">
        <v>105</v>
      </c>
      <c r="S3232" t="s">
        <v>105</v>
      </c>
      <c r="T3232" t="s">
        <v>15713</v>
      </c>
      <c r="U3232" t="s">
        <v>875</v>
      </c>
      <c r="V3232" t="s">
        <v>195</v>
      </c>
      <c r="W3232" s="247">
        <v>44053</v>
      </c>
      <c r="Y3232" t="s">
        <v>876</v>
      </c>
      <c r="Z3232">
        <v>0</v>
      </c>
      <c r="AA3232" t="s">
        <v>14808</v>
      </c>
      <c r="AB3232" t="s">
        <v>1856</v>
      </c>
      <c r="AD3232">
        <f t="shared" ca="1" si="150"/>
        <v>45</v>
      </c>
      <c r="AE3232">
        <f t="shared" si="151"/>
        <v>8</v>
      </c>
      <c r="AF3232">
        <f t="shared" si="152"/>
        <v>10</v>
      </c>
    </row>
    <row r="3233" spans="1:32" x14ac:dyDescent="0.25">
      <c r="A3233" t="s">
        <v>15714</v>
      </c>
      <c r="B3233" t="s">
        <v>15715</v>
      </c>
      <c r="C3233" t="s">
        <v>2319</v>
      </c>
      <c r="D3233">
        <v>2020</v>
      </c>
      <c r="E3233" t="s">
        <v>1049</v>
      </c>
      <c r="F3233" t="s">
        <v>2320</v>
      </c>
      <c r="G3233" t="s">
        <v>2321</v>
      </c>
      <c r="H3233" t="s">
        <v>866</v>
      </c>
      <c r="I3233" t="s">
        <v>15716</v>
      </c>
      <c r="J3233" t="s">
        <v>1029</v>
      </c>
      <c r="K3233">
        <v>101651</v>
      </c>
      <c r="L3233" t="s">
        <v>1900</v>
      </c>
      <c r="M3233" t="s">
        <v>1519</v>
      </c>
      <c r="N3233">
        <v>45353</v>
      </c>
      <c r="O3233">
        <v>2</v>
      </c>
      <c r="P3233" t="s">
        <v>872</v>
      </c>
      <c r="Q3233" t="s">
        <v>873</v>
      </c>
      <c r="R3233" t="s">
        <v>133</v>
      </c>
      <c r="S3233" t="s">
        <v>159</v>
      </c>
      <c r="T3233" t="s">
        <v>3691</v>
      </c>
      <c r="U3233" t="s">
        <v>875</v>
      </c>
      <c r="W3233" s="247">
        <v>44041</v>
      </c>
      <c r="Y3233" t="s">
        <v>876</v>
      </c>
      <c r="Z3233">
        <v>0</v>
      </c>
      <c r="AA3233" t="s">
        <v>5723</v>
      </c>
      <c r="AB3233" t="s">
        <v>15717</v>
      </c>
      <c r="AD3233">
        <f t="shared" ca="1" si="150"/>
        <v>45</v>
      </c>
      <c r="AE3233">
        <f t="shared" si="151"/>
        <v>7</v>
      </c>
      <c r="AF3233">
        <f t="shared" si="152"/>
        <v>29</v>
      </c>
    </row>
    <row r="3234" spans="1:32" x14ac:dyDescent="0.25">
      <c r="A3234" t="s">
        <v>15718</v>
      </c>
      <c r="B3234" t="s">
        <v>15719</v>
      </c>
      <c r="C3234" t="s">
        <v>2319</v>
      </c>
      <c r="D3234">
        <v>2020</v>
      </c>
      <c r="E3234" t="s">
        <v>1049</v>
      </c>
      <c r="F3234" t="s">
        <v>2320</v>
      </c>
      <c r="G3234" t="s">
        <v>2321</v>
      </c>
      <c r="H3234" t="s">
        <v>866</v>
      </c>
      <c r="I3234" t="s">
        <v>15720</v>
      </c>
      <c r="J3234" t="s">
        <v>11577</v>
      </c>
      <c r="K3234">
        <v>101245</v>
      </c>
      <c r="L3234" t="s">
        <v>1900</v>
      </c>
      <c r="M3234" t="s">
        <v>1519</v>
      </c>
      <c r="N3234" t="s">
        <v>913</v>
      </c>
      <c r="O3234">
        <v>5</v>
      </c>
      <c r="P3234" t="s">
        <v>872</v>
      </c>
      <c r="Q3234" t="s">
        <v>873</v>
      </c>
      <c r="R3234" t="s">
        <v>121</v>
      </c>
      <c r="S3234" t="s">
        <v>121</v>
      </c>
      <c r="U3234" t="s">
        <v>875</v>
      </c>
      <c r="W3234" s="247">
        <v>44041</v>
      </c>
      <c r="Y3234" t="s">
        <v>876</v>
      </c>
      <c r="Z3234">
        <v>0</v>
      </c>
      <c r="AA3234" t="s">
        <v>5723</v>
      </c>
      <c r="AB3234" t="s">
        <v>15721</v>
      </c>
      <c r="AD3234">
        <f t="shared" ca="1" si="150"/>
        <v>45</v>
      </c>
      <c r="AE3234">
        <f t="shared" si="151"/>
        <v>7</v>
      </c>
      <c r="AF3234">
        <f t="shared" si="152"/>
        <v>29</v>
      </c>
    </row>
    <row r="3235" spans="1:32" x14ac:dyDescent="0.25">
      <c r="A3235" t="s">
        <v>15722</v>
      </c>
      <c r="B3235" t="s">
        <v>15723</v>
      </c>
      <c r="C3235" t="s">
        <v>2319</v>
      </c>
      <c r="D3235">
        <v>2020</v>
      </c>
      <c r="E3235" t="s">
        <v>1049</v>
      </c>
      <c r="F3235" t="s">
        <v>2320</v>
      </c>
      <c r="G3235" t="s">
        <v>2321</v>
      </c>
      <c r="H3235" t="s">
        <v>866</v>
      </c>
      <c r="I3235" t="s">
        <v>15724</v>
      </c>
      <c r="J3235" t="s">
        <v>7733</v>
      </c>
      <c r="K3235">
        <v>94337</v>
      </c>
      <c r="L3235" t="s">
        <v>1900</v>
      </c>
      <c r="M3235" t="s">
        <v>1519</v>
      </c>
      <c r="N3235">
        <v>45353</v>
      </c>
      <c r="O3235">
        <v>2</v>
      </c>
      <c r="P3235" t="s">
        <v>872</v>
      </c>
      <c r="Q3235" t="s">
        <v>873</v>
      </c>
      <c r="R3235" t="s">
        <v>180</v>
      </c>
      <c r="S3235" t="s">
        <v>173</v>
      </c>
      <c r="U3235" t="s">
        <v>875</v>
      </c>
      <c r="W3235" s="247">
        <v>44041</v>
      </c>
      <c r="Y3235" t="s">
        <v>876</v>
      </c>
      <c r="Z3235">
        <v>0</v>
      </c>
      <c r="AA3235" t="s">
        <v>5723</v>
      </c>
      <c r="AB3235" t="s">
        <v>15725</v>
      </c>
      <c r="AD3235">
        <f t="shared" ca="1" si="150"/>
        <v>45</v>
      </c>
      <c r="AE3235">
        <f t="shared" si="151"/>
        <v>7</v>
      </c>
      <c r="AF3235">
        <f t="shared" si="152"/>
        <v>29</v>
      </c>
    </row>
    <row r="3236" spans="1:32" x14ac:dyDescent="0.25">
      <c r="A3236" t="s">
        <v>15726</v>
      </c>
      <c r="B3236" t="s">
        <v>15727</v>
      </c>
      <c r="C3236" t="s">
        <v>2319</v>
      </c>
      <c r="D3236">
        <v>2020</v>
      </c>
      <c r="E3236" t="s">
        <v>1049</v>
      </c>
      <c r="F3236" t="s">
        <v>2320</v>
      </c>
      <c r="G3236" t="s">
        <v>2321</v>
      </c>
      <c r="H3236" t="s">
        <v>866</v>
      </c>
      <c r="I3236" t="s">
        <v>15728</v>
      </c>
      <c r="J3236" t="s">
        <v>896</v>
      </c>
      <c r="K3236">
        <v>87734</v>
      </c>
      <c r="L3236" t="s">
        <v>1900</v>
      </c>
      <c r="M3236" t="s">
        <v>1519</v>
      </c>
      <c r="N3236">
        <v>45353</v>
      </c>
      <c r="O3236">
        <v>2</v>
      </c>
      <c r="P3236" t="s">
        <v>872</v>
      </c>
      <c r="Q3236" t="s">
        <v>873</v>
      </c>
      <c r="R3236" t="s">
        <v>121</v>
      </c>
      <c r="S3236" t="s">
        <v>121</v>
      </c>
      <c r="U3236" t="s">
        <v>875</v>
      </c>
      <c r="W3236" s="247">
        <v>44012</v>
      </c>
      <c r="Y3236" t="s">
        <v>876</v>
      </c>
      <c r="Z3236">
        <v>0</v>
      </c>
      <c r="AA3236" t="s">
        <v>2323</v>
      </c>
      <c r="AB3236" t="s">
        <v>15729</v>
      </c>
      <c r="AD3236">
        <f t="shared" ca="1" si="150"/>
        <v>46</v>
      </c>
      <c r="AE3236">
        <f t="shared" si="151"/>
        <v>6</v>
      </c>
      <c r="AF3236">
        <f t="shared" si="152"/>
        <v>30</v>
      </c>
    </row>
    <row r="3237" spans="1:32" x14ac:dyDescent="0.25">
      <c r="A3237" t="s">
        <v>15730</v>
      </c>
      <c r="B3237" t="s">
        <v>15731</v>
      </c>
      <c r="D3237">
        <v>2020</v>
      </c>
      <c r="E3237" t="s">
        <v>863</v>
      </c>
      <c r="F3237" t="s">
        <v>2418</v>
      </c>
      <c r="G3237" t="s">
        <v>2419</v>
      </c>
      <c r="H3237" t="s">
        <v>866</v>
      </c>
      <c r="I3237" t="s">
        <v>15732</v>
      </c>
      <c r="J3237" t="s">
        <v>1067</v>
      </c>
      <c r="K3237">
        <v>2028</v>
      </c>
      <c r="L3237" t="s">
        <v>869</v>
      </c>
      <c r="M3237" t="s">
        <v>1519</v>
      </c>
      <c r="N3237">
        <v>44601</v>
      </c>
      <c r="O3237">
        <v>521</v>
      </c>
      <c r="P3237" t="s">
        <v>872</v>
      </c>
      <c r="Q3237" t="s">
        <v>873</v>
      </c>
      <c r="R3237" t="s">
        <v>176</v>
      </c>
      <c r="S3237" t="s">
        <v>176</v>
      </c>
      <c r="U3237" t="s">
        <v>875</v>
      </c>
      <c r="W3237" s="247">
        <v>44014</v>
      </c>
      <c r="Y3237" t="s">
        <v>876</v>
      </c>
      <c r="Z3237">
        <v>0</v>
      </c>
      <c r="AD3237">
        <f t="shared" ca="1" si="150"/>
        <v>46</v>
      </c>
      <c r="AE3237">
        <f t="shared" si="151"/>
        <v>7</v>
      </c>
      <c r="AF3237">
        <f t="shared" si="152"/>
        <v>2</v>
      </c>
    </row>
    <row r="3238" spans="1:32" x14ac:dyDescent="0.25">
      <c r="A3238" t="s">
        <v>15733</v>
      </c>
      <c r="B3238" t="s">
        <v>15734</v>
      </c>
      <c r="D3238">
        <v>2020</v>
      </c>
      <c r="E3238" t="s">
        <v>1049</v>
      </c>
      <c r="F3238" t="s">
        <v>1050</v>
      </c>
      <c r="G3238" t="s">
        <v>1051</v>
      </c>
      <c r="H3238" t="s">
        <v>866</v>
      </c>
      <c r="I3238" t="s">
        <v>15735</v>
      </c>
      <c r="J3238" t="s">
        <v>1054</v>
      </c>
      <c r="K3238">
        <v>5312</v>
      </c>
      <c r="L3238" t="s">
        <v>869</v>
      </c>
      <c r="M3238" t="s">
        <v>15736</v>
      </c>
      <c r="N3238" t="s">
        <v>1040</v>
      </c>
      <c r="O3238">
        <v>4</v>
      </c>
      <c r="P3238" t="s">
        <v>872</v>
      </c>
      <c r="Q3238" t="s">
        <v>873</v>
      </c>
      <c r="R3238" t="s">
        <v>105</v>
      </c>
      <c r="S3238" t="s">
        <v>105</v>
      </c>
      <c r="T3238" t="s">
        <v>15737</v>
      </c>
      <c r="U3238" t="s">
        <v>875</v>
      </c>
      <c r="V3238" t="s">
        <v>229</v>
      </c>
      <c r="W3238" s="247">
        <v>43860</v>
      </c>
      <c r="Y3238" t="s">
        <v>876</v>
      </c>
      <c r="Z3238">
        <v>0</v>
      </c>
      <c r="AB3238" t="s">
        <v>1856</v>
      </c>
      <c r="AD3238">
        <f t="shared" ca="1" si="150"/>
        <v>51</v>
      </c>
      <c r="AE3238">
        <f t="shared" si="151"/>
        <v>1</v>
      </c>
      <c r="AF3238">
        <f t="shared" si="152"/>
        <v>30</v>
      </c>
    </row>
    <row r="3239" spans="1:32" x14ac:dyDescent="0.25">
      <c r="A3239" t="s">
        <v>15738</v>
      </c>
      <c r="B3239" t="s">
        <v>15739</v>
      </c>
      <c r="D3239">
        <v>2021</v>
      </c>
      <c r="E3239" t="s">
        <v>1034</v>
      </c>
      <c r="F3239" t="s">
        <v>2060</v>
      </c>
      <c r="G3239" t="s">
        <v>1880</v>
      </c>
      <c r="H3239" t="s">
        <v>866</v>
      </c>
      <c r="I3239" t="s">
        <v>15740</v>
      </c>
      <c r="J3239" t="s">
        <v>1038</v>
      </c>
      <c r="K3239">
        <v>1</v>
      </c>
      <c r="L3239" t="s">
        <v>869</v>
      </c>
      <c r="M3239" t="s">
        <v>15741</v>
      </c>
      <c r="N3239" t="s">
        <v>15687</v>
      </c>
      <c r="O3239">
        <v>1192</v>
      </c>
      <c r="P3239" t="s">
        <v>872</v>
      </c>
      <c r="Q3239" t="s">
        <v>873</v>
      </c>
      <c r="R3239" t="s">
        <v>105</v>
      </c>
      <c r="S3239" t="s">
        <v>105</v>
      </c>
      <c r="T3239" t="s">
        <v>15742</v>
      </c>
      <c r="U3239" t="s">
        <v>896</v>
      </c>
      <c r="V3239" t="s">
        <v>209</v>
      </c>
      <c r="W3239" s="247">
        <v>43871</v>
      </c>
      <c r="Y3239" t="s">
        <v>876</v>
      </c>
      <c r="Z3239">
        <v>0</v>
      </c>
      <c r="AA3239" t="s">
        <v>14808</v>
      </c>
      <c r="AB3239" t="s">
        <v>1856</v>
      </c>
      <c r="AD3239">
        <f t="shared" ca="1" si="150"/>
        <v>51</v>
      </c>
      <c r="AE3239">
        <f t="shared" si="151"/>
        <v>2</v>
      </c>
      <c r="AF3239">
        <f t="shared" si="152"/>
        <v>10</v>
      </c>
    </row>
    <row r="3240" spans="1:32" x14ac:dyDescent="0.25">
      <c r="A3240" t="s">
        <v>15743</v>
      </c>
      <c r="B3240" t="s">
        <v>15744</v>
      </c>
      <c r="D3240">
        <v>2021</v>
      </c>
      <c r="E3240" t="s">
        <v>1034</v>
      </c>
      <c r="F3240" t="s">
        <v>2060</v>
      </c>
      <c r="G3240" t="s">
        <v>1880</v>
      </c>
      <c r="H3240" t="s">
        <v>866</v>
      </c>
      <c r="I3240" t="s">
        <v>15745</v>
      </c>
      <c r="J3240" t="s">
        <v>1038</v>
      </c>
      <c r="K3240">
        <v>1</v>
      </c>
      <c r="L3240" t="s">
        <v>869</v>
      </c>
      <c r="M3240" t="s">
        <v>15746</v>
      </c>
      <c r="N3240" t="s">
        <v>13889</v>
      </c>
      <c r="O3240">
        <v>1192</v>
      </c>
      <c r="P3240" t="s">
        <v>872</v>
      </c>
      <c r="Q3240" t="s">
        <v>873</v>
      </c>
      <c r="R3240" t="s">
        <v>105</v>
      </c>
      <c r="S3240" t="s">
        <v>105</v>
      </c>
      <c r="T3240" t="s">
        <v>15747</v>
      </c>
      <c r="U3240" t="s">
        <v>896</v>
      </c>
      <c r="V3240" t="s">
        <v>209</v>
      </c>
      <c r="W3240" s="247">
        <v>43871</v>
      </c>
      <c r="Y3240" t="s">
        <v>876</v>
      </c>
      <c r="Z3240">
        <v>0</v>
      </c>
      <c r="AA3240" t="s">
        <v>14808</v>
      </c>
      <c r="AB3240" t="s">
        <v>1856</v>
      </c>
      <c r="AD3240">
        <f t="shared" ca="1" si="150"/>
        <v>51</v>
      </c>
      <c r="AE3240">
        <f t="shared" si="151"/>
        <v>2</v>
      </c>
      <c r="AF3240">
        <f t="shared" si="152"/>
        <v>10</v>
      </c>
    </row>
    <row r="3241" spans="1:32" x14ac:dyDescent="0.25">
      <c r="A3241" t="s">
        <v>15748</v>
      </c>
      <c r="B3241" t="s">
        <v>15749</v>
      </c>
      <c r="D3241">
        <v>2021</v>
      </c>
      <c r="E3241" t="s">
        <v>1034</v>
      </c>
      <c r="F3241" t="s">
        <v>2060</v>
      </c>
      <c r="G3241" t="s">
        <v>1880</v>
      </c>
      <c r="H3241" t="s">
        <v>866</v>
      </c>
      <c r="I3241" t="s">
        <v>15750</v>
      </c>
      <c r="J3241" t="s">
        <v>1038</v>
      </c>
      <c r="K3241">
        <v>1</v>
      </c>
      <c r="L3241" t="s">
        <v>869</v>
      </c>
      <c r="M3241" t="s">
        <v>15751</v>
      </c>
      <c r="N3241" t="s">
        <v>13889</v>
      </c>
      <c r="O3241">
        <v>1192</v>
      </c>
      <c r="P3241" t="s">
        <v>872</v>
      </c>
      <c r="Q3241" t="s">
        <v>873</v>
      </c>
      <c r="R3241" t="s">
        <v>105</v>
      </c>
      <c r="S3241" t="s">
        <v>105</v>
      </c>
      <c r="T3241" t="s">
        <v>15752</v>
      </c>
      <c r="U3241" t="s">
        <v>896</v>
      </c>
      <c r="V3241" t="s">
        <v>209</v>
      </c>
      <c r="W3241" s="247">
        <v>43871</v>
      </c>
      <c r="Y3241" t="s">
        <v>876</v>
      </c>
      <c r="Z3241">
        <v>0</v>
      </c>
      <c r="AA3241" t="s">
        <v>14808</v>
      </c>
      <c r="AB3241" t="s">
        <v>1856</v>
      </c>
      <c r="AD3241">
        <f t="shared" ca="1" si="150"/>
        <v>51</v>
      </c>
      <c r="AE3241">
        <f t="shared" si="151"/>
        <v>2</v>
      </c>
      <c r="AF3241">
        <f t="shared" si="152"/>
        <v>10</v>
      </c>
    </row>
    <row r="3242" spans="1:32" x14ac:dyDescent="0.25">
      <c r="A3242" t="s">
        <v>15753</v>
      </c>
      <c r="B3242" t="s">
        <v>15754</v>
      </c>
      <c r="D3242">
        <v>2021</v>
      </c>
      <c r="E3242" t="s">
        <v>1034</v>
      </c>
      <c r="F3242" t="s">
        <v>2060</v>
      </c>
      <c r="G3242" t="s">
        <v>1880</v>
      </c>
      <c r="H3242" t="s">
        <v>866</v>
      </c>
      <c r="I3242" t="s">
        <v>15755</v>
      </c>
      <c r="J3242" t="s">
        <v>1038</v>
      </c>
      <c r="K3242">
        <v>1</v>
      </c>
      <c r="L3242" t="s">
        <v>869</v>
      </c>
      <c r="M3242" t="s">
        <v>15756</v>
      </c>
      <c r="N3242" t="s">
        <v>13889</v>
      </c>
      <c r="O3242">
        <v>1192</v>
      </c>
      <c r="P3242" t="s">
        <v>872</v>
      </c>
      <c r="Q3242" t="s">
        <v>873</v>
      </c>
      <c r="R3242" t="s">
        <v>105</v>
      </c>
      <c r="S3242" t="s">
        <v>105</v>
      </c>
      <c r="T3242" t="s">
        <v>15757</v>
      </c>
      <c r="U3242" t="s">
        <v>896</v>
      </c>
      <c r="V3242" t="s">
        <v>209</v>
      </c>
      <c r="W3242" s="247">
        <v>43871</v>
      </c>
      <c r="Y3242" t="s">
        <v>876</v>
      </c>
      <c r="Z3242">
        <v>0</v>
      </c>
      <c r="AA3242" t="s">
        <v>14808</v>
      </c>
      <c r="AB3242" t="s">
        <v>1856</v>
      </c>
      <c r="AD3242">
        <f t="shared" ca="1" si="150"/>
        <v>51</v>
      </c>
      <c r="AE3242">
        <f t="shared" si="151"/>
        <v>2</v>
      </c>
      <c r="AF3242">
        <f t="shared" si="152"/>
        <v>10</v>
      </c>
    </row>
    <row r="3243" spans="1:32" x14ac:dyDescent="0.25">
      <c r="A3243" t="s">
        <v>15758</v>
      </c>
      <c r="B3243" t="s">
        <v>15759</v>
      </c>
      <c r="D3243">
        <v>2021</v>
      </c>
      <c r="E3243" t="s">
        <v>1034</v>
      </c>
      <c r="F3243" t="s">
        <v>2060</v>
      </c>
      <c r="G3243" t="s">
        <v>1880</v>
      </c>
      <c r="H3243" t="s">
        <v>866</v>
      </c>
      <c r="I3243" t="s">
        <v>15760</v>
      </c>
      <c r="J3243" t="s">
        <v>1038</v>
      </c>
      <c r="K3243">
        <v>146655</v>
      </c>
      <c r="L3243" t="s">
        <v>1900</v>
      </c>
      <c r="M3243" t="s">
        <v>15761</v>
      </c>
      <c r="N3243" t="s">
        <v>13889</v>
      </c>
      <c r="O3243">
        <v>278</v>
      </c>
      <c r="P3243" t="s">
        <v>872</v>
      </c>
      <c r="Q3243" t="s">
        <v>873</v>
      </c>
      <c r="R3243" t="s">
        <v>105</v>
      </c>
      <c r="S3243" t="s">
        <v>105</v>
      </c>
      <c r="T3243" t="s">
        <v>15762</v>
      </c>
      <c r="U3243" t="s">
        <v>896</v>
      </c>
      <c r="V3243" t="s">
        <v>209</v>
      </c>
      <c r="W3243" s="247">
        <v>43871</v>
      </c>
      <c r="Y3243" t="s">
        <v>876</v>
      </c>
      <c r="Z3243">
        <v>0</v>
      </c>
      <c r="AA3243" t="s">
        <v>14808</v>
      </c>
      <c r="AB3243" t="s">
        <v>1856</v>
      </c>
      <c r="AD3243">
        <f t="shared" ca="1" si="150"/>
        <v>51</v>
      </c>
      <c r="AE3243">
        <f t="shared" si="151"/>
        <v>2</v>
      </c>
      <c r="AF3243">
        <f t="shared" si="152"/>
        <v>10</v>
      </c>
    </row>
    <row r="3244" spans="1:32" x14ac:dyDescent="0.25">
      <c r="A3244" t="s">
        <v>15763</v>
      </c>
      <c r="B3244" t="s">
        <v>15764</v>
      </c>
      <c r="D3244">
        <v>2021</v>
      </c>
      <c r="E3244" t="s">
        <v>1034</v>
      </c>
      <c r="F3244" t="s">
        <v>2060</v>
      </c>
      <c r="G3244" t="s">
        <v>1880</v>
      </c>
      <c r="H3244" t="s">
        <v>866</v>
      </c>
      <c r="I3244" t="s">
        <v>15765</v>
      </c>
      <c r="J3244" t="s">
        <v>1067</v>
      </c>
      <c r="K3244">
        <v>200633</v>
      </c>
      <c r="L3244" t="s">
        <v>1900</v>
      </c>
      <c r="M3244" t="s">
        <v>1519</v>
      </c>
      <c r="N3244">
        <v>45293</v>
      </c>
      <c r="O3244">
        <v>4</v>
      </c>
      <c r="P3244" t="s">
        <v>872</v>
      </c>
      <c r="Q3244" t="s">
        <v>873</v>
      </c>
      <c r="R3244" t="s">
        <v>194</v>
      </c>
      <c r="S3244" t="s">
        <v>194</v>
      </c>
      <c r="U3244" t="s">
        <v>896</v>
      </c>
      <c r="W3244" s="247">
        <v>43871</v>
      </c>
      <c r="Y3244" t="s">
        <v>876</v>
      </c>
      <c r="Z3244">
        <v>0</v>
      </c>
      <c r="AA3244" t="s">
        <v>14808</v>
      </c>
      <c r="AD3244">
        <f t="shared" ca="1" si="150"/>
        <v>51</v>
      </c>
      <c r="AE3244">
        <f t="shared" si="151"/>
        <v>2</v>
      </c>
      <c r="AF3244">
        <f t="shared" si="152"/>
        <v>10</v>
      </c>
    </row>
    <row r="3245" spans="1:32" x14ac:dyDescent="0.25">
      <c r="A3245" t="s">
        <v>15766</v>
      </c>
      <c r="B3245" t="s">
        <v>15767</v>
      </c>
      <c r="D3245">
        <v>2020</v>
      </c>
      <c r="E3245" t="s">
        <v>863</v>
      </c>
      <c r="F3245" t="s">
        <v>6260</v>
      </c>
      <c r="G3245" t="s">
        <v>1096</v>
      </c>
      <c r="H3245" t="s">
        <v>15671</v>
      </c>
      <c r="I3245" t="s">
        <v>15768</v>
      </c>
      <c r="J3245" t="s">
        <v>7733</v>
      </c>
      <c r="K3245">
        <v>56325</v>
      </c>
      <c r="L3245" t="s">
        <v>1900</v>
      </c>
      <c r="M3245" t="s">
        <v>1519</v>
      </c>
      <c r="N3245">
        <v>45324</v>
      </c>
      <c r="O3245">
        <v>3</v>
      </c>
      <c r="P3245" t="s">
        <v>872</v>
      </c>
      <c r="Q3245" t="s">
        <v>873</v>
      </c>
      <c r="R3245" t="s">
        <v>133</v>
      </c>
      <c r="S3245" t="s">
        <v>133</v>
      </c>
      <c r="U3245" t="s">
        <v>1067</v>
      </c>
      <c r="W3245" s="247">
        <v>43872</v>
      </c>
      <c r="Y3245" t="s">
        <v>876</v>
      </c>
      <c r="Z3245">
        <v>0</v>
      </c>
      <c r="AD3245">
        <f t="shared" ca="1" si="150"/>
        <v>50</v>
      </c>
      <c r="AE3245">
        <f t="shared" si="151"/>
        <v>2</v>
      </c>
      <c r="AF3245">
        <f t="shared" si="152"/>
        <v>11</v>
      </c>
    </row>
    <row r="3246" spans="1:32" x14ac:dyDescent="0.25">
      <c r="A3246" t="s">
        <v>15769</v>
      </c>
      <c r="B3246" t="s">
        <v>15770</v>
      </c>
      <c r="C3246" t="s">
        <v>2319</v>
      </c>
      <c r="D3246">
        <v>2020</v>
      </c>
      <c r="E3246" t="s">
        <v>1049</v>
      </c>
      <c r="F3246" t="s">
        <v>2320</v>
      </c>
      <c r="G3246" t="s">
        <v>2321</v>
      </c>
      <c r="H3246" t="s">
        <v>866</v>
      </c>
      <c r="I3246" t="s">
        <v>15771</v>
      </c>
      <c r="J3246" t="s">
        <v>7733</v>
      </c>
      <c r="K3246">
        <v>46724</v>
      </c>
      <c r="L3246" t="s">
        <v>1900</v>
      </c>
      <c r="M3246" t="s">
        <v>1519</v>
      </c>
      <c r="N3246" t="s">
        <v>3695</v>
      </c>
      <c r="O3246">
        <v>19</v>
      </c>
      <c r="P3246" t="s">
        <v>872</v>
      </c>
      <c r="Q3246" t="s">
        <v>873</v>
      </c>
      <c r="R3246" t="s">
        <v>173</v>
      </c>
      <c r="S3246" t="s">
        <v>173</v>
      </c>
      <c r="U3246" t="s">
        <v>875</v>
      </c>
      <c r="W3246" s="247">
        <v>43837</v>
      </c>
      <c r="Y3246" t="s">
        <v>876</v>
      </c>
      <c r="Z3246">
        <v>0</v>
      </c>
      <c r="AA3246" t="s">
        <v>5723</v>
      </c>
      <c r="AB3246" t="s">
        <v>15772</v>
      </c>
      <c r="AD3246">
        <f t="shared" ca="1" si="150"/>
        <v>52</v>
      </c>
      <c r="AE3246">
        <f t="shared" si="151"/>
        <v>1</v>
      </c>
      <c r="AF3246">
        <f t="shared" si="152"/>
        <v>7</v>
      </c>
    </row>
    <row r="3247" spans="1:32" x14ac:dyDescent="0.25">
      <c r="A3247" t="s">
        <v>15773</v>
      </c>
      <c r="B3247" t="s">
        <v>15774</v>
      </c>
      <c r="C3247" t="s">
        <v>2319</v>
      </c>
      <c r="D3247">
        <v>2020</v>
      </c>
      <c r="E3247" t="s">
        <v>1049</v>
      </c>
      <c r="F3247" t="s">
        <v>2320</v>
      </c>
      <c r="G3247" t="s">
        <v>2321</v>
      </c>
      <c r="H3247" t="s">
        <v>1052</v>
      </c>
      <c r="I3247" t="s">
        <v>15775</v>
      </c>
      <c r="J3247" t="s">
        <v>7733</v>
      </c>
      <c r="K3247">
        <v>135608</v>
      </c>
      <c r="L3247" t="s">
        <v>1900</v>
      </c>
      <c r="M3247" t="s">
        <v>1519</v>
      </c>
      <c r="N3247">
        <v>45353</v>
      </c>
      <c r="O3247">
        <v>3</v>
      </c>
      <c r="P3247" t="s">
        <v>872</v>
      </c>
      <c r="Q3247" t="s">
        <v>873</v>
      </c>
      <c r="R3247" t="s">
        <v>133</v>
      </c>
      <c r="S3247" t="s">
        <v>133</v>
      </c>
      <c r="U3247" t="s">
        <v>875</v>
      </c>
      <c r="W3247" s="247">
        <v>43837</v>
      </c>
      <c r="Y3247" t="s">
        <v>876</v>
      </c>
      <c r="Z3247">
        <v>0</v>
      </c>
      <c r="AA3247" t="s">
        <v>2323</v>
      </c>
      <c r="AB3247" t="s">
        <v>15776</v>
      </c>
      <c r="AD3247">
        <f t="shared" ca="1" si="150"/>
        <v>52</v>
      </c>
      <c r="AE3247">
        <f t="shared" si="151"/>
        <v>1</v>
      </c>
      <c r="AF3247">
        <f t="shared" si="152"/>
        <v>7</v>
      </c>
    </row>
    <row r="3248" spans="1:32" x14ac:dyDescent="0.25">
      <c r="A3248" t="s">
        <v>15777</v>
      </c>
      <c r="B3248" t="s">
        <v>15778</v>
      </c>
      <c r="C3248" t="s">
        <v>2319</v>
      </c>
      <c r="D3248">
        <v>2020</v>
      </c>
      <c r="E3248" t="s">
        <v>1049</v>
      </c>
      <c r="F3248" t="s">
        <v>2320</v>
      </c>
      <c r="G3248" t="s">
        <v>2321</v>
      </c>
      <c r="H3248" t="s">
        <v>866</v>
      </c>
      <c r="I3248" t="s">
        <v>15779</v>
      </c>
      <c r="J3248" t="s">
        <v>896</v>
      </c>
      <c r="K3248">
        <v>72631</v>
      </c>
      <c r="L3248" t="s">
        <v>869</v>
      </c>
      <c r="M3248" t="s">
        <v>1519</v>
      </c>
      <c r="N3248">
        <v>45353</v>
      </c>
      <c r="O3248">
        <v>2</v>
      </c>
      <c r="P3248" t="s">
        <v>872</v>
      </c>
      <c r="Q3248" t="s">
        <v>873</v>
      </c>
      <c r="R3248" t="s">
        <v>121</v>
      </c>
      <c r="S3248" t="s">
        <v>121</v>
      </c>
      <c r="U3248" t="s">
        <v>875</v>
      </c>
      <c r="W3248" s="247">
        <v>43837</v>
      </c>
      <c r="Y3248" t="s">
        <v>876</v>
      </c>
      <c r="Z3248">
        <v>0</v>
      </c>
      <c r="AA3248" t="s">
        <v>2323</v>
      </c>
      <c r="AB3248" t="s">
        <v>15780</v>
      </c>
      <c r="AD3248">
        <f t="shared" ca="1" si="150"/>
        <v>52</v>
      </c>
      <c r="AE3248">
        <f t="shared" si="151"/>
        <v>1</v>
      </c>
      <c r="AF3248">
        <f t="shared" si="152"/>
        <v>7</v>
      </c>
    </row>
    <row r="3249" spans="1:32" x14ac:dyDescent="0.25">
      <c r="A3249" t="s">
        <v>15781</v>
      </c>
      <c r="B3249" t="s">
        <v>15782</v>
      </c>
      <c r="C3249" t="s">
        <v>2319</v>
      </c>
      <c r="D3249">
        <v>2020</v>
      </c>
      <c r="E3249" t="s">
        <v>1049</v>
      </c>
      <c r="F3249" t="s">
        <v>2320</v>
      </c>
      <c r="G3249" t="s">
        <v>2321</v>
      </c>
      <c r="H3249" t="s">
        <v>866</v>
      </c>
      <c r="I3249" t="s">
        <v>15783</v>
      </c>
      <c r="J3249" t="s">
        <v>896</v>
      </c>
      <c r="K3249">
        <v>146350</v>
      </c>
      <c r="L3249" t="s">
        <v>1900</v>
      </c>
      <c r="M3249" t="s">
        <v>1519</v>
      </c>
      <c r="N3249">
        <v>45353</v>
      </c>
      <c r="O3249">
        <v>2</v>
      </c>
      <c r="P3249" t="s">
        <v>872</v>
      </c>
      <c r="Q3249" t="s">
        <v>873</v>
      </c>
      <c r="R3249" t="s">
        <v>121</v>
      </c>
      <c r="S3249" t="s">
        <v>121</v>
      </c>
      <c r="U3249" t="s">
        <v>875</v>
      </c>
      <c r="W3249" s="247">
        <v>43837</v>
      </c>
      <c r="Y3249" t="s">
        <v>876</v>
      </c>
      <c r="Z3249">
        <v>0</v>
      </c>
      <c r="AA3249" t="s">
        <v>2323</v>
      </c>
      <c r="AB3249" t="s">
        <v>15784</v>
      </c>
      <c r="AD3249">
        <f t="shared" ca="1" si="150"/>
        <v>52</v>
      </c>
      <c r="AE3249">
        <f t="shared" si="151"/>
        <v>1</v>
      </c>
      <c r="AF3249">
        <f t="shared" si="152"/>
        <v>7</v>
      </c>
    </row>
    <row r="3250" spans="1:32" x14ac:dyDescent="0.25">
      <c r="A3250" t="s">
        <v>15785</v>
      </c>
      <c r="B3250" t="s">
        <v>15786</v>
      </c>
      <c r="C3250" t="s">
        <v>2319</v>
      </c>
      <c r="D3250">
        <v>2020</v>
      </c>
      <c r="E3250" t="s">
        <v>1049</v>
      </c>
      <c r="F3250" t="s">
        <v>2320</v>
      </c>
      <c r="G3250" t="s">
        <v>2321</v>
      </c>
      <c r="H3250" t="s">
        <v>866</v>
      </c>
      <c r="I3250" t="s">
        <v>15787</v>
      </c>
      <c r="J3250" t="s">
        <v>7733</v>
      </c>
      <c r="K3250">
        <v>63632</v>
      </c>
      <c r="L3250" t="s">
        <v>1900</v>
      </c>
      <c r="M3250" t="s">
        <v>1519</v>
      </c>
      <c r="N3250" t="s">
        <v>1640</v>
      </c>
      <c r="O3250">
        <v>6</v>
      </c>
      <c r="P3250" t="s">
        <v>872</v>
      </c>
      <c r="Q3250" t="s">
        <v>873</v>
      </c>
      <c r="R3250" t="s">
        <v>159</v>
      </c>
      <c r="S3250" t="s">
        <v>159</v>
      </c>
      <c r="U3250" t="s">
        <v>875</v>
      </c>
      <c r="W3250" s="247">
        <v>43837</v>
      </c>
      <c r="Y3250" t="s">
        <v>876</v>
      </c>
      <c r="Z3250">
        <v>0</v>
      </c>
      <c r="AA3250" t="s">
        <v>2323</v>
      </c>
      <c r="AB3250" t="s">
        <v>15788</v>
      </c>
      <c r="AD3250">
        <f t="shared" ca="1" si="150"/>
        <v>52</v>
      </c>
      <c r="AE3250">
        <f t="shared" si="151"/>
        <v>1</v>
      </c>
      <c r="AF3250">
        <f t="shared" si="152"/>
        <v>7</v>
      </c>
    </row>
    <row r="3251" spans="1:32" x14ac:dyDescent="0.25">
      <c r="A3251" t="s">
        <v>15789</v>
      </c>
      <c r="B3251" t="s">
        <v>15790</v>
      </c>
      <c r="C3251" t="s">
        <v>2319</v>
      </c>
      <c r="D3251">
        <v>2020</v>
      </c>
      <c r="E3251" t="s">
        <v>1049</v>
      </c>
      <c r="F3251" t="s">
        <v>2320</v>
      </c>
      <c r="G3251" t="s">
        <v>2321</v>
      </c>
      <c r="H3251" t="s">
        <v>1052</v>
      </c>
      <c r="I3251" t="s">
        <v>15791</v>
      </c>
      <c r="J3251" t="s">
        <v>13307</v>
      </c>
      <c r="K3251">
        <v>50748</v>
      </c>
      <c r="L3251" t="s">
        <v>869</v>
      </c>
      <c r="M3251" t="s">
        <v>1519</v>
      </c>
      <c r="N3251">
        <v>45597</v>
      </c>
      <c r="O3251">
        <v>25</v>
      </c>
      <c r="P3251" t="s">
        <v>872</v>
      </c>
      <c r="Q3251" t="s">
        <v>873</v>
      </c>
      <c r="R3251" t="s">
        <v>198</v>
      </c>
      <c r="S3251" t="s">
        <v>198</v>
      </c>
      <c r="U3251" t="s">
        <v>875</v>
      </c>
      <c r="W3251" s="247">
        <v>43837</v>
      </c>
      <c r="Y3251" t="s">
        <v>876</v>
      </c>
      <c r="Z3251">
        <v>0</v>
      </c>
      <c r="AA3251" t="s">
        <v>2323</v>
      </c>
      <c r="AB3251" t="s">
        <v>15792</v>
      </c>
      <c r="AD3251">
        <f t="shared" ca="1" si="150"/>
        <v>52</v>
      </c>
      <c r="AE3251">
        <f t="shared" si="151"/>
        <v>1</v>
      </c>
      <c r="AF3251">
        <f t="shared" si="152"/>
        <v>7</v>
      </c>
    </row>
    <row r="3252" spans="1:32" x14ac:dyDescent="0.25">
      <c r="A3252" t="s">
        <v>15793</v>
      </c>
      <c r="B3252" t="s">
        <v>15794</v>
      </c>
      <c r="D3252">
        <v>2020</v>
      </c>
      <c r="E3252" t="s">
        <v>4460</v>
      </c>
      <c r="F3252" t="s">
        <v>11091</v>
      </c>
      <c r="G3252" t="s">
        <v>1071</v>
      </c>
      <c r="H3252" t="s">
        <v>13925</v>
      </c>
      <c r="I3252" t="s">
        <v>15795</v>
      </c>
      <c r="J3252" t="s">
        <v>1074</v>
      </c>
      <c r="K3252">
        <v>20</v>
      </c>
      <c r="L3252" t="s">
        <v>1900</v>
      </c>
      <c r="M3252" t="s">
        <v>15796</v>
      </c>
      <c r="N3252" t="s">
        <v>12936</v>
      </c>
      <c r="O3252">
        <v>608</v>
      </c>
      <c r="P3252" t="s">
        <v>872</v>
      </c>
      <c r="Q3252" t="s">
        <v>873</v>
      </c>
      <c r="R3252" t="s">
        <v>105</v>
      </c>
      <c r="S3252" t="s">
        <v>105</v>
      </c>
      <c r="T3252" t="s">
        <v>12937</v>
      </c>
      <c r="U3252" t="s">
        <v>1067</v>
      </c>
      <c r="V3252" t="s">
        <v>12938</v>
      </c>
      <c r="W3252" s="247">
        <v>43816</v>
      </c>
      <c r="Y3252" t="s">
        <v>876</v>
      </c>
      <c r="Z3252">
        <v>0</v>
      </c>
      <c r="AD3252">
        <f t="shared" ca="1" si="150"/>
        <v>52</v>
      </c>
      <c r="AE3252">
        <f t="shared" si="151"/>
        <v>12</v>
      </c>
      <c r="AF3252">
        <f t="shared" si="152"/>
        <v>17</v>
      </c>
    </row>
    <row r="3253" spans="1:32" x14ac:dyDescent="0.25">
      <c r="A3253" t="s">
        <v>15797</v>
      </c>
      <c r="B3253" t="s">
        <v>15798</v>
      </c>
      <c r="D3253">
        <v>2020</v>
      </c>
      <c r="E3253" t="s">
        <v>1049</v>
      </c>
      <c r="F3253" t="s">
        <v>1050</v>
      </c>
      <c r="G3253" t="s">
        <v>1051</v>
      </c>
      <c r="H3253" t="s">
        <v>866</v>
      </c>
      <c r="I3253" t="s">
        <v>15799</v>
      </c>
      <c r="J3253" t="s">
        <v>1054</v>
      </c>
      <c r="K3253">
        <v>31833</v>
      </c>
      <c r="L3253" t="s">
        <v>869</v>
      </c>
      <c r="M3253" t="s">
        <v>15800</v>
      </c>
      <c r="N3253" t="s">
        <v>1040</v>
      </c>
      <c r="O3253">
        <v>4</v>
      </c>
      <c r="P3253" t="s">
        <v>872</v>
      </c>
      <c r="Q3253" t="s">
        <v>873</v>
      </c>
      <c r="R3253" t="s">
        <v>105</v>
      </c>
      <c r="S3253" t="s">
        <v>105</v>
      </c>
      <c r="T3253" t="s">
        <v>15801</v>
      </c>
      <c r="U3253" t="s">
        <v>875</v>
      </c>
      <c r="V3253" t="s">
        <v>229</v>
      </c>
      <c r="W3253" s="247">
        <v>43779</v>
      </c>
      <c r="Y3253" t="s">
        <v>876</v>
      </c>
      <c r="Z3253">
        <v>0</v>
      </c>
      <c r="AB3253" t="s">
        <v>1856</v>
      </c>
      <c r="AD3253">
        <f t="shared" ca="1" si="150"/>
        <v>54</v>
      </c>
      <c r="AE3253">
        <f t="shared" si="151"/>
        <v>11</v>
      </c>
      <c r="AF3253">
        <f t="shared" si="152"/>
        <v>10</v>
      </c>
    </row>
    <row r="3254" spans="1:32" x14ac:dyDescent="0.25">
      <c r="A3254" t="s">
        <v>15802</v>
      </c>
      <c r="B3254" t="s">
        <v>15803</v>
      </c>
      <c r="D3254">
        <v>2020</v>
      </c>
      <c r="E3254" t="s">
        <v>4460</v>
      </c>
      <c r="F3254" t="s">
        <v>15804</v>
      </c>
      <c r="G3254" t="s">
        <v>1081</v>
      </c>
      <c r="H3254" t="s">
        <v>15805</v>
      </c>
      <c r="I3254" t="s">
        <v>15806</v>
      </c>
      <c r="J3254" t="s">
        <v>1240</v>
      </c>
      <c r="K3254">
        <v>58738</v>
      </c>
      <c r="L3254" t="s">
        <v>1900</v>
      </c>
      <c r="M3254" t="s">
        <v>1519</v>
      </c>
      <c r="N3254">
        <v>45293</v>
      </c>
      <c r="O3254">
        <v>4</v>
      </c>
      <c r="P3254" t="s">
        <v>872</v>
      </c>
      <c r="Q3254" t="s">
        <v>873</v>
      </c>
      <c r="R3254" t="s">
        <v>121</v>
      </c>
      <c r="S3254" t="s">
        <v>121</v>
      </c>
      <c r="U3254" t="s">
        <v>1067</v>
      </c>
      <c r="W3254" s="247">
        <v>43769</v>
      </c>
      <c r="Y3254" t="s">
        <v>876</v>
      </c>
      <c r="Z3254">
        <v>0</v>
      </c>
      <c r="AD3254">
        <f t="shared" ca="1" si="150"/>
        <v>54</v>
      </c>
      <c r="AE3254">
        <f t="shared" si="151"/>
        <v>10</v>
      </c>
      <c r="AF3254">
        <f t="shared" si="152"/>
        <v>31</v>
      </c>
    </row>
    <row r="3255" spans="1:32" x14ac:dyDescent="0.25">
      <c r="A3255" t="s">
        <v>15807</v>
      </c>
      <c r="B3255" t="s">
        <v>15808</v>
      </c>
      <c r="D3255">
        <v>2020</v>
      </c>
      <c r="E3255" t="s">
        <v>1049</v>
      </c>
      <c r="F3255" t="s">
        <v>1080</v>
      </c>
      <c r="G3255" t="s">
        <v>1081</v>
      </c>
      <c r="H3255" t="s">
        <v>1108</v>
      </c>
      <c r="I3255" t="s">
        <v>15809</v>
      </c>
      <c r="J3255" t="s">
        <v>1074</v>
      </c>
      <c r="K3255">
        <v>1</v>
      </c>
      <c r="L3255" t="s">
        <v>869</v>
      </c>
      <c r="M3255" t="s">
        <v>15810</v>
      </c>
      <c r="N3255" t="s">
        <v>12936</v>
      </c>
      <c r="O3255">
        <v>608</v>
      </c>
      <c r="P3255" t="s">
        <v>872</v>
      </c>
      <c r="Q3255" t="s">
        <v>873</v>
      </c>
      <c r="R3255" t="s">
        <v>105</v>
      </c>
      <c r="S3255" t="s">
        <v>105</v>
      </c>
      <c r="T3255" t="s">
        <v>15811</v>
      </c>
      <c r="U3255" t="s">
        <v>1067</v>
      </c>
      <c r="V3255" t="s">
        <v>6699</v>
      </c>
      <c r="W3255" s="247">
        <v>43725</v>
      </c>
      <c r="Y3255" t="s">
        <v>876</v>
      </c>
      <c r="Z3255">
        <v>0</v>
      </c>
      <c r="AD3255">
        <f t="shared" ca="1" si="150"/>
        <v>55</v>
      </c>
      <c r="AE3255">
        <f t="shared" si="151"/>
        <v>9</v>
      </c>
      <c r="AF3255">
        <f t="shared" si="152"/>
        <v>17</v>
      </c>
    </row>
    <row r="3256" spans="1:32" x14ac:dyDescent="0.25">
      <c r="A3256" t="s">
        <v>15812</v>
      </c>
      <c r="B3256" t="s">
        <v>15813</v>
      </c>
      <c r="C3256" t="s">
        <v>2319</v>
      </c>
      <c r="D3256">
        <v>2019</v>
      </c>
      <c r="E3256" t="s">
        <v>1049</v>
      </c>
      <c r="F3256" t="s">
        <v>2320</v>
      </c>
      <c r="G3256" t="s">
        <v>2321</v>
      </c>
      <c r="H3256" t="s">
        <v>866</v>
      </c>
      <c r="I3256" t="s">
        <v>15814</v>
      </c>
      <c r="J3256" t="s">
        <v>7733</v>
      </c>
      <c r="K3256">
        <v>76502</v>
      </c>
      <c r="L3256" t="s">
        <v>1900</v>
      </c>
      <c r="M3256" t="s">
        <v>1519</v>
      </c>
      <c r="N3256">
        <v>45293</v>
      </c>
      <c r="O3256">
        <v>4</v>
      </c>
      <c r="P3256" t="s">
        <v>872</v>
      </c>
      <c r="Q3256" t="s">
        <v>873</v>
      </c>
      <c r="R3256" t="s">
        <v>133</v>
      </c>
      <c r="S3256" t="s">
        <v>133</v>
      </c>
      <c r="U3256" t="s">
        <v>875</v>
      </c>
      <c r="W3256" s="247">
        <v>43716</v>
      </c>
      <c r="Y3256" t="s">
        <v>876</v>
      </c>
      <c r="Z3256">
        <v>0</v>
      </c>
      <c r="AA3256" t="s">
        <v>2323</v>
      </c>
      <c r="AB3256" t="s">
        <v>15815</v>
      </c>
      <c r="AD3256">
        <f t="shared" ca="1" si="150"/>
        <v>56</v>
      </c>
      <c r="AE3256">
        <f t="shared" si="151"/>
        <v>9</v>
      </c>
      <c r="AF3256">
        <f t="shared" si="152"/>
        <v>8</v>
      </c>
    </row>
    <row r="3257" spans="1:32" x14ac:dyDescent="0.25">
      <c r="A3257" t="s">
        <v>15816</v>
      </c>
      <c r="B3257" t="s">
        <v>15817</v>
      </c>
      <c r="D3257">
        <v>2020</v>
      </c>
      <c r="E3257" t="s">
        <v>4460</v>
      </c>
      <c r="F3257" t="s">
        <v>15818</v>
      </c>
      <c r="G3257" t="s">
        <v>1081</v>
      </c>
      <c r="H3257" t="s">
        <v>13925</v>
      </c>
      <c r="I3257" t="s">
        <v>15819</v>
      </c>
      <c r="J3257" t="s">
        <v>1067</v>
      </c>
      <c r="K3257">
        <v>32248</v>
      </c>
      <c r="L3257" t="s">
        <v>869</v>
      </c>
      <c r="M3257" t="s">
        <v>1519</v>
      </c>
      <c r="N3257" t="s">
        <v>2340</v>
      </c>
      <c r="O3257">
        <v>7</v>
      </c>
      <c r="P3257" t="s">
        <v>872</v>
      </c>
      <c r="Q3257" t="s">
        <v>873</v>
      </c>
      <c r="R3257" t="s">
        <v>205</v>
      </c>
      <c r="S3257" t="s">
        <v>205</v>
      </c>
      <c r="U3257" t="s">
        <v>1067</v>
      </c>
      <c r="W3257" s="247">
        <v>43677</v>
      </c>
      <c r="Y3257" t="s">
        <v>876</v>
      </c>
      <c r="Z3257">
        <v>0</v>
      </c>
      <c r="AD3257">
        <f t="shared" ca="1" si="150"/>
        <v>57</v>
      </c>
      <c r="AE3257">
        <f t="shared" si="151"/>
        <v>7</v>
      </c>
      <c r="AF3257">
        <f t="shared" si="152"/>
        <v>31</v>
      </c>
    </row>
    <row r="3258" spans="1:32" x14ac:dyDescent="0.25">
      <c r="A3258" t="s">
        <v>15820</v>
      </c>
      <c r="B3258" t="s">
        <v>15821</v>
      </c>
      <c r="D3258">
        <v>2019</v>
      </c>
      <c r="E3258" t="s">
        <v>863</v>
      </c>
      <c r="F3258" t="s">
        <v>15822</v>
      </c>
      <c r="G3258" t="s">
        <v>1051</v>
      </c>
      <c r="H3258" t="s">
        <v>866</v>
      </c>
      <c r="I3258" t="s">
        <v>15823</v>
      </c>
      <c r="J3258" t="s">
        <v>1038</v>
      </c>
      <c r="K3258">
        <v>20018</v>
      </c>
      <c r="L3258" t="s">
        <v>869</v>
      </c>
      <c r="M3258" t="s">
        <v>15824</v>
      </c>
      <c r="N3258">
        <v>45506</v>
      </c>
      <c r="O3258">
        <v>364</v>
      </c>
      <c r="P3258" t="s">
        <v>872</v>
      </c>
      <c r="Q3258" t="s">
        <v>873</v>
      </c>
      <c r="R3258" t="s">
        <v>105</v>
      </c>
      <c r="S3258" t="s">
        <v>105</v>
      </c>
      <c r="T3258" t="s">
        <v>15825</v>
      </c>
      <c r="U3258" t="s">
        <v>875</v>
      </c>
      <c r="V3258" t="s">
        <v>239</v>
      </c>
      <c r="W3258" s="247">
        <v>43565</v>
      </c>
      <c r="Y3258" t="s">
        <v>876</v>
      </c>
      <c r="Z3258">
        <v>0</v>
      </c>
      <c r="AA3258" t="s">
        <v>717</v>
      </c>
      <c r="AD3258">
        <f t="shared" ca="1" si="150"/>
        <v>61</v>
      </c>
      <c r="AE3258">
        <f t="shared" si="151"/>
        <v>4</v>
      </c>
      <c r="AF3258">
        <f t="shared" si="152"/>
        <v>10</v>
      </c>
    </row>
    <row r="3259" spans="1:32" x14ac:dyDescent="0.25">
      <c r="A3259" t="s">
        <v>15826</v>
      </c>
      <c r="B3259" t="s">
        <v>15827</v>
      </c>
      <c r="D3259">
        <v>2018</v>
      </c>
      <c r="E3259" t="s">
        <v>1049</v>
      </c>
      <c r="F3259" t="s">
        <v>1080</v>
      </c>
      <c r="G3259" t="s">
        <v>1081</v>
      </c>
      <c r="H3259" t="s">
        <v>1108</v>
      </c>
      <c r="I3259" t="s">
        <v>15828</v>
      </c>
      <c r="J3259" t="s">
        <v>896</v>
      </c>
      <c r="K3259">
        <v>118121</v>
      </c>
      <c r="L3259" t="s">
        <v>1900</v>
      </c>
      <c r="M3259" t="s">
        <v>1519</v>
      </c>
      <c r="N3259" t="s">
        <v>15829</v>
      </c>
      <c r="O3259">
        <v>46</v>
      </c>
      <c r="P3259" t="s">
        <v>872</v>
      </c>
      <c r="Q3259" t="s">
        <v>873</v>
      </c>
      <c r="R3259" t="s">
        <v>121</v>
      </c>
      <c r="S3259" t="s">
        <v>121</v>
      </c>
      <c r="U3259" t="s">
        <v>875</v>
      </c>
      <c r="W3259" s="247">
        <v>43068</v>
      </c>
      <c r="Y3259" t="s">
        <v>876</v>
      </c>
      <c r="Z3259">
        <v>0</v>
      </c>
      <c r="AD3259">
        <f t="shared" ca="1" si="150"/>
        <v>77</v>
      </c>
      <c r="AE3259">
        <f t="shared" si="151"/>
        <v>11</v>
      </c>
      <c r="AF3259">
        <f t="shared" si="152"/>
        <v>29</v>
      </c>
    </row>
  </sheetData>
  <autoFilter ref="A1:AF3259" xr:uid="{00000000-0009-0000-0000-00000B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/>
  </sheetPr>
  <dimension ref="C1:BL73"/>
  <sheetViews>
    <sheetView showGridLines="0" topLeftCell="A5" zoomScale="80" zoomScaleNormal="80" workbookViewId="0">
      <selection activeCell="E29" sqref="E29"/>
    </sheetView>
  </sheetViews>
  <sheetFormatPr baseColWidth="10" defaultColWidth="11.5703125" defaultRowHeight="15.75" zeroHeight="1" x14ac:dyDescent="0.25"/>
  <cols>
    <col min="1" max="1" width="3.7109375" style="4" customWidth="1"/>
    <col min="2" max="2" width="13.5703125" style="4" customWidth="1"/>
    <col min="3" max="3" width="12.28515625" style="4" customWidth="1"/>
    <col min="4" max="4" width="53.28515625" style="6" customWidth="1"/>
    <col min="5" max="5" width="15.7109375" style="7" bestFit="1" customWidth="1"/>
    <col min="6" max="6" width="12" style="4" customWidth="1"/>
    <col min="7" max="7" width="53.28515625" style="4" customWidth="1"/>
    <col min="8" max="8" width="15.7109375" style="4" bestFit="1" customWidth="1"/>
    <col min="9" max="9" width="12" style="4" customWidth="1"/>
    <col min="10" max="10" width="53.28515625" style="4" customWidth="1"/>
    <col min="11" max="11" width="15.7109375" style="4" bestFit="1" customWidth="1"/>
    <col min="12" max="15" width="12" style="4" customWidth="1"/>
    <col min="16" max="16" width="22.28515625" style="4" customWidth="1"/>
    <col min="17" max="17" width="11.5703125" style="4" customWidth="1"/>
    <col min="18" max="18" width="11.140625" style="4" customWidth="1"/>
    <col min="19" max="19" width="9" style="4" customWidth="1"/>
    <col min="20" max="20" width="8.85546875" style="4" customWidth="1"/>
    <col min="21" max="61" width="11.5703125" style="4" customWidth="1"/>
    <col min="62" max="16384" width="11.5703125" style="4"/>
  </cols>
  <sheetData>
    <row r="1" spans="3:64" ht="18" customHeight="1" x14ac:dyDescent="0.25"/>
    <row r="2" spans="3:64" ht="24.75" customHeight="1" x14ac:dyDescent="0.5">
      <c r="D2" s="88" t="s">
        <v>0</v>
      </c>
      <c r="E2" s="4"/>
    </row>
    <row r="3" spans="3:64" ht="18" customHeight="1" x14ac:dyDescent="0.25"/>
    <row r="4" spans="3:64" ht="18" customHeight="1" x14ac:dyDescent="0.25">
      <c r="C4" s="203" t="s">
        <v>2</v>
      </c>
      <c r="D4" s="311" t="s">
        <v>15830</v>
      </c>
      <c r="E4" s="314"/>
      <c r="F4" s="203" t="s">
        <v>4</v>
      </c>
      <c r="G4" s="304" t="e">
        <f>VLOOKUP($D$4,'BD Ficha'!$E$2:$L$3022,8,0)</f>
        <v>#N/A</v>
      </c>
      <c r="H4" s="313"/>
      <c r="I4" s="203" t="s">
        <v>15831</v>
      </c>
      <c r="J4" s="304" t="e">
        <f>VLOOKUP($D$4,'BD Ficha'!$E$2:$M$3022,9,0)</f>
        <v>#N/A</v>
      </c>
      <c r="K4" s="313"/>
    </row>
    <row r="5" spans="3:64" ht="18" customHeight="1" x14ac:dyDescent="0.25">
      <c r="M5" s="108">
        <v>12</v>
      </c>
    </row>
    <row r="6" spans="3:64" ht="18" customHeight="1" x14ac:dyDescent="0.25">
      <c r="C6" s="18"/>
      <c r="D6" s="19"/>
      <c r="E6" s="19"/>
      <c r="P6" s="45"/>
    </row>
    <row r="7" spans="3:64" s="209" customFormat="1" ht="18" customHeight="1" x14ac:dyDescent="0.3">
      <c r="D7" s="306" t="s">
        <v>8</v>
      </c>
      <c r="E7" s="307"/>
      <c r="F7" s="44"/>
      <c r="G7" s="310" t="s">
        <v>9</v>
      </c>
      <c r="H7" s="307"/>
      <c r="I7" s="44"/>
      <c r="J7" s="306" t="s">
        <v>10</v>
      </c>
      <c r="K7" s="307"/>
      <c r="L7" s="210"/>
      <c r="M7" s="229"/>
      <c r="N7" s="230" t="s">
        <v>11</v>
      </c>
      <c r="O7" s="210"/>
      <c r="P7" s="211"/>
      <c r="Q7" s="212"/>
      <c r="R7" s="213"/>
      <c r="S7" s="214"/>
      <c r="T7" s="214"/>
      <c r="U7" s="215"/>
      <c r="V7" s="214"/>
      <c r="W7" s="214"/>
      <c r="X7" s="214"/>
      <c r="Y7" s="214"/>
      <c r="Z7" s="214"/>
      <c r="AA7" s="214"/>
      <c r="AB7" s="216"/>
      <c r="AC7" s="214"/>
      <c r="AD7" s="214"/>
      <c r="AE7" s="214"/>
      <c r="AF7" s="214"/>
      <c r="AG7" s="217"/>
      <c r="AH7" s="214"/>
      <c r="AI7" s="214"/>
      <c r="AJ7" s="214"/>
      <c r="AK7" s="214"/>
      <c r="AL7" s="214"/>
      <c r="AM7" s="216"/>
      <c r="AN7" s="214"/>
      <c r="AO7" s="214"/>
      <c r="AP7" s="214"/>
      <c r="AQ7" s="216"/>
      <c r="AR7" s="218"/>
      <c r="AS7" s="216"/>
      <c r="AT7" s="216"/>
      <c r="AU7" s="216"/>
      <c r="AV7" s="216"/>
      <c r="AW7" s="219"/>
      <c r="AX7" s="219"/>
      <c r="AY7" s="219"/>
      <c r="AZ7" s="219"/>
      <c r="BA7" s="219"/>
      <c r="BB7" s="217"/>
      <c r="BC7" s="217"/>
      <c r="BD7" s="217"/>
      <c r="BE7" s="217"/>
      <c r="BF7" s="216"/>
      <c r="BG7" s="216"/>
      <c r="BH7" s="216"/>
      <c r="BI7" s="220"/>
      <c r="BJ7" s="220"/>
      <c r="BK7" s="220"/>
      <c r="BL7" s="220"/>
    </row>
    <row r="8" spans="3:64" s="13" customFormat="1" ht="18" customHeight="1" x14ac:dyDescent="0.25">
      <c r="D8" s="53"/>
      <c r="E8" s="53"/>
      <c r="F8" s="53"/>
      <c r="G8" s="54"/>
      <c r="H8" s="54"/>
      <c r="I8" s="53"/>
      <c r="J8" s="53"/>
      <c r="K8" s="53"/>
      <c r="L8" s="20"/>
      <c r="M8" s="20"/>
      <c r="N8" s="20"/>
      <c r="O8" s="20"/>
      <c r="P8" s="116"/>
      <c r="Q8" s="116"/>
      <c r="R8" s="118"/>
      <c r="S8" s="116"/>
      <c r="T8" s="116"/>
      <c r="U8" s="116"/>
      <c r="V8" s="116"/>
      <c r="W8" s="116"/>
      <c r="X8" s="116"/>
      <c r="Y8" s="116"/>
      <c r="Z8" s="116"/>
      <c r="AA8" s="116"/>
      <c r="AB8" s="83"/>
      <c r="AC8" s="116"/>
      <c r="AD8" s="116"/>
      <c r="AE8" s="116"/>
      <c r="AF8" s="116"/>
      <c r="AG8" s="84"/>
      <c r="AH8" s="116"/>
      <c r="AI8" s="116"/>
      <c r="AJ8" s="116"/>
      <c r="AK8" s="116"/>
      <c r="AL8" s="116"/>
      <c r="AM8" s="83"/>
      <c r="AN8" s="116"/>
      <c r="AO8" s="116"/>
      <c r="AP8" s="116"/>
      <c r="AQ8" s="83"/>
      <c r="AR8" s="83"/>
      <c r="AS8" s="83"/>
      <c r="AT8" s="83"/>
      <c r="AU8" s="83"/>
      <c r="AV8" s="83"/>
      <c r="AW8" s="85"/>
      <c r="AX8" s="85"/>
      <c r="AY8" s="85"/>
      <c r="AZ8" s="85"/>
      <c r="BA8" s="85"/>
      <c r="BB8" s="84"/>
      <c r="BC8" s="84"/>
      <c r="BD8" s="84"/>
      <c r="BE8" s="84"/>
      <c r="BF8" s="83"/>
      <c r="BG8" s="83"/>
      <c r="BH8" s="83"/>
      <c r="BI8" s="117"/>
      <c r="BJ8" s="117"/>
      <c r="BK8" s="117"/>
      <c r="BL8" s="117"/>
    </row>
    <row r="9" spans="3:64" s="119" customFormat="1" ht="18" customHeight="1" x14ac:dyDescent="0.3">
      <c r="D9" s="120" t="s">
        <v>12</v>
      </c>
      <c r="E9" s="121" t="e">
        <f>VLOOKUP($D$4,'BD Ficha'!$E$2:$G$3022,3,0)</f>
        <v>#N/A</v>
      </c>
      <c r="F9" s="122"/>
      <c r="G9" s="120" t="s">
        <v>12</v>
      </c>
      <c r="H9" s="122" t="e">
        <f>E9</f>
        <v>#N/A</v>
      </c>
      <c r="I9" s="122"/>
      <c r="J9" s="120" t="s">
        <v>12</v>
      </c>
      <c r="K9" s="123">
        <v>24</v>
      </c>
      <c r="L9" s="124"/>
      <c r="M9" s="124"/>
      <c r="N9" s="125"/>
      <c r="O9" s="125"/>
      <c r="P9" s="126"/>
      <c r="Q9" s="126"/>
      <c r="R9" s="126"/>
      <c r="S9" s="126"/>
      <c r="T9" s="126"/>
      <c r="U9" s="127"/>
      <c r="V9" s="128"/>
      <c r="W9" s="128"/>
      <c r="X9" s="126"/>
      <c r="Y9" s="126"/>
      <c r="Z9" s="126"/>
      <c r="AA9" s="126"/>
      <c r="AB9" s="126"/>
      <c r="AC9" s="126"/>
      <c r="AD9" s="129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26"/>
      <c r="AX9" s="126"/>
      <c r="AY9" s="126"/>
      <c r="AZ9" s="126"/>
      <c r="BA9" s="126"/>
      <c r="BB9" s="126"/>
      <c r="BC9" s="126"/>
      <c r="BD9" s="126"/>
      <c r="BE9" s="126"/>
      <c r="BF9" s="126"/>
      <c r="BG9" s="131"/>
      <c r="BH9" s="131"/>
    </row>
    <row r="10" spans="3:64" s="119" customFormat="1" ht="18" customHeight="1" x14ac:dyDescent="0.3">
      <c r="D10" s="120" t="s">
        <v>14</v>
      </c>
      <c r="E10" s="121" t="e">
        <f>VLOOKUP(D4,'BD Ficha'!$E$2:$N$3022,10,0)</f>
        <v>#N/A</v>
      </c>
      <c r="F10" s="122"/>
      <c r="G10" s="120" t="s">
        <v>14</v>
      </c>
      <c r="H10" s="121" t="e">
        <f>E10</f>
        <v>#N/A</v>
      </c>
      <c r="I10" s="126"/>
      <c r="J10" s="120" t="s">
        <v>14</v>
      </c>
      <c r="K10" s="121" t="e">
        <f>H10</f>
        <v>#N/A</v>
      </c>
      <c r="L10" s="132"/>
      <c r="M10" s="132"/>
      <c r="N10" s="125"/>
      <c r="O10" s="125"/>
      <c r="P10" s="126"/>
      <c r="Q10" s="126"/>
      <c r="R10" s="126"/>
      <c r="S10" s="126"/>
      <c r="T10" s="126"/>
      <c r="U10" s="127"/>
      <c r="V10" s="128"/>
      <c r="W10" s="128"/>
      <c r="X10" s="126"/>
      <c r="Y10" s="126"/>
      <c r="Z10" s="126"/>
      <c r="AA10" s="126"/>
      <c r="AB10" s="126"/>
      <c r="AC10" s="126"/>
      <c r="AD10" s="129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31"/>
      <c r="BH10" s="131"/>
    </row>
    <row r="11" spans="3:64" s="119" customFormat="1" ht="18" customHeight="1" x14ac:dyDescent="0.3">
      <c r="D11" s="120" t="s">
        <v>15</v>
      </c>
      <c r="E11" s="133" t="e">
        <f>VLOOKUP($D$4,'BD Ficha'!$E$2:$Q$3022,13,0)</f>
        <v>#N/A</v>
      </c>
      <c r="F11" s="122"/>
      <c r="G11" s="120" t="s">
        <v>15</v>
      </c>
      <c r="H11" s="134" t="e">
        <f>E11</f>
        <v>#N/A</v>
      </c>
      <c r="I11" s="126"/>
      <c r="J11" s="120" t="s">
        <v>15</v>
      </c>
      <c r="K11" s="129" t="e">
        <f>H11</f>
        <v>#N/A</v>
      </c>
      <c r="L11" s="135"/>
      <c r="N11" s="125"/>
      <c r="O11" s="125"/>
      <c r="P11" s="126"/>
      <c r="Q11" s="126"/>
      <c r="R11" s="126"/>
      <c r="S11" s="126"/>
      <c r="T11" s="126"/>
      <c r="U11" s="127"/>
      <c r="V11" s="128"/>
      <c r="W11" s="128"/>
      <c r="X11" s="126"/>
      <c r="Y11" s="126"/>
      <c r="Z11" s="126"/>
      <c r="AA11" s="126"/>
      <c r="AB11" s="126"/>
      <c r="AC11" s="126"/>
      <c r="AD11" s="129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26"/>
      <c r="AX11" s="126"/>
      <c r="AY11" s="126"/>
      <c r="AZ11" s="126"/>
      <c r="BA11" s="126"/>
      <c r="BB11" s="126"/>
      <c r="BC11" s="126"/>
      <c r="BD11" s="126"/>
      <c r="BE11" s="126"/>
      <c r="BF11" s="126"/>
      <c r="BG11" s="131"/>
      <c r="BH11" s="131"/>
    </row>
    <row r="12" spans="3:64" s="119" customFormat="1" ht="18.600000000000001" customHeight="1" x14ac:dyDescent="0.3">
      <c r="D12" s="120" t="s">
        <v>16</v>
      </c>
      <c r="E12" s="187" t="e">
        <f>VLOOKUP($D$4,'BD Ficha'!$E$2:$R$3022,14,0)</f>
        <v>#N/A</v>
      </c>
      <c r="F12" s="137"/>
      <c r="G12" s="120" t="s">
        <v>16</v>
      </c>
      <c r="H12" s="137" t="e">
        <f>E12</f>
        <v>#N/A</v>
      </c>
      <c r="I12" s="126"/>
      <c r="J12" s="120" t="s">
        <v>15832</v>
      </c>
      <c r="K12" s="137" t="e">
        <f>H12</f>
        <v>#N/A</v>
      </c>
      <c r="L12" s="139"/>
      <c r="M12" s="140"/>
      <c r="N12" s="125"/>
      <c r="O12" s="125"/>
      <c r="P12" s="126"/>
      <c r="Q12" s="126"/>
      <c r="R12" s="126"/>
      <c r="S12" s="126"/>
      <c r="T12" s="126"/>
      <c r="U12" s="127"/>
      <c r="V12" s="128"/>
      <c r="W12" s="128"/>
      <c r="X12" s="126"/>
      <c r="Y12" s="126"/>
      <c r="Z12" s="126"/>
      <c r="AA12" s="126"/>
      <c r="AB12" s="126"/>
      <c r="AC12" s="126"/>
      <c r="AD12" s="129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26"/>
      <c r="AX12" s="126"/>
      <c r="AY12" s="126"/>
      <c r="AZ12" s="126"/>
      <c r="BA12" s="126"/>
      <c r="BB12" s="126"/>
      <c r="BC12" s="126"/>
      <c r="BD12" s="126"/>
      <c r="BE12" s="126"/>
      <c r="BF12" s="126"/>
      <c r="BG12" s="131"/>
      <c r="BH12" s="131"/>
    </row>
    <row r="13" spans="3:64" s="119" customFormat="1" ht="18" customHeight="1" x14ac:dyDescent="0.3">
      <c r="D13" s="120" t="s">
        <v>19</v>
      </c>
      <c r="E13" s="141" t="e">
        <f>VLOOKUP($D$4,'BD Ficha'!$E$2:$X$3022,20,0)</f>
        <v>#N/A</v>
      </c>
      <c r="F13" s="137"/>
      <c r="G13" s="120" t="s">
        <v>19</v>
      </c>
      <c r="H13" s="142" t="e">
        <f>E13</f>
        <v>#N/A</v>
      </c>
      <c r="I13" s="126"/>
      <c r="J13" s="119" t="s">
        <v>20</v>
      </c>
      <c r="K13" s="163">
        <v>0</v>
      </c>
      <c r="L13" s="139"/>
      <c r="M13" s="140"/>
      <c r="N13" s="125"/>
      <c r="O13" s="125"/>
      <c r="P13" s="126"/>
      <c r="Q13" s="126"/>
      <c r="R13" s="126"/>
      <c r="S13" s="126"/>
      <c r="T13" s="126"/>
      <c r="U13" s="127"/>
      <c r="V13" s="128"/>
      <c r="W13" s="128"/>
      <c r="X13" s="126"/>
      <c r="Y13" s="126"/>
      <c r="Z13" s="126"/>
      <c r="AA13" s="126"/>
      <c r="AB13" s="126"/>
      <c r="AC13" s="126"/>
      <c r="AD13" s="129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30"/>
      <c r="AW13" s="126"/>
      <c r="AX13" s="126"/>
      <c r="AY13" s="126"/>
      <c r="AZ13" s="126"/>
      <c r="BA13" s="126"/>
      <c r="BB13" s="126"/>
      <c r="BC13" s="126"/>
      <c r="BD13" s="126"/>
      <c r="BE13" s="126"/>
      <c r="BF13" s="126"/>
      <c r="BG13" s="131"/>
      <c r="BH13" s="131"/>
    </row>
    <row r="14" spans="3:64" s="119" customFormat="1" ht="18" customHeight="1" x14ac:dyDescent="0.3">
      <c r="D14" s="136"/>
      <c r="E14" s="138"/>
      <c r="F14" s="137"/>
      <c r="G14" s="136"/>
      <c r="H14" s="138"/>
      <c r="I14" s="126"/>
      <c r="J14" s="120" t="s">
        <v>19</v>
      </c>
      <c r="K14" s="119">
        <f>K9*30</f>
        <v>720</v>
      </c>
      <c r="L14" s="143">
        <f>(K9*30)-((K9*30)*5%)</f>
        <v>684</v>
      </c>
      <c r="M14" s="144"/>
      <c r="N14" s="125"/>
      <c r="O14" s="125"/>
      <c r="P14" s="126"/>
      <c r="Q14" s="126"/>
      <c r="R14" s="126"/>
      <c r="S14" s="126"/>
      <c r="T14" s="126"/>
      <c r="U14" s="127"/>
      <c r="V14" s="128"/>
      <c r="W14" s="128"/>
      <c r="X14" s="126"/>
      <c r="Y14" s="126"/>
      <c r="Z14" s="126"/>
      <c r="AA14" s="126"/>
      <c r="AB14" s="126"/>
      <c r="AC14" s="126"/>
      <c r="AD14" s="129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26"/>
      <c r="AX14" s="126"/>
      <c r="AY14" s="126"/>
      <c r="AZ14" s="126"/>
      <c r="BA14" s="126"/>
      <c r="BB14" s="126"/>
      <c r="BC14" s="126"/>
      <c r="BD14" s="126"/>
      <c r="BE14" s="126"/>
      <c r="BF14" s="126"/>
      <c r="BG14" s="131"/>
      <c r="BH14" s="131"/>
    </row>
    <row r="15" spans="3:64" s="119" customFormat="1" ht="18" customHeight="1" x14ac:dyDescent="0.3">
      <c r="D15" s="145" t="s">
        <v>22</v>
      </c>
      <c r="E15" s="145"/>
      <c r="F15" s="145"/>
      <c r="G15" s="145" t="s">
        <v>22</v>
      </c>
      <c r="H15" s="145"/>
      <c r="I15" s="126"/>
      <c r="J15" s="136"/>
      <c r="K15" s="138"/>
      <c r="L15" s="139"/>
      <c r="M15" s="139"/>
      <c r="N15" s="125"/>
      <c r="O15" s="125"/>
      <c r="P15" s="126"/>
      <c r="Q15" s="126"/>
      <c r="R15" s="126"/>
      <c r="S15" s="126"/>
      <c r="T15" s="126"/>
      <c r="U15" s="127"/>
      <c r="V15" s="128"/>
      <c r="W15" s="128"/>
      <c r="X15" s="126"/>
      <c r="Y15" s="126"/>
      <c r="Z15" s="126"/>
      <c r="AA15" s="126"/>
      <c r="AB15" s="126"/>
      <c r="AC15" s="126"/>
      <c r="AD15" s="129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26"/>
      <c r="AX15" s="126"/>
      <c r="AY15" s="126"/>
      <c r="AZ15" s="126"/>
      <c r="BA15" s="126"/>
      <c r="BB15" s="126"/>
      <c r="BC15" s="126"/>
      <c r="BD15" s="126"/>
      <c r="BE15" s="126"/>
      <c r="BF15" s="126"/>
      <c r="BG15" s="131"/>
      <c r="BH15" s="131"/>
    </row>
    <row r="16" spans="3:64" s="119" customFormat="1" ht="18" customHeight="1" x14ac:dyDescent="0.3">
      <c r="D16" s="120" t="s">
        <v>23</v>
      </c>
      <c r="E16" s="148" t="e">
        <f>VLOOKUP($D$4,'BD Ficha'!$E$2:$U$3022,17,0)</f>
        <v>#N/A</v>
      </c>
      <c r="F16" s="137"/>
      <c r="G16" s="120" t="s">
        <v>23</v>
      </c>
      <c r="H16" s="149" t="e">
        <f>H29+H31</f>
        <v>#N/A</v>
      </c>
      <c r="I16" s="145"/>
      <c r="J16" s="145" t="s">
        <v>22</v>
      </c>
      <c r="K16" s="146"/>
      <c r="L16" s="147"/>
      <c r="M16" s="139"/>
      <c r="N16" s="125"/>
      <c r="O16" s="125"/>
      <c r="P16" s="126"/>
      <c r="Q16" s="126"/>
      <c r="R16" s="126"/>
      <c r="S16" s="126"/>
      <c r="T16" s="126"/>
      <c r="U16" s="127"/>
      <c r="V16" s="128"/>
      <c r="W16" s="128"/>
      <c r="X16" s="126"/>
      <c r="Y16" s="126"/>
      <c r="Z16" s="126"/>
      <c r="AA16" s="126"/>
      <c r="AB16" s="126"/>
      <c r="AC16" s="126"/>
      <c r="AD16" s="129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26"/>
      <c r="AX16" s="126"/>
      <c r="AY16" s="126"/>
      <c r="AZ16" s="126"/>
      <c r="BA16" s="126"/>
      <c r="BB16" s="126"/>
      <c r="BC16" s="126"/>
      <c r="BD16" s="126"/>
      <c r="BE16" s="126"/>
      <c r="BF16" s="126"/>
      <c r="BG16" s="131"/>
      <c r="BH16" s="131"/>
    </row>
    <row r="17" spans="4:60" s="119" customFormat="1" ht="18" customHeight="1" x14ac:dyDescent="0.3">
      <c r="D17" s="151" t="s">
        <v>24</v>
      </c>
      <c r="E17" s="152" t="e">
        <f>VLOOKUP($D$4,'BD Ficha'!$E$2:$V$3022,18,0)</f>
        <v>#N/A</v>
      </c>
      <c r="F17" s="137"/>
      <c r="G17" s="151" t="s">
        <v>24</v>
      </c>
      <c r="H17" s="153"/>
      <c r="I17" s="126"/>
      <c r="J17" s="120" t="s">
        <v>23</v>
      </c>
      <c r="K17" s="148">
        <f>K21*K9</f>
        <v>72000</v>
      </c>
      <c r="M17" s="147"/>
      <c r="N17" s="125"/>
      <c r="O17" s="125"/>
      <c r="P17" s="150"/>
      <c r="Q17" s="126"/>
      <c r="R17" s="126"/>
      <c r="S17" s="126"/>
      <c r="T17" s="126"/>
      <c r="U17" s="126"/>
      <c r="V17" s="128"/>
      <c r="W17" s="128"/>
      <c r="X17" s="126"/>
      <c r="Y17" s="126"/>
      <c r="Z17" s="126"/>
      <c r="AA17" s="126"/>
      <c r="AB17" s="126"/>
      <c r="AC17" s="126"/>
      <c r="AD17" s="129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26"/>
      <c r="AX17" s="126"/>
      <c r="AY17" s="126"/>
      <c r="AZ17" s="126"/>
      <c r="BA17" s="126"/>
      <c r="BB17" s="126"/>
      <c r="BC17" s="126"/>
      <c r="BD17" s="126"/>
      <c r="BE17" s="126"/>
      <c r="BF17" s="126"/>
      <c r="BG17" s="131"/>
      <c r="BH17" s="131"/>
    </row>
    <row r="18" spans="4:60" s="119" customFormat="1" ht="18" customHeight="1" x14ac:dyDescent="0.3">
      <c r="D18" s="155" t="s">
        <v>25</v>
      </c>
      <c r="E18" s="156" t="e">
        <f>SUM(E16:E17)</f>
        <v>#N/A</v>
      </c>
      <c r="F18" s="137"/>
      <c r="G18" s="136" t="s">
        <v>25</v>
      </c>
      <c r="H18" s="138" t="e">
        <f>SUM(H16:H17)</f>
        <v>#N/A</v>
      </c>
      <c r="I18" s="154"/>
      <c r="J18" s="151" t="s">
        <v>24</v>
      </c>
      <c r="K18" s="153"/>
      <c r="L18" s="147"/>
      <c r="N18" s="125"/>
      <c r="O18" s="125"/>
      <c r="P18" s="126"/>
      <c r="Q18" s="126"/>
      <c r="R18" s="126"/>
      <c r="S18" s="126"/>
      <c r="T18" s="126"/>
      <c r="U18" s="126"/>
      <c r="V18" s="128"/>
      <c r="W18" s="128"/>
      <c r="X18" s="126"/>
      <c r="Y18" s="126"/>
      <c r="Z18" s="126"/>
      <c r="AA18" s="126"/>
      <c r="AB18" s="126"/>
      <c r="AC18" s="126"/>
      <c r="AD18" s="129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26"/>
      <c r="AX18" s="126"/>
      <c r="AY18" s="126"/>
      <c r="AZ18" s="126"/>
      <c r="BA18" s="126"/>
      <c r="BB18" s="126"/>
      <c r="BC18" s="126"/>
      <c r="BD18" s="126"/>
      <c r="BE18" s="126"/>
      <c r="BF18" s="126"/>
      <c r="BG18" s="131"/>
      <c r="BH18" s="131"/>
    </row>
    <row r="19" spans="4:60" s="119" customFormat="1" ht="18" customHeight="1" x14ac:dyDescent="0.3">
      <c r="D19" s="120"/>
      <c r="E19" s="137"/>
      <c r="F19" s="137"/>
      <c r="G19" s="120"/>
      <c r="H19" s="149"/>
      <c r="I19" s="126"/>
      <c r="J19" s="136" t="s">
        <v>25</v>
      </c>
      <c r="K19" s="157">
        <f>K17+K18</f>
        <v>72000</v>
      </c>
      <c r="L19" s="158"/>
      <c r="M19" s="147"/>
      <c r="N19" s="125"/>
      <c r="O19" s="125"/>
      <c r="P19" s="126"/>
      <c r="Q19" s="126"/>
      <c r="R19" s="126"/>
      <c r="S19" s="126"/>
      <c r="T19" s="126"/>
      <c r="U19" s="127"/>
      <c r="V19" s="128"/>
      <c r="W19" s="128"/>
      <c r="X19" s="126"/>
      <c r="Y19" s="126"/>
      <c r="Z19" s="126"/>
      <c r="AA19" s="126"/>
      <c r="AB19" s="126"/>
      <c r="AC19" s="126"/>
      <c r="AD19" s="129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26"/>
      <c r="AX19" s="126"/>
      <c r="AY19" s="126"/>
      <c r="AZ19" s="126"/>
      <c r="BA19" s="126"/>
      <c r="BB19" s="126"/>
      <c r="BC19" s="126"/>
      <c r="BD19" s="126"/>
      <c r="BE19" s="126"/>
      <c r="BF19" s="126"/>
      <c r="BG19" s="131"/>
      <c r="BH19" s="131"/>
    </row>
    <row r="20" spans="4:60" s="119" customFormat="1" ht="18" customHeight="1" x14ac:dyDescent="0.3">
      <c r="D20" s="160" t="s">
        <v>26</v>
      </c>
      <c r="E20" s="161" t="e">
        <f>E18/E9</f>
        <v>#N/A</v>
      </c>
      <c r="F20" s="162"/>
      <c r="G20" s="160" t="s">
        <v>26</v>
      </c>
      <c r="H20" s="161" t="e">
        <f>H16/H9</f>
        <v>#N/A</v>
      </c>
      <c r="I20" s="159"/>
      <c r="J20" s="120"/>
      <c r="K20" s="149"/>
      <c r="L20" s="135"/>
      <c r="M20" s="158"/>
      <c r="N20" s="125"/>
      <c r="O20" s="125"/>
      <c r="P20" s="126"/>
      <c r="Q20" s="126"/>
      <c r="R20" s="126"/>
      <c r="S20" s="126"/>
      <c r="T20" s="126"/>
      <c r="U20" s="127"/>
      <c r="V20" s="128"/>
      <c r="W20" s="128"/>
      <c r="X20" s="126"/>
      <c r="Y20" s="126"/>
      <c r="Z20" s="126"/>
      <c r="AA20" s="126"/>
      <c r="AB20" s="126"/>
      <c r="AC20" s="126"/>
      <c r="AD20" s="129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26"/>
      <c r="AX20" s="126"/>
      <c r="AY20" s="126"/>
      <c r="AZ20" s="126"/>
      <c r="BA20" s="126"/>
      <c r="BB20" s="126"/>
      <c r="BC20" s="126"/>
      <c r="BD20" s="126"/>
      <c r="BE20" s="126"/>
      <c r="BF20" s="126"/>
      <c r="BG20" s="131"/>
      <c r="BH20" s="131"/>
    </row>
    <row r="21" spans="4:60" s="119" customFormat="1" ht="18" customHeight="1" x14ac:dyDescent="0.3">
      <c r="D21" s="160" t="s">
        <v>27</v>
      </c>
      <c r="E21" s="161" t="e">
        <f>E18/E13</f>
        <v>#N/A</v>
      </c>
      <c r="F21" s="162"/>
      <c r="G21" s="160" t="s">
        <v>27</v>
      </c>
      <c r="H21" s="161" t="e">
        <f>H18/H13</f>
        <v>#N/A</v>
      </c>
      <c r="I21" s="127"/>
      <c r="J21" s="160" t="s">
        <v>26</v>
      </c>
      <c r="K21" s="163">
        <v>3000</v>
      </c>
      <c r="L21" s="164"/>
      <c r="M21" s="135"/>
      <c r="N21" s="125"/>
      <c r="O21" s="125"/>
      <c r="P21" s="126"/>
      <c r="Q21" s="126"/>
      <c r="R21" s="126"/>
      <c r="S21" s="126"/>
      <c r="T21" s="126"/>
      <c r="U21" s="127"/>
      <c r="V21" s="128"/>
      <c r="W21" s="128"/>
      <c r="X21" s="126"/>
      <c r="Y21" s="126"/>
      <c r="Z21" s="126"/>
      <c r="AA21" s="126"/>
      <c r="AB21" s="126"/>
      <c r="AC21" s="126"/>
      <c r="AD21" s="129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26"/>
      <c r="AX21" s="126"/>
      <c r="AY21" s="126"/>
      <c r="AZ21" s="126"/>
      <c r="BA21" s="126"/>
      <c r="BB21" s="126"/>
      <c r="BC21" s="126"/>
      <c r="BD21" s="126"/>
      <c r="BE21" s="126"/>
      <c r="BF21" s="126"/>
      <c r="BG21" s="131"/>
      <c r="BH21" s="131"/>
    </row>
    <row r="22" spans="4:60" s="119" customFormat="1" ht="18" customHeight="1" x14ac:dyDescent="0.3">
      <c r="D22" s="165"/>
      <c r="E22" s="162"/>
      <c r="F22" s="162"/>
      <c r="G22" s="165"/>
      <c r="H22" s="166"/>
      <c r="I22" s="127"/>
      <c r="J22" s="160" t="s">
        <v>27</v>
      </c>
      <c r="K22" s="161">
        <f>K19/K14</f>
        <v>100</v>
      </c>
      <c r="L22" s="164"/>
      <c r="M22" s="164"/>
      <c r="N22" s="125"/>
      <c r="O22" s="125"/>
      <c r="P22" s="126"/>
      <c r="Q22" s="126"/>
      <c r="R22" s="126"/>
      <c r="S22" s="126"/>
      <c r="T22" s="126"/>
      <c r="U22" s="127"/>
      <c r="V22" s="128"/>
      <c r="W22" s="128"/>
      <c r="X22" s="126"/>
      <c r="Y22" s="126"/>
      <c r="Z22" s="126"/>
      <c r="AA22" s="126"/>
      <c r="AB22" s="126"/>
      <c r="AC22" s="126"/>
      <c r="AD22" s="129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26"/>
      <c r="AX22" s="126"/>
      <c r="AY22" s="126"/>
      <c r="AZ22" s="126"/>
      <c r="BA22" s="126"/>
      <c r="BB22" s="126"/>
      <c r="BC22" s="126"/>
      <c r="BD22" s="126"/>
      <c r="BE22" s="126"/>
      <c r="BF22" s="126"/>
      <c r="BG22" s="131"/>
      <c r="BH22" s="131"/>
    </row>
    <row r="23" spans="4:60" s="119" customFormat="1" ht="18" customHeight="1" x14ac:dyDescent="0.3">
      <c r="D23" s="145" t="s">
        <v>28</v>
      </c>
      <c r="E23" s="145"/>
      <c r="F23" s="167"/>
      <c r="G23" s="145" t="s">
        <v>28</v>
      </c>
      <c r="H23" s="145"/>
      <c r="I23" s="127"/>
      <c r="J23" s="165"/>
      <c r="K23" s="122"/>
      <c r="L23" s="164"/>
      <c r="M23" s="164"/>
      <c r="N23" s="125"/>
      <c r="O23" s="125"/>
      <c r="P23" s="126"/>
      <c r="Q23" s="126"/>
      <c r="R23" s="126"/>
      <c r="S23" s="126"/>
      <c r="T23" s="126"/>
      <c r="U23" s="127"/>
      <c r="V23" s="128"/>
      <c r="W23" s="128"/>
      <c r="X23" s="126"/>
      <c r="Y23" s="126"/>
      <c r="Z23" s="126"/>
      <c r="AA23" s="126"/>
      <c r="AB23" s="126"/>
      <c r="AC23" s="126"/>
      <c r="AD23" s="129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26"/>
      <c r="AX23" s="126"/>
      <c r="AY23" s="126"/>
      <c r="AZ23" s="126"/>
      <c r="BA23" s="126"/>
      <c r="BB23" s="126"/>
      <c r="BC23" s="126"/>
      <c r="BD23" s="126"/>
      <c r="BE23" s="126"/>
      <c r="BF23" s="126"/>
      <c r="BG23" s="131"/>
      <c r="BH23" s="131"/>
    </row>
    <row r="24" spans="4:60" s="119" customFormat="1" ht="18" customHeight="1" x14ac:dyDescent="0.45">
      <c r="D24" s="120" t="s">
        <v>29</v>
      </c>
      <c r="E24" s="170" t="e">
        <f>VLOOKUP($D$4,'BD Ficha'!$E$2:$AF$3022,28,0)</f>
        <v>#N/A</v>
      </c>
      <c r="F24" s="137"/>
      <c r="G24" s="120" t="s">
        <v>29</v>
      </c>
      <c r="H24" s="148" t="e">
        <f>E24</f>
        <v>#N/A</v>
      </c>
      <c r="I24" s="168"/>
      <c r="J24" s="145" t="s">
        <v>28</v>
      </c>
      <c r="K24" s="146"/>
      <c r="L24" s="169"/>
      <c r="M24" s="164"/>
      <c r="N24" s="125"/>
      <c r="O24" s="125"/>
      <c r="P24" s="126"/>
      <c r="Q24" s="126"/>
      <c r="R24" s="126"/>
      <c r="S24" s="126"/>
      <c r="T24" s="126"/>
      <c r="U24" s="127"/>
      <c r="V24" s="128"/>
      <c r="W24" s="128"/>
      <c r="X24" s="126"/>
      <c r="Y24" s="126"/>
      <c r="Z24" s="126"/>
      <c r="AA24" s="126"/>
      <c r="AB24" s="126"/>
      <c r="AC24" s="126"/>
      <c r="AD24" s="129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26"/>
      <c r="AX24" s="126"/>
      <c r="AY24" s="126"/>
      <c r="AZ24" s="126"/>
      <c r="BA24" s="126"/>
      <c r="BB24" s="126"/>
      <c r="BC24" s="126"/>
      <c r="BD24" s="126"/>
      <c r="BE24" s="126"/>
      <c r="BF24" s="126"/>
      <c r="BG24" s="131"/>
      <c r="BH24" s="131"/>
    </row>
    <row r="25" spans="4:60" s="119" customFormat="1" ht="18" customHeight="1" x14ac:dyDescent="0.3">
      <c r="D25" s="120" t="s">
        <v>30</v>
      </c>
      <c r="E25" s="170" t="e">
        <f>VLOOKUP($D$4,'BD Ficha'!$E$2:$AG$3023,29,0)</f>
        <v>#N/A</v>
      </c>
      <c r="F25" s="137"/>
      <c r="G25" s="120" t="s">
        <v>30</v>
      </c>
      <c r="H25" s="148" t="e">
        <f>E25</f>
        <v>#N/A</v>
      </c>
      <c r="I25" s="171"/>
      <c r="J25" s="120" t="s">
        <v>29</v>
      </c>
      <c r="K25" s="154"/>
      <c r="L25" s="172"/>
      <c r="M25" s="169"/>
      <c r="N25" s="125"/>
      <c r="O25" s="125"/>
      <c r="P25" s="126"/>
      <c r="Q25" s="126"/>
      <c r="R25" s="126"/>
      <c r="S25" s="126"/>
      <c r="T25" s="126"/>
      <c r="U25" s="127"/>
      <c r="V25" s="128"/>
      <c r="W25" s="128"/>
      <c r="X25" s="126"/>
      <c r="Y25" s="126"/>
      <c r="Z25" s="126"/>
      <c r="AA25" s="126"/>
      <c r="AB25" s="126"/>
      <c r="AC25" s="126"/>
      <c r="AD25" s="129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26"/>
      <c r="AX25" s="126"/>
      <c r="AY25" s="126"/>
      <c r="AZ25" s="126"/>
      <c r="BA25" s="126"/>
      <c r="BB25" s="126"/>
      <c r="BC25" s="126"/>
      <c r="BD25" s="126"/>
      <c r="BE25" s="126"/>
      <c r="BF25" s="126"/>
      <c r="BG25" s="131"/>
      <c r="BH25" s="131"/>
    </row>
    <row r="26" spans="4:60" s="119" customFormat="1" ht="18" customHeight="1" x14ac:dyDescent="0.3">
      <c r="D26" s="120" t="s">
        <v>31</v>
      </c>
      <c r="E26" s="170" t="e">
        <f>VLOOKUP($D$4,'BD Ficha'!$E$2:$AH$3022,30,0)</f>
        <v>#N/A</v>
      </c>
      <c r="F26" s="137"/>
      <c r="G26" s="120" t="s">
        <v>31</v>
      </c>
      <c r="H26" s="148" t="e">
        <f>E26</f>
        <v>#N/A</v>
      </c>
      <c r="I26" s="171"/>
      <c r="J26" s="120" t="s">
        <v>30</v>
      </c>
      <c r="K26" s="173"/>
      <c r="L26" s="132"/>
      <c r="N26" s="174"/>
      <c r="O26" s="125"/>
      <c r="P26" s="126"/>
      <c r="Q26" s="126"/>
      <c r="R26" s="126"/>
      <c r="S26" s="126"/>
      <c r="T26" s="126"/>
      <c r="U26" s="127"/>
      <c r="V26" s="128"/>
      <c r="W26" s="128"/>
      <c r="X26" s="126"/>
      <c r="Y26" s="126"/>
      <c r="Z26" s="126"/>
      <c r="AA26" s="126"/>
      <c r="AB26" s="126"/>
      <c r="AC26" s="126"/>
      <c r="AD26" s="129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26"/>
      <c r="AX26" s="126"/>
      <c r="AY26" s="126"/>
      <c r="AZ26" s="126"/>
      <c r="BA26" s="126"/>
      <c r="BB26" s="126"/>
      <c r="BC26" s="126"/>
      <c r="BD26" s="126"/>
      <c r="BE26" s="126"/>
      <c r="BF26" s="126"/>
      <c r="BG26" s="131"/>
      <c r="BH26" s="131"/>
    </row>
    <row r="27" spans="4:60" s="119" customFormat="1" ht="18" customHeight="1" x14ac:dyDescent="0.3">
      <c r="D27" s="120" t="s">
        <v>33</v>
      </c>
      <c r="E27" s="170" t="e">
        <f>VLOOKUP($D$4,'BD Ficha'!$E$2:$AI$3022,31,0)</f>
        <v>#N/A</v>
      </c>
      <c r="F27" s="137"/>
      <c r="G27" s="120" t="s">
        <v>33</v>
      </c>
      <c r="H27" s="148" t="e">
        <f>E27</f>
        <v>#N/A</v>
      </c>
      <c r="I27" s="171"/>
      <c r="J27" s="120" t="s">
        <v>31</v>
      </c>
      <c r="K27" s="175"/>
      <c r="L27" s="132"/>
      <c r="N27" s="176"/>
      <c r="O27" s="124"/>
      <c r="P27" s="126"/>
      <c r="Q27" s="126"/>
      <c r="R27" s="126"/>
      <c r="S27" s="126"/>
      <c r="T27" s="126"/>
      <c r="U27" s="127"/>
      <c r="V27" s="128"/>
      <c r="W27" s="128"/>
      <c r="X27" s="126"/>
      <c r="Y27" s="126"/>
      <c r="Z27" s="126"/>
      <c r="AA27" s="126"/>
      <c r="AB27" s="126"/>
      <c r="AC27" s="126"/>
      <c r="AD27" s="129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P27" s="130"/>
      <c r="AQ27" s="130"/>
      <c r="AR27" s="130"/>
      <c r="AS27" s="130"/>
      <c r="AT27" s="130"/>
      <c r="AU27" s="130"/>
      <c r="AV27" s="130"/>
      <c r="AW27" s="126"/>
      <c r="AX27" s="126"/>
      <c r="AY27" s="126"/>
      <c r="AZ27" s="126"/>
      <c r="BA27" s="126"/>
      <c r="BB27" s="126"/>
      <c r="BC27" s="126"/>
      <c r="BD27" s="126"/>
      <c r="BE27" s="126"/>
      <c r="BF27" s="126"/>
      <c r="BG27" s="131"/>
      <c r="BH27" s="131"/>
    </row>
    <row r="28" spans="4:60" s="119" customFormat="1" ht="18" customHeight="1" x14ac:dyDescent="0.3">
      <c r="D28" s="232" t="s">
        <v>35</v>
      </c>
      <c r="E28" s="233" t="e">
        <f>(1200000/3100)*E9</f>
        <v>#N/A</v>
      </c>
      <c r="F28" s="162"/>
      <c r="G28" s="232" t="s">
        <v>35</v>
      </c>
      <c r="H28" s="233" t="e">
        <f>E28</f>
        <v>#N/A</v>
      </c>
      <c r="I28" s="171"/>
      <c r="J28" s="120" t="s">
        <v>33</v>
      </c>
      <c r="K28" s="177"/>
      <c r="L28" s="132"/>
      <c r="N28" s="176"/>
      <c r="O28" s="124"/>
      <c r="P28" s="126"/>
      <c r="Q28" s="126"/>
      <c r="R28" s="126"/>
      <c r="S28" s="126"/>
      <c r="T28" s="126"/>
      <c r="U28" s="127"/>
      <c r="V28" s="128"/>
      <c r="W28" s="128"/>
      <c r="X28" s="126"/>
      <c r="Y28" s="126"/>
      <c r="Z28" s="126"/>
      <c r="AA28" s="126"/>
      <c r="AB28" s="126"/>
      <c r="AC28" s="126"/>
      <c r="AD28" s="129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P28" s="130"/>
      <c r="AQ28" s="130"/>
      <c r="AR28" s="130"/>
      <c r="AS28" s="130"/>
      <c r="AT28" s="130"/>
      <c r="AU28" s="130"/>
      <c r="AV28" s="130"/>
      <c r="AW28" s="126"/>
      <c r="AX28" s="126"/>
      <c r="AY28" s="126"/>
      <c r="AZ28" s="126"/>
      <c r="BA28" s="126"/>
      <c r="BB28" s="126"/>
      <c r="BC28" s="126"/>
      <c r="BD28" s="126"/>
      <c r="BE28" s="126"/>
      <c r="BF28" s="126"/>
      <c r="BG28" s="131"/>
      <c r="BH28" s="131"/>
    </row>
    <row r="29" spans="4:60" s="119" customFormat="1" ht="18" customHeight="1" x14ac:dyDescent="0.3">
      <c r="D29" s="136" t="s">
        <v>36</v>
      </c>
      <c r="E29" s="178" t="e">
        <f>SUM(E24:E28)</f>
        <v>#N/A</v>
      </c>
      <c r="F29" s="137"/>
      <c r="G29" s="136" t="s">
        <v>36</v>
      </c>
      <c r="H29" s="157" t="e">
        <f>SUM(H24:H28)</f>
        <v>#N/A</v>
      </c>
      <c r="I29" s="171"/>
      <c r="J29" s="120" t="s">
        <v>35</v>
      </c>
      <c r="K29" s="148"/>
      <c r="L29" s="174"/>
      <c r="M29" s="176"/>
      <c r="N29" s="176"/>
      <c r="O29" s="124"/>
      <c r="P29" s="126"/>
      <c r="Q29" s="126"/>
      <c r="R29" s="126"/>
      <c r="S29" s="126"/>
      <c r="T29" s="126"/>
      <c r="U29" s="127"/>
      <c r="V29" s="128"/>
      <c r="W29" s="128"/>
      <c r="X29" s="126"/>
      <c r="Y29" s="126"/>
      <c r="Z29" s="126"/>
      <c r="AA29" s="126"/>
      <c r="AB29" s="126"/>
      <c r="AC29" s="126"/>
      <c r="AD29" s="129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P29" s="130"/>
      <c r="AQ29" s="130"/>
      <c r="AR29" s="130"/>
      <c r="AS29" s="130"/>
      <c r="AT29" s="130"/>
      <c r="AU29" s="130"/>
      <c r="AV29" s="130"/>
      <c r="AW29" s="126"/>
      <c r="AX29" s="126"/>
      <c r="AY29" s="126"/>
      <c r="AZ29" s="126"/>
      <c r="BA29" s="126"/>
      <c r="BB29" s="126"/>
      <c r="BC29" s="126"/>
      <c r="BD29" s="126"/>
      <c r="BE29" s="126"/>
      <c r="BF29" s="126"/>
      <c r="BG29" s="131"/>
      <c r="BH29" s="131"/>
    </row>
    <row r="30" spans="4:60" s="119" customFormat="1" ht="18" customHeight="1" x14ac:dyDescent="0.3">
      <c r="D30" s="120"/>
      <c r="E30" s="187"/>
      <c r="F30" s="137"/>
      <c r="G30" s="120"/>
      <c r="H30" s="126"/>
      <c r="I30" s="171"/>
      <c r="J30" s="232" t="s">
        <v>37</v>
      </c>
      <c r="K30" s="163"/>
      <c r="L30" s="174"/>
      <c r="M30" s="176"/>
      <c r="N30" s="176"/>
      <c r="O30" s="124"/>
      <c r="P30" s="126"/>
      <c r="Q30" s="126"/>
      <c r="R30" s="126"/>
      <c r="S30" s="126"/>
      <c r="T30" s="126"/>
      <c r="U30" s="127"/>
      <c r="V30" s="128"/>
      <c r="W30" s="128"/>
      <c r="X30" s="126"/>
      <c r="Y30" s="126"/>
      <c r="Z30" s="126"/>
      <c r="AA30" s="126"/>
      <c r="AB30" s="126"/>
      <c r="AC30" s="126"/>
      <c r="AD30" s="129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P30" s="130"/>
      <c r="AQ30" s="130"/>
      <c r="AR30" s="130"/>
      <c r="AS30" s="130"/>
      <c r="AT30" s="130"/>
      <c r="AU30" s="130"/>
      <c r="AV30" s="130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31"/>
      <c r="BH30" s="131"/>
    </row>
    <row r="31" spans="4:60" s="119" customFormat="1" ht="18" customHeight="1" x14ac:dyDescent="0.3">
      <c r="D31" s="120" t="s">
        <v>38</v>
      </c>
      <c r="E31" s="187" t="e">
        <f>E18-E29</f>
        <v>#N/A</v>
      </c>
      <c r="F31" s="137"/>
      <c r="G31" s="120" t="s">
        <v>38</v>
      </c>
      <c r="H31" s="137" t="e">
        <f>H35-H33</f>
        <v>#N/A</v>
      </c>
      <c r="I31" s="171"/>
      <c r="J31" s="136" t="s">
        <v>36</v>
      </c>
      <c r="K31" s="157" t="e">
        <f>((H29/H9)*K9)+K30</f>
        <v>#N/A</v>
      </c>
      <c r="L31" s="174"/>
      <c r="M31" s="176"/>
      <c r="N31" s="176"/>
      <c r="O31" s="124"/>
      <c r="P31" s="126"/>
      <c r="Q31" s="126"/>
      <c r="R31" s="126"/>
      <c r="S31" s="126"/>
      <c r="T31" s="126"/>
      <c r="U31" s="127"/>
      <c r="V31" s="128"/>
      <c r="W31" s="128"/>
      <c r="X31" s="126"/>
      <c r="Y31" s="126"/>
      <c r="Z31" s="126"/>
      <c r="AA31" s="126"/>
      <c r="AB31" s="126"/>
      <c r="AC31" s="126"/>
      <c r="AD31" s="129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P31" s="130"/>
      <c r="AQ31" s="130"/>
      <c r="AR31" s="130"/>
      <c r="AS31" s="130"/>
      <c r="AT31" s="130"/>
      <c r="AU31" s="130"/>
      <c r="AV31" s="130"/>
      <c r="AW31" s="126"/>
      <c r="AX31" s="126"/>
      <c r="AY31" s="126"/>
      <c r="AZ31" s="126"/>
      <c r="BA31" s="126"/>
      <c r="BB31" s="126"/>
      <c r="BC31" s="126"/>
      <c r="BD31" s="126"/>
      <c r="BE31" s="126"/>
      <c r="BF31" s="126"/>
      <c r="BG31" s="131"/>
      <c r="BH31" s="131"/>
    </row>
    <row r="32" spans="4:60" s="186" customFormat="1" ht="18" customHeight="1" x14ac:dyDescent="0.3">
      <c r="D32" s="120"/>
      <c r="E32" s="121"/>
      <c r="F32" s="137"/>
      <c r="G32" s="120"/>
      <c r="H32" s="126"/>
      <c r="I32" s="179"/>
      <c r="J32" s="120"/>
      <c r="K32" s="126"/>
      <c r="L32" s="174"/>
      <c r="M32" s="176"/>
      <c r="N32" s="176"/>
      <c r="O32" s="124"/>
      <c r="P32" s="180"/>
      <c r="Q32" s="127"/>
      <c r="R32" s="127"/>
      <c r="S32" s="127"/>
      <c r="T32" s="127"/>
      <c r="U32" s="181"/>
      <c r="V32" s="182"/>
      <c r="W32" s="182"/>
      <c r="X32" s="127"/>
      <c r="Y32" s="127"/>
      <c r="Z32" s="127"/>
      <c r="AA32" s="127"/>
      <c r="AB32" s="127"/>
      <c r="AC32" s="127"/>
      <c r="AD32" s="183"/>
      <c r="AE32" s="184"/>
      <c r="AF32" s="184"/>
      <c r="AG32" s="184"/>
      <c r="AH32" s="184"/>
      <c r="AI32" s="184"/>
      <c r="AJ32" s="184"/>
      <c r="AK32" s="184"/>
      <c r="AL32" s="184"/>
      <c r="AM32" s="184"/>
      <c r="AN32" s="184"/>
      <c r="AO32" s="119"/>
      <c r="AP32" s="184"/>
      <c r="AQ32" s="184"/>
      <c r="AR32" s="184"/>
      <c r="AS32" s="184"/>
      <c r="AT32" s="184"/>
      <c r="AU32" s="184"/>
      <c r="AV32" s="184"/>
      <c r="AW32" s="127"/>
      <c r="AX32" s="127"/>
      <c r="AY32" s="127"/>
      <c r="AZ32" s="127"/>
      <c r="BA32" s="127"/>
      <c r="BB32" s="127"/>
      <c r="BC32" s="127"/>
      <c r="BD32" s="127"/>
      <c r="BE32" s="127"/>
      <c r="BF32" s="127"/>
      <c r="BG32" s="185"/>
      <c r="BH32" s="185"/>
    </row>
    <row r="33" spans="4:60" s="119" customFormat="1" ht="18" customHeight="1" x14ac:dyDescent="0.3">
      <c r="D33" s="120" t="s">
        <v>39</v>
      </c>
      <c r="E33" s="192">
        <v>51900</v>
      </c>
      <c r="F33" s="137"/>
      <c r="G33" s="120" t="s">
        <v>39</v>
      </c>
      <c r="H33" s="137">
        <f>E33</f>
        <v>51900</v>
      </c>
      <c r="I33" s="149"/>
      <c r="J33" s="120" t="s">
        <v>38</v>
      </c>
      <c r="K33" s="137" t="e">
        <f>K19-K31</f>
        <v>#N/A</v>
      </c>
      <c r="L33" s="188"/>
      <c r="M33" s="174"/>
      <c r="N33" s="174"/>
      <c r="O33" s="124"/>
      <c r="P33" s="189"/>
      <c r="Q33" s="189"/>
      <c r="R33" s="126"/>
      <c r="S33" s="190"/>
      <c r="T33" s="126"/>
      <c r="U33" s="127"/>
      <c r="V33" s="128"/>
      <c r="W33" s="128"/>
      <c r="X33" s="126"/>
      <c r="Y33" s="126"/>
      <c r="Z33" s="126"/>
      <c r="AA33" s="126"/>
      <c r="AB33" s="126"/>
      <c r="AC33" s="126"/>
      <c r="AD33" s="129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P33" s="130"/>
      <c r="AQ33" s="130"/>
      <c r="AR33" s="130"/>
      <c r="AS33" s="130"/>
      <c r="AT33" s="130"/>
      <c r="AU33" s="130"/>
      <c r="AV33" s="130"/>
      <c r="AW33" s="126"/>
      <c r="AX33" s="126"/>
      <c r="AY33" s="126"/>
      <c r="AZ33" s="126"/>
      <c r="BA33" s="126"/>
      <c r="BB33" s="126"/>
      <c r="BC33" s="126"/>
      <c r="BD33" s="126"/>
      <c r="BE33" s="126"/>
      <c r="BF33" s="126"/>
      <c r="BG33" s="131"/>
      <c r="BH33" s="131"/>
    </row>
    <row r="34" spans="4:60" s="119" customFormat="1" ht="18" customHeight="1" x14ac:dyDescent="0.3">
      <c r="D34" s="120"/>
      <c r="E34" s="187"/>
      <c r="F34" s="137"/>
      <c r="G34" s="120"/>
      <c r="H34" s="127"/>
      <c r="I34" s="137"/>
      <c r="J34" s="120"/>
      <c r="K34" s="126"/>
      <c r="L34" s="186"/>
      <c r="M34" s="188"/>
      <c r="N34" s="188"/>
      <c r="O34" s="124"/>
      <c r="P34" s="126"/>
      <c r="Q34" s="126"/>
      <c r="R34" s="126"/>
      <c r="S34" s="190"/>
      <c r="T34" s="126"/>
      <c r="U34" s="127"/>
      <c r="V34" s="128"/>
      <c r="W34" s="128"/>
      <c r="X34" s="126"/>
      <c r="Y34" s="126"/>
      <c r="Z34" s="126"/>
      <c r="AA34" s="126"/>
      <c r="AB34" s="126"/>
      <c r="AC34" s="126"/>
      <c r="AD34" s="129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P34" s="130"/>
      <c r="AQ34" s="130"/>
      <c r="AR34" s="130"/>
      <c r="AS34" s="130"/>
      <c r="AT34" s="130"/>
      <c r="AU34" s="130"/>
      <c r="AV34" s="130"/>
      <c r="AW34" s="126"/>
      <c r="AX34" s="126"/>
      <c r="AY34" s="126"/>
      <c r="AZ34" s="126"/>
      <c r="BA34" s="126"/>
      <c r="BB34" s="126"/>
      <c r="BC34" s="126"/>
      <c r="BD34" s="126"/>
      <c r="BE34" s="126"/>
      <c r="BF34" s="126"/>
      <c r="BG34" s="131"/>
      <c r="BH34" s="131"/>
    </row>
    <row r="35" spans="4:60" s="119" customFormat="1" ht="18" customHeight="1" x14ac:dyDescent="0.3">
      <c r="D35" s="120" t="s">
        <v>40</v>
      </c>
      <c r="E35" s="187" t="e">
        <f>E31+E33</f>
        <v>#N/A</v>
      </c>
      <c r="F35" s="137"/>
      <c r="G35" s="120" t="s">
        <v>40</v>
      </c>
      <c r="H35" s="194" t="e">
        <f>H37*H12</f>
        <v>#N/A</v>
      </c>
      <c r="I35" s="122"/>
      <c r="J35" s="120" t="s">
        <v>39</v>
      </c>
      <c r="K35" s="163">
        <v>25000</v>
      </c>
      <c r="L35" s="135"/>
      <c r="M35" s="186"/>
      <c r="N35" s="186"/>
      <c r="O35" s="124"/>
      <c r="P35" s="126"/>
      <c r="Q35" s="126"/>
      <c r="R35" s="126"/>
      <c r="S35" s="190"/>
      <c r="T35" s="126"/>
      <c r="U35" s="127"/>
      <c r="V35" s="191"/>
      <c r="W35" s="128"/>
      <c r="X35" s="126"/>
      <c r="Y35" s="126"/>
      <c r="Z35" s="126"/>
      <c r="AA35" s="126"/>
      <c r="AB35" s="126"/>
      <c r="AC35" s="126"/>
      <c r="AD35" s="129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26"/>
      <c r="AX35" s="126"/>
      <c r="AY35" s="126"/>
      <c r="AZ35" s="126"/>
      <c r="BA35" s="126"/>
      <c r="BB35" s="126"/>
      <c r="BC35" s="126"/>
      <c r="BD35" s="126"/>
      <c r="BE35" s="126"/>
      <c r="BF35" s="126"/>
      <c r="BG35" s="131"/>
      <c r="BH35" s="131"/>
    </row>
    <row r="36" spans="4:60" s="119" customFormat="1" ht="18" customHeight="1" x14ac:dyDescent="0.3">
      <c r="D36" s="120"/>
      <c r="E36" s="121"/>
      <c r="F36" s="137"/>
      <c r="G36" s="120"/>
      <c r="H36" s="127"/>
      <c r="I36" s="122"/>
      <c r="J36" s="120"/>
      <c r="K36" s="127"/>
      <c r="L36" s="186"/>
      <c r="M36" s="135"/>
      <c r="N36" s="135"/>
      <c r="O36" s="124"/>
      <c r="P36" s="126"/>
      <c r="Q36" s="126"/>
      <c r="R36" s="126"/>
      <c r="S36" s="126"/>
      <c r="T36" s="126"/>
      <c r="U36" s="127"/>
      <c r="V36" s="128"/>
      <c r="W36" s="128"/>
      <c r="X36" s="126"/>
      <c r="Y36" s="126"/>
      <c r="Z36" s="126"/>
      <c r="AA36" s="126"/>
      <c r="AB36" s="126"/>
      <c r="AC36" s="126"/>
      <c r="AD36" s="129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26"/>
      <c r="AX36" s="126"/>
      <c r="AY36" s="126"/>
      <c r="AZ36" s="126"/>
      <c r="BA36" s="126"/>
      <c r="BB36" s="126"/>
      <c r="BC36" s="126"/>
      <c r="BD36" s="126"/>
      <c r="BE36" s="126"/>
      <c r="BF36" s="126"/>
      <c r="BG36" s="131"/>
      <c r="BH36" s="131"/>
    </row>
    <row r="37" spans="4:60" s="119" customFormat="1" ht="18" customHeight="1" x14ac:dyDescent="0.3">
      <c r="D37" s="120" t="s">
        <v>41</v>
      </c>
      <c r="E37" s="196" t="e">
        <f>E35/E12</f>
        <v>#N/A</v>
      </c>
      <c r="F37" s="197"/>
      <c r="G37" s="120" t="s">
        <v>41</v>
      </c>
      <c r="H37" s="185" t="e">
        <f>H39*H9</f>
        <v>#N/A</v>
      </c>
      <c r="I37" s="122"/>
      <c r="J37" s="120" t="s">
        <v>40</v>
      </c>
      <c r="K37" s="194" t="e">
        <f>K33+K35</f>
        <v>#N/A</v>
      </c>
      <c r="L37" s="193"/>
      <c r="M37" s="186"/>
      <c r="N37" s="186"/>
      <c r="O37" s="124"/>
      <c r="P37" s="126"/>
      <c r="Q37" s="126"/>
      <c r="R37" s="126"/>
      <c r="S37" s="126"/>
      <c r="T37" s="126"/>
      <c r="U37" s="127"/>
      <c r="V37" s="128"/>
      <c r="W37" s="128"/>
      <c r="X37" s="126"/>
      <c r="Y37" s="126"/>
      <c r="Z37" s="126"/>
      <c r="AA37" s="126"/>
      <c r="AB37" s="126"/>
      <c r="AC37" s="126"/>
      <c r="AD37" s="129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26"/>
      <c r="AX37" s="126"/>
      <c r="AY37" s="126"/>
      <c r="AZ37" s="126"/>
      <c r="BA37" s="126"/>
      <c r="BB37" s="126"/>
      <c r="BC37" s="126"/>
      <c r="BD37" s="126"/>
      <c r="BE37" s="126"/>
      <c r="BF37" s="126"/>
      <c r="BG37" s="131"/>
      <c r="BH37" s="131"/>
    </row>
    <row r="38" spans="4:60" s="119" customFormat="1" ht="18" customHeight="1" x14ac:dyDescent="0.3">
      <c r="D38" s="120"/>
      <c r="E38" s="196"/>
      <c r="F38" s="122"/>
      <c r="G38" s="120"/>
      <c r="H38" s="197"/>
      <c r="I38" s="122"/>
      <c r="J38" s="120"/>
      <c r="K38" s="127"/>
      <c r="L38" s="186"/>
      <c r="M38" s="193"/>
      <c r="N38" s="193"/>
      <c r="O38" s="124"/>
      <c r="P38" s="126"/>
      <c r="Q38" s="126"/>
      <c r="R38" s="126"/>
      <c r="S38" s="126"/>
      <c r="T38" s="126"/>
      <c r="U38" s="127"/>
      <c r="V38" s="128"/>
      <c r="W38" s="128"/>
      <c r="X38" s="126"/>
      <c r="Y38" s="126"/>
      <c r="Z38" s="126"/>
      <c r="AA38" s="126"/>
      <c r="AB38" s="126"/>
      <c r="AC38" s="126"/>
      <c r="AD38" s="129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26"/>
      <c r="AX38" s="126"/>
      <c r="AY38" s="126"/>
      <c r="AZ38" s="126"/>
      <c r="BA38" s="126"/>
      <c r="BB38" s="126"/>
      <c r="BC38" s="126"/>
      <c r="BD38" s="126"/>
      <c r="BE38" s="126"/>
      <c r="BF38" s="126"/>
      <c r="BG38" s="131"/>
      <c r="BH38" s="131"/>
    </row>
    <row r="39" spans="4:60" s="119" customFormat="1" ht="18" customHeight="1" x14ac:dyDescent="0.3">
      <c r="D39" s="136" t="s">
        <v>42</v>
      </c>
      <c r="E39" s="235" t="e">
        <f>E37/E9</f>
        <v>#N/A</v>
      </c>
      <c r="F39" s="199"/>
      <c r="G39" s="136" t="s">
        <v>42</v>
      </c>
      <c r="H39" s="200">
        <v>0.03</v>
      </c>
      <c r="I39" s="122"/>
      <c r="J39" s="120" t="s">
        <v>41</v>
      </c>
      <c r="K39" s="195">
        <f>IFERROR(K37/K13,0)</f>
        <v>0</v>
      </c>
      <c r="L39" s="195"/>
      <c r="M39" s="186"/>
      <c r="N39" s="186"/>
      <c r="O39" s="124"/>
      <c r="P39" s="126"/>
      <c r="Q39" s="126"/>
      <c r="R39" s="126"/>
      <c r="S39" s="126"/>
      <c r="T39" s="126"/>
      <c r="U39" s="127"/>
      <c r="V39" s="128"/>
      <c r="W39" s="128"/>
      <c r="X39" s="126"/>
      <c r="Y39" s="126"/>
      <c r="Z39" s="126"/>
      <c r="AA39" s="126"/>
      <c r="AB39" s="126"/>
      <c r="AC39" s="126"/>
      <c r="AD39" s="129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26"/>
      <c r="AX39" s="126"/>
      <c r="AY39" s="126"/>
      <c r="AZ39" s="126"/>
      <c r="BA39" s="126"/>
      <c r="BB39" s="126"/>
      <c r="BC39" s="126"/>
      <c r="BD39" s="126"/>
      <c r="BE39" s="126"/>
      <c r="BF39" s="126"/>
      <c r="BG39" s="131"/>
      <c r="BH39" s="131"/>
    </row>
    <row r="40" spans="4:60" s="119" customFormat="1" ht="18" customHeight="1" x14ac:dyDescent="0.3">
      <c r="I40" s="122"/>
      <c r="J40" s="120"/>
      <c r="K40" s="197"/>
      <c r="L40" s="198"/>
      <c r="M40" s="195"/>
      <c r="N40" s="195"/>
      <c r="O40" s="124"/>
      <c r="P40" s="126"/>
      <c r="Q40" s="126"/>
      <c r="R40" s="126"/>
      <c r="S40" s="126"/>
      <c r="T40" s="126"/>
      <c r="U40" s="127"/>
      <c r="V40" s="128"/>
      <c r="W40" s="128"/>
      <c r="X40" s="126"/>
      <c r="Y40" s="126"/>
      <c r="Z40" s="126"/>
      <c r="AA40" s="126"/>
      <c r="AB40" s="126"/>
      <c r="AC40" s="126"/>
      <c r="AD40" s="129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26"/>
      <c r="AX40" s="126"/>
      <c r="AY40" s="126"/>
      <c r="AZ40" s="126"/>
      <c r="BA40" s="126"/>
      <c r="BB40" s="126"/>
      <c r="BC40" s="126"/>
      <c r="BD40" s="126"/>
      <c r="BE40" s="126"/>
      <c r="BF40" s="126"/>
      <c r="BG40" s="131"/>
      <c r="BH40" s="131"/>
    </row>
    <row r="41" spans="4:60" s="119" customFormat="1" ht="18" customHeight="1" x14ac:dyDescent="0.3">
      <c r="I41" s="122"/>
      <c r="J41" s="136" t="s">
        <v>42</v>
      </c>
      <c r="K41" s="201">
        <f>K39/K9</f>
        <v>0</v>
      </c>
      <c r="L41" s="234"/>
      <c r="M41" s="198"/>
      <c r="N41" s="198"/>
      <c r="O41" s="124"/>
      <c r="P41" s="126"/>
      <c r="Q41" s="126"/>
      <c r="R41" s="126"/>
      <c r="S41" s="126"/>
      <c r="T41" s="126"/>
      <c r="U41" s="127"/>
      <c r="V41" s="128"/>
      <c r="W41" s="128"/>
      <c r="X41" s="126"/>
      <c r="Y41" s="126"/>
      <c r="Z41" s="126"/>
      <c r="AA41" s="126"/>
      <c r="AB41" s="126"/>
      <c r="AC41" s="126"/>
      <c r="AD41" s="129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26"/>
      <c r="AX41" s="126"/>
      <c r="AY41" s="126"/>
      <c r="AZ41" s="126"/>
      <c r="BA41" s="126"/>
      <c r="BB41" s="126"/>
      <c r="BC41" s="126"/>
      <c r="BD41" s="126"/>
      <c r="BE41" s="126"/>
      <c r="BF41" s="126"/>
      <c r="BG41" s="131"/>
      <c r="BH41" s="131"/>
    </row>
    <row r="42" spans="4:60" s="119" customFormat="1" ht="18" customHeight="1" x14ac:dyDescent="0.3">
      <c r="I42" s="126"/>
      <c r="M42" s="195"/>
      <c r="N42" s="195"/>
      <c r="O42" s="124"/>
      <c r="P42" s="126"/>
      <c r="Q42" s="126"/>
      <c r="R42" s="126"/>
      <c r="S42" s="126"/>
      <c r="T42" s="126"/>
      <c r="U42" s="127"/>
      <c r="V42" s="128"/>
      <c r="W42" s="128"/>
      <c r="X42" s="126"/>
      <c r="Y42" s="126"/>
      <c r="Z42" s="126"/>
      <c r="AA42" s="126"/>
      <c r="AB42" s="126"/>
      <c r="AC42" s="126"/>
      <c r="AD42" s="129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26"/>
      <c r="AX42" s="126"/>
      <c r="AY42" s="126"/>
      <c r="AZ42" s="126"/>
      <c r="BA42" s="126"/>
      <c r="BB42" s="126"/>
      <c r="BC42" s="126"/>
      <c r="BD42" s="126"/>
      <c r="BE42" s="126"/>
      <c r="BF42" s="126"/>
      <c r="BG42" s="131"/>
      <c r="BH42" s="131"/>
    </row>
    <row r="43" spans="4:60" ht="15" customHeight="1" x14ac:dyDescent="0.25">
      <c r="V43" s="100"/>
      <c r="W43" s="100"/>
    </row>
    <row r="44" spans="4:60" x14ac:dyDescent="0.25">
      <c r="E44" s="10"/>
      <c r="H44" s="12"/>
      <c r="V44" s="100"/>
      <c r="W44" s="100"/>
    </row>
    <row r="45" spans="4:60" hidden="1" x14ac:dyDescent="0.25">
      <c r="E45" s="8"/>
      <c r="H45" s="11"/>
      <c r="V45" s="100"/>
      <c r="W45" s="100"/>
    </row>
    <row r="46" spans="4:60" hidden="1" x14ac:dyDescent="0.25">
      <c r="E46" s="8"/>
      <c r="G46" s="109"/>
      <c r="H46" s="11"/>
      <c r="V46" s="100"/>
      <c r="W46" s="100"/>
    </row>
    <row r="47" spans="4:60" hidden="1" x14ac:dyDescent="0.25">
      <c r="G47" s="7"/>
      <c r="V47" s="100"/>
      <c r="W47" s="100"/>
    </row>
    <row r="48" spans="4:60" hidden="1" x14ac:dyDescent="0.25">
      <c r="G48" s="110"/>
      <c r="V48" s="100"/>
      <c r="W48" s="100"/>
    </row>
    <row r="49" spans="7:23" hidden="1" x14ac:dyDescent="0.25">
      <c r="G49" s="7"/>
      <c r="V49" s="100"/>
      <c r="W49" s="100"/>
    </row>
    <row r="50" spans="7:23" hidden="1" x14ac:dyDescent="0.25">
      <c r="G50" s="111"/>
      <c r="V50" s="100"/>
      <c r="W50" s="100"/>
    </row>
    <row r="51" spans="7:23" hidden="1" x14ac:dyDescent="0.25">
      <c r="G51" s="9"/>
      <c r="V51" s="100"/>
      <c r="W51" s="100"/>
    </row>
    <row r="52" spans="7:23" hidden="1" x14ac:dyDescent="0.25">
      <c r="G52" s="112"/>
      <c r="V52" s="100"/>
      <c r="W52" s="100"/>
    </row>
    <row r="53" spans="7:23" hidden="1" x14ac:dyDescent="0.25">
      <c r="G53" s="9"/>
      <c r="V53" s="100"/>
      <c r="W53" s="100"/>
    </row>
    <row r="54" spans="7:23" hidden="1" x14ac:dyDescent="0.25">
      <c r="G54" s="7"/>
      <c r="V54" s="100"/>
      <c r="W54" s="100"/>
    </row>
    <row r="55" spans="7:23" hidden="1" x14ac:dyDescent="0.25">
      <c r="G55" s="7"/>
      <c r="V55" s="100"/>
      <c r="W55" s="100"/>
    </row>
    <row r="56" spans="7:23" hidden="1" x14ac:dyDescent="0.25">
      <c r="G56" s="7"/>
      <c r="V56" s="100"/>
      <c r="W56" s="100"/>
    </row>
    <row r="57" spans="7:23" hidden="1" x14ac:dyDescent="0.25">
      <c r="G57" s="7"/>
      <c r="V57" s="100"/>
      <c r="W57" s="100"/>
    </row>
    <row r="58" spans="7:23" hidden="1" x14ac:dyDescent="0.25">
      <c r="G58" s="7"/>
      <c r="V58" s="100"/>
      <c r="W58" s="100"/>
    </row>
    <row r="59" spans="7:23" hidden="1" x14ac:dyDescent="0.25">
      <c r="G59" s="7"/>
      <c r="V59" s="100"/>
      <c r="W59" s="100"/>
    </row>
    <row r="60" spans="7:23" hidden="1" x14ac:dyDescent="0.25">
      <c r="V60" s="100"/>
      <c r="W60" s="100"/>
    </row>
    <row r="61" spans="7:23" hidden="1" x14ac:dyDescent="0.25">
      <c r="V61" s="100"/>
      <c r="W61" s="100"/>
    </row>
    <row r="62" spans="7:23" hidden="1" x14ac:dyDescent="0.25">
      <c r="V62" s="100"/>
      <c r="W62" s="100"/>
    </row>
    <row r="63" spans="7:23" hidden="1" x14ac:dyDescent="0.25">
      <c r="V63" s="100"/>
      <c r="W63" s="100"/>
    </row>
    <row r="64" spans="7:23" hidden="1" x14ac:dyDescent="0.25">
      <c r="V64" s="100"/>
      <c r="W64" s="100"/>
    </row>
    <row r="65" spans="22:23" hidden="1" x14ac:dyDescent="0.25">
      <c r="V65" s="100"/>
      <c r="W65" s="100"/>
    </row>
    <row r="66" spans="22:23" hidden="1" x14ac:dyDescent="0.25">
      <c r="V66" s="100"/>
      <c r="W66" s="100"/>
    </row>
    <row r="67" spans="22:23" hidden="1" x14ac:dyDescent="0.25">
      <c r="V67" s="100"/>
      <c r="W67" s="100"/>
    </row>
    <row r="68" spans="22:23" ht="15.6" hidden="1" customHeight="1" x14ac:dyDescent="0.25">
      <c r="V68" s="100"/>
      <c r="W68" s="100"/>
    </row>
    <row r="69" spans="22:23" hidden="1" x14ac:dyDescent="0.25">
      <c r="V69" s="100"/>
      <c r="W69" s="100"/>
    </row>
    <row r="70" spans="22:23" hidden="1" x14ac:dyDescent="0.25">
      <c r="V70" s="100"/>
      <c r="W70" s="100"/>
    </row>
    <row r="71" spans="22:23" hidden="1" x14ac:dyDescent="0.25">
      <c r="V71" s="100"/>
      <c r="W71" s="100"/>
    </row>
    <row r="72" spans="22:23" hidden="1" x14ac:dyDescent="0.25">
      <c r="V72" s="100"/>
      <c r="W72" s="100"/>
    </row>
    <row r="73" spans="22:23" hidden="1" x14ac:dyDescent="0.25">
      <c r="V73" s="100"/>
      <c r="W73" s="100"/>
    </row>
  </sheetData>
  <mergeCells count="6">
    <mergeCell ref="G4:H4"/>
    <mergeCell ref="J4:K4"/>
    <mergeCell ref="D7:E7"/>
    <mergeCell ref="G7:H7"/>
    <mergeCell ref="J7:K7"/>
    <mergeCell ref="D4:E4"/>
  </mergeCell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8"/>
  </sheetPr>
  <dimension ref="B2:BE55"/>
  <sheetViews>
    <sheetView showGridLines="0" zoomScale="90" zoomScaleNormal="90" workbookViewId="0">
      <selection activeCell="M21" sqref="M21"/>
    </sheetView>
  </sheetViews>
  <sheetFormatPr baseColWidth="10" defaultColWidth="11.42578125" defaultRowHeight="15.75" x14ac:dyDescent="0.25"/>
  <cols>
    <col min="1" max="1" width="4.28515625" customWidth="1"/>
    <col min="2" max="2" width="12.28515625" customWidth="1"/>
    <col min="3" max="3" width="27.85546875" style="6" customWidth="1"/>
    <col min="4" max="4" width="13.85546875" style="7" customWidth="1"/>
    <col min="5" max="5" width="12" style="4" customWidth="1"/>
    <col min="6" max="6" width="27.7109375" style="4" customWidth="1"/>
    <col min="7" max="7" width="12.28515625" style="4" customWidth="1"/>
    <col min="8" max="8" width="12" style="4" customWidth="1"/>
    <col min="9" max="9" width="27.7109375" style="4" customWidth="1"/>
    <col min="10" max="10" width="12" style="4" bestFit="1" customWidth="1"/>
    <col min="11" max="11" width="12" style="4" customWidth="1"/>
  </cols>
  <sheetData>
    <row r="2" spans="2:57" ht="24.75" customHeight="1" x14ac:dyDescent="0.5">
      <c r="C2" s="88" t="s">
        <v>15833</v>
      </c>
    </row>
    <row r="3" spans="2:57" x14ac:dyDescent="0.25">
      <c r="B3" s="4"/>
    </row>
    <row r="4" spans="2:57" ht="22.5" customHeight="1" x14ac:dyDescent="0.25">
      <c r="B4" s="86" t="s">
        <v>2</v>
      </c>
      <c r="C4" s="311" t="s">
        <v>13447</v>
      </c>
      <c r="D4" s="314"/>
      <c r="E4" s="87" t="s">
        <v>15834</v>
      </c>
      <c r="F4" s="315" t="str">
        <f>VLOOKUP(C4,$R$9:$U$14,4,0)</f>
        <v>AUSTIN POWDER PANAMA S.A.</v>
      </c>
      <c r="G4" s="313"/>
      <c r="H4" s="87" t="s">
        <v>15831</v>
      </c>
      <c r="I4" s="315" t="str">
        <f>VLOOKUP(C4,$R$9:$V$14,5,0)</f>
        <v>LEASING L</v>
      </c>
      <c r="J4" s="313"/>
      <c r="K4" s="90"/>
    </row>
    <row r="5" spans="2:57" ht="15.6" customHeight="1" x14ac:dyDescent="0.25">
      <c r="B5" s="86"/>
      <c r="C5" s="89"/>
      <c r="D5" s="89"/>
      <c r="E5" s="87"/>
      <c r="F5" s="90"/>
      <c r="G5" s="90"/>
      <c r="H5" s="87"/>
      <c r="I5" s="90"/>
      <c r="J5" s="90"/>
      <c r="K5" s="90"/>
    </row>
    <row r="6" spans="2:57" x14ac:dyDescent="0.25">
      <c r="C6" s="1"/>
      <c r="D6" s="2"/>
      <c r="E6" s="3"/>
      <c r="F6" s="1"/>
      <c r="G6" s="2"/>
      <c r="H6" s="5"/>
      <c r="N6" s="45" t="s">
        <v>15835</v>
      </c>
    </row>
    <row r="7" spans="2:57" ht="19.5" customHeight="1" x14ac:dyDescent="0.25">
      <c r="C7" s="316" t="s">
        <v>15836</v>
      </c>
      <c r="D7" s="314"/>
      <c r="E7" s="5"/>
      <c r="F7" s="317" t="s">
        <v>9</v>
      </c>
      <c r="G7" s="313"/>
      <c r="H7" s="7"/>
      <c r="I7" s="316" t="s">
        <v>10</v>
      </c>
      <c r="J7" s="313"/>
      <c r="K7" s="92"/>
      <c r="M7" t="s">
        <v>68</v>
      </c>
      <c r="N7" s="17" t="s">
        <v>15837</v>
      </c>
      <c r="O7" s="106" t="s">
        <v>19</v>
      </c>
      <c r="P7" s="17" t="s">
        <v>58</v>
      </c>
      <c r="Q7" s="17" t="s">
        <v>59</v>
      </c>
      <c r="R7" s="17" t="s">
        <v>60</v>
      </c>
      <c r="S7" s="17" t="s">
        <v>61</v>
      </c>
      <c r="T7" s="17" t="s">
        <v>62</v>
      </c>
      <c r="U7" s="17" t="s">
        <v>15838</v>
      </c>
      <c r="V7" s="17" t="s">
        <v>15837</v>
      </c>
      <c r="W7" s="17" t="s">
        <v>65</v>
      </c>
      <c r="X7" s="17" t="s">
        <v>13</v>
      </c>
      <c r="Y7" s="17" t="s">
        <v>70</v>
      </c>
      <c r="Z7" s="17" t="s">
        <v>71</v>
      </c>
      <c r="AA7" s="17" t="s">
        <v>72</v>
      </c>
      <c r="AB7" s="17" t="s">
        <v>73</v>
      </c>
      <c r="AC7" s="17" t="s">
        <v>74</v>
      </c>
      <c r="AD7" s="17" t="s">
        <v>75</v>
      </c>
      <c r="AE7" s="17" t="s">
        <v>76</v>
      </c>
      <c r="AF7" s="17" t="s">
        <v>77</v>
      </c>
      <c r="AG7" s="17" t="s">
        <v>78</v>
      </c>
      <c r="AH7" s="17" t="s">
        <v>81</v>
      </c>
      <c r="AI7" s="17" t="s">
        <v>82</v>
      </c>
      <c r="AJ7" s="17" t="s">
        <v>83</v>
      </c>
      <c r="AK7" s="17" t="s">
        <v>84</v>
      </c>
      <c r="AL7" s="17" t="s">
        <v>85</v>
      </c>
      <c r="AM7" s="17" t="s">
        <v>29</v>
      </c>
      <c r="AN7" s="17" t="s">
        <v>30</v>
      </c>
      <c r="AO7" s="17" t="s">
        <v>31</v>
      </c>
      <c r="AP7" s="17" t="s">
        <v>86</v>
      </c>
      <c r="AQ7" s="17" t="s">
        <v>87</v>
      </c>
      <c r="AR7" s="17" t="s">
        <v>88</v>
      </c>
      <c r="AS7" s="17" t="s">
        <v>89</v>
      </c>
      <c r="AT7" s="17" t="s">
        <v>90</v>
      </c>
      <c r="AU7" s="17" t="s">
        <v>91</v>
      </c>
      <c r="AV7" s="17" t="s">
        <v>92</v>
      </c>
      <c r="AW7" s="17" t="s">
        <v>93</v>
      </c>
      <c r="AX7" s="17" t="s">
        <v>94</v>
      </c>
      <c r="AY7" s="17" t="s">
        <v>95</v>
      </c>
      <c r="AZ7" s="17" t="s">
        <v>96</v>
      </c>
      <c r="BA7" s="17" t="s">
        <v>97</v>
      </c>
      <c r="BB7" s="17" t="s">
        <v>39</v>
      </c>
      <c r="BC7" s="17" t="s">
        <v>98</v>
      </c>
      <c r="BD7" s="17" t="s">
        <v>41</v>
      </c>
      <c r="BE7" s="17" t="s">
        <v>99</v>
      </c>
    </row>
    <row r="8" spans="2:57" ht="12.6" customHeight="1" x14ac:dyDescent="0.25">
      <c r="C8" s="62"/>
      <c r="D8" s="72"/>
      <c r="E8" s="61"/>
      <c r="F8" s="62"/>
      <c r="G8" s="73"/>
      <c r="H8" s="22"/>
      <c r="I8" s="63"/>
      <c r="J8" s="63"/>
      <c r="K8" s="63"/>
    </row>
    <row r="9" spans="2:57" x14ac:dyDescent="0.25">
      <c r="C9" s="21" t="s">
        <v>12</v>
      </c>
      <c r="D9" s="74">
        <f>VLOOKUP(C4,$R$9:$T$14,3,0)</f>
        <v>13</v>
      </c>
      <c r="E9" s="22"/>
      <c r="F9" s="21" t="s">
        <v>12</v>
      </c>
      <c r="G9" s="22">
        <f>D9</f>
        <v>13</v>
      </c>
      <c r="H9" s="23"/>
      <c r="I9" s="21" t="s">
        <v>12</v>
      </c>
      <c r="J9" s="24">
        <v>13</v>
      </c>
      <c r="K9" s="93"/>
      <c r="L9" t="e">
        <f>SUMIFS(#REF!,#REF!,TFX!R9)</f>
        <v>#REF!</v>
      </c>
      <c r="M9" t="s">
        <v>208</v>
      </c>
      <c r="N9" s="46" t="s">
        <v>1038</v>
      </c>
      <c r="O9" s="47">
        <v>1212</v>
      </c>
      <c r="P9" s="47" t="s">
        <v>709</v>
      </c>
      <c r="Q9" s="47" t="s">
        <v>15839</v>
      </c>
      <c r="R9" s="47" t="s">
        <v>15274</v>
      </c>
      <c r="S9" s="48">
        <v>44422</v>
      </c>
      <c r="T9" s="99">
        <v>23</v>
      </c>
      <c r="U9" s="46" t="str">
        <f t="shared" ref="U9:V14" si="0">M9</f>
        <v>PSA PANAMA INTERNACIONAL TERMI</v>
      </c>
      <c r="V9" s="46" t="str">
        <f t="shared" si="0"/>
        <v>LEASING L</v>
      </c>
      <c r="W9" s="49">
        <v>4.9275362318840582E-2</v>
      </c>
      <c r="X9" s="47">
        <v>1212</v>
      </c>
      <c r="Y9" s="47" t="s">
        <v>15840</v>
      </c>
      <c r="Z9" s="47" t="s">
        <v>15276</v>
      </c>
      <c r="AA9" s="98">
        <v>24057</v>
      </c>
      <c r="AB9" s="50">
        <v>42383.177799999998</v>
      </c>
      <c r="AC9" s="50">
        <v>2966.8224</v>
      </c>
      <c r="AD9" s="50">
        <v>45350.000200000002</v>
      </c>
      <c r="AE9" s="50">
        <v>21288.48</v>
      </c>
      <c r="AF9" s="50">
        <v>9199.2900000000009</v>
      </c>
      <c r="AG9" s="50">
        <v>30487.77</v>
      </c>
      <c r="AH9" s="50">
        <v>80</v>
      </c>
      <c r="AI9" s="50">
        <v>8.9725999999999999</v>
      </c>
      <c r="AJ9" s="50">
        <v>380.38749999999999</v>
      </c>
      <c r="AK9" s="47"/>
      <c r="AL9" s="50">
        <v>415.6628</v>
      </c>
      <c r="AM9" s="102">
        <v>885.02290000000005</v>
      </c>
      <c r="AN9" s="102">
        <v>5215.25</v>
      </c>
      <c r="AO9" s="50">
        <v>120</v>
      </c>
      <c r="AP9" s="50">
        <v>25900.830999999998</v>
      </c>
      <c r="AQ9" s="50">
        <v>0</v>
      </c>
      <c r="AR9" s="50">
        <v>-1633.3339000000001</v>
      </c>
      <c r="AS9" s="50">
        <v>16482.346799999999</v>
      </c>
      <c r="AT9" s="50">
        <v>11935.4925</v>
      </c>
      <c r="AU9" s="49">
        <v>0.42</v>
      </c>
      <c r="AV9" s="49">
        <v>1.8260999999999999E-2</v>
      </c>
      <c r="AW9" s="50">
        <v>28417.84</v>
      </c>
      <c r="AX9" s="47">
        <v>-1633.3339000000001</v>
      </c>
      <c r="AY9" s="50">
        <v>26784.5053873</v>
      </c>
      <c r="AZ9" s="49">
        <v>0.63196076315212035</v>
      </c>
      <c r="BA9" s="49">
        <v>2.747655491965741E-2</v>
      </c>
      <c r="BB9" s="51">
        <v>24500</v>
      </c>
      <c r="BC9" s="50">
        <v>22866.666099999999</v>
      </c>
      <c r="BD9" s="52">
        <v>0.5395222181759104</v>
      </c>
      <c r="BE9" s="49">
        <v>2.3457487746778711E-2</v>
      </c>
    </row>
    <row r="10" spans="2:57" x14ac:dyDescent="0.25">
      <c r="C10" s="21" t="s">
        <v>14</v>
      </c>
      <c r="D10" s="75">
        <f>VLOOKUP(C4,$R$9:$X$14,7,0)</f>
        <v>360</v>
      </c>
      <c r="E10" s="22"/>
      <c r="F10" s="21" t="s">
        <v>14</v>
      </c>
      <c r="G10" s="25">
        <f>D10</f>
        <v>360</v>
      </c>
      <c r="H10" s="23"/>
      <c r="I10" s="21" t="s">
        <v>14</v>
      </c>
      <c r="J10" s="22">
        <v>2022</v>
      </c>
      <c r="K10" s="22"/>
      <c r="L10" t="e">
        <f>SUMIFS(#REF!,#REF!,TFX!R10)</f>
        <v>#REF!</v>
      </c>
      <c r="M10" t="s">
        <v>138</v>
      </c>
      <c r="N10" s="4" t="s">
        <v>1038</v>
      </c>
      <c r="O10" s="4">
        <v>529</v>
      </c>
      <c r="P10" s="4" t="s">
        <v>709</v>
      </c>
      <c r="Q10" s="4" t="s">
        <v>15839</v>
      </c>
      <c r="R10" s="4" t="s">
        <v>14850</v>
      </c>
      <c r="S10" s="48">
        <v>44530</v>
      </c>
      <c r="T10" s="100">
        <v>20</v>
      </c>
      <c r="U10" s="46" t="str">
        <f t="shared" si="0"/>
        <v>ENEL FORTUNA S.A.</v>
      </c>
      <c r="V10" s="46" t="str">
        <f t="shared" si="0"/>
        <v>LEASING L</v>
      </c>
      <c r="W10" s="4">
        <v>4.1666666666666657E-2</v>
      </c>
      <c r="X10" s="4">
        <v>529</v>
      </c>
      <c r="Y10" s="4" t="s">
        <v>15841</v>
      </c>
      <c r="Z10" s="4" t="s">
        <v>14852</v>
      </c>
      <c r="AA10" s="97">
        <v>27254</v>
      </c>
      <c r="AB10" s="4">
        <v>42383.18</v>
      </c>
      <c r="AC10" s="4">
        <v>2966.8226</v>
      </c>
      <c r="AD10" s="4">
        <v>45350.0026</v>
      </c>
      <c r="AE10" s="4">
        <v>19440</v>
      </c>
      <c r="AF10" s="4">
        <v>5400</v>
      </c>
      <c r="AG10" s="4">
        <v>24840</v>
      </c>
      <c r="AH10" s="4"/>
      <c r="AI10" s="4">
        <v>83.388099999999994</v>
      </c>
      <c r="AJ10" s="4">
        <v>293.0677</v>
      </c>
      <c r="AK10" s="4"/>
      <c r="AL10" s="4">
        <v>1500.4</v>
      </c>
      <c r="AM10" s="103">
        <v>1876.8558</v>
      </c>
      <c r="AN10" s="103">
        <v>4535.0002999999997</v>
      </c>
      <c r="AO10" s="4">
        <v>120</v>
      </c>
      <c r="AP10" s="4">
        <v>22368.901399999999</v>
      </c>
      <c r="AQ10" s="4">
        <v>0</v>
      </c>
      <c r="AR10" s="4">
        <v>-4060.7575000000002</v>
      </c>
      <c r="AS10" s="4">
        <v>20014.278600000001</v>
      </c>
      <c r="AT10" s="4">
        <v>14493.0983</v>
      </c>
      <c r="AU10" s="4">
        <v>0.42</v>
      </c>
      <c r="AV10" s="4">
        <v>2.1000000000000001E-2</v>
      </c>
      <c r="AW10" s="4">
        <v>34507.379999999997</v>
      </c>
      <c r="AX10" s="4">
        <v>-4060.7575000000002</v>
      </c>
      <c r="AY10" s="4">
        <v>30446.619436500001</v>
      </c>
      <c r="AZ10" s="4">
        <v>0.71836562137385629</v>
      </c>
      <c r="BA10" s="4">
        <v>3.5918281068692812E-2</v>
      </c>
      <c r="BB10" s="4">
        <v>24500</v>
      </c>
      <c r="BC10" s="4">
        <v>20439.2425</v>
      </c>
      <c r="BD10" s="4">
        <v>0.4822489133661042</v>
      </c>
      <c r="BE10" s="4">
        <v>2.4112445668305209E-2</v>
      </c>
    </row>
    <row r="11" spans="2:57" x14ac:dyDescent="0.25">
      <c r="C11" s="21" t="s">
        <v>15</v>
      </c>
      <c r="D11" s="76">
        <f>VLOOKUP(C4,$R$9:$AA$14,10,0)</f>
        <v>19558</v>
      </c>
      <c r="E11" s="22"/>
      <c r="F11" s="21" t="s">
        <v>15</v>
      </c>
      <c r="G11" s="22">
        <f>D11</f>
        <v>19558</v>
      </c>
      <c r="H11" s="23"/>
      <c r="I11" s="21" t="s">
        <v>15</v>
      </c>
      <c r="J11" s="26">
        <v>25000</v>
      </c>
      <c r="K11" s="26"/>
      <c r="L11" t="e">
        <f>SUMIFS(#REF!,#REF!,TFX!R11)</f>
        <v>#REF!</v>
      </c>
      <c r="M11" t="s">
        <v>15842</v>
      </c>
      <c r="N11" s="4" t="s">
        <v>896</v>
      </c>
      <c r="O11" s="4">
        <v>591</v>
      </c>
      <c r="P11" s="4" t="s">
        <v>709</v>
      </c>
      <c r="Q11" s="4" t="s">
        <v>15839</v>
      </c>
      <c r="R11" s="4" t="s">
        <v>15843</v>
      </c>
      <c r="S11" s="48">
        <v>44530</v>
      </c>
      <c r="T11" s="100">
        <v>20</v>
      </c>
      <c r="U11" s="46" t="str">
        <f t="shared" si="0"/>
        <v>-</v>
      </c>
      <c r="V11" s="46" t="str">
        <f t="shared" si="0"/>
        <v xml:space="preserve">TBM      </v>
      </c>
      <c r="W11" s="4">
        <v>8.3333333333333332E-3</v>
      </c>
      <c r="X11" s="4">
        <v>591</v>
      </c>
      <c r="Y11" s="4" t="s">
        <v>15844</v>
      </c>
      <c r="Z11" s="4" t="s">
        <v>15845</v>
      </c>
      <c r="AA11" s="4">
        <v>36284</v>
      </c>
      <c r="AB11" s="4">
        <v>42149.53</v>
      </c>
      <c r="AC11" s="4">
        <v>2950.4670999999998</v>
      </c>
      <c r="AD11" s="4">
        <v>45099.997100000001</v>
      </c>
      <c r="AE11" s="4">
        <v>24041.67</v>
      </c>
      <c r="AF11" s="4">
        <v>3316.17</v>
      </c>
      <c r="AG11" s="4">
        <v>27357.84</v>
      </c>
      <c r="AH11" s="4">
        <v>280</v>
      </c>
      <c r="AI11" s="4">
        <v>11.855499999999999</v>
      </c>
      <c r="AJ11" s="4">
        <v>242.6422</v>
      </c>
      <c r="AK11" s="4"/>
      <c r="AL11" s="4">
        <v>432.40550000000002</v>
      </c>
      <c r="AM11" s="103">
        <v>966.90319999999997</v>
      </c>
      <c r="AN11" s="103">
        <v>4509.9997000000003</v>
      </c>
      <c r="AO11" s="4">
        <v>120</v>
      </c>
      <c r="AP11" s="4">
        <v>22245.5857</v>
      </c>
      <c r="AQ11" s="4">
        <v>0</v>
      </c>
      <c r="AR11" s="4">
        <v>-484.64859999999999</v>
      </c>
      <c r="AS11" s="4">
        <v>19903.944299999999</v>
      </c>
      <c r="AT11" s="4">
        <v>14413.200999999999</v>
      </c>
      <c r="AU11" s="4">
        <v>0.42</v>
      </c>
      <c r="AV11" s="4">
        <v>2.1000000000000001E-2</v>
      </c>
      <c r="AW11" s="4">
        <v>34317.15</v>
      </c>
      <c r="AX11" s="4">
        <v>-484.64859999999999</v>
      </c>
      <c r="AY11" s="4">
        <v>33832.496734800006</v>
      </c>
      <c r="AZ11" s="4">
        <v>0.80267791206212769</v>
      </c>
      <c r="BA11" s="4">
        <v>4.013389560310638E-2</v>
      </c>
      <c r="BB11" s="4">
        <v>24500</v>
      </c>
      <c r="BC11" s="4">
        <v>24015.3514</v>
      </c>
      <c r="BD11" s="4">
        <v>0.56976557982971576</v>
      </c>
      <c r="BE11" s="4">
        <v>2.8488278991485792E-2</v>
      </c>
    </row>
    <row r="12" spans="2:57" x14ac:dyDescent="0.25">
      <c r="C12" s="27" t="s">
        <v>16</v>
      </c>
      <c r="D12" s="77">
        <f>VLOOKUP(C4,$R$9:$AB$14,11,0)</f>
        <v>42421.63</v>
      </c>
      <c r="E12" s="29"/>
      <c r="F12" s="27" t="s">
        <v>16</v>
      </c>
      <c r="G12" s="28">
        <f>D12</f>
        <v>42421.63</v>
      </c>
      <c r="H12" s="23"/>
      <c r="I12" s="27" t="s">
        <v>16</v>
      </c>
      <c r="J12" s="30">
        <v>42421</v>
      </c>
      <c r="K12" s="94"/>
      <c r="L12" t="e">
        <f>SUMIFS(#REF!,#REF!,TFX!R12)</f>
        <v>#REF!</v>
      </c>
      <c r="M12" t="s">
        <v>15842</v>
      </c>
      <c r="N12" s="4" t="s">
        <v>1240</v>
      </c>
      <c r="O12" s="4">
        <v>300</v>
      </c>
      <c r="P12" s="4" t="s">
        <v>709</v>
      </c>
      <c r="Q12" s="4" t="s">
        <v>15839</v>
      </c>
      <c r="R12" s="4" t="s">
        <v>15846</v>
      </c>
      <c r="S12" s="48">
        <v>44742</v>
      </c>
      <c r="T12" s="100">
        <v>13</v>
      </c>
      <c r="U12" s="46" t="str">
        <f t="shared" si="0"/>
        <v>-</v>
      </c>
      <c r="V12" s="46" t="str">
        <f t="shared" si="0"/>
        <v xml:space="preserve">VIS      </v>
      </c>
      <c r="W12" s="4">
        <v>4.8717948717948718E-2</v>
      </c>
      <c r="X12" s="4">
        <v>300</v>
      </c>
      <c r="Y12" s="4" t="s">
        <v>15847</v>
      </c>
      <c r="Z12" s="4" t="s">
        <v>15848</v>
      </c>
      <c r="AA12" s="97">
        <v>31680</v>
      </c>
      <c r="AB12" s="4">
        <v>42421.63</v>
      </c>
      <c r="AC12" s="4">
        <v>2969.5140999999999</v>
      </c>
      <c r="AD12" s="4">
        <v>45391.144099999998</v>
      </c>
      <c r="AE12" s="4">
        <v>11507.9</v>
      </c>
      <c r="AF12" s="4">
        <v>6002.62</v>
      </c>
      <c r="AG12" s="4">
        <v>17510.52</v>
      </c>
      <c r="AH12" s="4">
        <v>220</v>
      </c>
      <c r="AI12" s="4">
        <v>30.200399999999998</v>
      </c>
      <c r="AJ12" s="4">
        <v>283.11259999999999</v>
      </c>
      <c r="AK12" s="4"/>
      <c r="AL12" s="4">
        <v>155</v>
      </c>
      <c r="AM12" s="103">
        <v>688.31299999999999</v>
      </c>
      <c r="AN12" s="103">
        <v>2950.4243999999999</v>
      </c>
      <c r="AO12" s="4">
        <v>80</v>
      </c>
      <c r="AP12" s="4">
        <v>12962.1646</v>
      </c>
      <c r="AQ12" s="4">
        <v>207.40450000000001</v>
      </c>
      <c r="AR12" s="4">
        <v>622.21349999999995</v>
      </c>
      <c r="AS12" s="4">
        <v>29459.465400000001</v>
      </c>
      <c r="AT12" s="4">
        <v>19538.534599999999</v>
      </c>
      <c r="AU12" s="4">
        <v>0.39879999999999999</v>
      </c>
      <c r="AV12" s="4">
        <v>3.0676999999999999E-2</v>
      </c>
      <c r="AW12" s="4">
        <v>48998</v>
      </c>
      <c r="AX12" s="4">
        <v>829.61800000000005</v>
      </c>
      <c r="AY12" s="4">
        <v>49827.618033500003</v>
      </c>
      <c r="AZ12" s="4">
        <v>1.1745804683483401</v>
      </c>
      <c r="BA12" s="4">
        <v>9.0352343719103098E-2</v>
      </c>
      <c r="BB12" s="4">
        <v>24500</v>
      </c>
      <c r="BC12" s="4">
        <v>25329.617999999999</v>
      </c>
      <c r="BD12" s="4">
        <v>0.5970920495039912</v>
      </c>
      <c r="BE12" s="4">
        <v>4.5930157654153168E-2</v>
      </c>
    </row>
    <row r="13" spans="2:57" x14ac:dyDescent="0.25">
      <c r="C13" s="27" t="s">
        <v>15849</v>
      </c>
      <c r="D13" s="107">
        <f>VLOOKUP(C4,$R$9:$X$14,7,0)</f>
        <v>360</v>
      </c>
      <c r="E13" s="29"/>
      <c r="F13" s="27" t="s">
        <v>15849</v>
      </c>
      <c r="G13" s="107">
        <f>D13</f>
        <v>360</v>
      </c>
      <c r="H13" s="23"/>
      <c r="I13" s="27" t="s">
        <v>15849</v>
      </c>
      <c r="J13" s="107">
        <f>J9*30</f>
        <v>390</v>
      </c>
      <c r="K13" s="28"/>
      <c r="L13" t="e">
        <f>SUMIFS(#REF!,#REF!,TFX!R13)</f>
        <v>#REF!</v>
      </c>
      <c r="M13" t="s">
        <v>15842</v>
      </c>
      <c r="N13" s="4" t="s">
        <v>868</v>
      </c>
      <c r="O13" s="4">
        <v>313</v>
      </c>
      <c r="P13" s="4" t="s">
        <v>709</v>
      </c>
      <c r="Q13" s="4" t="s">
        <v>15839</v>
      </c>
      <c r="R13" s="4" t="s">
        <v>15850</v>
      </c>
      <c r="S13" s="48">
        <v>44742</v>
      </c>
      <c r="T13" s="100">
        <v>13</v>
      </c>
      <c r="U13" s="46" t="str">
        <f t="shared" si="0"/>
        <v>-</v>
      </c>
      <c r="V13" s="46" t="str">
        <f t="shared" si="0"/>
        <v xml:space="preserve">PTY      </v>
      </c>
      <c r="W13" s="4">
        <v>1.5384615384615391E-2</v>
      </c>
      <c r="X13" s="4">
        <v>313</v>
      </c>
      <c r="Y13" s="4" t="s">
        <v>15851</v>
      </c>
      <c r="Z13" s="4" t="s">
        <v>15852</v>
      </c>
      <c r="AA13" s="97">
        <v>26282</v>
      </c>
      <c r="AB13" s="4">
        <v>42421.63</v>
      </c>
      <c r="AC13" s="4">
        <v>2969.5140999999999</v>
      </c>
      <c r="AD13" s="4">
        <v>45391.144099999998</v>
      </c>
      <c r="AE13" s="4">
        <v>9973.74</v>
      </c>
      <c r="AF13" s="4">
        <v>8518.3181999999997</v>
      </c>
      <c r="AG13" s="4">
        <v>18492.058199999999</v>
      </c>
      <c r="AH13" s="4">
        <v>464.8</v>
      </c>
      <c r="AI13" s="4">
        <v>2.99</v>
      </c>
      <c r="AJ13" s="4">
        <v>76.522300000000001</v>
      </c>
      <c r="AK13" s="4"/>
      <c r="AL13" s="4">
        <v>0</v>
      </c>
      <c r="AM13" s="103">
        <v>544.31230000000005</v>
      </c>
      <c r="AN13" s="103">
        <v>2950.4243999999999</v>
      </c>
      <c r="AO13" s="4">
        <v>80</v>
      </c>
      <c r="AP13" s="4">
        <v>14140.5432</v>
      </c>
      <c r="AQ13" s="4">
        <v>194.19460000000001</v>
      </c>
      <c r="AR13" s="4">
        <v>582.5838</v>
      </c>
      <c r="AS13" s="4">
        <v>28281.086800000001</v>
      </c>
      <c r="AT13" s="4">
        <v>20479.4077</v>
      </c>
      <c r="AU13" s="4">
        <v>0.42</v>
      </c>
      <c r="AV13" s="4">
        <v>3.2308000000000003E-2</v>
      </c>
      <c r="AW13" s="4">
        <v>48760.49</v>
      </c>
      <c r="AX13" s="4">
        <v>776.77829999999994</v>
      </c>
      <c r="AY13" s="4">
        <v>49537.272816199998</v>
      </c>
      <c r="AZ13" s="4">
        <v>1.167736195337143</v>
      </c>
      <c r="BA13" s="4">
        <v>8.9825861179780239E-2</v>
      </c>
      <c r="BB13" s="4">
        <v>24500</v>
      </c>
      <c r="BC13" s="4">
        <v>25276.778300000002</v>
      </c>
      <c r="BD13" s="4">
        <v>0.59584646558842735</v>
      </c>
      <c r="BE13" s="4">
        <v>4.5834343506802107E-2</v>
      </c>
    </row>
    <row r="14" spans="2:57" x14ac:dyDescent="0.25">
      <c r="J14" s="107"/>
      <c r="K14" s="28"/>
      <c r="L14" t="e">
        <f>SUMIFS(#REF!,#REF!,TFX!R14)</f>
        <v>#REF!</v>
      </c>
      <c r="M14" t="s">
        <v>187</v>
      </c>
      <c r="N14" t="s">
        <v>1038</v>
      </c>
      <c r="O14" s="4">
        <v>360</v>
      </c>
      <c r="P14" t="s">
        <v>709</v>
      </c>
      <c r="Q14" t="s">
        <v>15839</v>
      </c>
      <c r="R14" t="s">
        <v>13447</v>
      </c>
      <c r="S14" s="48">
        <v>44742</v>
      </c>
      <c r="T14" s="15">
        <v>13</v>
      </c>
      <c r="U14" s="46" t="str">
        <f t="shared" si="0"/>
        <v>AUSTIN POWDER PANAMA S.A.</v>
      </c>
      <c r="V14" s="46" t="str">
        <f t="shared" si="0"/>
        <v>LEASING L</v>
      </c>
      <c r="W14">
        <v>5.1282051282051282E-3</v>
      </c>
      <c r="X14">
        <v>360</v>
      </c>
      <c r="Y14" t="s">
        <v>15853</v>
      </c>
      <c r="Z14" t="s">
        <v>13449</v>
      </c>
      <c r="AA14">
        <v>19558</v>
      </c>
      <c r="AB14">
        <v>42421.63</v>
      </c>
      <c r="AC14">
        <v>2969.5140999999999</v>
      </c>
      <c r="AD14">
        <v>45391.144099999998</v>
      </c>
      <c r="AE14">
        <v>15000</v>
      </c>
      <c r="AF14">
        <v>1800</v>
      </c>
      <c r="AG14">
        <v>16800</v>
      </c>
      <c r="AI14">
        <v>6.0395000000000003</v>
      </c>
      <c r="AJ14">
        <v>124.1104</v>
      </c>
      <c r="AL14">
        <v>50</v>
      </c>
      <c r="AM14" s="104">
        <v>180.1499</v>
      </c>
      <c r="AN14" s="104">
        <v>2950.4243999999999</v>
      </c>
      <c r="AO14">
        <v>80</v>
      </c>
      <c r="AP14">
        <v>14140.5432</v>
      </c>
      <c r="AQ14">
        <v>0</v>
      </c>
      <c r="AR14">
        <v>-551.11749999999995</v>
      </c>
      <c r="AS14">
        <v>28281.086800000001</v>
      </c>
      <c r="AT14">
        <v>20479.4077</v>
      </c>
      <c r="AU14">
        <v>0.42</v>
      </c>
      <c r="AV14">
        <v>3.2308000000000003E-2</v>
      </c>
      <c r="AW14">
        <v>48760.49</v>
      </c>
      <c r="AX14">
        <v>-551.11749999999995</v>
      </c>
      <c r="AY14">
        <v>48209.3770162</v>
      </c>
      <c r="AZ14">
        <v>1.136433866784468</v>
      </c>
      <c r="BA14">
        <v>8.7417989752651387E-2</v>
      </c>
      <c r="BB14">
        <v>24500</v>
      </c>
      <c r="BC14">
        <v>23948.8825</v>
      </c>
      <c r="BD14">
        <v>0.56454413703575279</v>
      </c>
      <c r="BE14">
        <v>4.3426472079673289E-2</v>
      </c>
    </row>
    <row r="15" spans="2:57" x14ac:dyDescent="0.25">
      <c r="C15" s="64" t="s">
        <v>15854</v>
      </c>
      <c r="D15" s="33"/>
      <c r="E15" s="66"/>
      <c r="F15" s="64" t="s">
        <v>15854</v>
      </c>
      <c r="G15" s="65"/>
      <c r="H15" s="67"/>
      <c r="I15" s="64" t="s">
        <v>15854</v>
      </c>
      <c r="J15" s="28"/>
      <c r="K15" s="31"/>
    </row>
    <row r="16" spans="2:57" x14ac:dyDescent="0.25">
      <c r="C16" s="21" t="s">
        <v>23</v>
      </c>
      <c r="D16" s="69">
        <f>VLOOKUP(C4,$R$9:$AE$14,14,0)</f>
        <v>15000</v>
      </c>
      <c r="E16" s="29"/>
      <c r="F16" s="21" t="s">
        <v>23</v>
      </c>
      <c r="G16" s="32">
        <f>G29+G31</f>
        <v>10610.988899999997</v>
      </c>
      <c r="H16" s="23"/>
      <c r="I16" s="21" t="s">
        <v>23</v>
      </c>
      <c r="J16" s="31">
        <f>J20*J9</f>
        <v>11050</v>
      </c>
      <c r="K16" s="23"/>
    </row>
    <row r="17" spans="3:16" x14ac:dyDescent="0.25">
      <c r="C17" s="55" t="s">
        <v>24</v>
      </c>
      <c r="D17" s="56">
        <f>VLOOKUP(C4,$R$9:$AF$14,15,0)</f>
        <v>1800</v>
      </c>
      <c r="E17" s="29"/>
      <c r="F17" s="55" t="s">
        <v>24</v>
      </c>
      <c r="G17" s="57"/>
      <c r="H17" s="23"/>
      <c r="I17" s="55" t="s">
        <v>24</v>
      </c>
      <c r="J17" s="57"/>
      <c r="K17" s="34"/>
    </row>
    <row r="18" spans="3:16" x14ac:dyDescent="0.25">
      <c r="C18" s="27" t="s">
        <v>25</v>
      </c>
      <c r="D18" s="28">
        <f>SUM(D16:D17)</f>
        <v>16800</v>
      </c>
      <c r="E18" s="28"/>
      <c r="F18" s="27" t="s">
        <v>25</v>
      </c>
      <c r="G18" s="81">
        <f>SUM(G16:G17)</f>
        <v>10610.988899999997</v>
      </c>
      <c r="H18" s="35"/>
      <c r="I18" s="27" t="s">
        <v>25</v>
      </c>
      <c r="J18" s="34">
        <f>J16+J17</f>
        <v>11050</v>
      </c>
      <c r="K18" s="32"/>
    </row>
    <row r="19" spans="3:16" x14ac:dyDescent="0.25">
      <c r="C19" s="21"/>
      <c r="D19" s="29"/>
      <c r="E19" s="29"/>
      <c r="F19" s="21"/>
      <c r="G19" s="32"/>
      <c r="H19" s="23"/>
      <c r="I19" s="21"/>
      <c r="J19" s="32"/>
      <c r="K19" s="95"/>
    </row>
    <row r="20" spans="3:16" x14ac:dyDescent="0.25">
      <c r="C20" s="36" t="s">
        <v>15855</v>
      </c>
      <c r="D20" s="101">
        <f>D18/D9</f>
        <v>1292.3076923076924</v>
      </c>
      <c r="E20" s="29"/>
      <c r="F20" s="36" t="s">
        <v>15855</v>
      </c>
      <c r="G20" s="101">
        <f>G18/G9</f>
        <v>816.22991538461508</v>
      </c>
      <c r="H20" s="23"/>
      <c r="I20" s="36" t="s">
        <v>15855</v>
      </c>
      <c r="J20" s="30">
        <v>850</v>
      </c>
      <c r="K20" s="22"/>
    </row>
    <row r="21" spans="3:16" x14ac:dyDescent="0.25">
      <c r="C21" s="36" t="s">
        <v>15856</v>
      </c>
      <c r="D21" s="101">
        <f>D18/D13</f>
        <v>46.666666666666664</v>
      </c>
      <c r="E21" s="29"/>
      <c r="F21" s="36" t="s">
        <v>15856</v>
      </c>
      <c r="G21" s="101">
        <f>G18/G13</f>
        <v>29.474969166666657</v>
      </c>
      <c r="H21" s="23"/>
      <c r="I21" s="36" t="s">
        <v>15856</v>
      </c>
      <c r="J21" s="30">
        <f>J18/J13</f>
        <v>28.333333333333332</v>
      </c>
      <c r="K21" s="22"/>
    </row>
    <row r="22" spans="3:16" x14ac:dyDescent="0.25">
      <c r="C22" s="21"/>
      <c r="D22" s="29"/>
      <c r="E22" s="29"/>
      <c r="F22" s="21"/>
      <c r="G22" s="22"/>
      <c r="H22" s="23"/>
      <c r="I22" s="21"/>
      <c r="J22" s="22"/>
      <c r="K22" s="22"/>
      <c r="P22" s="14"/>
    </row>
    <row r="23" spans="3:16" x14ac:dyDescent="0.25">
      <c r="C23" s="64" t="s">
        <v>15857</v>
      </c>
      <c r="D23" s="66"/>
      <c r="E23" s="66"/>
      <c r="F23" s="64" t="s">
        <v>15857</v>
      </c>
      <c r="G23" s="68"/>
      <c r="H23" s="68"/>
      <c r="I23" s="64" t="s">
        <v>15857</v>
      </c>
      <c r="J23" s="22"/>
      <c r="K23" s="31"/>
    </row>
    <row r="24" spans="3:16" x14ac:dyDescent="0.25">
      <c r="C24" s="21" t="s">
        <v>29</v>
      </c>
      <c r="D24" s="31">
        <f>VLOOKUP(C4,$R$9:$AM$60,22,0)</f>
        <v>180.1499</v>
      </c>
      <c r="E24" s="29"/>
      <c r="F24" s="21" t="s">
        <v>29</v>
      </c>
      <c r="G24" s="31">
        <f>D24</f>
        <v>180.1499</v>
      </c>
      <c r="H24" s="22"/>
      <c r="I24" s="21" t="s">
        <v>29</v>
      </c>
      <c r="J24" s="31" t="e">
        <f>VLOOKUP(J9,#REF!,2,0)</f>
        <v>#REF!</v>
      </c>
      <c r="K24" s="31"/>
    </row>
    <row r="25" spans="3:16" x14ac:dyDescent="0.25">
      <c r="C25" s="21" t="s">
        <v>30</v>
      </c>
      <c r="D25" s="31">
        <f>VLOOKUP(C4,$R$9:$AN$14,23,0)</f>
        <v>2950.4243999999999</v>
      </c>
      <c r="E25" s="29"/>
      <c r="F25" s="21" t="s">
        <v>30</v>
      </c>
      <c r="G25" s="31">
        <f>D25</f>
        <v>2950.4243999999999</v>
      </c>
      <c r="H25" s="22"/>
      <c r="I25" s="21" t="s">
        <v>30</v>
      </c>
      <c r="J25" s="31">
        <f>((((((J12*7%)+J12))*6%)/360)*30)*J9</f>
        <v>2950.3805499999999</v>
      </c>
      <c r="K25" s="31"/>
    </row>
    <row r="26" spans="3:16" x14ac:dyDescent="0.25">
      <c r="C26" s="21" t="s">
        <v>31</v>
      </c>
      <c r="D26" s="31">
        <f>VLOOKUP(C4,$R$9:$AO$14,24,0)</f>
        <v>80</v>
      </c>
      <c r="E26" s="29"/>
      <c r="F26" s="21" t="s">
        <v>31</v>
      </c>
      <c r="G26" s="31">
        <f>D26</f>
        <v>80</v>
      </c>
      <c r="H26" s="37"/>
      <c r="I26" s="21" t="s">
        <v>31</v>
      </c>
      <c r="J26" s="31" t="e">
        <f>VLOOKUP(J9,#REF!,4,0)</f>
        <v>#REF!</v>
      </c>
      <c r="K26" s="31"/>
    </row>
    <row r="27" spans="3:16" s="16" customFormat="1" x14ac:dyDescent="0.25">
      <c r="C27" s="21" t="s">
        <v>33</v>
      </c>
      <c r="D27" s="31">
        <f>VLOOKUP(C4,$R$9:$AP$14,25,0)</f>
        <v>14140.5432</v>
      </c>
      <c r="E27" s="29"/>
      <c r="F27" s="21" t="s">
        <v>33</v>
      </c>
      <c r="G27" s="31">
        <f>D27</f>
        <v>14140.5432</v>
      </c>
      <c r="H27" s="32"/>
      <c r="I27" s="21" t="s">
        <v>33</v>
      </c>
      <c r="J27" s="31">
        <f>(J12/36)*(J9-1)</f>
        <v>14140.333333333332</v>
      </c>
      <c r="K27" s="91"/>
    </row>
    <row r="28" spans="3:16" x14ac:dyDescent="0.25">
      <c r="C28" s="58" t="s">
        <v>15858</v>
      </c>
      <c r="D28" s="59">
        <f>387*D9</f>
        <v>5031</v>
      </c>
      <c r="E28" s="38"/>
      <c r="F28" s="58" t="s">
        <v>15858</v>
      </c>
      <c r="G28" s="59">
        <f>D28</f>
        <v>5031</v>
      </c>
      <c r="H28" s="70"/>
      <c r="I28" s="60" t="s">
        <v>15858</v>
      </c>
      <c r="J28" s="31">
        <f>387*J9</f>
        <v>5031</v>
      </c>
      <c r="K28" s="96"/>
    </row>
    <row r="29" spans="3:16" x14ac:dyDescent="0.25">
      <c r="C29" s="27" t="s">
        <v>36</v>
      </c>
      <c r="D29" s="82">
        <f>SUM(D24:D28)</f>
        <v>22382.1175</v>
      </c>
      <c r="E29" s="28"/>
      <c r="F29" s="27" t="s">
        <v>36</v>
      </c>
      <c r="G29" s="34">
        <f>SUM(G24:G28)</f>
        <v>22382.1175</v>
      </c>
      <c r="H29" s="81"/>
      <c r="I29" s="27" t="s">
        <v>36</v>
      </c>
      <c r="J29" s="105" t="e">
        <f>SUM(J24:J28)</f>
        <v>#REF!</v>
      </c>
      <c r="K29" s="23"/>
    </row>
    <row r="30" spans="3:16" x14ac:dyDescent="0.25">
      <c r="C30" s="21"/>
      <c r="D30" s="29"/>
      <c r="E30" s="29"/>
      <c r="F30" s="21"/>
      <c r="G30" s="23"/>
      <c r="H30" s="29"/>
      <c r="I30" s="21"/>
      <c r="J30" s="23"/>
      <c r="K30" s="29"/>
    </row>
    <row r="31" spans="3:16" x14ac:dyDescent="0.25">
      <c r="C31" s="21" t="s">
        <v>38</v>
      </c>
      <c r="D31" s="29">
        <f>D18-D29</f>
        <v>-5582.1175000000003</v>
      </c>
      <c r="E31" s="29"/>
      <c r="F31" s="21" t="s">
        <v>38</v>
      </c>
      <c r="G31" s="29">
        <f>G35-G33</f>
        <v>-11771.128600000004</v>
      </c>
      <c r="H31" s="22"/>
      <c r="I31" s="21" t="s">
        <v>38</v>
      </c>
      <c r="J31" s="29" t="e">
        <f>J18-J29</f>
        <v>#REF!</v>
      </c>
      <c r="K31" s="23"/>
    </row>
    <row r="32" spans="3:16" x14ac:dyDescent="0.25">
      <c r="C32" s="21"/>
      <c r="D32" s="22"/>
      <c r="E32" s="29"/>
      <c r="F32" s="21"/>
      <c r="G32" s="23"/>
      <c r="H32" s="22"/>
      <c r="I32" s="21"/>
      <c r="J32" s="23"/>
      <c r="K32" s="94"/>
    </row>
    <row r="33" spans="2:15" x14ac:dyDescent="0.25">
      <c r="C33" s="21" t="s">
        <v>15859</v>
      </c>
      <c r="D33" s="30">
        <v>44860</v>
      </c>
      <c r="E33" s="29"/>
      <c r="F33" s="21" t="s">
        <v>15859</v>
      </c>
      <c r="G33" s="29">
        <f>D33</f>
        <v>44860</v>
      </c>
      <c r="H33" s="22"/>
      <c r="I33" s="21" t="s">
        <v>15860</v>
      </c>
      <c r="J33" s="30">
        <v>40000</v>
      </c>
      <c r="K33" s="38"/>
    </row>
    <row r="34" spans="2:15" x14ac:dyDescent="0.25">
      <c r="B34" s="15"/>
      <c r="C34" s="21"/>
      <c r="D34" s="29"/>
      <c r="E34" s="29"/>
      <c r="F34" s="21"/>
      <c r="G34" s="38"/>
      <c r="H34" s="22"/>
      <c r="I34" s="21"/>
      <c r="J34" s="38"/>
      <c r="K34" s="79"/>
    </row>
    <row r="35" spans="2:15" x14ac:dyDescent="0.25">
      <c r="C35" s="61" t="s">
        <v>15861</v>
      </c>
      <c r="D35" s="78">
        <f>D31+D33</f>
        <v>39277.8825</v>
      </c>
      <c r="E35" s="78"/>
      <c r="F35" s="61" t="s">
        <v>15861</v>
      </c>
      <c r="G35" s="79">
        <f>G37*G12</f>
        <v>33088.871399999996</v>
      </c>
      <c r="H35" s="80"/>
      <c r="I35" s="61" t="s">
        <v>15861</v>
      </c>
      <c r="J35" s="79" t="e">
        <f>J31+J33</f>
        <v>#REF!</v>
      </c>
      <c r="K35" s="38"/>
    </row>
    <row r="36" spans="2:15" ht="18" customHeight="1" x14ac:dyDescent="0.25">
      <c r="C36" s="21"/>
      <c r="D36" s="22"/>
      <c r="E36" s="29"/>
      <c r="F36" s="21"/>
      <c r="G36" s="38"/>
      <c r="H36" s="22"/>
      <c r="I36" s="21"/>
      <c r="J36" s="38"/>
      <c r="K36" s="40"/>
    </row>
    <row r="37" spans="2:15" ht="31.5" customHeight="1" x14ac:dyDescent="0.25">
      <c r="C37" s="21" t="s">
        <v>15862</v>
      </c>
      <c r="D37" s="39">
        <f>D35/D12</f>
        <v>0.92589281694267767</v>
      </c>
      <c r="E37" s="39"/>
      <c r="F37" s="21" t="s">
        <v>15862</v>
      </c>
      <c r="G37" s="40">
        <f>G39*G9</f>
        <v>0.78</v>
      </c>
      <c r="H37" s="22"/>
      <c r="I37" s="21" t="s">
        <v>15862</v>
      </c>
      <c r="J37" s="40" t="e">
        <f>J35/J12</f>
        <v>#REF!</v>
      </c>
      <c r="K37" s="39"/>
    </row>
    <row r="38" spans="2:15" ht="18" customHeight="1" x14ac:dyDescent="0.25">
      <c r="C38" s="21"/>
      <c r="D38" s="39"/>
      <c r="E38" s="22"/>
      <c r="F38" s="21"/>
      <c r="G38" s="39"/>
      <c r="H38" s="23"/>
      <c r="I38" s="21"/>
      <c r="J38" s="39"/>
      <c r="K38" s="40"/>
    </row>
    <row r="39" spans="2:15" ht="31.5" customHeight="1" x14ac:dyDescent="0.25">
      <c r="C39" s="21" t="s">
        <v>15863</v>
      </c>
      <c r="D39" s="41">
        <f>D37/D9</f>
        <v>7.1222524380205973E-2</v>
      </c>
      <c r="E39" s="42"/>
      <c r="F39" s="21" t="s">
        <v>15863</v>
      </c>
      <c r="G39" s="43">
        <v>0.06</v>
      </c>
      <c r="H39" s="23"/>
      <c r="I39" s="21" t="s">
        <v>15863</v>
      </c>
      <c r="J39" s="40" t="e">
        <f>J37/J9</f>
        <v>#REF!</v>
      </c>
      <c r="K39" s="23"/>
    </row>
    <row r="40" spans="2:15" x14ac:dyDescent="0.25">
      <c r="C40" s="21"/>
      <c r="D40" s="29"/>
      <c r="E40" s="23"/>
      <c r="F40" s="23"/>
      <c r="G40" s="71"/>
      <c r="H40" s="23"/>
      <c r="I40" s="23"/>
      <c r="J40" s="23"/>
      <c r="K40" s="23"/>
    </row>
    <row r="41" spans="2:15" x14ac:dyDescent="0.25">
      <c r="D41" s="8"/>
      <c r="G41" s="11"/>
      <c r="O41" s="14"/>
    </row>
    <row r="42" spans="2:15" x14ac:dyDescent="0.25">
      <c r="F42" s="7"/>
    </row>
    <row r="43" spans="2:15" x14ac:dyDescent="0.25">
      <c r="F43" s="7"/>
    </row>
    <row r="44" spans="2:15" x14ac:dyDescent="0.25">
      <c r="F44" s="7"/>
    </row>
    <row r="45" spans="2:15" x14ac:dyDescent="0.25">
      <c r="F45" s="7"/>
    </row>
    <row r="46" spans="2:15" x14ac:dyDescent="0.25">
      <c r="F46" s="9"/>
    </row>
    <row r="47" spans="2:15" x14ac:dyDescent="0.25">
      <c r="F47" s="9"/>
    </row>
    <row r="48" spans="2:15" x14ac:dyDescent="0.25">
      <c r="F48" s="9"/>
    </row>
    <row r="49" spans="6:6" x14ac:dyDescent="0.25">
      <c r="F49" s="7"/>
    </row>
    <row r="50" spans="6:6" x14ac:dyDescent="0.25">
      <c r="F50" s="7"/>
    </row>
    <row r="51" spans="6:6" x14ac:dyDescent="0.25">
      <c r="F51" s="7"/>
    </row>
    <row r="52" spans="6:6" x14ac:dyDescent="0.25">
      <c r="F52" s="7"/>
    </row>
    <row r="53" spans="6:6" x14ac:dyDescent="0.25">
      <c r="F53" s="7"/>
    </row>
    <row r="54" spans="6:6" x14ac:dyDescent="0.25">
      <c r="F54" s="7"/>
    </row>
    <row r="55" spans="6:6" x14ac:dyDescent="0.25">
      <c r="F55" s="7"/>
    </row>
  </sheetData>
  <mergeCells count="6">
    <mergeCell ref="F4:G4"/>
    <mergeCell ref="I4:J4"/>
    <mergeCell ref="C7:D7"/>
    <mergeCell ref="I7:J7"/>
    <mergeCell ref="F7:G7"/>
    <mergeCell ref="C4:D4"/>
  </mergeCells>
  <dataValidations count="1">
    <dataValidation type="list" showInputMessage="1" showErrorMessage="1" sqref="C4:D4" xr:uid="{00000000-0002-0000-0D00-000000000000}">
      <formula1>$R$9:$R$14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Keyton k30 Panel</vt:lpstr>
      <vt:lpstr>Keyton K30 Van</vt:lpstr>
      <vt:lpstr>Keyton ER7</vt:lpstr>
      <vt:lpstr>Lingbox EV HB</vt:lpstr>
      <vt:lpstr>Kia EV 9 GT</vt:lpstr>
      <vt:lpstr>Ionix 5 Hyundai</vt:lpstr>
      <vt:lpstr>Simulador</vt:lpstr>
      <vt:lpstr>BD Ficha</vt:lpstr>
      <vt:lpstr>Hist Prado</vt:lpstr>
      <vt:lpstr>Hist Coaster</vt:lpstr>
      <vt:lpstr>Calculo Prado '22 ' 23</vt:lpstr>
      <vt:lpstr>Fleet Status Report</vt:lpstr>
      <vt:lpstr>HI ACE</vt:lpstr>
      <vt:lpstr>TFX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Almanza</dc:creator>
  <cp:lastModifiedBy>Planilla SHL</cp:lastModifiedBy>
  <dcterms:created xsi:type="dcterms:W3CDTF">2023-06-17T15:17:13Z</dcterms:created>
  <dcterms:modified xsi:type="dcterms:W3CDTF">2024-04-26T15:03:12Z</dcterms:modified>
</cp:coreProperties>
</file>