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rsa Motamedi\Documents\GitHub\foodScheduler\"/>
    </mc:Choice>
  </mc:AlternateContent>
  <bookViews>
    <workbookView xWindow="0" yWindow="465" windowWidth="31965" windowHeight="21915" tabRatio="550"/>
  </bookViews>
  <sheets>
    <sheet name="Current Month" sheetId="1" r:id="rId1"/>
    <sheet name="Inventory" sheetId="6" r:id="rId2"/>
    <sheet name="Recipes" sheetId="5" r:id="rId3"/>
    <sheet name="Chart Data" sheetId="2" state="hidden" r:id="rId4"/>
  </sheets>
  <externalReferences>
    <externalReference r:id="rId5"/>
  </externalReferences>
  <definedNames>
    <definedName name="Food_Category">[1]Report!$B$9:$B$16</definedName>
    <definedName name="Places">[1]Report!$B$23:$B$28</definedName>
    <definedName name="_xlnm.Print_Titles" localSheetId="0">'Current Month'!$17:$18</definedName>
    <definedName name="TotalMonthlyExpenses">'Current Month'!$F$9</definedName>
    <definedName name="TotalMonthlyIncome">'Current Month'!$F$6</definedName>
    <definedName name="TotalMonthlySavings">'Current Month'!$F$12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" i="1" l="1"/>
  <c r="F28" i="1"/>
  <c r="F27" i="1"/>
  <c r="F26" i="1"/>
  <c r="F9" i="1" l="1"/>
  <c r="F6" i="1"/>
  <c r="I19" i="1" s="1"/>
  <c r="F12" i="1" s="1"/>
  <c r="F15" i="1" l="1"/>
  <c r="B6" i="2"/>
  <c r="B5" i="2" l="1"/>
  <c r="B4" i="2" s="1"/>
</calcChain>
</file>

<file path=xl/sharedStrings.xml><?xml version="1.0" encoding="utf-8"?>
<sst xmlns="http://schemas.openxmlformats.org/spreadsheetml/2006/main" count="117" uniqueCount="85">
  <si>
    <t xml:space="preserve"> </t>
  </si>
  <si>
    <t>Summary</t>
  </si>
  <si>
    <t>TOTAL MONTHLY INCOME</t>
  </si>
  <si>
    <t>TOTAL MONTHLY EXPENSES</t>
  </si>
  <si>
    <t>TOTAL MONTHLY SAVINGS</t>
  </si>
  <si>
    <t>CASH BALANCE</t>
  </si>
  <si>
    <t>Monthly Income</t>
  </si>
  <si>
    <t>Monthly Expenses</t>
  </si>
  <si>
    <t>ITEM</t>
  </si>
  <si>
    <t>AMOUNT</t>
  </si>
  <si>
    <t>Entertainment</t>
  </si>
  <si>
    <t>Percentage of Income Spent</t>
  </si>
  <si>
    <t>Personal Budget</t>
  </si>
  <si>
    <t>CHART DATA</t>
  </si>
  <si>
    <t>Monthly Savings</t>
  </si>
  <si>
    <t>Rent</t>
  </si>
  <si>
    <t>Vodafone bill</t>
  </si>
  <si>
    <t>Deutschradio bill</t>
  </si>
  <si>
    <t>Telekom bill</t>
  </si>
  <si>
    <t>Negative from last month</t>
  </si>
  <si>
    <t>Supermarket Food</t>
  </si>
  <si>
    <t>Eating out</t>
  </si>
  <si>
    <t>MVG Fahrkarten</t>
  </si>
  <si>
    <t>QUOTA</t>
  </si>
  <si>
    <t>Fitstar bill</t>
  </si>
  <si>
    <t>Drinks</t>
  </si>
  <si>
    <t>Bread</t>
  </si>
  <si>
    <t>Household supplies</t>
  </si>
  <si>
    <t>Purchases</t>
  </si>
  <si>
    <t>GT MAX.SANDWICH</t>
  </si>
  <si>
    <t>36995 Pizzeria Pizza Fun</t>
  </si>
  <si>
    <t>ARIEL COLORWASCHM</t>
  </si>
  <si>
    <t>SOFTLAN WEICHSPUE</t>
  </si>
  <si>
    <t>HEITM.ENTKALKER</t>
  </si>
  <si>
    <t>Eating Out</t>
  </si>
  <si>
    <t>Household Supplies</t>
  </si>
  <si>
    <t>Expenses</t>
  </si>
  <si>
    <t>Income</t>
  </si>
  <si>
    <t>Savings</t>
  </si>
  <si>
    <t>Mohsen Motamedi</t>
  </si>
  <si>
    <t>Carbohydrates</t>
  </si>
  <si>
    <t>Meats</t>
  </si>
  <si>
    <t>Breakfast</t>
  </si>
  <si>
    <t>Aldi</t>
  </si>
  <si>
    <t>Walnut</t>
  </si>
  <si>
    <t>Frischkase</t>
  </si>
  <si>
    <t>Tea</t>
  </si>
  <si>
    <t>Nuts</t>
  </si>
  <si>
    <t>Dairy</t>
  </si>
  <si>
    <t>Yogurt</t>
  </si>
  <si>
    <t>Tomatenmark</t>
  </si>
  <si>
    <t>Vegetables</t>
  </si>
  <si>
    <t>Zwiebel</t>
  </si>
  <si>
    <t>Knoblauch</t>
  </si>
  <si>
    <t>Dill</t>
  </si>
  <si>
    <t>Spice</t>
  </si>
  <si>
    <t>Shivid Polo</t>
  </si>
  <si>
    <t>Lunch,Dinner</t>
  </si>
  <si>
    <t>Bread:3,Walnut:12,Frischkase:50,Tea:1</t>
  </si>
  <si>
    <t>Reis</t>
  </si>
  <si>
    <t>Hackfliesch</t>
  </si>
  <si>
    <t>Reis:125,Dill:1.83,Yogurt:250</t>
  </si>
  <si>
    <t>Basmati Reis</t>
  </si>
  <si>
    <t>Washing Machine</t>
  </si>
  <si>
    <t>SAN PELLEGRINO</t>
  </si>
  <si>
    <t>Bio-Walnusskerne</t>
  </si>
  <si>
    <t>Name</t>
  </si>
  <si>
    <t>Weight</t>
  </si>
  <si>
    <t>Category</t>
  </si>
  <si>
    <t>Location</t>
  </si>
  <si>
    <t>Duration</t>
  </si>
  <si>
    <t>Class</t>
  </si>
  <si>
    <t>ListOfIngredients</t>
  </si>
  <si>
    <t>Minimum Purchase</t>
  </si>
  <si>
    <t>Purchase Price</t>
  </si>
  <si>
    <t>Edeka</t>
  </si>
  <si>
    <t>Noon Panir</t>
  </si>
  <si>
    <t>Kebap Burgerhaus</t>
  </si>
  <si>
    <t>WASSERSTOFFPEROX 1000g</t>
  </si>
  <si>
    <t>G&amp;G SAHNEJOGHURT</t>
  </si>
  <si>
    <t>Payroll settlement</t>
  </si>
  <si>
    <t>Settlement</t>
  </si>
  <si>
    <t>Macbook left fan replacement</t>
  </si>
  <si>
    <t>Hanchenfladen, Aloe Vera drink, pizza slice for Omar, Lachs und Ei for Yana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</si>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</sst>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$&quot;#,##0"/>
    <numFmt numFmtId="165" formatCode="&quot;$&quot;#,##0.00"/>
    <numFmt numFmtId="166" formatCode="#,##0.00\ [$€-407]"/>
    <numFmt numFmtId="167" formatCode="0.00&quot;g&quot;"/>
    <numFmt numFmtId="171" formatCode="[$-409]d\-mmm;@"/>
  </numFmts>
  <fonts count="12" x14ac:knownFonts="1">
    <font>
      <sz val="10"/>
      <color theme="3" tint="0.24994659260841701"/>
      <name val="Century Gothic"/>
      <family val="2"/>
      <scheme val="minor"/>
    </font>
    <font>
      <b/>
      <sz val="10"/>
      <color theme="3" tint="9.9948118533890809E-2"/>
      <name val="Tahoma"/>
      <family val="2"/>
      <scheme val="major"/>
    </font>
    <font>
      <sz val="10"/>
      <color theme="2" tint="-9.9978637043366805E-2"/>
      <name val="Century Gothic"/>
      <family val="2"/>
      <scheme val="minor"/>
    </font>
    <font>
      <sz val="24"/>
      <color theme="3" tint="0.24994659260841701"/>
      <name val="Century Gothic"/>
      <family val="2"/>
      <scheme val="minor"/>
    </font>
    <font>
      <sz val="10"/>
      <color theme="4"/>
      <name val="Tahoma"/>
      <family val="2"/>
      <scheme val="major"/>
    </font>
    <font>
      <sz val="20"/>
      <color theme="0"/>
      <name val="Tahoma"/>
      <family val="2"/>
      <scheme val="major"/>
    </font>
    <font>
      <sz val="13"/>
      <color theme="3" tint="0.24994659260841701"/>
      <name val="Tahoma"/>
      <family val="2"/>
      <scheme val="major"/>
    </font>
    <font>
      <sz val="10"/>
      <name val="Century Gothic"/>
      <family val="2"/>
      <scheme val="minor"/>
    </font>
    <font>
      <sz val="10"/>
      <color rgb="FFFF0000"/>
      <name val="Century Gothic"/>
      <family val="2"/>
      <scheme val="minor"/>
    </font>
    <font>
      <sz val="10"/>
      <color theme="3" tint="0.24994659260841701"/>
      <name val="Century Gothic"/>
      <scheme val="minor"/>
    </font>
    <font>
      <sz val="16"/>
      <color theme="0" tint="-0.249977111117893"/>
      <name val="Tahoma"/>
      <family val="2"/>
      <scheme val="major"/>
    </font>
    <font>
      <sz val="10"/>
      <color theme="4"/>
      <name val="Tahoma"/>
      <scheme val="maj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9.9948118533890809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2" tint="-9.9948118533890809E-2"/>
        <bgColor theme="1"/>
      </patternFill>
    </fill>
    <fill>
      <patternFill patternType="solid">
        <fgColor theme="2" tint="-9.9948118533890809E-2"/>
        <bgColor theme="2" tint="-9.9948118533890809E-2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/>
      <diagonal/>
    </border>
  </borders>
  <cellStyleXfs count="6">
    <xf numFmtId="0" fontId="0" fillId="4" borderId="0"/>
    <xf numFmtId="0" fontId="5" fillId="3" borderId="0" applyNumberFormat="0" applyBorder="0" applyProtection="0">
      <alignment horizontal="left" vertical="center"/>
    </xf>
    <xf numFmtId="0" fontId="6" fillId="4" borderId="0" applyNumberFormat="0" applyProtection="0">
      <alignment horizontal="left"/>
    </xf>
    <xf numFmtId="0" fontId="4" fillId="4" borderId="1" applyNumberFormat="0" applyAlignment="0" applyProtection="0"/>
    <xf numFmtId="164" fontId="3" fillId="4" borderId="0" applyAlignment="0" applyProtection="0"/>
    <xf numFmtId="0" fontId="1" fillId="0" borderId="0" applyNumberFormat="0" applyFill="0" applyBorder="0" applyAlignment="0" applyProtection="0"/>
  </cellStyleXfs>
  <cellXfs count="38">
    <xf numFmtId="0" fontId="0" fillId="4" borderId="0" xfId="0"/>
    <xf numFmtId="0" fontId="2" fillId="4" borderId="0" xfId="0" applyFont="1" applyAlignment="1">
      <alignment horizontal="left" vertical="center"/>
    </xf>
    <xf numFmtId="165" fontId="2" fillId="4" borderId="0" xfId="0" applyNumberFormat="1" applyFont="1" applyAlignment="1">
      <alignment horizontal="left" vertical="center"/>
    </xf>
    <xf numFmtId="0" fontId="0" fillId="2" borderId="0" xfId="0" applyFont="1" applyFill="1" applyAlignment="1">
      <alignment horizontal="left" vertical="center"/>
    </xf>
    <xf numFmtId="0" fontId="0" fillId="4" borderId="0" xfId="0" applyFont="1" applyAlignment="1">
      <alignment horizontal="left" vertical="center"/>
    </xf>
    <xf numFmtId="0" fontId="0" fillId="4" borderId="0" xfId="0" applyFont="1"/>
    <xf numFmtId="9" fontId="0" fillId="4" borderId="0" xfId="0" applyNumberFormat="1" applyFont="1" applyAlignment="1">
      <alignment vertical="center"/>
    </xf>
    <xf numFmtId="165" fontId="0" fillId="4" borderId="0" xfId="0" applyNumberFormat="1" applyFont="1" applyAlignment="1">
      <alignment horizontal="left" vertical="center"/>
    </xf>
    <xf numFmtId="14" fontId="0" fillId="4" borderId="0" xfId="0" applyNumberFormat="1" applyFont="1" applyAlignment="1">
      <alignment horizontal="left" vertical="center"/>
    </xf>
    <xf numFmtId="0" fontId="0" fillId="4" borderId="0" xfId="0" applyFont="1" applyAlignment="1">
      <alignment horizontal="left"/>
    </xf>
    <xf numFmtId="165" fontId="0" fillId="4" borderId="0" xfId="0" applyNumberFormat="1" applyFont="1" applyAlignment="1">
      <alignment horizontal="left"/>
    </xf>
    <xf numFmtId="14" fontId="0" fillId="4" borderId="0" xfId="0" applyNumberFormat="1" applyFont="1" applyAlignment="1">
      <alignment horizontal="left"/>
    </xf>
    <xf numFmtId="0" fontId="6" fillId="4" borderId="0" xfId="2">
      <alignment horizontal="left"/>
    </xf>
    <xf numFmtId="0" fontId="5" fillId="3" borderId="0" xfId="1" applyBorder="1">
      <alignment horizontal="left" vertical="center"/>
    </xf>
    <xf numFmtId="0" fontId="4" fillId="4" borderId="1" xfId="3" applyAlignment="1">
      <alignment horizontal="left" vertical="center"/>
    </xf>
    <xf numFmtId="9" fontId="7" fillId="4" borderId="0" xfId="0" applyNumberFormat="1" applyFont="1" applyAlignment="1">
      <alignment horizontal="left" vertical="center"/>
    </xf>
    <xf numFmtId="0" fontId="8" fillId="4" borderId="0" xfId="0" applyFont="1" applyAlignment="1">
      <alignment horizontal="left" vertical="center"/>
    </xf>
    <xf numFmtId="0" fontId="4" fillId="5" borderId="1" xfId="3" applyFont="1" applyFill="1" applyBorder="1" applyAlignment="1">
      <alignment horizontal="left" vertical="center"/>
    </xf>
    <xf numFmtId="0" fontId="9" fillId="4" borderId="0" xfId="0" applyFont="1" applyAlignment="1">
      <alignment horizontal="left" vertical="center"/>
    </xf>
    <xf numFmtId="166" fontId="0" fillId="4" borderId="0" xfId="0" applyNumberFormat="1" applyFont="1" applyAlignment="1">
      <alignment horizontal="left" vertical="center"/>
    </xf>
    <xf numFmtId="166" fontId="0" fillId="6" borderId="2" xfId="0" applyNumberFormat="1" applyFont="1" applyFill="1" applyBorder="1" applyAlignment="1">
      <alignment horizontal="left" vertical="center"/>
    </xf>
    <xf numFmtId="166" fontId="0" fillId="6" borderId="3" xfId="0" applyNumberFormat="1" applyFont="1" applyFill="1" applyBorder="1" applyAlignment="1">
      <alignment horizontal="left" vertical="center"/>
    </xf>
    <xf numFmtId="0" fontId="0" fillId="0" borderId="0" xfId="0" applyFill="1"/>
    <xf numFmtId="166" fontId="9" fillId="4" borderId="0" xfId="0" applyNumberFormat="1" applyFont="1" applyAlignment="1">
      <alignment horizontal="left" vertical="center"/>
    </xf>
    <xf numFmtId="166" fontId="9" fillId="4" borderId="0" xfId="0" applyNumberFormat="1" applyFont="1" applyAlignment="1">
      <alignment horizontal="left"/>
    </xf>
    <xf numFmtId="166" fontId="3" fillId="4" borderId="0" xfId="4" applyNumberFormat="1" applyAlignment="1">
      <alignment horizontal="left" vertical="top"/>
    </xf>
    <xf numFmtId="0" fontId="10" fillId="4" borderId="0" xfId="2" applyFont="1">
      <alignment horizontal="left"/>
    </xf>
    <xf numFmtId="166" fontId="0" fillId="0" borderId="0" xfId="0" applyNumberFormat="1" applyFill="1"/>
    <xf numFmtId="166" fontId="0" fillId="7" borderId="0" xfId="0" applyNumberFormat="1" applyFill="1"/>
    <xf numFmtId="167" fontId="0" fillId="0" borderId="0" xfId="0" applyNumberFormat="1" applyFill="1"/>
    <xf numFmtId="166" fontId="9" fillId="6" borderId="3" xfId="0" applyNumberFormat="1" applyFont="1" applyFill="1" applyBorder="1" applyAlignment="1">
      <alignment horizontal="left" vertical="center"/>
    </xf>
    <xf numFmtId="0" fontId="4" fillId="4" borderId="1" xfId="3" applyAlignment="1"/>
    <xf numFmtId="166" fontId="3" fillId="4" borderId="0" xfId="4" applyNumberFormat="1" applyAlignment="1">
      <alignment horizontal="left" vertical="top"/>
    </xf>
    <xf numFmtId="166" fontId="9" fillId="6" borderId="2" xfId="0" applyNumberFormat="1" applyFont="1" applyFill="1" applyBorder="1" applyAlignment="1">
      <alignment horizontal="left" vertical="center"/>
    </xf>
    <xf numFmtId="166" fontId="9" fillId="6" borderId="0" xfId="0" applyNumberFormat="1" applyFont="1" applyFill="1" applyBorder="1" applyAlignment="1">
      <alignment horizontal="left" vertical="center"/>
    </xf>
    <xf numFmtId="166" fontId="9" fillId="6" borderId="1" xfId="0" applyNumberFormat="1" applyFont="1" applyFill="1" applyBorder="1" applyAlignment="1">
      <alignment horizontal="left" vertical="center"/>
    </xf>
    <xf numFmtId="0" fontId="11" fillId="5" borderId="1" xfId="3" applyFont="1" applyFill="1" applyBorder="1" applyAlignment="1">
      <alignment horizontal="left" vertical="center"/>
    </xf>
    <xf numFmtId="171" fontId="9" fillId="6" borderId="3" xfId="0" applyNumberFormat="1" applyFont="1" applyFill="1" applyBorder="1" applyAlignment="1">
      <alignment horizontal="left" vertical="center"/>
    </xf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24994659260841701"/>
        <name val="Century Gothic"/>
        <scheme val="minor"/>
      </font>
      <numFmt numFmtId="171" formatCode="[$-409]d\-mmm;@"/>
      <fill>
        <patternFill patternType="solid">
          <fgColor theme="2" tint="-9.9948118533890809E-2"/>
          <bgColor theme="2" tint="-9.9948118533890809E-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2" tint="-0.2499465926084170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24994659260841701"/>
        <name val="Century Gothic"/>
        <scheme val="minor"/>
      </font>
      <numFmt numFmtId="171" formatCode="[$-409]d\-mmm;@"/>
      <fill>
        <patternFill patternType="solid">
          <fgColor theme="2" tint="-9.9948118533890809E-2"/>
          <bgColor theme="2" tint="-9.9948118533890809E-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2" tint="-0.2499465926084170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24994659260841701"/>
        <name val="Century Gothic"/>
        <scheme val="minor"/>
      </font>
      <numFmt numFmtId="171" formatCode="[$-409]d\-mmm;@"/>
      <fill>
        <patternFill patternType="solid">
          <fgColor theme="2" tint="-9.9948118533890809E-2"/>
          <bgColor theme="2" tint="-9.9948118533890809E-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2" tint="-0.2499465926084170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24994659260841701"/>
        <name val="Century Gothic"/>
        <scheme val="minor"/>
      </font>
      <numFmt numFmtId="171" formatCode="[$-409]d\-mmm;@"/>
      <fill>
        <patternFill patternType="solid">
          <fgColor theme="2" tint="-9.9948118533890809E-2"/>
          <bgColor theme="2" tint="-9.9948118533890809E-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2" tint="-0.2499465926084170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24994659260841701"/>
        <name val="Century Gothic"/>
        <scheme val="minor"/>
      </font>
      <numFmt numFmtId="166" formatCode="#,##0.00\ [$€-407]"/>
      <fill>
        <patternFill patternType="solid">
          <fgColor theme="2" tint="-9.9948118533890809E-2"/>
          <bgColor theme="2" tint="-9.9948118533890809E-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2" tint="-0.2499465926084170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24994659260841701"/>
        <name val="Century Gothic"/>
        <scheme val="minor"/>
      </font>
      <numFmt numFmtId="166" formatCode="#,##0.00\ [$€-407]"/>
      <fill>
        <patternFill patternType="solid">
          <fgColor theme="2" tint="-9.9948118533890809E-2"/>
          <bgColor theme="2" tint="-9.9948118533890809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2" tint="-0.24994659260841701"/>
        </top>
        <bottom/>
      </border>
    </dxf>
    <dxf>
      <border outline="0">
        <top style="thin">
          <color theme="2" tint="-0.24994659260841701"/>
        </top>
      </border>
    </dxf>
    <dxf>
      <border outline="0">
        <bottom style="thin">
          <color theme="2" tint="-0.24994659260841701"/>
        </bottom>
      </border>
    </dxf>
    <dxf>
      <border outline="0">
        <bottom style="thin">
          <color theme="2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24994659260841701"/>
        <name val="Century Gothic"/>
        <scheme val="minor"/>
      </font>
      <fill>
        <patternFill patternType="solid">
          <fgColor theme="2" tint="-9.9948118533890809E-2"/>
          <bgColor theme="2" tint="-9.9948118533890809E-2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Tahoma"/>
        <scheme val="major"/>
      </font>
      <fill>
        <patternFill patternType="solid">
          <fgColor theme="1"/>
          <bgColor theme="2" tint="-9.9948118533890809E-2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24994659260841701"/>
        <name val="Century Gothic"/>
        <scheme val="minor"/>
      </font>
      <numFmt numFmtId="166" formatCode="#,##0.00\ [$€-407]"/>
      <fill>
        <patternFill patternType="solid">
          <fgColor theme="2" tint="-9.9948118533890809E-2"/>
          <bgColor theme="2" tint="-9.9948118533890809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2" tint="-0.2499465926084170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24994659260841701"/>
        <name val="Century Gothic"/>
        <scheme val="minor"/>
      </font>
      <numFmt numFmtId="166" formatCode="#,##0.00\ [$€-407]"/>
      <fill>
        <patternFill patternType="solid">
          <fgColor theme="2" tint="-9.9948118533890809E-2"/>
          <bgColor theme="2" tint="-9.9948118533890809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2" tint="-0.2499465926084170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24994659260841701"/>
        <name val="Century Gothic"/>
        <scheme val="minor"/>
      </font>
      <numFmt numFmtId="166" formatCode="#,##0.00\ [$€-407]"/>
      <fill>
        <patternFill patternType="solid">
          <fgColor theme="2" tint="-9.9948118533890809E-2"/>
          <bgColor theme="2" tint="-9.9948118533890809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2" tint="-0.24994659260841701"/>
        </top>
        <bottom/>
      </border>
    </dxf>
    <dxf>
      <font>
        <color theme="7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24994659260841701"/>
        <name val="Century Gothic"/>
        <scheme val="minor"/>
      </font>
      <numFmt numFmtId="166" formatCode="#,##0.00\ [$€-407]"/>
      <fill>
        <patternFill patternType="solid">
          <fgColor theme="2" tint="-9.9948118533890809E-2"/>
          <bgColor theme="2" tint="-9.9948118533890809E-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2" tint="-0.2499465926084170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24994659260841701"/>
        <name val="Century Gothic"/>
        <scheme val="minor"/>
      </font>
      <numFmt numFmtId="166" formatCode="#,##0.00\ [$€-407]"/>
      <fill>
        <patternFill patternType="solid">
          <fgColor theme="2" tint="-9.9948118533890809E-2"/>
          <bgColor theme="2" tint="-9.9948118533890809E-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2" tint="-0.2499465926084170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24994659260841701"/>
        <name val="Century Gothic"/>
        <scheme val="minor"/>
      </font>
      <numFmt numFmtId="166" formatCode="#,##0.00\ [$€-407]"/>
      <fill>
        <patternFill patternType="solid">
          <fgColor theme="2" tint="-9.9948118533890809E-2"/>
          <bgColor theme="2" tint="-9.9948118533890809E-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2" tint="-0.24994659260841701"/>
        </top>
        <bottom/>
        <vertical/>
        <horizontal/>
      </border>
    </dxf>
    <dxf>
      <border outline="0">
        <top style="thin">
          <color theme="2" tint="-0.24994659260841701"/>
        </top>
      </border>
    </dxf>
    <dxf>
      <border outline="0">
        <bottom style="thin">
          <color theme="2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24994659260841701"/>
        <name val="Century Gothic"/>
        <scheme val="minor"/>
      </font>
      <fill>
        <patternFill patternType="solid">
          <fgColor theme="2" tint="-9.9948118533890809E-2"/>
          <bgColor theme="2" tint="-9.9948118533890809E-2"/>
        </patternFill>
      </fill>
      <alignment horizontal="left" vertical="center" textRotation="0" wrapText="0" indent="0" justifyLastLine="0" shrinkToFit="0" readingOrder="0"/>
    </dxf>
    <dxf>
      <border outline="0">
        <bottom style="thin">
          <color theme="2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Tahoma"/>
        <scheme val="major"/>
      </font>
      <fill>
        <patternFill patternType="solid">
          <fgColor theme="1"/>
          <bgColor theme="2" tint="-9.9948118533890809E-2"/>
        </patternFill>
      </fill>
      <alignment horizontal="left" vertical="center" textRotation="0" wrapText="0" indent="0" justifyLastLine="0" shrinkToFit="0" readingOrder="0"/>
    </dxf>
    <dxf>
      <border outline="0">
        <top style="thin">
          <color theme="2" tint="-0.24994659260841701"/>
        </top>
      </border>
    </dxf>
    <dxf>
      <border outline="0">
        <bottom style="thin">
          <color theme="2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24994659260841701"/>
        <name val="Century Gothic"/>
        <scheme val="minor"/>
      </font>
      <fill>
        <patternFill patternType="solid">
          <fgColor theme="2" tint="-9.9948118533890809E-2"/>
          <bgColor theme="2" tint="-9.9948118533890809E-2"/>
        </patternFill>
      </fill>
      <alignment horizontal="left" vertical="center" textRotation="0" wrapText="0" indent="0" justifyLastLine="0" shrinkToFit="0" readingOrder="0"/>
    </dxf>
    <dxf>
      <border outline="0">
        <bottom style="thin">
          <color theme="2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Tahoma"/>
        <scheme val="major"/>
      </font>
      <fill>
        <patternFill patternType="solid">
          <fgColor theme="1"/>
          <bgColor theme="2" tint="-9.9948118533890809E-2"/>
        </patternFill>
      </fill>
      <alignment horizontal="left" vertical="center" textRotation="0" wrapText="0" indent="0" justifyLastLine="0" shrinkToFit="0" readingOrder="0"/>
    </dxf>
    <dxf>
      <border outline="0">
        <top style="thin">
          <color theme="2" tint="-0.24994659260841701"/>
        </top>
      </border>
    </dxf>
    <dxf>
      <border outline="0">
        <bottom style="thin">
          <color theme="2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24994659260841701"/>
        <name val="Century Gothic"/>
        <scheme val="minor"/>
      </font>
      <fill>
        <patternFill patternType="solid">
          <fgColor theme="2" tint="-9.9948118533890809E-2"/>
          <bgColor theme="2" tint="-9.9948118533890809E-2"/>
        </patternFill>
      </fill>
      <alignment horizontal="left" vertical="center" textRotation="0" wrapText="0" indent="0" justifyLastLine="0" shrinkToFit="0" readingOrder="0"/>
    </dxf>
    <dxf>
      <border outline="0">
        <bottom style="thin">
          <color theme="2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Tahoma"/>
        <scheme val="major"/>
      </font>
      <fill>
        <patternFill patternType="solid">
          <fgColor theme="1"/>
          <bgColor theme="2" tint="-9.9948118533890809E-2"/>
        </patternFill>
      </fill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5" formatCode="&quot;$&quot;#,##0.00"/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6" formatCode="#,##0.00\ [$€-407]"/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6" formatCode="#,##0.00\ [$€-407]"/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6" formatCode="#,##0.00\ [$€-407]"/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  <dxf>
      <font>
        <b val="0"/>
        <i val="0"/>
        <color theme="3" tint="0.24994659260841701"/>
      </font>
      <fill>
        <patternFill>
          <bgColor theme="2" tint="-9.9948118533890809E-2"/>
        </patternFill>
      </fill>
      <border>
        <top style="double">
          <color theme="3" tint="9.9948118533890809E-2"/>
        </top>
      </border>
    </dxf>
    <dxf>
      <font>
        <b val="0"/>
        <i val="0"/>
        <color theme="4"/>
      </font>
      <fill>
        <patternFill patternType="solid">
          <fgColor theme="1"/>
          <bgColor theme="2" tint="-9.9948118533890809E-2"/>
        </patternFill>
      </fill>
      <border diagonalUp="0" diagonalDown="0">
        <left/>
        <right/>
        <top/>
        <bottom style="thin">
          <color theme="2" tint="-0.24994659260841701"/>
        </bottom>
        <vertical/>
        <horizontal/>
      </border>
    </dxf>
    <dxf>
      <font>
        <b val="0"/>
        <i val="0"/>
        <color theme="3" tint="0.24994659260841701"/>
      </font>
      <fill>
        <patternFill>
          <bgColor theme="2" tint="-9.9948118533890809E-2"/>
        </patternFill>
      </fill>
      <border diagonalUp="0" diagonalDown="0">
        <left/>
        <right/>
        <top/>
        <bottom/>
        <vertical/>
        <horizontal style="thin">
          <color theme="2" tint="-0.24994659260841701"/>
        </horizontal>
      </border>
    </dxf>
    <dxf>
      <fill>
        <patternFill patternType="solid">
          <fgColor theme="6" tint="0.79992065187536243"/>
          <bgColor theme="0" tint="-4.9989318521683403E-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4" defaultTableStyle="TableStyleMedium2" defaultPivotStyle="PivotStyleLight16">
    <tableStyle name="Monthly Expenses" pivot="0" count="6">
      <tableStyleElement type="wholeTable" dxfId="56"/>
      <tableStyleElement type="headerRow" dxfId="55"/>
      <tableStyleElement type="totalRow" dxfId="54"/>
      <tableStyleElement type="firstColumn" dxfId="53"/>
      <tableStyleElement type="lastColumn" dxfId="52"/>
      <tableStyleElement type="firstRowStripe" dxfId="51"/>
    </tableStyle>
    <tableStyle name="Personal budget table" pivot="0" count="3">
      <tableStyleElement type="wholeTable" dxfId="50"/>
      <tableStyleElement type="headerRow" dxfId="49"/>
      <tableStyleElement type="totalRow" dxfId="48"/>
    </tableStyle>
    <tableStyle name="TableStyleQueryPreview" pivot="0" count="3">
      <tableStyleElement type="wholeTable" dxfId="47"/>
      <tableStyleElement type="headerRow" dxfId="46"/>
      <tableStyleElement type="firstRowStripe" dxfId="45"/>
    </tableStyle>
    <tableStyle name="TableStyleQueryResult" pivot="0" count="3">
      <tableStyleElement type="wholeTable" dxfId="44"/>
      <tableStyleElement type="headerRow" dxfId="43"/>
      <tableStyleElement type="firstRowStripe" dxfId="42"/>
    </tableStyle>
  </tableStyles>
  <colors>
    <mruColors>
      <color rgb="FF0592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1220415477837"/>
          <c:y val="0.19933717294131384"/>
          <c:w val="0.77479386099288527"/>
          <c:h val="0.64091170605289205"/>
        </c:manualLayout>
      </c:layout>
      <c:doughnutChart>
        <c:varyColors val="1"/>
        <c:ser>
          <c:idx val="0"/>
          <c:order val="0"/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EA9-4669-9A55-9B918C2F1273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EA9-4669-9A55-9B918C2F1273}"/>
              </c:ext>
            </c:extLst>
          </c:dPt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DEA9-4669-9A55-9B918C2F1273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1.2404568818206039E-2"/>
                  <c:y val="-0.101993286111245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DEA9-4669-9A55-9B918C2F1273}"/>
                </c:ext>
                <c:ext xmlns:c15="http://schemas.microsoft.com/office/drawing/2012/chart" uri="{CE6537A1-D6FC-4f65-9D91-7224C49458BB}">
                  <c15:layout>
                    <c:manualLayout>
                      <c:w val="0.98759543118179394"/>
                      <c:h val="0.99988896314623976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5300" b="0" i="0" u="none" strike="noStrike" kern="1200" baseline="0">
                    <a:solidFill>
                      <a:schemeClr val="tx2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'Chart Data'!$B$4:$B$5</c:f>
              <c:numCache>
                <c:formatCode>0%</c:formatCode>
                <c:ptCount val="2"/>
                <c:pt idx="0">
                  <c:v>0.20607500000000001</c:v>
                </c:pt>
                <c:pt idx="1">
                  <c:v>0.79392499999999999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E22-4DD0-9B19-D5F075987E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349955885043119"/>
          <c:y val="4.1568151832956132E-2"/>
          <c:w val="0.67371022743361519"/>
          <c:h val="0.78521554440591468"/>
        </c:manualLayout>
      </c:layout>
      <c:barChart>
        <c:barDir val="col"/>
        <c:grouping val="clustered"/>
        <c:varyColors val="0"/>
        <c:ser>
          <c:idx val="0"/>
          <c:order val="0"/>
          <c:tx>
            <c:v>Income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'Current Month'!$F$6</c:f>
              <c:numCache>
                <c:formatCode>#,##0.00\ [$€-407]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2D9-4A8D-AD80-74C09DFD73FF}"/>
            </c:ext>
          </c:extLst>
        </c:ser>
        <c:ser>
          <c:idx val="1"/>
          <c:order val="1"/>
          <c:tx>
            <c:v>Expenses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'Current Month'!$F$9</c:f>
              <c:numCache>
                <c:formatCode>#,##0.00\ [$€-407]</c:formatCode>
                <c:ptCount val="1"/>
                <c:pt idx="0">
                  <c:v>1587.85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2D9-4A8D-AD80-74C09DFD7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1243524656"/>
        <c:axId val="1243510512"/>
      </c:barChart>
      <c:catAx>
        <c:axId val="124352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510512"/>
        <c:crosses val="autoZero"/>
        <c:auto val="1"/>
        <c:lblAlgn val="ctr"/>
        <c:lblOffset val="100"/>
        <c:noMultiLvlLbl val="0"/>
      </c:catAx>
      <c:valAx>
        <c:axId val="1243510512"/>
        <c:scaling>
          <c:orientation val="minMax"/>
          <c:max val="2100"/>
          <c:min val="0"/>
        </c:scaling>
        <c:delete val="0"/>
        <c:axPos val="l"/>
        <c:numFmt formatCode="#,##0.00\ [$€-407]" sourceLinked="1"/>
        <c:majorTickMark val="out"/>
        <c:minorTickMark val="none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2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524656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281840413974934"/>
          <c:y val="0.89169339188382579"/>
          <c:w val="0.77258841220149943"/>
          <c:h val="6.65428936958247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129887</xdr:rowOff>
    </xdr:from>
    <xdr:to>
      <xdr:col>4</xdr:col>
      <xdr:colOff>401747</xdr:colOff>
      <xdr:row>15</xdr:row>
      <xdr:rowOff>457486</xdr:rowOff>
    </xdr:to>
    <xdr:graphicFrame macro="">
      <xdr:nvGraphicFramePr>
        <xdr:cNvPr id="4" name="chtIncomePct" descr="Donut chart showing percentage of income." title="Percentage of income chart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301040</xdr:colOff>
      <xdr:row>3</xdr:row>
      <xdr:rowOff>106456</xdr:rowOff>
    </xdr:from>
    <xdr:to>
      <xdr:col>11</xdr:col>
      <xdr:colOff>155865</xdr:colOff>
      <xdr:row>14</xdr:row>
      <xdr:rowOff>536864</xdr:rowOff>
    </xdr:to>
    <xdr:graphicFrame macro="">
      <xdr:nvGraphicFramePr>
        <xdr:cNvPr id="2" name="chtIncomeExpenses" descr="Column bar chart showing income and expenses." title="Income vs. Expenses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ood%20budg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od Budget"/>
      <sheetName val="Report"/>
    </sheetNames>
    <sheetDataSet>
      <sheetData sheetId="0"/>
      <sheetData sheetId="1">
        <row r="9">
          <cell r="B9" t="str">
            <v>Alcohol</v>
          </cell>
        </row>
        <row r="10">
          <cell r="B10" t="str">
            <v>Bread</v>
          </cell>
        </row>
        <row r="11">
          <cell r="B11" t="str">
            <v>Drinks</v>
          </cell>
        </row>
        <row r="12">
          <cell r="B12" t="str">
            <v>Fruits &amp; Vegetables</v>
          </cell>
        </row>
        <row r="13">
          <cell r="B13" t="str">
            <v>Meat</v>
          </cell>
        </row>
        <row r="14">
          <cell r="B14" t="str">
            <v>Ready Meals</v>
          </cell>
        </row>
        <row r="15">
          <cell r="B15" t="str">
            <v>Sweets</v>
          </cell>
        </row>
        <row r="16">
          <cell r="B16" t="str">
            <v>Other</v>
          </cell>
        </row>
        <row r="23">
          <cell r="B23" t="str">
            <v>Coffee shops</v>
          </cell>
        </row>
        <row r="24">
          <cell r="B24" t="str">
            <v>Fast Food</v>
          </cell>
        </row>
        <row r="25">
          <cell r="B25" t="str">
            <v>Grocery</v>
          </cell>
        </row>
        <row r="26">
          <cell r="B26" t="str">
            <v>Home Delivery</v>
          </cell>
        </row>
        <row r="27">
          <cell r="B27" t="str">
            <v>Restaurant</v>
          </cell>
        </row>
        <row r="28">
          <cell r="B28" t="str">
            <v>Other</v>
          </cell>
        </row>
      </sheetData>
    </sheetDataSet>
  </externalBook>
</externalLink>
</file>

<file path=xl/tables/table1.xml><?xml version="1.0" encoding="utf-8"?>
<table xmlns="http://schemas.openxmlformats.org/spreadsheetml/2006/main" id="1" name="MonthlyIncome" displayName="MonthlyIncome" ref="B18:C19" totalsRowShown="0" dataDxfId="41" headerRowCellStyle="Heading 2">
  <autoFilter ref="B18:C19"/>
  <tableColumns count="2">
    <tableColumn id="1" name="ITEM" dataDxfId="40"/>
    <tableColumn id="2" name="AMOUNT" dataDxfId="39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Monthly Income" altTextSummary="Enter monthly income sources and their amounts."/>
    </ext>
  </extLst>
</table>
</file>

<file path=xl/tables/table2.xml><?xml version="1.0" encoding="utf-8"?>
<table xmlns="http://schemas.openxmlformats.org/spreadsheetml/2006/main" id="2" name="MonthlyExpenses" displayName="MonthlyExpenses" ref="E18:G31" totalsRowShown="0" dataDxfId="38" headerRowCellStyle="Heading 2">
  <autoFilter ref="E18:G31"/>
  <tableColumns count="3">
    <tableColumn id="1" name="ITEM" dataDxfId="37"/>
    <tableColumn id="2" name="AMOUNT" dataDxfId="36"/>
    <tableColumn id="3" name="QUOTA" dataDxfId="35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Monthly Expenses" altTextSummary="Enter monthly expense items, their due date and amounts per month."/>
    </ext>
  </extLst>
</table>
</file>

<file path=xl/tables/table3.xml><?xml version="1.0" encoding="utf-8"?>
<table xmlns="http://schemas.openxmlformats.org/spreadsheetml/2006/main" id="3" name="Savings" displayName="Savings" ref="I18:I19" totalsRowShown="0" dataDxfId="34" headerRowCellStyle="Heading 2">
  <autoFilter ref="I18:I19"/>
  <tableColumns count="1">
    <tableColumn id="2" name="AMOUNT" dataDxfId="33">
      <calculatedColumnFormula>TotalMonthlyIncome-SUM(G19:G31)</calculatedColumnFormula>
    </tableColumn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Savings" altTextSummary="Enter monthly savings and date saved."/>
    </ext>
  </extLst>
</table>
</file>

<file path=xl/tables/table4.xml><?xml version="1.0" encoding="utf-8"?>
<table xmlns="http://schemas.openxmlformats.org/spreadsheetml/2006/main" id="9" name="SupermarketFood" displayName="SupermarketFood" ref="K18:M25" totalsRowShown="0" headerRowDxfId="32" dataDxfId="30" headerRowBorderDxfId="31" tableBorderDxfId="29" totalsRowBorderDxfId="28" headerRowCellStyle="Heading 2">
  <autoFilter ref="K18:M25"/>
  <tableColumns count="3">
    <tableColumn id="1" name="DATE" dataDxfId="3"/>
    <tableColumn id="2" name="ITEM" dataDxfId="13"/>
    <tableColumn id="3" name="AMOUNT" dataDxfId="17"/>
  </tableColumns>
  <tableStyleInfo name="Personal budget table" showFirstColumn="0" showLastColumn="0" showRowStripes="1" showColumnStripes="0"/>
</table>
</file>

<file path=xl/tables/table5.xml><?xml version="1.0" encoding="utf-8"?>
<table xmlns="http://schemas.openxmlformats.org/spreadsheetml/2006/main" id="11" name="EatingOut" displayName="EatingOut" ref="O18:Q21" totalsRowShown="0" headerRowDxfId="27" dataDxfId="25" headerRowBorderDxfId="26" tableBorderDxfId="24" totalsRowBorderDxfId="23" headerRowCellStyle="Heading 2">
  <autoFilter ref="O18:Q21"/>
  <tableColumns count="3">
    <tableColumn id="1" name="DATE" dataDxfId="2"/>
    <tableColumn id="2" name="ITEM" dataDxfId="12"/>
    <tableColumn id="3" name="AMOUNT" dataDxfId="16"/>
  </tableColumns>
  <tableStyleInfo name="Personal budget table" showFirstColumn="0" showLastColumn="0" showRowStripes="1" showColumnStripes="0"/>
</table>
</file>

<file path=xl/tables/table6.xml><?xml version="1.0" encoding="utf-8"?>
<table xmlns="http://schemas.openxmlformats.org/spreadsheetml/2006/main" id="12" name="Entertainment" displayName="Entertainment" ref="S18:U19" insertRow="1" totalsRowShown="0" headerRowDxfId="22" dataDxfId="20" headerRowBorderDxfId="21" tableBorderDxfId="19" totalsRowBorderDxfId="18" headerRowCellStyle="Heading 2">
  <autoFilter ref="S18:U19"/>
  <tableColumns count="3">
    <tableColumn id="1" name="DATE" dataDxfId="1"/>
    <tableColumn id="2" name="ITEM" dataDxfId="11"/>
    <tableColumn id="3" name="AMOUNT" dataDxfId="15"/>
  </tableColumns>
  <tableStyleInfo name="Personal budget table" showFirstColumn="0" showLastColumn="0" showRowStripes="1" showColumnStripes="0"/>
</table>
</file>

<file path=xl/tables/table7.xml><?xml version="1.0" encoding="utf-8"?>
<table xmlns="http://schemas.openxmlformats.org/spreadsheetml/2006/main" id="13" name="HouseholdSupplies" displayName="HouseholdSupplies" ref="W18:Y24" totalsRowShown="0" headerRowDxfId="10" dataDxfId="9" headerRowBorderDxfId="7" tableBorderDxfId="8" totalsRowBorderDxfId="6" headerRowCellStyle="Heading 2">
  <autoFilter ref="W18:Y24"/>
  <tableColumns count="3">
    <tableColumn id="1" name="DATE" dataDxfId="0"/>
    <tableColumn id="2" name="ITEM" dataDxfId="5"/>
    <tableColumn id="3" name="AMOUNT" dataDxfId="4"/>
  </tableColumns>
  <tableStyleInfo name="Personal budget table" showFirstColumn="0" showLastColumn="0" showRowStripes="1" showColumnStripes="0"/>
</table>
</file>

<file path=xl/theme/theme1.xml><?xml version="1.0" encoding="utf-8"?>
<a:theme xmlns:a="http://schemas.openxmlformats.org/drawingml/2006/main" name="Personal budget2">
  <a:themeElements>
    <a:clrScheme name="Personal budget">
      <a:dk1>
        <a:sysClr val="windowText" lastClr="000000"/>
      </a:dk1>
      <a:lt1>
        <a:sysClr val="window" lastClr="FFFFFF"/>
      </a:lt1>
      <a:dk2>
        <a:srgbClr val="2A2A29"/>
      </a:dk2>
      <a:lt2>
        <a:srgbClr val="EEEEEB"/>
      </a:lt2>
      <a:accent1>
        <a:srgbClr val="0592FE"/>
      </a:accent1>
      <a:accent2>
        <a:srgbClr val="69BBFE"/>
      </a:accent2>
      <a:accent3>
        <a:srgbClr val="2EB470"/>
      </a:accent3>
      <a:accent4>
        <a:srgbClr val="F35754"/>
      </a:accent4>
      <a:accent5>
        <a:srgbClr val="B35297"/>
      </a:accent5>
      <a:accent6>
        <a:srgbClr val="FB911F"/>
      </a:accent6>
      <a:hlink>
        <a:srgbClr val="B35297"/>
      </a:hlink>
      <a:folHlink>
        <a:srgbClr val="0591FE"/>
      </a:folHlink>
    </a:clrScheme>
    <a:fontScheme name="Personal budget">
      <a:majorFont>
        <a:latin typeface="Tahoma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 tint="-0.249977111117893"/>
    <pageSetUpPr fitToPage="1"/>
  </sheetPr>
  <dimension ref="A1:Y35"/>
  <sheetViews>
    <sheetView showGridLines="0" tabSelected="1" topLeftCell="G15" zoomScale="115" zoomScaleNormal="115" workbookViewId="0">
      <selection activeCell="L27" sqref="L27"/>
    </sheetView>
  </sheetViews>
  <sheetFormatPr defaultColWidth="9.140625" defaultRowHeight="27.75" customHeight="1" x14ac:dyDescent="0.25"/>
  <cols>
    <col min="1" max="1" width="4.42578125" style="9" customWidth="1"/>
    <col min="2" max="2" width="19.85546875" style="9" customWidth="1"/>
    <col min="3" max="3" width="16" style="10" customWidth="1"/>
    <col min="4" max="4" width="6.5703125" style="9" customWidth="1"/>
    <col min="5" max="5" width="19.85546875" style="9" customWidth="1"/>
    <col min="6" max="6" width="16" style="11" customWidth="1"/>
    <col min="7" max="7" width="15.7109375" style="10" customWidth="1"/>
    <col min="8" max="8" width="6.5703125" style="9" customWidth="1"/>
    <col min="9" max="9" width="16" style="9" customWidth="1"/>
    <col min="10" max="10" width="6.5703125" style="11" customWidth="1"/>
    <col min="11" max="11" width="10.85546875" style="10" customWidth="1"/>
    <col min="12" max="14" width="16" style="9" customWidth="1"/>
    <col min="15" max="15" width="10.85546875" style="9" customWidth="1"/>
    <col min="16" max="18" width="16" style="9" customWidth="1"/>
    <col min="19" max="19" width="10.85546875" style="9" customWidth="1"/>
    <col min="20" max="22" width="16" style="9" customWidth="1"/>
    <col min="23" max="23" width="10.85546875" style="9" customWidth="1"/>
    <col min="24" max="24" width="16" style="9" customWidth="1"/>
    <col min="25" max="25" width="8.7109375" style="9" customWidth="1"/>
    <col min="26" max="26" width="17.42578125" style="9" customWidth="1"/>
    <col min="27" max="16384" width="9.140625" style="9"/>
  </cols>
  <sheetData>
    <row r="1" spans="1:12" s="3" customFormat="1" ht="5.25" customHeight="1" x14ac:dyDescent="0.25"/>
    <row r="2" spans="1:12" s="13" customFormat="1" ht="40.5" customHeight="1" x14ac:dyDescent="0.25">
      <c r="B2" s="13" t="s">
        <v>12</v>
      </c>
      <c r="L2" s="13" t="s">
        <v>0</v>
      </c>
    </row>
    <row r="3" spans="1:12" s="4" customFormat="1" ht="33" customHeight="1" x14ac:dyDescent="0.25">
      <c r="B3" s="12" t="s">
        <v>11</v>
      </c>
      <c r="F3" s="12" t="s">
        <v>1</v>
      </c>
    </row>
    <row r="4" spans="1:12" s="4" customFormat="1" ht="18.75" customHeight="1" x14ac:dyDescent="0.2">
      <c r="B4" s="16"/>
      <c r="E4" s="1"/>
      <c r="F4" s="31" t="s">
        <v>2</v>
      </c>
      <c r="G4" s="31"/>
    </row>
    <row r="5" spans="1:12" s="4" customFormat="1" ht="3.75" customHeight="1" x14ac:dyDescent="0.25">
      <c r="E5" s="1"/>
      <c r="F5" s="5"/>
      <c r="G5" s="5"/>
    </row>
    <row r="6" spans="1:12" s="4" customFormat="1" ht="46.5" customHeight="1" x14ac:dyDescent="0.25">
      <c r="E6" s="1"/>
      <c r="F6" s="32">
        <f>SUM(MonthlyIncome[AMOUNT])</f>
        <v>2000</v>
      </c>
      <c r="G6" s="32"/>
      <c r="J6" s="1"/>
      <c r="K6" s="2"/>
    </row>
    <row r="7" spans="1:12" s="4" customFormat="1" ht="18.75" customHeight="1" x14ac:dyDescent="0.2">
      <c r="F7" s="31" t="s">
        <v>3</v>
      </c>
      <c r="G7" s="31"/>
      <c r="J7" s="1"/>
      <c r="K7" s="2"/>
    </row>
    <row r="8" spans="1:12" s="4" customFormat="1" ht="3.75" customHeight="1" x14ac:dyDescent="0.25">
      <c r="F8" s="5"/>
      <c r="G8" s="5"/>
      <c r="J8" s="1"/>
      <c r="K8" s="2"/>
    </row>
    <row r="9" spans="1:12" s="4" customFormat="1" ht="46.5" customHeight="1" x14ac:dyDescent="0.25">
      <c r="E9" s="6"/>
      <c r="F9" s="32">
        <f>SUM(MonthlyExpenses[AMOUNT])</f>
        <v>1587.85</v>
      </c>
      <c r="G9" s="32"/>
    </row>
    <row r="10" spans="1:12" s="4" customFormat="1" ht="18.75" customHeight="1" x14ac:dyDescent="0.2">
      <c r="A10" s="6"/>
      <c r="E10" s="6"/>
      <c r="F10" s="31" t="s">
        <v>4</v>
      </c>
      <c r="G10" s="31"/>
    </row>
    <row r="11" spans="1:12" s="4" customFormat="1" ht="3.75" customHeight="1" x14ac:dyDescent="0.25">
      <c r="A11" s="6"/>
      <c r="E11" s="6"/>
      <c r="F11" s="5"/>
      <c r="G11" s="5"/>
    </row>
    <row r="12" spans="1:12" s="4" customFormat="1" ht="46.5" customHeight="1" x14ac:dyDescent="0.25">
      <c r="A12" s="6"/>
      <c r="E12" s="6"/>
      <c r="F12" s="32">
        <f>SUM(Savings[AMOUNT])</f>
        <v>23.970000000000027</v>
      </c>
      <c r="G12" s="32"/>
    </row>
    <row r="13" spans="1:12" s="4" customFormat="1" ht="18.75" customHeight="1" x14ac:dyDescent="0.2">
      <c r="A13" s="6"/>
      <c r="E13" s="6"/>
      <c r="F13" s="31" t="s">
        <v>5</v>
      </c>
      <c r="G13" s="31"/>
    </row>
    <row r="14" spans="1:12" s="4" customFormat="1" ht="3.75" customHeight="1" x14ac:dyDescent="0.25">
      <c r="A14" s="6"/>
      <c r="E14" s="6"/>
      <c r="F14" s="5"/>
      <c r="G14" s="5"/>
    </row>
    <row r="15" spans="1:12" s="4" customFormat="1" ht="46.5" customHeight="1" x14ac:dyDescent="0.25">
      <c r="A15" s="6"/>
      <c r="E15" s="6"/>
      <c r="F15" s="32">
        <f>TotalMonthlyIncome-TotalMonthlyExpenses-TotalMonthlySavings</f>
        <v>388.18000000000006</v>
      </c>
      <c r="G15" s="32"/>
    </row>
    <row r="16" spans="1:12" s="4" customFormat="1" ht="46.5" customHeight="1" x14ac:dyDescent="0.25">
      <c r="A16" s="6"/>
      <c r="B16" s="26" t="s">
        <v>37</v>
      </c>
      <c r="E16" s="26" t="s">
        <v>36</v>
      </c>
      <c r="F16" s="25"/>
      <c r="G16" s="25"/>
      <c r="I16" s="26" t="s">
        <v>38</v>
      </c>
      <c r="K16" s="26" t="s">
        <v>28</v>
      </c>
    </row>
    <row r="17" spans="1:25" s="4" customFormat="1" ht="31.5" customHeight="1" x14ac:dyDescent="0.25">
      <c r="B17" s="12" t="s">
        <v>6</v>
      </c>
      <c r="C17" s="12"/>
      <c r="D17"/>
      <c r="E17" s="12" t="s">
        <v>7</v>
      </c>
      <c r="F17" s="12"/>
      <c r="G17" s="12"/>
      <c r="H17"/>
      <c r="I17" s="12" t="s">
        <v>14</v>
      </c>
      <c r="K17" s="12" t="s">
        <v>20</v>
      </c>
      <c r="N17" s="9"/>
      <c r="O17" s="12" t="s">
        <v>34</v>
      </c>
      <c r="R17" s="9"/>
      <c r="S17" s="12" t="s">
        <v>10</v>
      </c>
      <c r="W17" s="12" t="s">
        <v>35</v>
      </c>
    </row>
    <row r="18" spans="1:25" s="4" customFormat="1" ht="18.75" customHeight="1" x14ac:dyDescent="0.25">
      <c r="B18" s="14" t="s">
        <v>8</v>
      </c>
      <c r="C18" s="14" t="s">
        <v>9</v>
      </c>
      <c r="E18" s="14" t="s">
        <v>8</v>
      </c>
      <c r="F18" s="14" t="s">
        <v>9</v>
      </c>
      <c r="G18" s="14" t="s">
        <v>23</v>
      </c>
      <c r="I18" s="14" t="s">
        <v>9</v>
      </c>
      <c r="J18" s="7"/>
      <c r="K18" s="7" t="s">
        <v>84</v>
      </c>
      <c r="L18" s="17" t="s">
        <v>8</v>
      </c>
      <c r="M18" s="36" t="s">
        <v>9</v>
      </c>
      <c r="N18" s="9"/>
      <c r="O18" s="36" t="s">
        <v>84</v>
      </c>
      <c r="P18" s="36" t="s">
        <v>8</v>
      </c>
      <c r="Q18" s="17" t="s">
        <v>9</v>
      </c>
      <c r="R18" s="9"/>
      <c r="S18" s="36" t="s">
        <v>84</v>
      </c>
      <c r="T18" s="36" t="s">
        <v>8</v>
      </c>
      <c r="U18" s="17" t="s">
        <v>9</v>
      </c>
      <c r="V18" s="9"/>
      <c r="W18" s="36" t="s">
        <v>84</v>
      </c>
      <c r="X18" s="36" t="s">
        <v>8</v>
      </c>
      <c r="Y18" s="17" t="s">
        <v>9</v>
      </c>
    </row>
    <row r="19" spans="1:25" ht="27.95" customHeight="1" x14ac:dyDescent="0.25">
      <c r="A19" s="4"/>
      <c r="B19" s="4" t="s">
        <v>39</v>
      </c>
      <c r="C19" s="19">
        <v>2000</v>
      </c>
      <c r="D19" s="4"/>
      <c r="E19" s="4" t="s">
        <v>15</v>
      </c>
      <c r="F19" s="19">
        <v>600</v>
      </c>
      <c r="G19" s="19">
        <v>600</v>
      </c>
      <c r="H19" s="24"/>
      <c r="I19" s="7">
        <f>TotalMonthlyIncome-SUM(G19:G31)</f>
        <v>23.970000000000027</v>
      </c>
      <c r="J19" s="7"/>
      <c r="K19" s="37"/>
      <c r="L19" s="35" t="s">
        <v>29</v>
      </c>
      <c r="M19" s="20">
        <v>1.79</v>
      </c>
      <c r="O19" s="37">
        <v>43646</v>
      </c>
      <c r="P19" s="34" t="s">
        <v>77</v>
      </c>
      <c r="Q19" s="21">
        <v>13.32</v>
      </c>
      <c r="S19" s="37"/>
      <c r="T19" s="21"/>
      <c r="U19" s="34"/>
      <c r="W19" s="37"/>
      <c r="X19" s="35" t="s">
        <v>31</v>
      </c>
      <c r="Y19" s="30">
        <v>3.99</v>
      </c>
    </row>
    <row r="20" spans="1:25" ht="27.95" customHeight="1" x14ac:dyDescent="0.25">
      <c r="A20" s="4"/>
      <c r="B20" s="4"/>
      <c r="C20" s="7"/>
      <c r="D20" s="4"/>
      <c r="E20" s="18" t="s">
        <v>17</v>
      </c>
      <c r="F20" s="19">
        <v>401</v>
      </c>
      <c r="G20" s="19">
        <v>401</v>
      </c>
      <c r="H20" s="24"/>
      <c r="I20" s="19"/>
      <c r="J20" s="8"/>
      <c r="K20" s="37"/>
      <c r="L20" s="33" t="s">
        <v>30</v>
      </c>
      <c r="M20" s="21">
        <v>2.59</v>
      </c>
      <c r="O20" s="37">
        <v>43647</v>
      </c>
      <c r="P20" s="30" t="s">
        <v>83</v>
      </c>
      <c r="Q20" s="30">
        <v>10</v>
      </c>
      <c r="W20" s="37"/>
      <c r="X20" s="33" t="s">
        <v>32</v>
      </c>
      <c r="Y20" s="30">
        <v>1</v>
      </c>
    </row>
    <row r="21" spans="1:25" ht="27.95" customHeight="1" x14ac:dyDescent="0.25">
      <c r="A21" s="4"/>
      <c r="B21" s="4"/>
      <c r="C21" s="7"/>
      <c r="D21" s="4"/>
      <c r="E21" s="4" t="s">
        <v>18</v>
      </c>
      <c r="F21" s="19">
        <v>69.59</v>
      </c>
      <c r="G21" s="19">
        <v>69.59</v>
      </c>
      <c r="H21" s="24"/>
      <c r="I21" s="19"/>
      <c r="J21" s="8"/>
      <c r="K21" s="37"/>
      <c r="L21" s="30" t="s">
        <v>62</v>
      </c>
      <c r="M21" s="30">
        <v>1.99</v>
      </c>
      <c r="O21" s="37">
        <v>43647</v>
      </c>
      <c r="P21" s="30" t="s">
        <v>77</v>
      </c>
      <c r="Q21" s="30">
        <v>11.47</v>
      </c>
      <c r="R21" s="34"/>
      <c r="W21" s="37"/>
      <c r="X21" s="30" t="s">
        <v>33</v>
      </c>
      <c r="Y21" s="30">
        <v>0.69</v>
      </c>
    </row>
    <row r="22" spans="1:25" ht="27.95" customHeight="1" x14ac:dyDescent="0.25">
      <c r="A22" s="4"/>
      <c r="B22" s="4"/>
      <c r="C22" s="7"/>
      <c r="D22" s="4"/>
      <c r="E22" s="4" t="s">
        <v>16</v>
      </c>
      <c r="F22" s="19">
        <v>460.64</v>
      </c>
      <c r="G22" s="19">
        <v>460.64</v>
      </c>
      <c r="H22" s="24"/>
      <c r="I22" s="19"/>
      <c r="K22" s="37"/>
      <c r="L22" s="30" t="s">
        <v>64</v>
      </c>
      <c r="M22" s="30">
        <v>1.44</v>
      </c>
      <c r="W22" s="37"/>
      <c r="X22" s="30" t="s">
        <v>63</v>
      </c>
      <c r="Y22" s="30">
        <v>2.2000000000000002</v>
      </c>
    </row>
    <row r="23" spans="1:25" ht="27.95" customHeight="1" x14ac:dyDescent="0.25">
      <c r="A23" s="4"/>
      <c r="B23" s="4"/>
      <c r="C23" s="7"/>
      <c r="D23" s="4"/>
      <c r="E23" s="4" t="s">
        <v>24</v>
      </c>
      <c r="F23" s="19">
        <v>34.799999999999997</v>
      </c>
      <c r="G23" s="19">
        <v>34.799999999999997</v>
      </c>
      <c r="H23" s="24"/>
      <c r="I23" s="19"/>
      <c r="K23" s="37"/>
      <c r="L23" s="30" t="s">
        <v>65</v>
      </c>
      <c r="M23" s="30">
        <v>2.4500000000000002</v>
      </c>
      <c r="W23" s="37">
        <v>43645</v>
      </c>
      <c r="X23" s="30" t="s">
        <v>78</v>
      </c>
      <c r="Y23" s="30">
        <v>10.89</v>
      </c>
    </row>
    <row r="24" spans="1:25" ht="27.95" customHeight="1" x14ac:dyDescent="0.25">
      <c r="A24" s="4"/>
      <c r="B24" s="4"/>
      <c r="C24" s="7"/>
      <c r="D24" s="4"/>
      <c r="E24" s="4" t="s">
        <v>19</v>
      </c>
      <c r="F24" s="19">
        <v>3.81</v>
      </c>
      <c r="G24" s="19"/>
      <c r="H24" s="24"/>
      <c r="I24" s="19"/>
      <c r="K24" s="37">
        <v>43647</v>
      </c>
      <c r="L24" s="30" t="s">
        <v>79</v>
      </c>
      <c r="M24" s="30">
        <v>1.99</v>
      </c>
      <c r="N24" s="34"/>
      <c r="W24" s="37">
        <v>43647</v>
      </c>
      <c r="X24" s="30" t="s">
        <v>82</v>
      </c>
      <c r="Y24" s="30">
        <v>15.64</v>
      </c>
    </row>
    <row r="25" spans="1:25" ht="27.95" customHeight="1" x14ac:dyDescent="0.25">
      <c r="A25" s="4"/>
      <c r="B25" s="4"/>
      <c r="C25" s="7"/>
      <c r="D25" s="4"/>
      <c r="E25" s="4" t="s">
        <v>22</v>
      </c>
      <c r="F25" s="19">
        <v>3</v>
      </c>
      <c r="G25" s="19">
        <v>60</v>
      </c>
      <c r="H25" s="24"/>
      <c r="I25" s="19"/>
      <c r="K25" s="37">
        <v>43648</v>
      </c>
      <c r="L25" s="30" t="s">
        <v>45</v>
      </c>
      <c r="M25" s="30">
        <v>0.99</v>
      </c>
    </row>
    <row r="26" spans="1:25" ht="27.95" customHeight="1" x14ac:dyDescent="0.25">
      <c r="A26" s="4"/>
      <c r="B26" s="4"/>
      <c r="C26" s="7"/>
      <c r="D26" s="4"/>
      <c r="E26" s="4" t="s">
        <v>20</v>
      </c>
      <c r="F26" s="19">
        <f>SUM(SupermarketFood[ITEM])</f>
        <v>0</v>
      </c>
      <c r="G26" s="19">
        <v>100</v>
      </c>
      <c r="H26" s="24"/>
      <c r="I26" s="19"/>
      <c r="K26" s="9"/>
    </row>
    <row r="27" spans="1:25" ht="27.95" customHeight="1" x14ac:dyDescent="0.25">
      <c r="A27" s="4"/>
      <c r="B27" s="4"/>
      <c r="C27" s="7"/>
      <c r="D27" s="4"/>
      <c r="E27" s="4" t="s">
        <v>21</v>
      </c>
      <c r="F27" s="19">
        <f>SUM(EatingOut[ITEM])</f>
        <v>0</v>
      </c>
      <c r="G27" s="19">
        <v>100</v>
      </c>
      <c r="H27" s="24"/>
      <c r="I27" s="19"/>
      <c r="K27" s="9"/>
    </row>
    <row r="28" spans="1:25" ht="27.95" customHeight="1" x14ac:dyDescent="0.25">
      <c r="A28" s="4"/>
      <c r="B28" s="4"/>
      <c r="C28" s="7"/>
      <c r="D28" s="4"/>
      <c r="E28" s="4" t="s">
        <v>10</v>
      </c>
      <c r="F28" s="19">
        <f>SUM(Entertainment[ITEM])</f>
        <v>0</v>
      </c>
      <c r="G28" s="19">
        <v>100</v>
      </c>
      <c r="H28" s="24"/>
      <c r="I28" s="19"/>
      <c r="K28" s="9"/>
    </row>
    <row r="29" spans="1:25" ht="27.95" customHeight="1" x14ac:dyDescent="0.25">
      <c r="A29" s="4"/>
      <c r="B29" s="4"/>
      <c r="C29" s="7"/>
      <c r="D29" s="4"/>
      <c r="E29" s="18" t="s">
        <v>27</v>
      </c>
      <c r="F29" s="19">
        <f>SUM(HouseholdSupplies[ITEM])</f>
        <v>0</v>
      </c>
      <c r="G29" s="23">
        <v>50</v>
      </c>
      <c r="H29" s="24"/>
      <c r="I29" s="4"/>
      <c r="K29" s="9"/>
    </row>
    <row r="30" spans="1:25" ht="27.95" customHeight="1" x14ac:dyDescent="0.25">
      <c r="A30" s="4"/>
      <c r="B30" s="4"/>
      <c r="C30" s="7"/>
      <c r="D30" s="4"/>
      <c r="E30" s="18" t="s">
        <v>80</v>
      </c>
      <c r="F30" s="23">
        <v>14.83</v>
      </c>
      <c r="G30" s="23"/>
      <c r="H30" s="4"/>
      <c r="I30" s="4"/>
      <c r="K30" s="9"/>
    </row>
    <row r="31" spans="1:25" ht="27.95" customHeight="1" x14ac:dyDescent="0.25">
      <c r="A31" s="4"/>
      <c r="B31" s="4"/>
      <c r="C31" s="7"/>
      <c r="D31" s="4"/>
      <c r="E31" s="18" t="s">
        <v>81</v>
      </c>
      <c r="F31" s="23">
        <v>0.18</v>
      </c>
      <c r="G31" s="23"/>
      <c r="H31" s="4"/>
      <c r="I31" s="4"/>
      <c r="K31" s="9"/>
    </row>
    <row r="32" spans="1:25" ht="27.75" customHeight="1" x14ac:dyDescent="0.25">
      <c r="K32" s="9"/>
    </row>
    <row r="33" spans="11:11" ht="27.75" customHeight="1" x14ac:dyDescent="0.25">
      <c r="K33" s="9"/>
    </row>
    <row r="34" spans="11:11" ht="27.75" customHeight="1" x14ac:dyDescent="0.25">
      <c r="K34" s="9"/>
    </row>
    <row r="35" spans="11:11" ht="27.75" customHeight="1" x14ac:dyDescent="0.25">
      <c r="K35" s="9"/>
    </row>
  </sheetData>
  <mergeCells count="8">
    <mergeCell ref="F13:G13"/>
    <mergeCell ref="F15:G15"/>
    <mergeCell ref="F4:G4"/>
    <mergeCell ref="F6:G6"/>
    <mergeCell ref="F7:G7"/>
    <mergeCell ref="F9:G9"/>
    <mergeCell ref="F10:G10"/>
    <mergeCell ref="F12:G12"/>
  </mergeCells>
  <printOptions horizontalCentered="1"/>
  <pageMargins left="0.4" right="0.4" top="0.4" bottom="0.4" header="0.25" footer="0.25"/>
  <pageSetup scale="71" fitToHeight="0" orientation="portrait" r:id="rId1"/>
  <headerFooter differentFirst="1">
    <oddFooter>&amp;CPage &amp;P of &amp;N</oddFooter>
  </headerFooter>
  <drawing r:id="rId2"/>
  <tableParts count="7">
    <tablePart r:id="rId3"/>
    <tablePart r:id="rId4"/>
    <tablePart r:id="rId5"/>
    <tablePart r:id="rId6"/>
    <tablePart r:id="rId7"/>
    <tablePart r:id="rId8"/>
    <tablePart r:id="rId9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29259091-5E1F-48B8-ACB1-043C76D3FB35}">
            <xm:f>'Chart Data'!$B$6</xm:f>
            <x14:dxf>
              <font>
                <color theme="7"/>
              </font>
            </x14:dxf>
          </x14:cfRule>
          <xm:sqref>F15:G16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F12"/>
  <sheetViews>
    <sheetView zoomScale="220" zoomScaleNormal="220" workbookViewId="0">
      <selection activeCell="C4" sqref="C4"/>
    </sheetView>
  </sheetViews>
  <sheetFormatPr defaultRowHeight="13.5" x14ac:dyDescent="0.25"/>
  <cols>
    <col min="1" max="1" width="24.42578125" style="22" bestFit="1" customWidth="1"/>
    <col min="2" max="2" width="11" style="29" customWidth="1"/>
    <col min="3" max="3" width="18.7109375" style="22" bestFit="1" customWidth="1"/>
    <col min="4" max="4" width="14.42578125" style="27" bestFit="1" customWidth="1"/>
    <col min="5" max="5" width="14.85546875" style="22" bestFit="1" customWidth="1"/>
    <col min="6" max="6" width="8.7109375" style="22" bestFit="1" customWidth="1"/>
    <col min="7" max="16384" width="9.140625" style="22"/>
  </cols>
  <sheetData>
    <row r="1" spans="1:6" x14ac:dyDescent="0.25">
      <c r="A1" s="22" t="s">
        <v>66</v>
      </c>
      <c r="B1" s="29" t="s">
        <v>67</v>
      </c>
      <c r="C1" s="22" t="s">
        <v>73</v>
      </c>
      <c r="D1" s="27" t="s">
        <v>74</v>
      </c>
      <c r="E1" s="22" t="s">
        <v>68</v>
      </c>
      <c r="F1" s="22" t="s">
        <v>69</v>
      </c>
    </row>
    <row r="2" spans="1:6" x14ac:dyDescent="0.25">
      <c r="A2" s="22" t="s">
        <v>59</v>
      </c>
      <c r="B2" s="29">
        <v>1000</v>
      </c>
      <c r="C2" s="29">
        <v>1000</v>
      </c>
      <c r="D2" s="27">
        <v>1.99</v>
      </c>
      <c r="E2" s="22" t="s">
        <v>40</v>
      </c>
      <c r="F2" s="22" t="s">
        <v>43</v>
      </c>
    </row>
    <row r="3" spans="1:6" x14ac:dyDescent="0.25">
      <c r="A3" s="22" t="s">
        <v>60</v>
      </c>
      <c r="B3" s="29">
        <v>0</v>
      </c>
      <c r="C3" s="29">
        <v>400</v>
      </c>
      <c r="D3" s="27">
        <v>3.59</v>
      </c>
      <c r="E3" s="22" t="s">
        <v>41</v>
      </c>
      <c r="F3" s="22" t="s">
        <v>43</v>
      </c>
    </row>
    <row r="4" spans="1:6" x14ac:dyDescent="0.25">
      <c r="A4" s="22" t="s">
        <v>26</v>
      </c>
      <c r="B4" s="29">
        <v>437.5</v>
      </c>
      <c r="C4" s="29">
        <v>750</v>
      </c>
      <c r="D4" s="27">
        <v>1.79</v>
      </c>
      <c r="E4" s="22" t="s">
        <v>40</v>
      </c>
      <c r="F4" s="22" t="s">
        <v>75</v>
      </c>
    </row>
    <row r="5" spans="1:6" x14ac:dyDescent="0.25">
      <c r="A5" s="22" t="s">
        <v>44</v>
      </c>
      <c r="B5" s="29">
        <v>130</v>
      </c>
      <c r="C5" s="29">
        <v>150</v>
      </c>
      <c r="D5" s="27">
        <v>2.4500000000000002</v>
      </c>
      <c r="E5" s="22" t="s">
        <v>47</v>
      </c>
      <c r="F5" s="22" t="s">
        <v>43</v>
      </c>
    </row>
    <row r="6" spans="1:6" x14ac:dyDescent="0.25">
      <c r="A6" s="22" t="s">
        <v>45</v>
      </c>
      <c r="B6" s="29">
        <v>150</v>
      </c>
      <c r="C6" s="29">
        <v>150</v>
      </c>
      <c r="D6" s="27">
        <v>5</v>
      </c>
      <c r="E6" s="22" t="s">
        <v>48</v>
      </c>
      <c r="F6" s="22" t="s">
        <v>43</v>
      </c>
    </row>
    <row r="7" spans="1:6" x14ac:dyDescent="0.25">
      <c r="A7" s="22" t="s">
        <v>46</v>
      </c>
      <c r="B7" s="29">
        <v>19.25</v>
      </c>
      <c r="C7" s="29">
        <v>43.75</v>
      </c>
      <c r="D7" s="27">
        <v>5</v>
      </c>
      <c r="E7" s="22" t="s">
        <v>25</v>
      </c>
      <c r="F7" s="22" t="s">
        <v>75</v>
      </c>
    </row>
    <row r="8" spans="1:6" x14ac:dyDescent="0.25">
      <c r="A8" s="22" t="s">
        <v>49</v>
      </c>
      <c r="B8" s="29">
        <v>500</v>
      </c>
      <c r="C8" s="29">
        <v>500</v>
      </c>
      <c r="D8" s="27">
        <v>1.39</v>
      </c>
      <c r="E8" s="22" t="s">
        <v>48</v>
      </c>
      <c r="F8" s="22" t="s">
        <v>43</v>
      </c>
    </row>
    <row r="9" spans="1:6" x14ac:dyDescent="0.25">
      <c r="A9" s="22" t="s">
        <v>50</v>
      </c>
      <c r="B9" s="29">
        <v>315</v>
      </c>
      <c r="C9" s="29">
        <v>315</v>
      </c>
      <c r="D9" s="27">
        <v>0.49</v>
      </c>
      <c r="E9" s="22" t="s">
        <v>51</v>
      </c>
      <c r="F9" s="22" t="s">
        <v>43</v>
      </c>
    </row>
    <row r="10" spans="1:6" x14ac:dyDescent="0.25">
      <c r="A10" s="22" t="s">
        <v>52</v>
      </c>
      <c r="B10" s="29">
        <v>0</v>
      </c>
      <c r="C10" s="29">
        <v>1</v>
      </c>
      <c r="D10" s="27">
        <v>1.5</v>
      </c>
      <c r="E10" s="22" t="s">
        <v>51</v>
      </c>
      <c r="F10" s="22" t="s">
        <v>43</v>
      </c>
    </row>
    <row r="11" spans="1:6" x14ac:dyDescent="0.25">
      <c r="A11" s="22" t="s">
        <v>53</v>
      </c>
      <c r="B11" s="29">
        <v>20</v>
      </c>
      <c r="C11" s="29">
        <v>1</v>
      </c>
      <c r="D11" s="27">
        <v>1.5</v>
      </c>
      <c r="E11" s="22" t="s">
        <v>51</v>
      </c>
      <c r="F11" s="22" t="s">
        <v>43</v>
      </c>
    </row>
    <row r="12" spans="1:6" x14ac:dyDescent="0.25">
      <c r="A12" s="22" t="s">
        <v>54</v>
      </c>
      <c r="B12" s="29">
        <v>13</v>
      </c>
      <c r="C12" s="29">
        <v>22</v>
      </c>
      <c r="D12" s="28">
        <v>4.99</v>
      </c>
      <c r="E12" s="22" t="s">
        <v>55</v>
      </c>
      <c r="F12" s="22" t="s">
        <v>75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zoomScale="250" zoomScaleNormal="250" workbookViewId="0">
      <selection activeCell="A3" sqref="A3"/>
    </sheetView>
  </sheetViews>
  <sheetFormatPr defaultRowHeight="13.5" x14ac:dyDescent="0.25"/>
  <cols>
    <col min="1" max="16384" width="9.140625" style="22"/>
  </cols>
  <sheetData>
    <row r="1" spans="1:4" x14ac:dyDescent="0.25">
      <c r="A1" s="22" t="s">
        <v>66</v>
      </c>
      <c r="B1" s="22" t="s">
        <v>70</v>
      </c>
      <c r="C1" s="22" t="s">
        <v>71</v>
      </c>
      <c r="D1" s="22" t="s">
        <v>72</v>
      </c>
    </row>
    <row r="2" spans="1:4" x14ac:dyDescent="0.25">
      <c r="A2" s="22" t="s">
        <v>76</v>
      </c>
      <c r="B2" s="22">
        <v>5</v>
      </c>
      <c r="C2" s="22" t="s">
        <v>42</v>
      </c>
      <c r="D2" s="22" t="s">
        <v>58</v>
      </c>
    </row>
    <row r="3" spans="1:4" x14ac:dyDescent="0.25">
      <c r="A3" s="22" t="s">
        <v>56</v>
      </c>
      <c r="B3" s="22">
        <v>50</v>
      </c>
      <c r="C3" s="22" t="s">
        <v>57</v>
      </c>
      <c r="D3" s="22" t="s">
        <v>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1" tint="0.249977111117893"/>
  </sheetPr>
  <dimension ref="B2:B6"/>
  <sheetViews>
    <sheetView workbookViewId="0">
      <selection activeCell="B7" sqref="B7"/>
    </sheetView>
  </sheetViews>
  <sheetFormatPr defaultColWidth="8.85546875" defaultRowHeight="13.5" x14ac:dyDescent="0.25"/>
  <cols>
    <col min="1" max="1" width="1.7109375" customWidth="1"/>
  </cols>
  <sheetData>
    <row r="2" spans="2:2" x14ac:dyDescent="0.25">
      <c r="B2" t="s">
        <v>13</v>
      </c>
    </row>
    <row r="4" spans="2:2" x14ac:dyDescent="0.25">
      <c r="B4" s="15">
        <f>MIN(1,1-B5)</f>
        <v>0.20607500000000001</v>
      </c>
    </row>
    <row r="5" spans="2:2" x14ac:dyDescent="0.25">
      <c r="B5" s="15">
        <f>MIN(TotalMonthlyExpenses/TotalMonthlyIncome,1)</f>
        <v>0.79392499999999999</v>
      </c>
    </row>
    <row r="6" spans="2:2" x14ac:dyDescent="0.25">
      <c r="B6" t="b">
        <f>(TotalMonthlyExpenses/TotalMonthlyIncome)&gt;1</f>
        <v>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6 1 c 0 7 0 1 6 - 2 c 4 8 - 4 9 8 3 - 9 3 b e - e b b d 4 c 9 5 e 6 3 3 "   s q m i d = " 2 b f 7 a 6 b 1 - 2 b 6 3 - 4 5 0 f - 8 e 1 1 - 6 d d b b 0 1 f b 9 1 8 "   x m l n s = " h t t p : / / s c h e m a s . m i c r o s o f t . c o m / D a t a M a s h u p " > A A A A A B o D A A B Q S w M E F A A C A A g A h W n e T s F C U G m q A A A A + g A A A B I A H A B D b 2 5 m a W c v U G F j a 2 F n Z S 5 4 b W w g o h g A K K A U A A A A A A A A A A A A A A A A A A A A A A A A A A A A h Y 9 N D o I w F I S v Q r r n t Z S A P 3 m U h V t J T I j G L S k V G q E Y K J a 7 u f B I X k E T x b h z N / P l W 8 w 8 b n d M p 7 b x r q o f d G c S E g A j n j K y K 7 W p E j L a k 7 8 k q c B d I c 9 F p b y X b I b 1 N J Q J q a 2 9 r C l 1 z o E L o e s r y h k L 6 D H b 5 r J W b U G + s v 4 v + 9 o M t j B S E Y G H 9 x j B I e Y Q c c 5 h w Q K k M 8 Z M m z k H E E H I V z E w p D 8 Y N 2 N j x 1 4 J Z f x 9 j n S u S D 8 / x B N Q S w M E F A A C A A g A h W n e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V p 3 k 4 o i k e 4 D g A A A B E A A A A T A B w A R m 9 y b X V s Y X M v U 2 V j d G l v b j E u b S C i G A A o o B Q A A A A A A A A A A A A A A A A A A A A A A A A A A A A r T k 0 u y c z P U w i G 0 I b W A F B L A Q I t A B Q A A g A I A I V p 3 k 7 B Q l B p q g A A A P o A A A A S A A A A A A A A A A A A A A A A A A A A A A B D b 2 5 m a W c v U G F j a 2 F n Z S 5 4 b W x Q S w E C L Q A U A A I A C A C F a d 5 O D 8 r p q 6 Q A A A D p A A A A E w A A A A A A A A A A A A A A A A D 2 A A A A W 0 N v b n R l b n R f V H l w Z X N d L n h t b F B L A Q I t A B Q A A g A I A I V p 3 k 4 o i k e 4 D g A A A B E A A A A T A A A A A A A A A A A A A A A A A O c B A A B G b 3 J t d W x h c y 9 T Z W N 0 a W 9 u M S 5 t U E s F B g A A A A A D A A M A w g A A A E I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R Q f 9 c n G m / Q K H T M p k 4 8 I Q K A A A A A A I A A A A A A B B m A A A A A Q A A I A A A A L Z F x R b P C R w D n x X C 8 R c + x y b 8 / Z O z 8 T D p O k Y u G f r i Z U 9 v A A A A A A 6 A A A A A A g A A I A A A A L q + F C F Q N v 6 q y + l E E 2 c D j d 6 H 7 U C 3 r k X i G S N + T I A t x s R q U A A A A O L j X x Z T B B O B J Q 8 d X A Z p p t G g p H 0 B j E b / / s O P j J u B + 7 p T R O M m L l 7 4 E 2 f F M Z 6 n P P o 7 X o m c a T L 1 H y H j j 2 3 x / 8 a r w P D 8 v j q s b J h X Q B + 9 E b K i 5 2 i M Q A A A A I h T 9 O i T 4 h y v 3 i + 0 J Q B O 9 X 1 k Q p B P 9 Z d l F N 9 H S W Y u u u 3 V 9 e V r V / 7 b o f N X 9 2 O m Z X l B S G q z V B c J a f L o 6 y c h N g o Y h L 8 = < / D a t a M a s h u p > 
</file>

<file path=customXml/itemProps1.xml><?xml version="1.0" encoding="utf-8"?>
<ds:datastoreItem xmlns:ds="http://schemas.openxmlformats.org/officeDocument/2006/customXml" ds:itemID="{955A0450-9EF6-4920-9109-978FB8C9CD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Current Month</vt:lpstr>
      <vt:lpstr>Inventory</vt:lpstr>
      <vt:lpstr>Recipes</vt:lpstr>
      <vt:lpstr>Chart Data</vt:lpstr>
      <vt:lpstr>'Current Month'!Print_Titles</vt:lpstr>
      <vt:lpstr>TotalMonthlyExpenses</vt:lpstr>
      <vt:lpstr>TotalMonthlyIncome</vt:lpstr>
      <vt:lpstr>TotalMonthlySavings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Parsa Motamedi</cp:lastModifiedBy>
  <dcterms:created xsi:type="dcterms:W3CDTF">2014-09-09T12:15:28Z</dcterms:created>
  <dcterms:modified xsi:type="dcterms:W3CDTF">2019-07-02T15:19:28Z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TF10000002</vt:lpwstr>
  </property>
</Properties>
</file>