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sa Motamedi\Documents\GitHub\foodScheduler\"/>
    </mc:Choice>
  </mc:AlternateContent>
  <bookViews>
    <workbookView xWindow="0" yWindow="465" windowWidth="31965" windowHeight="21915" tabRatio="550"/>
  </bookViews>
  <sheets>
    <sheet name="Current Month" sheetId="1" r:id="rId1"/>
    <sheet name="Inventory" sheetId="6" r:id="rId2"/>
    <sheet name="Recipes" sheetId="5" r:id="rId3"/>
    <sheet name="Chart Data" sheetId="2" state="hidden" r:id="rId4"/>
  </sheets>
  <externalReferences>
    <externalReference r:id="rId5"/>
  </externalReferences>
  <definedNames>
    <definedName name="Food_Category">[1]Report!$B$9:$B$16</definedName>
    <definedName name="Places">[1]Report!$B$23:$B$28</definedName>
    <definedName name="_xlnm.Print_Titles" localSheetId="0">'Current Month'!$17:$18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9" i="1" l="1"/>
  <c r="F6" i="1"/>
  <c r="F15" i="1" l="1"/>
  <c r="F12" i="1"/>
  <c r="B6" i="2"/>
  <c r="F18" i="1" l="1"/>
  <c r="B5" i="2"/>
  <c r="B4" i="2" s="1"/>
</calcChain>
</file>

<file path=xl/sharedStrings.xml><?xml version="1.0" encoding="utf-8"?>
<sst xmlns="http://schemas.openxmlformats.org/spreadsheetml/2006/main" count="240" uniqueCount="157">
  <si>
    <t xml:space="preserve"> </t>
  </si>
  <si>
    <t>Summary</t>
  </si>
  <si>
    <t>TOTAL MONTHLY INCOME</t>
  </si>
  <si>
    <t>TOTAL MONTHLY EXPENSES</t>
  </si>
  <si>
    <t>TOTAL MONTHLY SAVINGS</t>
  </si>
  <si>
    <t>Monthly Income</t>
  </si>
  <si>
    <t>Monthly Expenses</t>
  </si>
  <si>
    <t>ITEM</t>
  </si>
  <si>
    <t>AMOUNT</t>
  </si>
  <si>
    <t>Entertainment</t>
  </si>
  <si>
    <t>Percentage of Income Spent</t>
  </si>
  <si>
    <t>Personal Budget</t>
  </si>
  <si>
    <t>CHART DATA</t>
  </si>
  <si>
    <t>Monthly Savings</t>
  </si>
  <si>
    <t>Rent</t>
  </si>
  <si>
    <t>Vodafone bill</t>
  </si>
  <si>
    <t>Deutschradio bill</t>
  </si>
  <si>
    <t>Telekom bill</t>
  </si>
  <si>
    <t>Negative from last month</t>
  </si>
  <si>
    <t>Supermarket Food</t>
  </si>
  <si>
    <t>Eating out</t>
  </si>
  <si>
    <t>QUOTA</t>
  </si>
  <si>
    <t>Fitstar bill</t>
  </si>
  <si>
    <t>Drinks</t>
  </si>
  <si>
    <t>Bread</t>
  </si>
  <si>
    <t>Household supplies</t>
  </si>
  <si>
    <t>Purchases</t>
  </si>
  <si>
    <t>GT MAX.SANDWICH</t>
  </si>
  <si>
    <t>36995 Pizzeria Pizza Fun</t>
  </si>
  <si>
    <t>ARIEL COLORWASCHM</t>
  </si>
  <si>
    <t>SOFTLAN WEICHSPUE</t>
  </si>
  <si>
    <t>HEITM.ENTKALKER</t>
  </si>
  <si>
    <t>Eating Out</t>
  </si>
  <si>
    <t>Household Supplies</t>
  </si>
  <si>
    <t>Expenses</t>
  </si>
  <si>
    <t>Income</t>
  </si>
  <si>
    <t>Savings</t>
  </si>
  <si>
    <t>Mohsen Motamedi</t>
  </si>
  <si>
    <t>Carbohydrates</t>
  </si>
  <si>
    <t>Meats</t>
  </si>
  <si>
    <t>Breakfast</t>
  </si>
  <si>
    <t>Aldi</t>
  </si>
  <si>
    <t>Walnut</t>
  </si>
  <si>
    <t>Frischkase</t>
  </si>
  <si>
    <t>Tea</t>
  </si>
  <si>
    <t>Nuts</t>
  </si>
  <si>
    <t>Dairy</t>
  </si>
  <si>
    <t>Yogurt</t>
  </si>
  <si>
    <t>Tomatenmark</t>
  </si>
  <si>
    <t>Vegetables</t>
  </si>
  <si>
    <t>Zwiebel</t>
  </si>
  <si>
    <t>Knoblauch</t>
  </si>
  <si>
    <t>Dill</t>
  </si>
  <si>
    <t>Spice</t>
  </si>
  <si>
    <t>Shivid Polo</t>
  </si>
  <si>
    <t>Lunch,Dinner</t>
  </si>
  <si>
    <t>Bread:3,Walnut:12,Frischkase:50,Tea:1</t>
  </si>
  <si>
    <t>Reis</t>
  </si>
  <si>
    <t>Hackfliesch</t>
  </si>
  <si>
    <t>Reis:125,Dill:1.83,Yogurt:250</t>
  </si>
  <si>
    <t>Basmati Reis</t>
  </si>
  <si>
    <t>Washing Machine</t>
  </si>
  <si>
    <t>SAN PELLEGRINO</t>
  </si>
  <si>
    <t>Bio-Walnusskerne</t>
  </si>
  <si>
    <t>Name</t>
  </si>
  <si>
    <t>Weight</t>
  </si>
  <si>
    <t>Category</t>
  </si>
  <si>
    <t>Location</t>
  </si>
  <si>
    <t>Duration</t>
  </si>
  <si>
    <t>Class</t>
  </si>
  <si>
    <t>ListOfIngredients</t>
  </si>
  <si>
    <t>Minimum Purchase</t>
  </si>
  <si>
    <t>Purchase Price</t>
  </si>
  <si>
    <t>Edeka</t>
  </si>
  <si>
    <t>Noon Panir</t>
  </si>
  <si>
    <t>Kebap Burgerhaus</t>
  </si>
  <si>
    <t>WASSERSTOFFPEROX 1000g</t>
  </si>
  <si>
    <t>G&amp;G SAHNEJOGHURT</t>
  </si>
  <si>
    <t>Payroll settlement</t>
  </si>
  <si>
    <t>Settlement</t>
  </si>
  <si>
    <t>Macbook left fan replacement</t>
  </si>
  <si>
    <t>Hanchenfladen, Aloe Vera drink, pizza slice for Omar, Lachs und Ei for Yana</t>
  </si>
  <si>
    <t>DATE</t>
  </si>
  <si>
    <t>Transportation</t>
  </si>
  <si>
    <t>Water</t>
  </si>
  <si>
    <t>Meridian Kurzstrecke - Deisenhofen</t>
  </si>
  <si>
    <t>Meridian Kurzstrecke - Siemenswerke</t>
  </si>
  <si>
    <t>Taxi - Unterhaching</t>
  </si>
  <si>
    <t>S-bahn - Donnersbergerbrucke</t>
  </si>
  <si>
    <t>S-bahn - Siemenswerke</t>
  </si>
  <si>
    <t>BARILLA PESTO</t>
  </si>
  <si>
    <t>G&amp;G BASMATI REIS</t>
  </si>
  <si>
    <t>BREAD</t>
  </si>
  <si>
    <t>&lt;-- does bread cost 0.69? Check</t>
  </si>
  <si>
    <t>NATSU WRAP</t>
  </si>
  <si>
    <t>BOUNTY</t>
  </si>
  <si>
    <t>MINIGURKEN</t>
  </si>
  <si>
    <t>Gold-Bier</t>
  </si>
  <si>
    <t>Zwiebelspezialitat</t>
  </si>
  <si>
    <t>Milchreis</t>
  </si>
  <si>
    <t>Sahnejoghurt</t>
  </si>
  <si>
    <t>Mango</t>
  </si>
  <si>
    <t>Nektarinen</t>
  </si>
  <si>
    <t>Bio-Haferdrink</t>
  </si>
  <si>
    <t>Rinder Hackfleisch</t>
  </si>
  <si>
    <t>Kuchenrollen</t>
  </si>
  <si>
    <t>Harry Klein entry</t>
  </si>
  <si>
    <t>Durum Kabab</t>
  </si>
  <si>
    <t>S-bahn - Hauptbahnhof</t>
  </si>
  <si>
    <t>Trata Hellas Griechisches</t>
  </si>
  <si>
    <t>EDK SALATMIX</t>
  </si>
  <si>
    <t>SAUPIQ.THUNFISCH</t>
  </si>
  <si>
    <t>NENI HUMMUS</t>
  </si>
  <si>
    <t>Mini Pack Stapelch</t>
  </si>
  <si>
    <t>Withdrawals</t>
  </si>
  <si>
    <t>BIO-BANANEN</t>
  </si>
  <si>
    <t>HOUDEK FRIKADELLEN</t>
  </si>
  <si>
    <t>Highspeed USB Stzi</t>
  </si>
  <si>
    <t>S-bahn - Taufkirchen</t>
  </si>
  <si>
    <t>CHIQUITA BAN</t>
  </si>
  <si>
    <t>PARAGUAYOS</t>
  </si>
  <si>
    <t>NASHI BIRNEN</t>
  </si>
  <si>
    <t>S-bahn - Gräfelfing</t>
  </si>
  <si>
    <t>MINISCHIRM SCHWARZ</t>
  </si>
  <si>
    <t>ARIZONA PEACH FLASCH</t>
  </si>
  <si>
    <t>Good hash around 2g</t>
  </si>
  <si>
    <t>KOERFEZ AYRAN</t>
  </si>
  <si>
    <t>AUGUSTINER VOLLBIER</t>
  </si>
  <si>
    <t>G&amp;G JASMIN REIS</t>
  </si>
  <si>
    <t>EIER</t>
  </si>
  <si>
    <t>HACKFLEISCH</t>
  </si>
  <si>
    <t>OSTMANN DILL</t>
  </si>
  <si>
    <t>SSKM ACCOUNT BALANCE</t>
  </si>
  <si>
    <t>SSKM + CASH BALANCE</t>
  </si>
  <si>
    <t>Roll tape</t>
  </si>
  <si>
    <t>Lighter</t>
  </si>
  <si>
    <t>KYOME REISSNAEGEL</t>
  </si>
  <si>
    <t>Bier und essen</t>
  </si>
  <si>
    <t>S-bahn - Oberschliesheim</t>
  </si>
  <si>
    <t>G&amp;G BURGER RIND</t>
  </si>
  <si>
    <t>Saupiquet Thunfisch</t>
  </si>
  <si>
    <t>Bratwurst 1000g</t>
  </si>
  <si>
    <t>Joghurt griech</t>
  </si>
  <si>
    <t>Freiland-Eier</t>
  </si>
  <si>
    <t>SAUPIQ THUNFISCH</t>
  </si>
  <si>
    <t>Capuccino L</t>
  </si>
  <si>
    <t>Belegte Baguettes</t>
  </si>
  <si>
    <t>CROIS SCHIN -KAESE</t>
  </si>
  <si>
    <t>BAGEL M. BEINSCHI</t>
  </si>
  <si>
    <t>BIO E.LASSI</t>
  </si>
  <si>
    <t>BREZEL M.KUEMMELB</t>
  </si>
  <si>
    <t>Mc Illroy Scotch</t>
  </si>
  <si>
    <t>Cros Mozzar Medi</t>
  </si>
  <si>
    <t>CRUNCHIPS PAPRIKA</t>
  </si>
  <si>
    <t>COCA-COLA</t>
  </si>
  <si>
    <t>BOUNTY EINZELPACK</t>
  </si>
  <si>
    <t>G&amp;G 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</si>
</sst>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&quot;$&quot;#,##0.00"/>
    <numFmt numFmtId="166" formatCode="#,##0.00\ [$€-407]"/>
    <numFmt numFmtId="167" formatCode="0.00&quot;g&quot;"/>
    <numFmt numFmtId="168" formatCode="[$-409]d\-mmm;@"/>
  </numFmts>
  <fonts count="12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theme="3" tint="0.24994659260841701"/>
      <name val="Century Gothic"/>
      <scheme val="minor"/>
    </font>
    <font>
      <sz val="16"/>
      <color theme="0" tint="-0.249977111117893"/>
      <name val="Tahoma"/>
      <family val="2"/>
      <scheme val="major"/>
    </font>
    <font>
      <sz val="10"/>
      <color theme="4"/>
      <name val="Tahoma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1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41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5" borderId="1" xfId="3" applyFont="1" applyFill="1" applyBorder="1" applyAlignment="1">
      <alignment horizontal="left" vertical="center"/>
    </xf>
    <xf numFmtId="0" fontId="9" fillId="4" borderId="0" xfId="0" applyFont="1" applyAlignment="1">
      <alignment horizontal="left" vertical="center"/>
    </xf>
    <xf numFmtId="166" fontId="0" fillId="4" borderId="0" xfId="0" applyNumberFormat="1" applyFont="1" applyAlignment="1">
      <alignment horizontal="left" vertical="center"/>
    </xf>
    <xf numFmtId="166" fontId="0" fillId="6" borderId="2" xfId="0" applyNumberFormat="1" applyFont="1" applyFill="1" applyBorder="1" applyAlignment="1">
      <alignment horizontal="left" vertical="center"/>
    </xf>
    <xf numFmtId="166" fontId="0" fillId="6" borderId="3" xfId="0" applyNumberFormat="1" applyFont="1" applyFill="1" applyBorder="1" applyAlignment="1">
      <alignment horizontal="left" vertical="center"/>
    </xf>
    <xf numFmtId="0" fontId="0" fillId="0" borderId="0" xfId="0" applyFill="1"/>
    <xf numFmtId="166" fontId="9" fillId="4" borderId="0" xfId="0" applyNumberFormat="1" applyFont="1" applyAlignment="1">
      <alignment horizontal="left" vertical="center"/>
    </xf>
    <xf numFmtId="166" fontId="9" fillId="4" borderId="0" xfId="0" applyNumberFormat="1" applyFont="1" applyAlignment="1">
      <alignment horizontal="left"/>
    </xf>
    <xf numFmtId="166" fontId="3" fillId="4" borderId="0" xfId="4" applyNumberFormat="1" applyAlignment="1">
      <alignment horizontal="left" vertical="top"/>
    </xf>
    <xf numFmtId="0" fontId="10" fillId="4" borderId="0" xfId="2" applyFont="1">
      <alignment horizontal="left"/>
    </xf>
    <xf numFmtId="166" fontId="0" fillId="0" borderId="0" xfId="0" applyNumberFormat="1" applyFill="1"/>
    <xf numFmtId="166" fontId="0" fillId="7" borderId="0" xfId="0" applyNumberFormat="1" applyFill="1"/>
    <xf numFmtId="167" fontId="0" fillId="0" borderId="0" xfId="0" applyNumberFormat="1" applyFill="1"/>
    <xf numFmtId="166" fontId="9" fillId="6" borderId="3" xfId="0" applyNumberFormat="1" applyFont="1" applyFill="1" applyBorder="1" applyAlignment="1">
      <alignment horizontal="left" vertical="center"/>
    </xf>
    <xf numFmtId="166" fontId="9" fillId="6" borderId="2" xfId="0" applyNumberFormat="1" applyFont="1" applyFill="1" applyBorder="1" applyAlignment="1">
      <alignment horizontal="left" vertical="center"/>
    </xf>
    <xf numFmtId="166" fontId="9" fillId="6" borderId="0" xfId="0" applyNumberFormat="1" applyFont="1" applyFill="1" applyBorder="1" applyAlignment="1">
      <alignment horizontal="left" vertical="center"/>
    </xf>
    <xf numFmtId="166" fontId="9" fillId="6" borderId="1" xfId="0" applyNumberFormat="1" applyFont="1" applyFill="1" applyBorder="1" applyAlignment="1">
      <alignment horizontal="left" vertical="center"/>
    </xf>
    <xf numFmtId="0" fontId="11" fillId="5" borderId="1" xfId="3" applyFont="1" applyFill="1" applyBorder="1" applyAlignment="1">
      <alignment horizontal="left" vertical="center"/>
    </xf>
    <xf numFmtId="168" fontId="9" fillId="6" borderId="3" xfId="0" applyNumberFormat="1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168" fontId="0" fillId="6" borderId="2" xfId="0" applyNumberFormat="1" applyFont="1" applyFill="1" applyBorder="1" applyAlignment="1">
      <alignment horizontal="left" vertical="center"/>
    </xf>
    <xf numFmtId="165" fontId="9" fillId="4" borderId="0" xfId="0" applyNumberFormat="1" applyFont="1" applyAlignment="1">
      <alignment horizontal="left" vertical="center"/>
    </xf>
    <xf numFmtId="0" fontId="4" fillId="4" borderId="1" xfId="3" applyAlignment="1"/>
    <xf numFmtId="166" fontId="3" fillId="4" borderId="0" xfId="4" applyNumberFormat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69">
    <dxf>
      <font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color theme="7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Monthly Expenses" pivot="0" count="6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</tableStyle>
    <tableStyle name="Personal budget table" pivot="0" count="3">
      <tableStyleElement type="wholeTable" dxfId="62"/>
      <tableStyleElement type="headerRow" dxfId="61"/>
      <tableStyleElement type="totalRow" dxfId="60"/>
    </tableStyle>
    <tableStyle name="TableStyleQueryPreview" pivot="0" count="3">
      <tableStyleElement type="wholeTable" dxfId="59"/>
      <tableStyleElement type="headerRow" dxfId="58"/>
      <tableStyleElement type="firstRowStripe" dxfId="57"/>
    </tableStyle>
    <tableStyle name="TableStyleQueryResult" pivot="0" count="3">
      <tableStyleElement type="wholeTable" dxfId="56"/>
      <tableStyleElement type="headerRow" dxfId="55"/>
      <tableStyleElement type="firstRowStripe" dxfId="54"/>
    </tableStyle>
  </tableStyles>
  <colors>
    <mruColors>
      <color rgb="FF059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6.2176744186046684E-2</c:v>
                </c:pt>
                <c:pt idx="1">
                  <c:v>0.93782325581395332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#,##0.00\ [$€-407]</c:formatCode>
                <c:ptCount val="1"/>
                <c:pt idx="0">
                  <c:v>2150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#,##0.00\ [$€-407]</c:formatCode>
                <c:ptCount val="1"/>
                <c:pt idx="0">
                  <c:v>2016.3199999999997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1210898352"/>
        <c:axId val="-1210899984"/>
      </c:barChart>
      <c:catAx>
        <c:axId val="-12108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899984"/>
        <c:crosses val="autoZero"/>
        <c:auto val="1"/>
        <c:lblAlgn val="ctr"/>
        <c:lblOffset val="100"/>
        <c:noMultiLvlLbl val="0"/>
      </c:catAx>
      <c:valAx>
        <c:axId val="-1210899984"/>
        <c:scaling>
          <c:orientation val="minMax"/>
          <c:max val="2100"/>
          <c:min val="0"/>
        </c:scaling>
        <c:delete val="0"/>
        <c:axPos val="l"/>
        <c:numFmt formatCode="#,##0.00\ [$€-407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89835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401747</xdr:colOff>
      <xdr:row>17</xdr:row>
      <xdr:rowOff>164409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120065</xdr:colOff>
      <xdr:row>3</xdr:row>
      <xdr:rowOff>106456</xdr:rowOff>
    </xdr:from>
    <xdr:to>
      <xdr:col>10</xdr:col>
      <xdr:colOff>698790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od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Budget"/>
      <sheetName val="Report"/>
    </sheetNames>
    <sheetDataSet>
      <sheetData sheetId="0"/>
      <sheetData sheetId="1">
        <row r="9">
          <cell r="B9" t="str">
            <v>Alcohol</v>
          </cell>
        </row>
        <row r="10">
          <cell r="B10" t="str">
            <v>Bread</v>
          </cell>
        </row>
        <row r="11">
          <cell r="B11" t="str">
            <v>Drinks</v>
          </cell>
        </row>
        <row r="12">
          <cell r="B12" t="str">
            <v>Fruits &amp; Vegetables</v>
          </cell>
        </row>
        <row r="13">
          <cell r="B13" t="str">
            <v>Meat</v>
          </cell>
        </row>
        <row r="14">
          <cell r="B14" t="str">
            <v>Ready Meals</v>
          </cell>
        </row>
        <row r="15">
          <cell r="B15" t="str">
            <v>Sweets</v>
          </cell>
        </row>
        <row r="16">
          <cell r="B16" t="str">
            <v>Other</v>
          </cell>
        </row>
        <row r="23">
          <cell r="B23" t="str">
            <v>Coffee shops</v>
          </cell>
        </row>
        <row r="24">
          <cell r="B24" t="str">
            <v>Fast Food</v>
          </cell>
        </row>
        <row r="25">
          <cell r="B25" t="str">
            <v>Grocery</v>
          </cell>
        </row>
        <row r="26">
          <cell r="B26" t="str">
            <v>Home Delivery</v>
          </cell>
        </row>
        <row r="27">
          <cell r="B27" t="str">
            <v>Restaurant</v>
          </cell>
        </row>
        <row r="28">
          <cell r="B28" t="str">
            <v>Other</v>
          </cell>
        </row>
      </sheetData>
    </sheetDataSet>
  </externalBook>
</externalLink>
</file>

<file path=xl/tables/table1.xml><?xml version="1.0" encoding="utf-8"?>
<table xmlns="http://schemas.openxmlformats.org/spreadsheetml/2006/main" id="1" name="MonthlyIncome" displayName="MonthlyIncome" ref="B21:C24" totalsRowShown="0" dataDxfId="51" headerRowCellStyle="Heading 2">
  <autoFilter ref="B21:C24"/>
  <tableColumns count="2">
    <tableColumn id="1" name="ITEM" dataDxfId="50"/>
    <tableColumn id="2" name="AMOUNT" dataDxfId="4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21:G34" totalsRowShown="0" dataDxfId="48" headerRowCellStyle="Heading 2">
  <autoFilter ref="E21:G34"/>
  <tableColumns count="3">
    <tableColumn id="1" name="ITEM" dataDxfId="47"/>
    <tableColumn id="2" name="AMOUNT" dataDxfId="46"/>
    <tableColumn id="3" name="QUOTA" dataDxfId="4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L21:L22" totalsRowShown="0" dataDxfId="44" headerRowCellStyle="Heading 2">
  <autoFilter ref="L21:L22"/>
  <tableColumns count="1">
    <tableColumn id="2" name="AMOUNT" dataDxfId="4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id="9" name="SupermarketFood" displayName="SupermarketFood" ref="N21:P96" totalsRowShown="0" headerRowDxfId="42" dataDxfId="40" headerRowBorderDxfId="41" tableBorderDxfId="39" totalsRowBorderDxfId="38" headerRowCellStyle="Heading 2">
  <autoFilter ref="N21:P96"/>
  <tableColumns count="3">
    <tableColumn id="1" name="DATE" dataDxfId="37"/>
    <tableColumn id="2" name="ITEM" dataDxfId="36"/>
    <tableColumn id="3" name="AMOUNT" dataDxfId="35"/>
  </tableColumns>
  <tableStyleInfo name="Personal budget table" showFirstColumn="0" showLastColumn="0" showRowStripes="1" showColumnStripes="0"/>
</table>
</file>

<file path=xl/tables/table5.xml><?xml version="1.0" encoding="utf-8"?>
<table xmlns="http://schemas.openxmlformats.org/spreadsheetml/2006/main" id="11" name="EatingOut" displayName="EatingOut" ref="R21:T28" totalsRowShown="0" headerRowDxfId="34" dataDxfId="32" headerRowBorderDxfId="33" tableBorderDxfId="31" totalsRowBorderDxfId="30" headerRowCellStyle="Heading 2">
  <autoFilter ref="R21:T28"/>
  <tableColumns count="3">
    <tableColumn id="1" name="DATE" dataDxfId="29"/>
    <tableColumn id="2" name="ITEM" dataDxfId="28"/>
    <tableColumn id="3" name="AMOUNT" dataDxfId="27"/>
  </tableColumns>
  <tableStyleInfo name="Personal budget table" showFirstColumn="0" showLastColumn="0" showRowStripes="1" showColumnStripes="0"/>
</table>
</file>

<file path=xl/tables/table6.xml><?xml version="1.0" encoding="utf-8"?>
<table xmlns="http://schemas.openxmlformats.org/spreadsheetml/2006/main" id="12" name="Entertainment" displayName="Entertainment" ref="V21:X32" totalsRowShown="0" headerRowDxfId="26" dataDxfId="24" headerRowBorderDxfId="25" tableBorderDxfId="23" totalsRowBorderDxfId="22" headerRowCellStyle="Heading 2">
  <autoFilter ref="V21:X32"/>
  <tableColumns count="3">
    <tableColumn id="1" name="DATE" dataDxfId="21"/>
    <tableColumn id="2" name="ITEM" dataDxfId="20"/>
    <tableColumn id="3" name="AMOUNT" dataDxfId="19"/>
  </tableColumns>
  <tableStyleInfo name="Personal budget table" showFirstColumn="0" showLastColumn="0" showRowStripes="1" showColumnStripes="0"/>
</table>
</file>

<file path=xl/tables/table7.xml><?xml version="1.0" encoding="utf-8"?>
<table xmlns="http://schemas.openxmlformats.org/spreadsheetml/2006/main" id="13" name="HouseholdSupplies" displayName="HouseholdSupplies" ref="Z21:AB33" totalsRowShown="0" headerRowDxfId="18" dataDxfId="16" headerRowBorderDxfId="17" tableBorderDxfId="15" totalsRowBorderDxfId="14" headerRowCellStyle="Heading 2">
  <autoFilter ref="Z21:AB33"/>
  <tableColumns count="3">
    <tableColumn id="1" name="DATE" dataDxfId="13"/>
    <tableColumn id="2" name="ITEM" dataDxfId="12"/>
    <tableColumn id="3" name="AMOUNT" dataDxfId="11"/>
  </tableColumns>
  <tableStyleInfo name="Personal budget table" showFirstColumn="0" showLastColumn="0" showRowStripes="1" showColumnStripes="0"/>
</table>
</file>

<file path=xl/tables/table8.xml><?xml version="1.0" encoding="utf-8"?>
<table xmlns="http://schemas.openxmlformats.org/spreadsheetml/2006/main" id="4" name="Transportation" displayName="Transportation" ref="AD21:AF44" totalsRowShown="0" headerRowDxfId="10" dataDxfId="8" headerRowBorderDxfId="9" tableBorderDxfId="7" totalsRowBorderDxfId="6" headerRowCellStyle="Heading 2">
  <autoFilter ref="AD21:AF44"/>
  <tableColumns count="3">
    <tableColumn id="1" name="DATE" dataDxfId="5"/>
    <tableColumn id="2" name="ITEM" dataDxfId="4"/>
    <tableColumn id="3" name="AMOUNT" dataDxfId="3"/>
  </tableColumns>
  <tableStyleInfo name="Personal budget table" showFirstColumn="0" showLastColumn="0" showRowStripes="1" showColumnStripes="0"/>
</table>
</file>

<file path=xl/tables/table9.xml><?xml version="1.0" encoding="utf-8"?>
<table xmlns="http://schemas.openxmlformats.org/spreadsheetml/2006/main" id="5" name="Withdrawals" displayName="Withdrawals" ref="I21:J23" totalsRowShown="0" dataDxfId="2" headerRowCellStyle="Heading 2">
  <autoFilter ref="I21:J23"/>
  <tableColumns count="2">
    <tableColumn id="2" name="DATE" dataDxfId="1"/>
    <tableColumn id="1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AI1048576"/>
  <sheetViews>
    <sheetView showGridLines="0" tabSelected="1" topLeftCell="A83" zoomScaleNormal="100" workbookViewId="0">
      <selection activeCell="O96" sqref="O96"/>
    </sheetView>
  </sheetViews>
  <sheetFormatPr defaultColWidth="9.140625" defaultRowHeight="27.75" customHeight="1" x14ac:dyDescent="0.25"/>
  <cols>
    <col min="1" max="1" width="4.42578125" style="9" customWidth="1"/>
    <col min="2" max="2" width="19.85546875" style="9" customWidth="1"/>
    <col min="3" max="3" width="16" style="10" customWidth="1"/>
    <col min="4" max="4" width="6.42578125" style="9" customWidth="1"/>
    <col min="5" max="5" width="19.85546875" style="9" customWidth="1"/>
    <col min="6" max="6" width="16" style="11" customWidth="1"/>
    <col min="7" max="7" width="19.42578125" style="10" customWidth="1"/>
    <col min="8" max="8" width="6.42578125" style="9" customWidth="1"/>
    <col min="9" max="9" width="8.140625" style="9" customWidth="1"/>
    <col min="10" max="10" width="12.28515625" style="11" customWidth="1"/>
    <col min="11" max="11" width="6.42578125" style="10" customWidth="1"/>
    <col min="12" max="12" width="16" style="9" customWidth="1"/>
    <col min="13" max="13" width="6.42578125" style="9" customWidth="1"/>
    <col min="14" max="14" width="8.140625" style="9" customWidth="1"/>
    <col min="15" max="15" width="16.7109375" style="9" customWidth="1"/>
    <col min="16" max="16" width="12.28515625" style="9" customWidth="1"/>
    <col min="17" max="17" width="6.42578125" style="9" customWidth="1"/>
    <col min="18" max="18" width="8.140625" style="9" customWidth="1"/>
    <col min="19" max="19" width="16.7109375" style="9" customWidth="1"/>
    <col min="20" max="20" width="12.28515625" style="9" customWidth="1"/>
    <col min="21" max="21" width="6.42578125" style="9" customWidth="1"/>
    <col min="22" max="22" width="8.140625" style="9" customWidth="1"/>
    <col min="23" max="23" width="16.7109375" style="9" customWidth="1"/>
    <col min="24" max="24" width="12.28515625" style="9" customWidth="1"/>
    <col min="25" max="25" width="6.42578125" style="9" customWidth="1"/>
    <col min="26" max="26" width="8.140625" style="9" customWidth="1"/>
    <col min="27" max="27" width="16.7109375" style="9" customWidth="1"/>
    <col min="28" max="28" width="12.28515625" style="9" customWidth="1"/>
    <col min="29" max="29" width="6.42578125" style="9" customWidth="1"/>
    <col min="30" max="30" width="8.140625" style="9" customWidth="1"/>
    <col min="31" max="31" width="16.7109375" style="9" customWidth="1"/>
    <col min="32" max="32" width="12.28515625" style="9" customWidth="1"/>
    <col min="33" max="16384" width="9.140625" style="9"/>
  </cols>
  <sheetData>
    <row r="1" spans="1:12" s="3" customFormat="1" ht="5.25" customHeight="1" x14ac:dyDescent="0.25"/>
    <row r="2" spans="1:12" s="13" customFormat="1" ht="40.5" customHeight="1" x14ac:dyDescent="0.25">
      <c r="B2" s="13" t="s">
        <v>11</v>
      </c>
      <c r="L2" s="13" t="s">
        <v>0</v>
      </c>
    </row>
    <row r="3" spans="1:12" s="4" customFormat="1" ht="33" customHeight="1" x14ac:dyDescent="0.25">
      <c r="B3" s="12" t="s">
        <v>10</v>
      </c>
      <c r="F3" s="12" t="s">
        <v>1</v>
      </c>
    </row>
    <row r="4" spans="1:12" s="4" customFormat="1" ht="18.75" customHeight="1" x14ac:dyDescent="0.2">
      <c r="B4" s="16"/>
      <c r="E4" s="1"/>
      <c r="F4" s="39" t="s">
        <v>2</v>
      </c>
      <c r="G4" s="39"/>
    </row>
    <row r="5" spans="1:12" s="4" customFormat="1" ht="3.75" customHeight="1" x14ac:dyDescent="0.25">
      <c r="E5" s="1"/>
      <c r="F5" s="5"/>
      <c r="G5" s="5"/>
    </row>
    <row r="6" spans="1:12" s="4" customFormat="1" ht="46.5" customHeight="1" x14ac:dyDescent="0.25">
      <c r="E6" s="1"/>
      <c r="F6" s="40">
        <f>SUM(MonthlyIncome[AMOUNT])</f>
        <v>2150</v>
      </c>
      <c r="G6" s="40"/>
      <c r="J6" s="1"/>
      <c r="K6" s="2"/>
    </row>
    <row r="7" spans="1:12" s="4" customFormat="1" ht="18.75" customHeight="1" x14ac:dyDescent="0.2">
      <c r="F7" s="39" t="s">
        <v>3</v>
      </c>
      <c r="G7" s="39"/>
      <c r="J7" s="1"/>
      <c r="K7" s="2"/>
    </row>
    <row r="8" spans="1:12" s="4" customFormat="1" ht="3.75" customHeight="1" x14ac:dyDescent="0.25">
      <c r="F8" s="5"/>
      <c r="G8" s="5"/>
      <c r="J8" s="1"/>
      <c r="K8" s="2"/>
    </row>
    <row r="9" spans="1:12" s="4" customFormat="1" ht="46.5" customHeight="1" x14ac:dyDescent="0.25">
      <c r="E9" s="6"/>
      <c r="F9" s="40">
        <f>SUM(MonthlyExpenses[AMOUNT])</f>
        <v>2016.3199999999997</v>
      </c>
      <c r="G9" s="40"/>
    </row>
    <row r="10" spans="1:12" s="4" customFormat="1" ht="18.75" customHeight="1" x14ac:dyDescent="0.2">
      <c r="A10" s="6"/>
      <c r="E10" s="6"/>
      <c r="F10" s="39" t="s">
        <v>4</v>
      </c>
      <c r="G10" s="39"/>
    </row>
    <row r="11" spans="1:12" s="4" customFormat="1" ht="3.75" customHeight="1" x14ac:dyDescent="0.25">
      <c r="A11" s="6"/>
      <c r="E11" s="6"/>
      <c r="F11" s="5"/>
      <c r="G11" s="5"/>
    </row>
    <row r="12" spans="1:12" s="4" customFormat="1" ht="46.5" customHeight="1" x14ac:dyDescent="0.25">
      <c r="A12" s="6"/>
      <c r="E12" s="6"/>
      <c r="F12" s="40">
        <f>SUM(Savings[AMOUNT])</f>
        <v>0</v>
      </c>
      <c r="G12" s="40"/>
    </row>
    <row r="13" spans="1:12" s="4" customFormat="1" ht="18.75" customHeight="1" x14ac:dyDescent="0.2">
      <c r="A13" s="6"/>
      <c r="E13" s="6"/>
      <c r="F13" s="39" t="s">
        <v>133</v>
      </c>
      <c r="G13" s="39"/>
    </row>
    <row r="14" spans="1:12" s="4" customFormat="1" ht="3.75" customHeight="1" x14ac:dyDescent="0.25">
      <c r="A14" s="6"/>
      <c r="E14" s="6"/>
      <c r="F14" s="5"/>
      <c r="G14" s="5"/>
    </row>
    <row r="15" spans="1:12" s="4" customFormat="1" ht="46.5" customHeight="1" x14ac:dyDescent="0.25">
      <c r="A15" s="6"/>
      <c r="E15" s="6"/>
      <c r="F15" s="40">
        <f>TotalMonthlyIncome-TotalMonthlyExpenses-TotalMonthlySavings</f>
        <v>133.68000000000029</v>
      </c>
      <c r="G15" s="40"/>
    </row>
    <row r="16" spans="1:12" s="4" customFormat="1" ht="18.75" customHeight="1" x14ac:dyDescent="0.2">
      <c r="A16" s="6"/>
      <c r="F16" s="39" t="s">
        <v>132</v>
      </c>
      <c r="G16" s="39"/>
    </row>
    <row r="17" spans="1:35" s="4" customFormat="1" ht="3.75" customHeight="1" x14ac:dyDescent="0.25">
      <c r="F17" s="5"/>
      <c r="G17" s="5"/>
    </row>
    <row r="18" spans="1:35" s="4" customFormat="1" ht="46.5" customHeight="1" x14ac:dyDescent="0.25">
      <c r="F18" s="40">
        <f>F15-SUM(Withdrawals[AMOUNT])</f>
        <v>33.680000000000291</v>
      </c>
      <c r="G18" s="40"/>
    </row>
    <row r="19" spans="1:35" ht="46.5" customHeight="1" x14ac:dyDescent="0.25">
      <c r="A19" s="4"/>
      <c r="B19" s="26" t="s">
        <v>35</v>
      </c>
      <c r="C19" s="4"/>
      <c r="D19" s="4"/>
      <c r="E19" s="26" t="s">
        <v>34</v>
      </c>
      <c r="F19" s="25"/>
      <c r="G19" s="25"/>
      <c r="H19" s="4"/>
      <c r="I19" s="26" t="s">
        <v>114</v>
      </c>
      <c r="L19" s="26" t="s">
        <v>36</v>
      </c>
      <c r="M19" s="4"/>
      <c r="N19" s="26" t="s">
        <v>26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31.5" customHeight="1" x14ac:dyDescent="0.25">
      <c r="A20" s="4"/>
      <c r="B20" s="12" t="s">
        <v>5</v>
      </c>
      <c r="C20" s="12"/>
      <c r="D20"/>
      <c r="E20" s="12" t="s">
        <v>6</v>
      </c>
      <c r="F20" s="12"/>
      <c r="G20" s="12"/>
      <c r="H20"/>
      <c r="I20" s="12" t="s">
        <v>114</v>
      </c>
      <c r="L20" s="12" t="s">
        <v>13</v>
      </c>
      <c r="M20" s="4"/>
      <c r="N20" s="12" t="s">
        <v>19</v>
      </c>
      <c r="O20" s="4"/>
      <c r="P20" s="4"/>
      <c r="R20" s="12" t="s">
        <v>32</v>
      </c>
      <c r="S20" s="4"/>
      <c r="T20" s="4"/>
      <c r="V20" s="12" t="s">
        <v>9</v>
      </c>
      <c r="W20" s="4"/>
      <c r="X20" s="4"/>
      <c r="Y20" s="4"/>
      <c r="Z20" s="12" t="s">
        <v>33</v>
      </c>
      <c r="AA20" s="4"/>
      <c r="AB20" s="4"/>
      <c r="AC20" s="4"/>
      <c r="AD20" s="12" t="s">
        <v>83</v>
      </c>
      <c r="AE20" s="4"/>
      <c r="AF20" s="4"/>
    </row>
    <row r="21" spans="1:35" ht="18.75" customHeight="1" x14ac:dyDescent="0.25">
      <c r="A21" s="4"/>
      <c r="B21" s="14" t="s">
        <v>7</v>
      </c>
      <c r="C21" s="14" t="s">
        <v>8</v>
      </c>
      <c r="D21" s="4"/>
      <c r="E21" s="14" t="s">
        <v>7</v>
      </c>
      <c r="F21" s="14" t="s">
        <v>8</v>
      </c>
      <c r="G21" s="14" t="s">
        <v>21</v>
      </c>
      <c r="H21" s="4"/>
      <c r="I21" s="14" t="s">
        <v>82</v>
      </c>
      <c r="J21" s="14" t="s">
        <v>8</v>
      </c>
      <c r="L21" s="14" t="s">
        <v>8</v>
      </c>
      <c r="M21" s="7"/>
      <c r="N21" s="7" t="s">
        <v>82</v>
      </c>
      <c r="O21" s="17" t="s">
        <v>7</v>
      </c>
      <c r="P21" s="34" t="s">
        <v>8</v>
      </c>
      <c r="Q21" s="34"/>
      <c r="R21" s="34" t="s">
        <v>82</v>
      </c>
      <c r="S21" s="34" t="s">
        <v>7</v>
      </c>
      <c r="T21" s="17" t="s">
        <v>8</v>
      </c>
      <c r="V21" s="34" t="s">
        <v>82</v>
      </c>
      <c r="W21" s="34" t="s">
        <v>7</v>
      </c>
      <c r="X21" s="17" t="s">
        <v>8</v>
      </c>
      <c r="Z21" s="34" t="s">
        <v>82</v>
      </c>
      <c r="AA21" s="34" t="s">
        <v>7</v>
      </c>
      <c r="AB21" s="17" t="s">
        <v>8</v>
      </c>
      <c r="AC21" s="4"/>
      <c r="AD21" s="34" t="s">
        <v>82</v>
      </c>
      <c r="AE21" s="34" t="s">
        <v>7</v>
      </c>
      <c r="AF21" s="17" t="s">
        <v>8</v>
      </c>
    </row>
    <row r="22" spans="1:35" ht="27.95" customHeight="1" x14ac:dyDescent="0.25">
      <c r="A22" s="4"/>
      <c r="B22" s="4" t="s">
        <v>37</v>
      </c>
      <c r="C22" s="19">
        <v>2000</v>
      </c>
      <c r="D22" s="4"/>
      <c r="E22" s="4" t="s">
        <v>14</v>
      </c>
      <c r="F22" s="19">
        <v>600</v>
      </c>
      <c r="G22" s="19">
        <v>600</v>
      </c>
      <c r="H22" s="24"/>
      <c r="I22" s="35">
        <v>43655</v>
      </c>
      <c r="J22" s="30">
        <v>50</v>
      </c>
      <c r="L22" s="21">
        <v>0</v>
      </c>
      <c r="M22" s="7"/>
      <c r="N22" s="35"/>
      <c r="O22" s="33" t="s">
        <v>27</v>
      </c>
      <c r="P22" s="20">
        <v>1.79</v>
      </c>
      <c r="Q22" s="36"/>
      <c r="R22" s="35">
        <v>43646</v>
      </c>
      <c r="S22" s="32" t="s">
        <v>75</v>
      </c>
      <c r="T22" s="21">
        <v>13.32</v>
      </c>
      <c r="V22" s="35">
        <v>43651</v>
      </c>
      <c r="W22" s="21" t="s">
        <v>106</v>
      </c>
      <c r="X22" s="32">
        <v>10</v>
      </c>
      <c r="Z22" s="35"/>
      <c r="AA22" s="33" t="s">
        <v>29</v>
      </c>
      <c r="AB22" s="30">
        <v>3.99</v>
      </c>
      <c r="AD22" s="35">
        <v>43647</v>
      </c>
      <c r="AE22" s="33" t="s">
        <v>85</v>
      </c>
      <c r="AF22" s="30">
        <v>1.5</v>
      </c>
    </row>
    <row r="23" spans="1:35" ht="27.95" customHeight="1" x14ac:dyDescent="0.25">
      <c r="A23" s="4"/>
      <c r="B23" s="18" t="s">
        <v>37</v>
      </c>
      <c r="C23" s="23">
        <v>150</v>
      </c>
      <c r="D23" s="4"/>
      <c r="E23" s="18" t="s">
        <v>16</v>
      </c>
      <c r="F23" s="19">
        <v>401</v>
      </c>
      <c r="G23" s="19">
        <v>401</v>
      </c>
      <c r="H23" s="24"/>
      <c r="I23" s="35">
        <v>43658</v>
      </c>
      <c r="J23" s="30">
        <v>50</v>
      </c>
      <c r="L23" s="30"/>
      <c r="M23" s="8"/>
      <c r="N23" s="35"/>
      <c r="O23" s="31" t="s">
        <v>28</v>
      </c>
      <c r="P23" s="21">
        <v>2.59</v>
      </c>
      <c r="Q23" s="36"/>
      <c r="R23" s="35">
        <v>43647</v>
      </c>
      <c r="S23" s="30" t="s">
        <v>81</v>
      </c>
      <c r="T23" s="30">
        <v>10</v>
      </c>
      <c r="V23" s="35">
        <v>43651</v>
      </c>
      <c r="W23" s="30" t="s">
        <v>23</v>
      </c>
      <c r="X23" s="30">
        <v>5</v>
      </c>
      <c r="Z23" s="35"/>
      <c r="AA23" s="31" t="s">
        <v>30</v>
      </c>
      <c r="AB23" s="30">
        <v>1</v>
      </c>
      <c r="AD23" s="35">
        <v>43648</v>
      </c>
      <c r="AE23" s="33" t="s">
        <v>86</v>
      </c>
      <c r="AF23" s="30">
        <v>1.5</v>
      </c>
    </row>
    <row r="24" spans="1:35" ht="27.95" customHeight="1" x14ac:dyDescent="0.25">
      <c r="A24" s="4"/>
      <c r="B24" s="18"/>
      <c r="C24" s="23"/>
      <c r="D24" s="4"/>
      <c r="E24" s="4" t="s">
        <v>17</v>
      </c>
      <c r="F24" s="19">
        <v>69.59</v>
      </c>
      <c r="G24" s="19">
        <v>69.59</v>
      </c>
      <c r="H24" s="24"/>
      <c r="I24" s="35"/>
      <c r="J24" s="30"/>
      <c r="L24" s="32"/>
      <c r="M24" s="8"/>
      <c r="N24" s="35"/>
      <c r="O24" s="30" t="s">
        <v>60</v>
      </c>
      <c r="P24" s="30">
        <v>1.99</v>
      </c>
      <c r="Q24" s="36"/>
      <c r="R24" s="35">
        <v>43647</v>
      </c>
      <c r="S24" s="30" t="s">
        <v>75</v>
      </c>
      <c r="T24" s="30">
        <v>11.47</v>
      </c>
      <c r="U24" s="32"/>
      <c r="V24" s="35">
        <v>43652</v>
      </c>
      <c r="W24" s="30" t="s">
        <v>23</v>
      </c>
      <c r="X24" s="30">
        <v>11</v>
      </c>
      <c r="Z24" s="35"/>
      <c r="AA24" s="30" t="s">
        <v>31</v>
      </c>
      <c r="AB24" s="30">
        <v>0.69</v>
      </c>
      <c r="AD24" s="35">
        <v>43648</v>
      </c>
      <c r="AE24" s="30" t="s">
        <v>87</v>
      </c>
      <c r="AF24" s="30">
        <v>28.5</v>
      </c>
    </row>
    <row r="25" spans="1:35" ht="27.95" customHeight="1" x14ac:dyDescent="0.25">
      <c r="A25" s="4"/>
      <c r="B25" s="4"/>
      <c r="C25" s="7"/>
      <c r="D25" s="4"/>
      <c r="E25" s="4" t="s">
        <v>15</v>
      </c>
      <c r="F25" s="19">
        <v>460.64</v>
      </c>
      <c r="G25" s="19">
        <v>460.64</v>
      </c>
      <c r="H25" s="24"/>
      <c r="L25" s="38"/>
      <c r="M25" s="11"/>
      <c r="N25" s="35"/>
      <c r="O25" s="30" t="s">
        <v>62</v>
      </c>
      <c r="P25" s="30">
        <v>1.44</v>
      </c>
      <c r="Q25" s="36"/>
      <c r="R25" s="35">
        <v>43648</v>
      </c>
      <c r="S25" s="30" t="s">
        <v>84</v>
      </c>
      <c r="T25" s="30">
        <v>1.5</v>
      </c>
      <c r="V25" s="35">
        <v>43657</v>
      </c>
      <c r="W25" s="30" t="s">
        <v>125</v>
      </c>
      <c r="X25" s="30">
        <v>20</v>
      </c>
      <c r="Z25" s="35"/>
      <c r="AA25" s="30" t="s">
        <v>61</v>
      </c>
      <c r="AB25" s="30">
        <v>2.2000000000000002</v>
      </c>
      <c r="AD25" s="35">
        <v>43649</v>
      </c>
      <c r="AE25" s="30" t="s">
        <v>88</v>
      </c>
      <c r="AF25" s="30">
        <v>2.9</v>
      </c>
    </row>
    <row r="26" spans="1:35" ht="27.95" customHeight="1" x14ac:dyDescent="0.25">
      <c r="A26" s="4"/>
      <c r="B26" s="4"/>
      <c r="C26" s="7"/>
      <c r="D26" s="4"/>
      <c r="E26" s="4" t="s">
        <v>22</v>
      </c>
      <c r="F26" s="19">
        <v>34.799999999999997</v>
      </c>
      <c r="G26" s="19">
        <v>34.799999999999997</v>
      </c>
      <c r="H26" s="24"/>
      <c r="L26" s="19"/>
      <c r="M26" s="11"/>
      <c r="N26" s="35"/>
      <c r="O26" s="30" t="s">
        <v>63</v>
      </c>
      <c r="P26" s="30">
        <v>2.4500000000000002</v>
      </c>
      <c r="Q26" s="36"/>
      <c r="R26" s="35">
        <v>43652</v>
      </c>
      <c r="S26" s="30" t="s">
        <v>107</v>
      </c>
      <c r="T26" s="30">
        <v>7</v>
      </c>
      <c r="V26" s="35">
        <v>43658</v>
      </c>
      <c r="W26" s="30" t="s">
        <v>127</v>
      </c>
      <c r="X26" s="30">
        <v>1.17</v>
      </c>
      <c r="Z26" s="35">
        <v>43645</v>
      </c>
      <c r="AA26" s="30" t="s">
        <v>76</v>
      </c>
      <c r="AB26" s="30">
        <v>10.89</v>
      </c>
      <c r="AD26" s="35">
        <v>43649</v>
      </c>
      <c r="AE26" s="30" t="s">
        <v>89</v>
      </c>
      <c r="AF26" s="30">
        <v>2.9</v>
      </c>
    </row>
    <row r="27" spans="1:35" ht="27.95" customHeight="1" x14ac:dyDescent="0.25">
      <c r="A27" s="4"/>
      <c r="B27" s="4"/>
      <c r="C27" s="7"/>
      <c r="D27" s="4"/>
      <c r="E27" s="4" t="s">
        <v>18</v>
      </c>
      <c r="F27" s="19">
        <v>3.81</v>
      </c>
      <c r="G27" s="19"/>
      <c r="H27" s="24"/>
      <c r="L27" s="19"/>
      <c r="M27" s="11"/>
      <c r="N27" s="35">
        <v>43647</v>
      </c>
      <c r="O27" s="30" t="s">
        <v>77</v>
      </c>
      <c r="P27" s="30">
        <v>1.99</v>
      </c>
      <c r="Q27" s="32"/>
      <c r="R27" s="35">
        <v>43652</v>
      </c>
      <c r="S27" s="30" t="s">
        <v>109</v>
      </c>
      <c r="T27" s="30">
        <v>21.7</v>
      </c>
      <c r="V27" s="35">
        <v>43658</v>
      </c>
      <c r="W27" s="30" t="s">
        <v>127</v>
      </c>
      <c r="X27" s="30">
        <v>1.17</v>
      </c>
      <c r="Z27" s="35">
        <v>43647</v>
      </c>
      <c r="AA27" s="30" t="s">
        <v>80</v>
      </c>
      <c r="AB27" s="30">
        <v>15.64</v>
      </c>
      <c r="AD27" s="35">
        <v>43649</v>
      </c>
      <c r="AE27" s="33" t="s">
        <v>86</v>
      </c>
      <c r="AF27" s="30">
        <v>1.5</v>
      </c>
    </row>
    <row r="28" spans="1:35" ht="27.95" customHeight="1" x14ac:dyDescent="0.25">
      <c r="A28" s="4"/>
      <c r="B28" s="4"/>
      <c r="C28" s="7"/>
      <c r="D28" s="4"/>
      <c r="E28" s="4" t="s">
        <v>83</v>
      </c>
      <c r="F28" s="19">
        <f>SUM(Transportation[AMOUNT])</f>
        <v>72.8</v>
      </c>
      <c r="G28" s="19">
        <v>60</v>
      </c>
      <c r="H28" s="24"/>
      <c r="L28" s="19"/>
      <c r="M28" s="11"/>
      <c r="N28" s="35">
        <v>43648</v>
      </c>
      <c r="O28" s="30" t="s">
        <v>43</v>
      </c>
      <c r="P28" s="30">
        <v>0.99</v>
      </c>
      <c r="Q28" s="36"/>
      <c r="R28" s="35">
        <v>43660</v>
      </c>
      <c r="S28" s="30" t="s">
        <v>75</v>
      </c>
      <c r="T28" s="30">
        <v>10.36</v>
      </c>
      <c r="V28" s="35">
        <v>43658</v>
      </c>
      <c r="W28" s="30" t="s">
        <v>127</v>
      </c>
      <c r="X28" s="30">
        <v>1.17</v>
      </c>
      <c r="Z28" s="35">
        <v>43652</v>
      </c>
      <c r="AA28" s="30" t="s">
        <v>105</v>
      </c>
      <c r="AB28" s="30">
        <v>1.65</v>
      </c>
      <c r="AD28" s="35">
        <v>43649</v>
      </c>
      <c r="AE28" s="30" t="s">
        <v>85</v>
      </c>
      <c r="AF28" s="30">
        <v>1.5</v>
      </c>
    </row>
    <row r="29" spans="1:35" ht="27.95" customHeight="1" x14ac:dyDescent="0.25">
      <c r="A29" s="4"/>
      <c r="B29" s="4"/>
      <c r="C29" s="7"/>
      <c r="D29" s="4"/>
      <c r="E29" s="4" t="s">
        <v>19</v>
      </c>
      <c r="F29" s="19">
        <f>SUM(SupermarketFood[AMOUNT])</f>
        <v>147.01</v>
      </c>
      <c r="G29" s="19">
        <v>100</v>
      </c>
      <c r="H29" s="24"/>
      <c r="L29" s="19"/>
      <c r="M29" s="11"/>
      <c r="N29" s="35">
        <v>43649</v>
      </c>
      <c r="O29" s="30" t="s">
        <v>90</v>
      </c>
      <c r="P29" s="30">
        <v>3.29</v>
      </c>
      <c r="Q29" s="36"/>
      <c r="V29" s="35">
        <v>43658</v>
      </c>
      <c r="W29" s="30" t="s">
        <v>127</v>
      </c>
      <c r="X29" s="30">
        <v>1.17</v>
      </c>
      <c r="Z29" s="35">
        <v>43656</v>
      </c>
      <c r="AA29" s="30" t="s">
        <v>117</v>
      </c>
      <c r="AB29" s="30">
        <v>8.99</v>
      </c>
      <c r="AD29" s="35">
        <v>43650</v>
      </c>
      <c r="AE29" s="30" t="s">
        <v>86</v>
      </c>
      <c r="AF29" s="30">
        <v>1.5</v>
      </c>
    </row>
    <row r="30" spans="1:35" ht="27.95" customHeight="1" x14ac:dyDescent="0.25">
      <c r="A30" s="4"/>
      <c r="B30" s="4"/>
      <c r="C30" s="7"/>
      <c r="D30" s="4"/>
      <c r="E30" s="4" t="s">
        <v>20</v>
      </c>
      <c r="F30" s="19">
        <f>SUM(EatingOut[AMOUNT])</f>
        <v>75.349999999999994</v>
      </c>
      <c r="G30" s="19">
        <v>100</v>
      </c>
      <c r="H30" s="24"/>
      <c r="L30" s="19"/>
      <c r="M30" s="11"/>
      <c r="N30" s="35">
        <v>43649</v>
      </c>
      <c r="O30" s="30" t="s">
        <v>91</v>
      </c>
      <c r="P30" s="30">
        <v>1.99</v>
      </c>
      <c r="Q30" s="36"/>
      <c r="V30" s="35">
        <v>43658</v>
      </c>
      <c r="W30" s="30" t="s">
        <v>127</v>
      </c>
      <c r="X30" s="30">
        <v>1.17</v>
      </c>
      <c r="Z30" s="35">
        <v>43657</v>
      </c>
      <c r="AA30" s="30" t="s">
        <v>123</v>
      </c>
      <c r="AB30" s="30">
        <v>2.95</v>
      </c>
      <c r="AD30" s="35">
        <v>43651</v>
      </c>
      <c r="AE30" s="30" t="s">
        <v>86</v>
      </c>
      <c r="AF30" s="30">
        <v>1.5</v>
      </c>
    </row>
    <row r="31" spans="1:35" ht="27.95" customHeight="1" x14ac:dyDescent="0.25">
      <c r="A31" s="4"/>
      <c r="B31" s="4"/>
      <c r="C31" s="7"/>
      <c r="D31" s="4"/>
      <c r="E31" s="4" t="s">
        <v>9</v>
      </c>
      <c r="F31" s="19">
        <f>SUM(Entertainment[AMOUNT])</f>
        <v>83.84</v>
      </c>
      <c r="G31" s="19">
        <v>100</v>
      </c>
      <c r="H31" s="24"/>
      <c r="L31" s="19"/>
      <c r="M31" s="11"/>
      <c r="N31" s="35">
        <v>43649</v>
      </c>
      <c r="O31" s="30" t="s">
        <v>92</v>
      </c>
      <c r="P31" s="30">
        <v>0.69</v>
      </c>
      <c r="Q31" s="36" t="s">
        <v>93</v>
      </c>
      <c r="V31" s="35">
        <v>43660</v>
      </c>
      <c r="W31" s="30" t="s">
        <v>137</v>
      </c>
      <c r="X31" s="30">
        <v>25</v>
      </c>
      <c r="Z31" s="35">
        <v>43659</v>
      </c>
      <c r="AA31" s="30" t="s">
        <v>134</v>
      </c>
      <c r="AB31" s="30">
        <v>1.49</v>
      </c>
      <c r="AD31" s="35">
        <v>43651</v>
      </c>
      <c r="AE31" s="30" t="s">
        <v>108</v>
      </c>
      <c r="AF31" s="30">
        <v>2.9</v>
      </c>
    </row>
    <row r="32" spans="1:35" ht="27.75" customHeight="1" x14ac:dyDescent="0.25">
      <c r="A32" s="4"/>
      <c r="B32" s="4"/>
      <c r="C32" s="7"/>
      <c r="D32" s="4"/>
      <c r="E32" s="18" t="s">
        <v>25</v>
      </c>
      <c r="F32" s="19">
        <f>SUM(HouseholdSupplies[AMOUNT])</f>
        <v>52.470000000000006</v>
      </c>
      <c r="G32" s="23">
        <v>50</v>
      </c>
      <c r="H32" s="24"/>
      <c r="L32" s="4"/>
      <c r="M32" s="11"/>
      <c r="N32" s="35">
        <v>43650</v>
      </c>
      <c r="O32" s="30" t="s">
        <v>94</v>
      </c>
      <c r="P32" s="30">
        <v>2.99</v>
      </c>
      <c r="Q32" s="36"/>
      <c r="V32" s="35">
        <v>43664</v>
      </c>
      <c r="W32" s="30" t="s">
        <v>151</v>
      </c>
      <c r="X32" s="30">
        <v>6.99</v>
      </c>
      <c r="Z32" s="35">
        <v>43659</v>
      </c>
      <c r="AA32" s="30" t="s">
        <v>135</v>
      </c>
      <c r="AB32" s="30">
        <v>0.99</v>
      </c>
      <c r="AD32" s="35">
        <v>43656</v>
      </c>
      <c r="AE32" s="30" t="s">
        <v>118</v>
      </c>
      <c r="AF32" s="30">
        <v>1.5</v>
      </c>
    </row>
    <row r="33" spans="2:32" ht="27.75" customHeight="1" x14ac:dyDescent="0.25">
      <c r="B33" s="4"/>
      <c r="C33" s="7"/>
      <c r="D33" s="4"/>
      <c r="E33" s="18" t="s">
        <v>78</v>
      </c>
      <c r="F33" s="23">
        <v>14.83</v>
      </c>
      <c r="G33" s="23"/>
      <c r="H33" s="4"/>
      <c r="L33" s="4"/>
      <c r="M33" s="11"/>
      <c r="N33" s="35">
        <v>43650</v>
      </c>
      <c r="O33" s="30" t="s">
        <v>95</v>
      </c>
      <c r="P33" s="30">
        <v>0.69</v>
      </c>
      <c r="Q33" s="36"/>
      <c r="Z33" s="35">
        <v>43659</v>
      </c>
      <c r="AA33" s="30" t="s">
        <v>136</v>
      </c>
      <c r="AB33" s="30">
        <v>1.99</v>
      </c>
      <c r="AD33" s="35">
        <v>43657</v>
      </c>
      <c r="AE33" s="33" t="s">
        <v>86</v>
      </c>
      <c r="AF33" s="30">
        <v>1.5</v>
      </c>
    </row>
    <row r="34" spans="2:32" ht="27.75" customHeight="1" x14ac:dyDescent="0.25">
      <c r="B34" s="4"/>
      <c r="C34" s="7"/>
      <c r="D34" s="4"/>
      <c r="E34" s="18" t="s">
        <v>79</v>
      </c>
      <c r="F34" s="23">
        <v>0.18</v>
      </c>
      <c r="G34" s="23"/>
      <c r="H34" s="4"/>
      <c r="L34" s="4"/>
      <c r="M34" s="11"/>
      <c r="N34" s="35">
        <v>43650</v>
      </c>
      <c r="O34" s="30" t="s">
        <v>94</v>
      </c>
      <c r="P34" s="30">
        <v>2.99</v>
      </c>
      <c r="Q34" s="36"/>
      <c r="AD34" s="35">
        <v>43657</v>
      </c>
      <c r="AE34" s="30" t="s">
        <v>122</v>
      </c>
      <c r="AF34" s="30">
        <v>2.9</v>
      </c>
    </row>
    <row r="35" spans="2:32" ht="27.75" customHeight="1" x14ac:dyDescent="0.25">
      <c r="M35" s="11"/>
      <c r="N35" s="35">
        <v>43651</v>
      </c>
      <c r="O35" s="30" t="s">
        <v>96</v>
      </c>
      <c r="P35" s="30">
        <v>2</v>
      </c>
      <c r="Q35" s="36"/>
      <c r="AD35" s="35">
        <v>43657</v>
      </c>
      <c r="AE35" s="30" t="s">
        <v>89</v>
      </c>
      <c r="AF35" s="30">
        <v>2.9</v>
      </c>
    </row>
    <row r="36" spans="2:32" ht="27.75" customHeight="1" x14ac:dyDescent="0.25">
      <c r="M36" s="11"/>
      <c r="N36" s="35">
        <v>43651</v>
      </c>
      <c r="O36" s="30" t="s">
        <v>97</v>
      </c>
      <c r="P36" s="30">
        <v>3.29</v>
      </c>
      <c r="Q36" s="36"/>
      <c r="AD36" s="35">
        <v>43657</v>
      </c>
      <c r="AE36" s="30" t="s">
        <v>85</v>
      </c>
      <c r="AF36" s="30">
        <v>1.5</v>
      </c>
    </row>
    <row r="37" spans="2:32" ht="27.75" customHeight="1" x14ac:dyDescent="0.25">
      <c r="M37" s="11"/>
      <c r="N37" s="35">
        <v>43652</v>
      </c>
      <c r="O37" s="30" t="s">
        <v>98</v>
      </c>
      <c r="P37" s="30">
        <v>1.65</v>
      </c>
      <c r="AD37" s="35">
        <v>43658</v>
      </c>
      <c r="AE37" s="30" t="s">
        <v>86</v>
      </c>
      <c r="AF37" s="30">
        <v>1.5</v>
      </c>
    </row>
    <row r="38" spans="2:32" ht="27.75" customHeight="1" x14ac:dyDescent="0.25">
      <c r="M38" s="11"/>
      <c r="N38" s="35">
        <v>43652</v>
      </c>
      <c r="O38" s="30" t="s">
        <v>99</v>
      </c>
      <c r="P38" s="30">
        <v>0.28999999999999998</v>
      </c>
      <c r="AD38" s="35">
        <v>43660</v>
      </c>
      <c r="AE38" s="30" t="s">
        <v>88</v>
      </c>
      <c r="AF38" s="30">
        <v>1.5</v>
      </c>
    </row>
    <row r="39" spans="2:32" ht="27.75" customHeight="1" x14ac:dyDescent="0.25">
      <c r="M39" s="11"/>
      <c r="N39" s="35">
        <v>43652</v>
      </c>
      <c r="O39" s="30" t="s">
        <v>100</v>
      </c>
      <c r="P39" s="30">
        <v>1.99</v>
      </c>
      <c r="AD39" s="35">
        <v>43660</v>
      </c>
      <c r="AE39" s="30" t="s">
        <v>138</v>
      </c>
      <c r="AF39" s="30">
        <v>5.8</v>
      </c>
    </row>
    <row r="40" spans="2:32" ht="27.75" customHeight="1" x14ac:dyDescent="0.25">
      <c r="M40" s="11"/>
      <c r="N40" s="35">
        <v>43652</v>
      </c>
      <c r="O40" s="30" t="s">
        <v>101</v>
      </c>
      <c r="P40" s="30">
        <v>1.49</v>
      </c>
      <c r="AD40" s="35">
        <v>43663</v>
      </c>
      <c r="AE40" s="30" t="s">
        <v>85</v>
      </c>
      <c r="AF40" s="30">
        <v>1.5</v>
      </c>
    </row>
    <row r="41" spans="2:32" ht="27.75" customHeight="1" x14ac:dyDescent="0.25">
      <c r="M41" s="11"/>
      <c r="N41" s="35">
        <v>43652</v>
      </c>
      <c r="O41" s="30" t="s">
        <v>102</v>
      </c>
      <c r="P41" s="30">
        <v>1.27</v>
      </c>
      <c r="AD41" s="35">
        <v>43664</v>
      </c>
      <c r="AE41" s="30" t="s">
        <v>85</v>
      </c>
      <c r="AF41" s="30">
        <v>1.5</v>
      </c>
    </row>
    <row r="42" spans="2:32" ht="27.75" customHeight="1" x14ac:dyDescent="0.25">
      <c r="M42" s="11"/>
      <c r="N42" s="35">
        <v>43652</v>
      </c>
      <c r="O42" s="30" t="s">
        <v>103</v>
      </c>
      <c r="P42" s="30">
        <v>0.95</v>
      </c>
      <c r="AD42" s="35">
        <v>43664</v>
      </c>
      <c r="AE42" s="30" t="s">
        <v>86</v>
      </c>
      <c r="AF42" s="30">
        <v>1.5</v>
      </c>
    </row>
    <row r="43" spans="2:32" ht="27.75" customHeight="1" x14ac:dyDescent="0.25">
      <c r="M43" s="11"/>
      <c r="N43" s="35">
        <v>43652</v>
      </c>
      <c r="O43" s="30" t="s">
        <v>104</v>
      </c>
      <c r="P43" s="30">
        <v>2.99</v>
      </c>
      <c r="AD43" s="35">
        <v>43664</v>
      </c>
      <c r="AE43" s="30" t="s">
        <v>85</v>
      </c>
      <c r="AF43" s="30">
        <v>1.5</v>
      </c>
    </row>
    <row r="44" spans="2:32" ht="27.75" customHeight="1" x14ac:dyDescent="0.25">
      <c r="M44" s="11"/>
      <c r="N44" s="35">
        <v>43654</v>
      </c>
      <c r="O44" s="30" t="s">
        <v>110</v>
      </c>
      <c r="P44" s="30">
        <v>1.99</v>
      </c>
      <c r="AD44" s="35">
        <v>43664</v>
      </c>
      <c r="AE44" s="30" t="s">
        <v>86</v>
      </c>
      <c r="AF44" s="30">
        <v>1.5</v>
      </c>
    </row>
    <row r="45" spans="2:32" ht="27.75" customHeight="1" x14ac:dyDescent="0.25">
      <c r="M45" s="11"/>
      <c r="N45" s="35">
        <v>43654</v>
      </c>
      <c r="O45" s="30" t="s">
        <v>111</v>
      </c>
      <c r="P45" s="30">
        <v>2.99</v>
      </c>
    </row>
    <row r="46" spans="2:32" ht="27.75" customHeight="1" x14ac:dyDescent="0.25">
      <c r="M46" s="11"/>
      <c r="N46" s="35">
        <v>43654</v>
      </c>
      <c r="O46" s="30" t="s">
        <v>112</v>
      </c>
      <c r="P46" s="32">
        <v>2.99</v>
      </c>
    </row>
    <row r="47" spans="2:32" ht="27.75" customHeight="1" x14ac:dyDescent="0.25">
      <c r="M47" s="11"/>
      <c r="N47" s="35">
        <v>43655</v>
      </c>
      <c r="O47" s="30" t="s">
        <v>96</v>
      </c>
      <c r="P47" s="30">
        <v>2.48</v>
      </c>
    </row>
    <row r="48" spans="2:32" ht="27.75" customHeight="1" x14ac:dyDescent="0.25">
      <c r="M48" s="11"/>
      <c r="N48" s="35">
        <v>43655</v>
      </c>
      <c r="O48" s="30" t="s">
        <v>145</v>
      </c>
      <c r="P48" s="30">
        <v>2.9</v>
      </c>
    </row>
    <row r="49" spans="13:16" ht="27.75" customHeight="1" x14ac:dyDescent="0.25">
      <c r="M49" s="11"/>
      <c r="N49" s="35">
        <v>43655</v>
      </c>
      <c r="O49" s="30" t="s">
        <v>113</v>
      </c>
      <c r="P49" s="30">
        <v>0.69</v>
      </c>
    </row>
    <row r="50" spans="13:16" ht="27.75" customHeight="1" x14ac:dyDescent="0.25">
      <c r="N50" s="35">
        <v>43656</v>
      </c>
      <c r="O50" s="21" t="s">
        <v>96</v>
      </c>
      <c r="P50" s="30">
        <v>1.57</v>
      </c>
    </row>
    <row r="51" spans="13:16" ht="27.75" customHeight="1" x14ac:dyDescent="0.25">
      <c r="N51" s="35">
        <v>43656</v>
      </c>
      <c r="O51" s="30" t="s">
        <v>115</v>
      </c>
      <c r="P51" s="30">
        <v>0.26</v>
      </c>
    </row>
    <row r="52" spans="13:16" ht="27.75" customHeight="1" x14ac:dyDescent="0.25">
      <c r="N52" s="35">
        <v>43656</v>
      </c>
      <c r="O52" s="30" t="s">
        <v>116</v>
      </c>
      <c r="P52" s="30">
        <v>2.4900000000000002</v>
      </c>
    </row>
    <row r="53" spans="13:16" ht="27.75" customHeight="1" x14ac:dyDescent="0.25">
      <c r="N53" s="35">
        <v>43657</v>
      </c>
      <c r="O53" s="30" t="s">
        <v>96</v>
      </c>
      <c r="P53" s="30">
        <v>1.25</v>
      </c>
    </row>
    <row r="54" spans="13:16" ht="27.75" customHeight="1" x14ac:dyDescent="0.25">
      <c r="N54" s="35">
        <v>43657</v>
      </c>
      <c r="O54" s="30" t="s">
        <v>119</v>
      </c>
      <c r="P54" s="30">
        <v>0.25</v>
      </c>
    </row>
    <row r="55" spans="13:16" ht="27.75" customHeight="1" x14ac:dyDescent="0.25">
      <c r="N55" s="35">
        <v>43657</v>
      </c>
      <c r="O55" s="30" t="s">
        <v>120</v>
      </c>
      <c r="P55" s="32">
        <v>0.44</v>
      </c>
    </row>
    <row r="56" spans="13:16" ht="27.75" customHeight="1" x14ac:dyDescent="0.25">
      <c r="N56" s="35">
        <v>43657</v>
      </c>
      <c r="O56" s="30" t="s">
        <v>121</v>
      </c>
      <c r="P56" s="32">
        <v>1.29</v>
      </c>
    </row>
    <row r="57" spans="13:16" ht="27.75" customHeight="1" x14ac:dyDescent="0.25">
      <c r="N57" s="35">
        <v>43657</v>
      </c>
      <c r="O57" s="30" t="s">
        <v>116</v>
      </c>
      <c r="P57" s="30">
        <v>2.4900000000000002</v>
      </c>
    </row>
    <row r="58" spans="13:16" ht="27.75" customHeight="1" x14ac:dyDescent="0.25">
      <c r="N58" s="35">
        <v>43657</v>
      </c>
      <c r="O58" s="30" t="s">
        <v>124</v>
      </c>
      <c r="P58" s="30">
        <v>1.74</v>
      </c>
    </row>
    <row r="59" spans="13:16" ht="27.75" customHeight="1" x14ac:dyDescent="0.25">
      <c r="N59" s="35">
        <v>43658</v>
      </c>
      <c r="O59" s="30" t="s">
        <v>116</v>
      </c>
      <c r="P59" s="30">
        <v>2.4900000000000002</v>
      </c>
    </row>
    <row r="60" spans="13:16" ht="27.75" customHeight="1" x14ac:dyDescent="0.25">
      <c r="N60" s="35">
        <v>43658</v>
      </c>
      <c r="O60" s="30" t="s">
        <v>96</v>
      </c>
      <c r="P60" s="30">
        <v>0.74</v>
      </c>
    </row>
    <row r="61" spans="13:16" ht="27.75" customHeight="1" x14ac:dyDescent="0.25">
      <c r="N61" s="35">
        <v>43658</v>
      </c>
      <c r="O61" s="30" t="s">
        <v>126</v>
      </c>
      <c r="P61" s="30">
        <v>0.69</v>
      </c>
    </row>
    <row r="62" spans="13:16" ht="27.75" customHeight="1" x14ac:dyDescent="0.25">
      <c r="N62" s="35">
        <v>43659</v>
      </c>
      <c r="O62" s="30" t="s">
        <v>128</v>
      </c>
      <c r="P62" s="30">
        <v>1.99</v>
      </c>
    </row>
    <row r="63" spans="13:16" ht="27.75" customHeight="1" x14ac:dyDescent="0.25">
      <c r="N63" s="35">
        <v>43659</v>
      </c>
      <c r="O63" s="30" t="s">
        <v>129</v>
      </c>
      <c r="P63" s="30">
        <v>2.19</v>
      </c>
    </row>
    <row r="64" spans="13:16" ht="27.75" customHeight="1" x14ac:dyDescent="0.25">
      <c r="N64" s="35">
        <v>43659</v>
      </c>
      <c r="O64" s="30" t="s">
        <v>130</v>
      </c>
      <c r="P64" s="30">
        <v>2.79</v>
      </c>
    </row>
    <row r="65" spans="14:16" ht="27.75" customHeight="1" x14ac:dyDescent="0.25">
      <c r="N65" s="35">
        <v>43659</v>
      </c>
      <c r="O65" s="30" t="s">
        <v>131</v>
      </c>
      <c r="P65" s="30">
        <v>3.39</v>
      </c>
    </row>
    <row r="66" spans="14:16" ht="27.75" customHeight="1" x14ac:dyDescent="0.25">
      <c r="N66" s="35">
        <v>43659</v>
      </c>
      <c r="O66" s="30" t="s">
        <v>43</v>
      </c>
      <c r="P66" s="30">
        <v>0.99</v>
      </c>
    </row>
    <row r="67" spans="14:16" ht="27.75" customHeight="1" x14ac:dyDescent="0.25">
      <c r="N67" s="35">
        <v>43659</v>
      </c>
      <c r="O67" s="30" t="s">
        <v>24</v>
      </c>
      <c r="P67" s="30">
        <v>1.44</v>
      </c>
    </row>
    <row r="68" spans="14:16" ht="27.75" customHeight="1" x14ac:dyDescent="0.25">
      <c r="N68" s="35">
        <v>43659</v>
      </c>
      <c r="O68" s="30" t="s">
        <v>124</v>
      </c>
      <c r="P68" s="30">
        <v>1.74</v>
      </c>
    </row>
    <row r="69" spans="14:16" ht="27.75" customHeight="1" x14ac:dyDescent="0.25">
      <c r="N69" s="35">
        <v>43659</v>
      </c>
      <c r="O69" s="30" t="s">
        <v>124</v>
      </c>
      <c r="P69" s="30">
        <v>1.74</v>
      </c>
    </row>
    <row r="70" spans="14:16" ht="27.75" customHeight="1" x14ac:dyDescent="0.25">
      <c r="N70" s="35">
        <v>43661</v>
      </c>
      <c r="O70" s="30" t="s">
        <v>139</v>
      </c>
      <c r="P70" s="30">
        <v>1.89</v>
      </c>
    </row>
    <row r="71" spans="14:16" ht="27.75" customHeight="1" x14ac:dyDescent="0.25">
      <c r="N71" s="35">
        <v>43661</v>
      </c>
      <c r="O71" s="30" t="s">
        <v>140</v>
      </c>
      <c r="P71" s="30">
        <v>2.69</v>
      </c>
    </row>
    <row r="72" spans="14:16" ht="27.75" customHeight="1" x14ac:dyDescent="0.25">
      <c r="N72" s="35">
        <v>43661</v>
      </c>
      <c r="O72" s="30" t="s">
        <v>140</v>
      </c>
      <c r="P72" s="30">
        <v>2.69</v>
      </c>
    </row>
    <row r="73" spans="14:16" ht="27.75" customHeight="1" x14ac:dyDescent="0.25">
      <c r="N73" s="35">
        <v>43661</v>
      </c>
      <c r="O73" s="30" t="s">
        <v>141</v>
      </c>
      <c r="P73" s="30">
        <v>3.99</v>
      </c>
    </row>
    <row r="74" spans="14:16" ht="27.75" customHeight="1" x14ac:dyDescent="0.25">
      <c r="N74" s="35">
        <v>43661</v>
      </c>
      <c r="O74" s="30" t="s">
        <v>142</v>
      </c>
      <c r="P74" s="32">
        <v>1.39</v>
      </c>
    </row>
    <row r="75" spans="14:16" ht="27.75" customHeight="1" x14ac:dyDescent="0.25">
      <c r="N75" s="35">
        <v>43661</v>
      </c>
      <c r="O75" s="30" t="s">
        <v>143</v>
      </c>
      <c r="P75" s="32">
        <v>1.59</v>
      </c>
    </row>
    <row r="76" spans="14:16" ht="27.75" customHeight="1" x14ac:dyDescent="0.25">
      <c r="N76" s="35">
        <v>43662</v>
      </c>
      <c r="O76" s="30" t="s">
        <v>94</v>
      </c>
      <c r="P76" s="30">
        <v>2.99</v>
      </c>
    </row>
    <row r="77" spans="14:16" ht="27.75" customHeight="1" x14ac:dyDescent="0.25">
      <c r="N77" s="35">
        <v>43662</v>
      </c>
      <c r="O77" s="30" t="s">
        <v>127</v>
      </c>
      <c r="P77" s="30">
        <v>1.0900000000000001</v>
      </c>
    </row>
    <row r="78" spans="14:16" ht="27.75" customHeight="1" x14ac:dyDescent="0.25">
      <c r="N78" s="35">
        <v>43662</v>
      </c>
      <c r="O78" s="30" t="s">
        <v>127</v>
      </c>
      <c r="P78" s="30">
        <v>1.0900000000000001</v>
      </c>
    </row>
    <row r="79" spans="14:16" ht="27.75" customHeight="1" x14ac:dyDescent="0.25">
      <c r="N79" s="35">
        <v>43662</v>
      </c>
      <c r="O79" s="30" t="s">
        <v>144</v>
      </c>
      <c r="P79" s="30">
        <v>3.29</v>
      </c>
    </row>
    <row r="80" spans="14:16" ht="27.75" customHeight="1" x14ac:dyDescent="0.25">
      <c r="N80" s="35">
        <v>43663</v>
      </c>
      <c r="O80" s="30" t="s">
        <v>145</v>
      </c>
      <c r="P80" s="30">
        <v>2.6</v>
      </c>
    </row>
    <row r="81" spans="14:16" ht="27.75" customHeight="1" x14ac:dyDescent="0.25">
      <c r="N81" s="35">
        <v>43664</v>
      </c>
      <c r="O81" s="30" t="s">
        <v>146</v>
      </c>
      <c r="P81" s="30">
        <v>1.99</v>
      </c>
    </row>
    <row r="82" spans="14:16" ht="27.75" customHeight="1" x14ac:dyDescent="0.25">
      <c r="N82" s="35">
        <v>43664</v>
      </c>
      <c r="O82" s="30" t="s">
        <v>148</v>
      </c>
      <c r="P82" s="30">
        <v>2.99</v>
      </c>
    </row>
    <row r="83" spans="14:16" ht="27.75" customHeight="1" x14ac:dyDescent="0.25">
      <c r="N83" s="35">
        <v>43664</v>
      </c>
      <c r="O83" s="30" t="s">
        <v>147</v>
      </c>
      <c r="P83" s="30">
        <v>2.99</v>
      </c>
    </row>
    <row r="84" spans="14:16" ht="27.75" customHeight="1" x14ac:dyDescent="0.25">
      <c r="N84" s="35">
        <v>43664</v>
      </c>
      <c r="O84" s="30" t="s">
        <v>149</v>
      </c>
      <c r="P84" s="30">
        <v>0.99</v>
      </c>
    </row>
    <row r="85" spans="14:16" ht="27.75" customHeight="1" x14ac:dyDescent="0.25">
      <c r="N85" s="35">
        <v>43664</v>
      </c>
      <c r="O85" s="30" t="s">
        <v>150</v>
      </c>
      <c r="P85" s="32">
        <v>3.49</v>
      </c>
    </row>
    <row r="86" spans="14:16" ht="27.75" customHeight="1" x14ac:dyDescent="0.25">
      <c r="N86" s="35">
        <v>43665</v>
      </c>
      <c r="O86" s="30" t="s">
        <v>152</v>
      </c>
      <c r="P86" s="30">
        <v>3.69</v>
      </c>
    </row>
    <row r="87" spans="14:16" ht="27.75" customHeight="1" x14ac:dyDescent="0.25">
      <c r="N87" s="35">
        <v>43665</v>
      </c>
      <c r="O87" s="30" t="s">
        <v>140</v>
      </c>
      <c r="P87" s="30">
        <v>2.69</v>
      </c>
    </row>
    <row r="88" spans="14:16" ht="27.75" customHeight="1" x14ac:dyDescent="0.25">
      <c r="N88" s="35">
        <v>43665</v>
      </c>
      <c r="O88" s="30" t="s">
        <v>140</v>
      </c>
      <c r="P88" s="30">
        <v>2.69</v>
      </c>
    </row>
    <row r="89" spans="14:16" ht="27.75" customHeight="1" x14ac:dyDescent="0.25">
      <c r="N89" s="35">
        <v>43665</v>
      </c>
      <c r="O89" s="30" t="s">
        <v>100</v>
      </c>
      <c r="P89" s="32">
        <v>1.99</v>
      </c>
    </row>
    <row r="90" spans="14:16" ht="27.75" customHeight="1" x14ac:dyDescent="0.25">
      <c r="N90" s="35">
        <v>43665</v>
      </c>
      <c r="O90" s="30" t="s">
        <v>60</v>
      </c>
      <c r="P90" s="32">
        <v>1.99</v>
      </c>
    </row>
    <row r="91" spans="14:16" ht="27.75" customHeight="1" x14ac:dyDescent="0.25">
      <c r="N91" s="35">
        <v>43666</v>
      </c>
      <c r="O91" s="30" t="s">
        <v>153</v>
      </c>
      <c r="P91" s="30">
        <v>1.49</v>
      </c>
    </row>
    <row r="92" spans="14:16" ht="27.75" customHeight="1" x14ac:dyDescent="0.25">
      <c r="N92" s="35">
        <v>43666</v>
      </c>
      <c r="O92" s="30" t="s">
        <v>154</v>
      </c>
      <c r="P92" s="30">
        <v>1.24</v>
      </c>
    </row>
    <row r="93" spans="14:16" ht="27.75" customHeight="1" x14ac:dyDescent="0.25">
      <c r="N93" s="35">
        <v>43666</v>
      </c>
      <c r="O93" s="30" t="s">
        <v>155</v>
      </c>
      <c r="P93" s="30">
        <v>0.75</v>
      </c>
    </row>
    <row r="94" spans="14:16" ht="27.75" customHeight="1" x14ac:dyDescent="0.25">
      <c r="N94" s="35">
        <v>43666</v>
      </c>
      <c r="O94" s="30" t="s">
        <v>124</v>
      </c>
      <c r="P94" s="32">
        <v>1.74</v>
      </c>
    </row>
    <row r="95" spans="14:16" ht="27.75" customHeight="1" x14ac:dyDescent="0.25">
      <c r="N95" s="35">
        <v>43669</v>
      </c>
      <c r="O95" s="30" t="s">
        <v>156</v>
      </c>
      <c r="P95" s="30">
        <v>1.19</v>
      </c>
    </row>
    <row r="96" spans="14:16" ht="27.75" customHeight="1" x14ac:dyDescent="0.25">
      <c r="N96" s="35">
        <v>43669</v>
      </c>
      <c r="O96" s="30" t="s">
        <v>91</v>
      </c>
      <c r="P96" s="30">
        <v>1.99</v>
      </c>
    </row>
    <row r="1048576" spans="11:11" ht="27.75" customHeight="1" x14ac:dyDescent="0.25">
      <c r="K1048576" s="37"/>
    </row>
  </sheetData>
  <mergeCells count="10">
    <mergeCell ref="F16:G16"/>
    <mergeCell ref="F18:G18"/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9259091-5E1F-48B8-ACB1-043C76D3FB35}">
            <xm:f>'Chart Data'!$B$6</xm:f>
            <x14:dxf>
              <font>
                <color theme="7"/>
              </font>
            </x14:dxf>
          </x14:cfRule>
          <xm:sqref>F15:G15 F19:G19</xm:sqref>
        </x14:conditionalFormatting>
        <x14:conditionalFormatting xmlns:xm="http://schemas.microsoft.com/office/excel/2006/main">
          <x14:cfRule type="expression" priority="1" id="{FBFB2769-41A0-4D55-BBF7-6E7A32CD3228}">
            <xm:f>'Chart Data'!$B$6</xm:f>
            <x14:dxf>
              <font>
                <color theme="7"/>
              </font>
            </x14:dxf>
          </x14:cfRule>
          <xm:sqref>F18:G18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12"/>
  <sheetViews>
    <sheetView zoomScale="220" zoomScaleNormal="220" workbookViewId="0">
      <selection activeCell="C4" sqref="C4"/>
    </sheetView>
  </sheetViews>
  <sheetFormatPr defaultColWidth="9.140625" defaultRowHeight="13.5" x14ac:dyDescent="0.25"/>
  <cols>
    <col min="1" max="1" width="24.42578125" style="22" bestFit="1" customWidth="1"/>
    <col min="2" max="2" width="11" style="29" customWidth="1"/>
    <col min="3" max="3" width="18.7109375" style="22" bestFit="1" customWidth="1"/>
    <col min="4" max="4" width="14.42578125" style="27" bestFit="1" customWidth="1"/>
    <col min="5" max="5" width="14.85546875" style="22" bestFit="1" customWidth="1"/>
    <col min="6" max="6" width="8.7109375" style="22" bestFit="1" customWidth="1"/>
    <col min="7" max="16384" width="9.140625" style="22"/>
  </cols>
  <sheetData>
    <row r="1" spans="1:6" x14ac:dyDescent="0.25">
      <c r="A1" s="22" t="s">
        <v>64</v>
      </c>
      <c r="B1" s="29" t="s">
        <v>65</v>
      </c>
      <c r="C1" s="22" t="s">
        <v>71</v>
      </c>
      <c r="D1" s="27" t="s">
        <v>72</v>
      </c>
      <c r="E1" s="22" t="s">
        <v>66</v>
      </c>
      <c r="F1" s="22" t="s">
        <v>67</v>
      </c>
    </row>
    <row r="2" spans="1:6" x14ac:dyDescent="0.25">
      <c r="A2" s="22" t="s">
        <v>57</v>
      </c>
      <c r="B2" s="29">
        <v>1000</v>
      </c>
      <c r="C2" s="29">
        <v>1000</v>
      </c>
      <c r="D2" s="27">
        <v>1.99</v>
      </c>
      <c r="E2" s="22" t="s">
        <v>38</v>
      </c>
      <c r="F2" s="22" t="s">
        <v>41</v>
      </c>
    </row>
    <row r="3" spans="1:6" x14ac:dyDescent="0.25">
      <c r="A3" s="22" t="s">
        <v>58</v>
      </c>
      <c r="B3" s="29">
        <v>0</v>
      </c>
      <c r="C3" s="29">
        <v>400</v>
      </c>
      <c r="D3" s="27">
        <v>3.59</v>
      </c>
      <c r="E3" s="22" t="s">
        <v>39</v>
      </c>
      <c r="F3" s="22" t="s">
        <v>41</v>
      </c>
    </row>
    <row r="4" spans="1:6" x14ac:dyDescent="0.25">
      <c r="A4" s="22" t="s">
        <v>24</v>
      </c>
      <c r="B4" s="29">
        <v>437.5</v>
      </c>
      <c r="C4" s="29">
        <v>750</v>
      </c>
      <c r="D4" s="27">
        <v>1.79</v>
      </c>
      <c r="E4" s="22" t="s">
        <v>38</v>
      </c>
      <c r="F4" s="22" t="s">
        <v>73</v>
      </c>
    </row>
    <row r="5" spans="1:6" x14ac:dyDescent="0.25">
      <c r="A5" s="22" t="s">
        <v>42</v>
      </c>
      <c r="B5" s="29">
        <v>130</v>
      </c>
      <c r="C5" s="29">
        <v>150</v>
      </c>
      <c r="D5" s="27">
        <v>2.4500000000000002</v>
      </c>
      <c r="E5" s="22" t="s">
        <v>45</v>
      </c>
      <c r="F5" s="22" t="s">
        <v>41</v>
      </c>
    </row>
    <row r="6" spans="1:6" x14ac:dyDescent="0.25">
      <c r="A6" s="22" t="s">
        <v>43</v>
      </c>
      <c r="B6" s="29">
        <v>150</v>
      </c>
      <c r="C6" s="29">
        <v>150</v>
      </c>
      <c r="D6" s="27">
        <v>5</v>
      </c>
      <c r="E6" s="22" t="s">
        <v>46</v>
      </c>
      <c r="F6" s="22" t="s">
        <v>41</v>
      </c>
    </row>
    <row r="7" spans="1:6" x14ac:dyDescent="0.25">
      <c r="A7" s="22" t="s">
        <v>44</v>
      </c>
      <c r="B7" s="29">
        <v>19.25</v>
      </c>
      <c r="C7" s="29">
        <v>43.75</v>
      </c>
      <c r="D7" s="27">
        <v>5</v>
      </c>
      <c r="E7" s="22" t="s">
        <v>23</v>
      </c>
      <c r="F7" s="22" t="s">
        <v>73</v>
      </c>
    </row>
    <row r="8" spans="1:6" x14ac:dyDescent="0.25">
      <c r="A8" s="22" t="s">
        <v>47</v>
      </c>
      <c r="B8" s="29">
        <v>500</v>
      </c>
      <c r="C8" s="29">
        <v>500</v>
      </c>
      <c r="D8" s="27">
        <v>1.39</v>
      </c>
      <c r="E8" s="22" t="s">
        <v>46</v>
      </c>
      <c r="F8" s="22" t="s">
        <v>41</v>
      </c>
    </row>
    <row r="9" spans="1:6" x14ac:dyDescent="0.25">
      <c r="A9" s="22" t="s">
        <v>48</v>
      </c>
      <c r="B9" s="29">
        <v>315</v>
      </c>
      <c r="C9" s="29">
        <v>315</v>
      </c>
      <c r="D9" s="27">
        <v>0.49</v>
      </c>
      <c r="E9" s="22" t="s">
        <v>49</v>
      </c>
      <c r="F9" s="22" t="s">
        <v>41</v>
      </c>
    </row>
    <row r="10" spans="1:6" x14ac:dyDescent="0.25">
      <c r="A10" s="22" t="s">
        <v>50</v>
      </c>
      <c r="B10" s="29">
        <v>0</v>
      </c>
      <c r="C10" s="29">
        <v>1</v>
      </c>
      <c r="D10" s="27">
        <v>1.5</v>
      </c>
      <c r="E10" s="22" t="s">
        <v>49</v>
      </c>
      <c r="F10" s="22" t="s">
        <v>41</v>
      </c>
    </row>
    <row r="11" spans="1:6" x14ac:dyDescent="0.25">
      <c r="A11" s="22" t="s">
        <v>51</v>
      </c>
      <c r="B11" s="29">
        <v>20</v>
      </c>
      <c r="C11" s="29">
        <v>1</v>
      </c>
      <c r="D11" s="27">
        <v>1.5</v>
      </c>
      <c r="E11" s="22" t="s">
        <v>49</v>
      </c>
      <c r="F11" s="22" t="s">
        <v>41</v>
      </c>
    </row>
    <row r="12" spans="1:6" x14ac:dyDescent="0.25">
      <c r="A12" s="22" t="s">
        <v>52</v>
      </c>
      <c r="B12" s="29">
        <v>13</v>
      </c>
      <c r="C12" s="29">
        <v>22</v>
      </c>
      <c r="D12" s="28">
        <v>4.99</v>
      </c>
      <c r="E12" s="22" t="s">
        <v>53</v>
      </c>
      <c r="F12" s="22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50" zoomScaleNormal="250" workbookViewId="0">
      <selection activeCell="A3" sqref="A3"/>
    </sheetView>
  </sheetViews>
  <sheetFormatPr defaultColWidth="9.140625" defaultRowHeight="13.5" x14ac:dyDescent="0.25"/>
  <cols>
    <col min="1" max="16384" width="9.140625" style="22"/>
  </cols>
  <sheetData>
    <row r="1" spans="1:4" x14ac:dyDescent="0.25">
      <c r="A1" s="22" t="s">
        <v>64</v>
      </c>
      <c r="B1" s="22" t="s">
        <v>68</v>
      </c>
      <c r="C1" s="22" t="s">
        <v>69</v>
      </c>
      <c r="D1" s="22" t="s">
        <v>70</v>
      </c>
    </row>
    <row r="2" spans="1:4" x14ac:dyDescent="0.25">
      <c r="A2" s="22" t="s">
        <v>74</v>
      </c>
      <c r="B2" s="22">
        <v>5</v>
      </c>
      <c r="C2" s="22" t="s">
        <v>40</v>
      </c>
      <c r="D2" s="22" t="s">
        <v>56</v>
      </c>
    </row>
    <row r="3" spans="1:4" x14ac:dyDescent="0.25">
      <c r="A3" s="22" t="s">
        <v>54</v>
      </c>
      <c r="B3" s="22">
        <v>50</v>
      </c>
      <c r="C3" s="22" t="s">
        <v>55</v>
      </c>
      <c r="D3" s="2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 defaultRowHeight="13.5" x14ac:dyDescent="0.25"/>
  <cols>
    <col min="1" max="1" width="1.7109375" customWidth="1"/>
  </cols>
  <sheetData>
    <row r="2" spans="2:2" x14ac:dyDescent="0.25">
      <c r="B2" t="s">
        <v>12</v>
      </c>
    </row>
    <row r="4" spans="2:2" x14ac:dyDescent="0.25">
      <c r="B4" s="15">
        <f>MIN(1,1-B5)</f>
        <v>6.2176744186046684E-2</v>
      </c>
    </row>
    <row r="5" spans="2:2" x14ac:dyDescent="0.25">
      <c r="B5" s="15">
        <f>MIN(TotalMonthlyExpenses/TotalMonthlyIncome,1)</f>
        <v>0.93782325581395332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1 4 e e 7 6 7 - e 3 5 f - 4 0 a 0 - a f 5 b - 4 1 9 b 4 8 b 1 0 0 2 0 "   s q m i d = " 2 b f 7 a 6 b 1 - 2 b 6 3 - 4 5 0 f - 8 e 1 1 - 6 d d b b 0 1 f b 9 1 8 "   x m l n s = " h t t p : / / s c h e m a s . m i c r o s o f t . c o m / D a t a M a s h u p " > A A A A A B o D A A B Q S w M E F A A C A A g A h W n e T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h W n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p 3 k 4 o i k e 4 D g A A A B E A A A A T A B w A R m 9 y b X V s Y X M v U 2 V j d G l v b j E u b S C i G A A o o B Q A A A A A A A A A A A A A A A A A A A A A A A A A A A A r T k 0 u y c z P U w i G 0 I b W A F B L A Q I t A B Q A A g A I A I V p 3 k 7 B Q l B p q g A A A P o A A A A S A A A A A A A A A A A A A A A A A A A A A A B D b 2 5 m a W c v U G F j a 2 F n Z S 5 4 b W x Q S w E C L Q A U A A I A C A C F a d 5 O D 8 r p q 6 Q A A A D p A A A A E w A A A A A A A A A A A A A A A A D 2 A A A A W 0 N v b n R l b n R f V H l w Z X N d L n h t b F B L A Q I t A B Q A A g A I A I V p 3 k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Q f 9 c n G m / Q K H T M p k 4 8 I Q K A A A A A A I A A A A A A B B m A A A A A Q A A I A A A A L Z F x R b P C R w D n x X C 8 R c + x y b 8 / Z O z 8 T D p O k Y u G f r i Z U 9 v A A A A A A 6 A A A A A A g A A I A A A A L q + F C F Q N v 6 q y + l E E 2 c D j d 6 H 7 U C 3 r k X i G S N + T I A t x s R q U A A A A O L j X x Z T B B O B J Q 8 d X A Z p p t G g p H 0 B j E b / / s O P j J u B + 7 p T R O M m L l 7 4 E 2 f F M Z 6 n P P o 7 X o m c a T L 1 H y H j j 2 3 x / 8 a r w P D 8 v j q s b J h X Q B + 9 E b K i 5 2 i M Q A A A A I h T 9 O i T 4 h y v 3 i + 0 J Q B O 9 X 1 k Q p B P 9 Z d l F N 9 H S W Y u u u 3 V 9 e V r V / 7 b o f N X 9 2 O m Z X l B S G q z V B c J a f L o 6 y c h N g o Y h L 8 = < / D a t a M a s h u p > 
</file>

<file path=customXml/itemProps1.xml><?xml version="1.0" encoding="utf-8"?>
<ds:datastoreItem xmlns:ds="http://schemas.openxmlformats.org/officeDocument/2006/customXml" ds:itemID="{9DAB2628-BE20-437D-8F2C-EFF6715D54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Current Month</vt:lpstr>
      <vt:lpstr>Inventory</vt:lpstr>
      <vt:lpstr>Recipes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Parsa Motamedi</cp:lastModifiedBy>
  <dcterms:created xsi:type="dcterms:W3CDTF">2014-09-09T12:15:28Z</dcterms:created>
  <dcterms:modified xsi:type="dcterms:W3CDTF">2019-07-23T08:49:32Z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